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001 - Zařízení staveniště" sheetId="2" r:id="rId2"/>
    <sheet name="SO002 - Demolice domu č. ..." sheetId="3" r:id="rId3"/>
    <sheet name="SO101 - Dopravní terminál" sheetId="4" r:id="rId4"/>
    <sheet name="SO201 - Opěrná zeď rampy" sheetId="5" r:id="rId5"/>
    <sheet name="SO202 - Zárubní zeď" sheetId="6" r:id="rId6"/>
    <sheet name="SO401 - Veřejné osvětlení" sheetId="7" r:id="rId7"/>
    <sheet name="SO402 - Informační systém" sheetId="8" r:id="rId8"/>
    <sheet name="SO701 - Zázemí pro úschov..." sheetId="9" r:id="rId9"/>
    <sheet name="SO801 - Sadové a terénní ..." sheetId="10" r:id="rId10"/>
    <sheet name="SO101 - Dopravní terminál_01" sheetId="11" r:id="rId11"/>
    <sheet name="SO001 - Zařízení staveniště_01" sheetId="12" r:id="rId12"/>
    <sheet name="SO101 - Dopravní terminál_02" sheetId="13" r:id="rId13"/>
  </sheets>
  <definedNames>
    <definedName name="_xlnm.Print_Area" localSheetId="0">'Rekapitulace stavby'!$D$4:$AO$76,'Rekapitulace stavby'!$C$82:$AQ$110</definedName>
    <definedName name="_xlnm.Print_Titles" localSheetId="0">'Rekapitulace stavby'!$92:$92</definedName>
    <definedName name="_xlnm._FilterDatabase" localSheetId="1" hidden="1">'SO001 - Zařízení staveniště'!$C$124:$L$182</definedName>
    <definedName name="_xlnm.Print_Area" localSheetId="1">'SO001 - Zařízení staveniště'!$C$4:$K$43,'SO001 - Zařízení staveniště'!$C$50:$K$76,'SO001 - Zařízení staveniště'!$C$82:$K$104,'SO001 - Zařízení staveniště'!$C$110:$L$182</definedName>
    <definedName name="_xlnm.Print_Titles" localSheetId="1">'SO001 - Zařízení staveniště'!$124:$124</definedName>
    <definedName name="_xlnm._FilterDatabase" localSheetId="2" hidden="1">'SO002 - Demolice domu č. ...'!$C$128:$L$341</definedName>
    <definedName name="_xlnm.Print_Area" localSheetId="2">'SO002 - Demolice domu č. ...'!$C$4:$K$43,'SO002 - Demolice domu č. ...'!$C$50:$K$76,'SO002 - Demolice domu č. ...'!$C$82:$K$108,'SO002 - Demolice domu č. ...'!$C$114:$L$341</definedName>
    <definedName name="_xlnm.Print_Titles" localSheetId="2">'SO002 - Demolice domu č. ...'!$128:$128</definedName>
    <definedName name="_xlnm._FilterDatabase" localSheetId="3" hidden="1">'SO101 - Dopravní terminál'!$C$131:$L$658</definedName>
    <definedName name="_xlnm.Print_Area" localSheetId="3">'SO101 - Dopravní terminál'!$C$4:$K$43,'SO101 - Dopravní terminál'!$C$50:$K$76,'SO101 - Dopravní terminál'!$C$82:$K$111,'SO101 - Dopravní terminál'!$C$117:$L$658</definedName>
    <definedName name="_xlnm.Print_Titles" localSheetId="3">'SO101 - Dopravní terminál'!$131:$131</definedName>
    <definedName name="_xlnm._FilterDatabase" localSheetId="4" hidden="1">'SO201 - Opěrná zeď rampy'!$C$129:$L$236</definedName>
    <definedName name="_xlnm.Print_Area" localSheetId="4">'SO201 - Opěrná zeď rampy'!$C$4:$K$43,'SO201 - Opěrná zeď rampy'!$C$50:$K$76,'SO201 - Opěrná zeď rampy'!$C$82:$K$109,'SO201 - Opěrná zeď rampy'!$C$115:$L$236</definedName>
    <definedName name="_xlnm.Print_Titles" localSheetId="4">'SO201 - Opěrná zeď rampy'!$129:$129</definedName>
    <definedName name="_xlnm._FilterDatabase" localSheetId="5" hidden="1">'SO202 - Zárubní zeď'!$C$130:$L$221</definedName>
    <definedName name="_xlnm.Print_Area" localSheetId="5">'SO202 - Zárubní zeď'!$C$4:$K$43,'SO202 - Zárubní zeď'!$C$50:$K$76,'SO202 - Zárubní zeď'!$C$82:$K$110,'SO202 - Zárubní zeď'!$C$116:$L$221</definedName>
    <definedName name="_xlnm.Print_Titles" localSheetId="5">'SO202 - Zárubní zeď'!$130:$130</definedName>
    <definedName name="_xlnm._FilterDatabase" localSheetId="6" hidden="1">'SO401 - Veřejné osvětlení'!$C$127:$L$225</definedName>
    <definedName name="_xlnm.Print_Area" localSheetId="6">'SO401 - Veřejné osvětlení'!$C$4:$K$43,'SO401 - Veřejné osvětlení'!$C$50:$K$76,'SO401 - Veřejné osvětlení'!$C$82:$K$107,'SO401 - Veřejné osvětlení'!$C$113:$L$225</definedName>
    <definedName name="_xlnm.Print_Titles" localSheetId="6">'SO401 - Veřejné osvětlení'!$127:$127</definedName>
    <definedName name="_xlnm._FilterDatabase" localSheetId="7" hidden="1">'SO402 - Informační systém'!$C$128:$L$171</definedName>
    <definedName name="_xlnm.Print_Area" localSheetId="7">'SO402 - Informační systém'!$C$4:$K$43,'SO402 - Informační systém'!$C$50:$K$76,'SO402 - Informační systém'!$C$82:$K$108,'SO402 - Informační systém'!$C$114:$L$171</definedName>
    <definedName name="_xlnm.Print_Titles" localSheetId="7">'SO402 - Informační systém'!$128:$128</definedName>
    <definedName name="_xlnm._FilterDatabase" localSheetId="8" hidden="1">'SO701 - Zázemí pro úschov...'!$C$138:$L$677</definedName>
    <definedName name="_xlnm.Print_Area" localSheetId="8">'SO701 - Zázemí pro úschov...'!$C$4:$K$43,'SO701 - Zázemí pro úschov...'!$C$50:$K$76,'SO701 - Zázemí pro úschov...'!$C$82:$K$118,'SO701 - Zázemí pro úschov...'!$C$124:$L$677</definedName>
    <definedName name="_xlnm.Print_Titles" localSheetId="8">'SO701 - Zázemí pro úschov...'!$138:$138</definedName>
    <definedName name="_xlnm._FilterDatabase" localSheetId="9" hidden="1">'SO801 - Sadové a terénní ...'!$C$123:$L$183</definedName>
    <definedName name="_xlnm.Print_Area" localSheetId="9">'SO801 - Sadové a terénní ...'!$C$4:$K$43,'SO801 - Sadové a terénní ...'!$C$50:$K$76,'SO801 - Sadové a terénní ...'!$C$82:$K$103,'SO801 - Sadové a terénní ...'!$C$109:$L$183</definedName>
    <definedName name="_xlnm.Print_Titles" localSheetId="9">'SO801 - Sadové a terénní ...'!$123:$123</definedName>
    <definedName name="_xlnm._FilterDatabase" localSheetId="10" hidden="1">'SO101 - Dopravní terminál_01'!$C$126:$L$201</definedName>
    <definedName name="_xlnm.Print_Area" localSheetId="10">'SO101 - Dopravní terminál_01'!$C$4:$K$43,'SO101 - Dopravní terminál_01'!$C$50:$K$76,'SO101 - Dopravní terminál_01'!$C$82:$K$106,'SO101 - Dopravní terminál_01'!$C$112:$L$201</definedName>
    <definedName name="_xlnm.Print_Titles" localSheetId="10">'SO101 - Dopravní terminál_01'!$126:$126</definedName>
    <definedName name="_xlnm._FilterDatabase" localSheetId="11" hidden="1">'SO001 - Zařízení staveniště_01'!$C$121:$L$152</definedName>
    <definedName name="_xlnm.Print_Area" localSheetId="11">'SO001 - Zařízení staveniště_01'!$C$4:$K$43,'SO001 - Zařízení staveniště_01'!$C$50:$K$76,'SO001 - Zařízení staveniště_01'!$C$82:$K$101,'SO001 - Zařízení staveniště_01'!$C$107:$L$152</definedName>
    <definedName name="_xlnm.Print_Titles" localSheetId="11">'SO001 - Zařízení staveniště_01'!$121:$121</definedName>
    <definedName name="_xlnm._FilterDatabase" localSheetId="12" hidden="1">'SO101 - Dopravní terminál_02'!$C$123:$L$148</definedName>
    <definedName name="_xlnm.Print_Area" localSheetId="12">'SO101 - Dopravní terminál_02'!$C$4:$K$43,'SO101 - Dopravní terminál_02'!$C$50:$K$76,'SO101 - Dopravní terminál_02'!$C$82:$K$103,'SO101 - Dopravní terminál_02'!$C$109:$L$148</definedName>
    <definedName name="_xlnm.Print_Titles" localSheetId="12">'SO101 - Dopravní terminál_02'!$123:$123</definedName>
  </definedNames>
  <calcPr/>
</workbook>
</file>

<file path=xl/calcChain.xml><?xml version="1.0" encoding="utf-8"?>
<calcChain xmlns="http://schemas.openxmlformats.org/spreadsheetml/2006/main">
  <c i="13" r="K41"/>
  <c r="K40"/>
  <c i="1" r="BA109"/>
  <c i="13" r="K39"/>
  <c i="1" r="AZ109"/>
  <c i="13" r="BI146"/>
  <c r="BH146"/>
  <c r="BG146"/>
  <c r="BF146"/>
  <c r="R146"/>
  <c r="R145"/>
  <c r="Q146"/>
  <c r="Q145"/>
  <c r="X146"/>
  <c r="X145"/>
  <c r="V146"/>
  <c r="V145"/>
  <c r="T146"/>
  <c r="T145"/>
  <c r="P146"/>
  <c r="BK146"/>
  <c r="BK145"/>
  <c r="K145"/>
  <c r="K146"/>
  <c r="BE146"/>
  <c r="K102"/>
  <c r="J102"/>
  <c r="I102"/>
  <c r="BI139"/>
  <c r="BH139"/>
  <c r="BG139"/>
  <c r="BF139"/>
  <c r="R139"/>
  <c r="Q139"/>
  <c r="X139"/>
  <c r="V139"/>
  <c r="T139"/>
  <c r="P139"/>
  <c r="BK139"/>
  <c r="K139"/>
  <c r="BE139"/>
  <c r="BI135"/>
  <c r="BH135"/>
  <c r="BG135"/>
  <c r="BF135"/>
  <c r="R135"/>
  <c r="Q135"/>
  <c r="X135"/>
  <c r="V135"/>
  <c r="T135"/>
  <c r="P135"/>
  <c r="BK135"/>
  <c r="K135"/>
  <c r="BE135"/>
  <c r="BI132"/>
  <c r="BH132"/>
  <c r="BG132"/>
  <c r="BF132"/>
  <c r="R132"/>
  <c r="R131"/>
  <c r="Q132"/>
  <c r="Q131"/>
  <c r="X132"/>
  <c r="X131"/>
  <c r="V132"/>
  <c r="V131"/>
  <c r="T132"/>
  <c r="T131"/>
  <c r="P132"/>
  <c r="BK132"/>
  <c r="BK131"/>
  <c r="K131"/>
  <c r="K132"/>
  <c r="BE132"/>
  <c r="K101"/>
  <c r="J101"/>
  <c r="I101"/>
  <c r="BI127"/>
  <c r="F41"/>
  <c i="1" r="BF109"/>
  <c i="13" r="BH127"/>
  <c r="F40"/>
  <c i="1" r="BE109"/>
  <c i="13" r="BG127"/>
  <c r="F39"/>
  <c i="1" r="BD109"/>
  <c i="13" r="BF127"/>
  <c r="K38"/>
  <c i="1" r="AY109"/>
  <c i="13" r="F38"/>
  <c i="1" r="BC109"/>
  <c i="13" r="R127"/>
  <c r="R126"/>
  <c r="R125"/>
  <c r="R124"/>
  <c r="J98"/>
  <c r="Q127"/>
  <c r="Q126"/>
  <c r="Q125"/>
  <c r="Q124"/>
  <c r="I98"/>
  <c r="X127"/>
  <c r="X126"/>
  <c r="X125"/>
  <c r="X124"/>
  <c r="V127"/>
  <c r="V126"/>
  <c r="V125"/>
  <c r="V124"/>
  <c r="T127"/>
  <c r="T126"/>
  <c r="T125"/>
  <c r="T124"/>
  <c i="1" r="AW109"/>
  <c i="13" r="P127"/>
  <c r="BK127"/>
  <c r="BK126"/>
  <c r="K126"/>
  <c r="BK125"/>
  <c r="K125"/>
  <c r="BK124"/>
  <c r="K124"/>
  <c r="K98"/>
  <c r="K34"/>
  <c i="1" r="AG109"/>
  <c i="13" r="K127"/>
  <c r="BE127"/>
  <c r="K37"/>
  <c i="1" r="AX109"/>
  <c i="13" r="F37"/>
  <c i="1" r="BB109"/>
  <c i="13" r="K100"/>
  <c r="J100"/>
  <c r="I100"/>
  <c r="K99"/>
  <c r="J99"/>
  <c r="I99"/>
  <c r="J121"/>
  <c r="J120"/>
  <c r="F120"/>
  <c r="F118"/>
  <c r="E116"/>
  <c r="K33"/>
  <c i="1" r="AT109"/>
  <c i="13" r="K32"/>
  <c i="1" r="AS109"/>
  <c i="13" r="J94"/>
  <c r="J93"/>
  <c r="F93"/>
  <c r="F91"/>
  <c r="E89"/>
  <c r="K43"/>
  <c r="J20"/>
  <c r="E20"/>
  <c r="F121"/>
  <c r="F94"/>
  <c r="J19"/>
  <c r="J14"/>
  <c r="J118"/>
  <c r="J91"/>
  <c r="E7"/>
  <c r="E112"/>
  <c r="E85"/>
  <c i="12" r="K41"/>
  <c r="K40"/>
  <c i="1" r="BA108"/>
  <c i="12" r="K39"/>
  <c i="1" r="AZ108"/>
  <c i="12" r="BI151"/>
  <c r="BH151"/>
  <c r="BG151"/>
  <c r="BF151"/>
  <c r="R151"/>
  <c r="Q151"/>
  <c r="X151"/>
  <c r="V151"/>
  <c r="T151"/>
  <c r="P151"/>
  <c r="BK151"/>
  <c r="K151"/>
  <c r="BE151"/>
  <c r="BI148"/>
  <c r="BH148"/>
  <c r="BG148"/>
  <c r="BF148"/>
  <c r="R148"/>
  <c r="Q148"/>
  <c r="X148"/>
  <c r="V148"/>
  <c r="T148"/>
  <c r="P148"/>
  <c r="BK148"/>
  <c r="K148"/>
  <c r="BE148"/>
  <c r="BI146"/>
  <c r="BH146"/>
  <c r="BG146"/>
  <c r="BF146"/>
  <c r="R146"/>
  <c r="Q146"/>
  <c r="X146"/>
  <c r="V146"/>
  <c r="T146"/>
  <c r="P146"/>
  <c r="BK146"/>
  <c r="K146"/>
  <c r="BE146"/>
  <c r="BI143"/>
  <c r="BH143"/>
  <c r="BG143"/>
  <c r="BF143"/>
  <c r="R143"/>
  <c r="Q143"/>
  <c r="X143"/>
  <c r="V143"/>
  <c r="T143"/>
  <c r="P143"/>
  <c r="BK143"/>
  <c r="K143"/>
  <c r="BE143"/>
  <c r="BI141"/>
  <c r="BH141"/>
  <c r="BG141"/>
  <c r="BF141"/>
  <c r="R141"/>
  <c r="Q141"/>
  <c r="X141"/>
  <c r="V141"/>
  <c r="T141"/>
  <c r="P141"/>
  <c r="BK141"/>
  <c r="K141"/>
  <c r="BE141"/>
  <c r="BI138"/>
  <c r="BH138"/>
  <c r="BG138"/>
  <c r="BF138"/>
  <c r="R138"/>
  <c r="Q138"/>
  <c r="X138"/>
  <c r="V138"/>
  <c r="T138"/>
  <c r="P138"/>
  <c r="BK138"/>
  <c r="K138"/>
  <c r="BE138"/>
  <c r="BI135"/>
  <c r="BH135"/>
  <c r="BG135"/>
  <c r="BF135"/>
  <c r="R135"/>
  <c r="Q135"/>
  <c r="X135"/>
  <c r="V135"/>
  <c r="T135"/>
  <c r="P135"/>
  <c r="BK135"/>
  <c r="K135"/>
  <c r="BE135"/>
  <c r="BI133"/>
  <c r="BH133"/>
  <c r="BG133"/>
  <c r="BF133"/>
  <c r="R133"/>
  <c r="Q133"/>
  <c r="X133"/>
  <c r="V133"/>
  <c r="T133"/>
  <c r="P133"/>
  <c r="BK133"/>
  <c r="K133"/>
  <c r="BE133"/>
  <c r="BI131"/>
  <c r="BH131"/>
  <c r="BG131"/>
  <c r="BF131"/>
  <c r="R131"/>
  <c r="Q131"/>
  <c r="X131"/>
  <c r="V131"/>
  <c r="T131"/>
  <c r="P131"/>
  <c r="BK131"/>
  <c r="K131"/>
  <c r="BE131"/>
  <c r="BI129"/>
  <c r="BH129"/>
  <c r="BG129"/>
  <c r="BF129"/>
  <c r="R129"/>
  <c r="Q129"/>
  <c r="X129"/>
  <c r="V129"/>
  <c r="T129"/>
  <c r="P129"/>
  <c r="BK129"/>
  <c r="K129"/>
  <c r="BE129"/>
  <c r="BI127"/>
  <c r="BH127"/>
  <c r="BG127"/>
  <c r="BF127"/>
  <c r="R127"/>
  <c r="Q127"/>
  <c r="X127"/>
  <c r="V127"/>
  <c r="T127"/>
  <c r="P127"/>
  <c r="BK127"/>
  <c r="K127"/>
  <c r="BE127"/>
  <c r="BI125"/>
  <c r="F41"/>
  <c i="1" r="BF108"/>
  <c i="12" r="BH125"/>
  <c r="F40"/>
  <c i="1" r="BE108"/>
  <c i="12" r="BG125"/>
  <c r="F39"/>
  <c i="1" r="BD108"/>
  <c i="12" r="BF125"/>
  <c r="K38"/>
  <c i="1" r="AY108"/>
  <c i="12" r="F38"/>
  <c i="1" r="BC108"/>
  <c i="12" r="R125"/>
  <c r="R124"/>
  <c r="R123"/>
  <c r="R122"/>
  <c r="J98"/>
  <c r="Q125"/>
  <c r="Q124"/>
  <c r="Q123"/>
  <c r="Q122"/>
  <c r="I98"/>
  <c r="X125"/>
  <c r="X124"/>
  <c r="X123"/>
  <c r="X122"/>
  <c r="V125"/>
  <c r="V124"/>
  <c r="V123"/>
  <c r="V122"/>
  <c r="T125"/>
  <c r="T124"/>
  <c r="T123"/>
  <c r="T122"/>
  <c i="1" r="AW108"/>
  <c i="12" r="P125"/>
  <c r="BK125"/>
  <c r="BK124"/>
  <c r="K124"/>
  <c r="BK123"/>
  <c r="K123"/>
  <c r="BK122"/>
  <c r="K122"/>
  <c r="K98"/>
  <c r="K34"/>
  <c i="1" r="AG108"/>
  <c i="12" r="K125"/>
  <c r="BE125"/>
  <c r="K37"/>
  <c i="1" r="AX108"/>
  <c i="12" r="F37"/>
  <c i="1" r="BB108"/>
  <c i="12" r="K100"/>
  <c r="J100"/>
  <c r="I100"/>
  <c r="K99"/>
  <c r="J99"/>
  <c r="I99"/>
  <c r="J119"/>
  <c r="J118"/>
  <c r="F118"/>
  <c r="F116"/>
  <c r="E114"/>
  <c r="K33"/>
  <c i="1" r="AT108"/>
  <c i="12" r="K32"/>
  <c i="1" r="AS108"/>
  <c i="12" r="J94"/>
  <c r="J93"/>
  <c r="F93"/>
  <c r="F91"/>
  <c r="E89"/>
  <c r="K43"/>
  <c r="J20"/>
  <c r="E20"/>
  <c r="F119"/>
  <c r="F94"/>
  <c r="J19"/>
  <c r="J14"/>
  <c r="J116"/>
  <c r="J91"/>
  <c r="E7"/>
  <c r="E110"/>
  <c r="E85"/>
  <c i="11" r="K41"/>
  <c r="K40"/>
  <c i="1" r="BA106"/>
  <c i="11" r="K39"/>
  <c i="1" r="AZ106"/>
  <c i="11" r="BI199"/>
  <c r="BH199"/>
  <c r="BG199"/>
  <c r="BF199"/>
  <c r="R199"/>
  <c r="R198"/>
  <c r="Q199"/>
  <c r="Q198"/>
  <c r="X199"/>
  <c r="X198"/>
  <c r="V199"/>
  <c r="V198"/>
  <c r="T199"/>
  <c r="T198"/>
  <c r="P199"/>
  <c r="BK199"/>
  <c r="BK198"/>
  <c r="K198"/>
  <c r="K199"/>
  <c r="BE199"/>
  <c r="K105"/>
  <c r="J105"/>
  <c r="I105"/>
  <c r="BI195"/>
  <c r="BH195"/>
  <c r="BG195"/>
  <c r="BF195"/>
  <c r="R195"/>
  <c r="Q195"/>
  <c r="X195"/>
  <c r="V195"/>
  <c r="T195"/>
  <c r="P195"/>
  <c r="BK195"/>
  <c r="K195"/>
  <c r="BE195"/>
  <c r="BI190"/>
  <c r="BH190"/>
  <c r="BG190"/>
  <c r="BF190"/>
  <c r="R190"/>
  <c r="Q190"/>
  <c r="X190"/>
  <c r="V190"/>
  <c r="T190"/>
  <c r="P190"/>
  <c r="BK190"/>
  <c r="K190"/>
  <c r="BE190"/>
  <c r="BI186"/>
  <c r="BH186"/>
  <c r="BG186"/>
  <c r="BF186"/>
  <c r="R186"/>
  <c r="R185"/>
  <c r="Q186"/>
  <c r="Q185"/>
  <c r="X186"/>
  <c r="X185"/>
  <c r="V186"/>
  <c r="V185"/>
  <c r="T186"/>
  <c r="T185"/>
  <c r="P186"/>
  <c r="BK186"/>
  <c r="BK185"/>
  <c r="K185"/>
  <c r="K186"/>
  <c r="BE186"/>
  <c r="K104"/>
  <c r="J104"/>
  <c r="I104"/>
  <c r="BI182"/>
  <c r="BH182"/>
  <c r="BG182"/>
  <c r="BF182"/>
  <c r="R182"/>
  <c r="Q182"/>
  <c r="X182"/>
  <c r="V182"/>
  <c r="T182"/>
  <c r="P182"/>
  <c r="BK182"/>
  <c r="K182"/>
  <c r="BE182"/>
  <c r="BI179"/>
  <c r="BH179"/>
  <c r="BG179"/>
  <c r="BF179"/>
  <c r="R179"/>
  <c r="R178"/>
  <c r="Q179"/>
  <c r="Q178"/>
  <c r="X179"/>
  <c r="X178"/>
  <c r="V179"/>
  <c r="V178"/>
  <c r="T179"/>
  <c r="T178"/>
  <c r="P179"/>
  <c r="BK179"/>
  <c r="BK178"/>
  <c r="K178"/>
  <c r="K179"/>
  <c r="BE179"/>
  <c r="K103"/>
  <c r="J103"/>
  <c r="I103"/>
  <c r="BI175"/>
  <c r="BH175"/>
  <c r="BG175"/>
  <c r="BF175"/>
  <c r="R175"/>
  <c r="Q175"/>
  <c r="X175"/>
  <c r="V175"/>
  <c r="T175"/>
  <c r="P175"/>
  <c r="BK175"/>
  <c r="K175"/>
  <c r="BE175"/>
  <c r="BI173"/>
  <c r="BH173"/>
  <c r="BG173"/>
  <c r="BF173"/>
  <c r="R173"/>
  <c r="Q173"/>
  <c r="X173"/>
  <c r="V173"/>
  <c r="T173"/>
  <c r="P173"/>
  <c r="BK173"/>
  <c r="K173"/>
  <c r="BE173"/>
  <c r="BI171"/>
  <c r="BH171"/>
  <c r="BG171"/>
  <c r="BF171"/>
  <c r="R171"/>
  <c r="Q171"/>
  <c r="X171"/>
  <c r="V171"/>
  <c r="T171"/>
  <c r="P171"/>
  <c r="BK171"/>
  <c r="K171"/>
  <c r="BE171"/>
  <c r="BI168"/>
  <c r="BH168"/>
  <c r="BG168"/>
  <c r="BF168"/>
  <c r="R168"/>
  <c r="Q168"/>
  <c r="X168"/>
  <c r="V168"/>
  <c r="T168"/>
  <c r="P168"/>
  <c r="BK168"/>
  <c r="K168"/>
  <c r="BE168"/>
  <c r="BI164"/>
  <c r="BH164"/>
  <c r="BG164"/>
  <c r="BF164"/>
  <c r="R164"/>
  <c r="Q164"/>
  <c r="X164"/>
  <c r="V164"/>
  <c r="T164"/>
  <c r="P164"/>
  <c r="BK164"/>
  <c r="K164"/>
  <c r="BE164"/>
  <c r="BI159"/>
  <c r="BH159"/>
  <c r="BG159"/>
  <c r="BF159"/>
  <c r="R159"/>
  <c r="R158"/>
  <c r="Q159"/>
  <c r="Q158"/>
  <c r="X159"/>
  <c r="X158"/>
  <c r="V159"/>
  <c r="V158"/>
  <c r="T159"/>
  <c r="T158"/>
  <c r="P159"/>
  <c r="BK159"/>
  <c r="BK158"/>
  <c r="K158"/>
  <c r="K159"/>
  <c r="BE159"/>
  <c r="K102"/>
  <c r="J102"/>
  <c r="I102"/>
  <c r="BI155"/>
  <c r="BH155"/>
  <c r="BG155"/>
  <c r="BF155"/>
  <c r="R155"/>
  <c r="R154"/>
  <c r="Q155"/>
  <c r="Q154"/>
  <c r="X155"/>
  <c r="X154"/>
  <c r="V155"/>
  <c r="V154"/>
  <c r="T155"/>
  <c r="T154"/>
  <c r="P155"/>
  <c r="BK155"/>
  <c r="BK154"/>
  <c r="K154"/>
  <c r="K155"/>
  <c r="BE155"/>
  <c r="K101"/>
  <c r="J101"/>
  <c r="I101"/>
  <c r="BI151"/>
  <c r="BH151"/>
  <c r="BG151"/>
  <c r="BF151"/>
  <c r="R151"/>
  <c r="Q151"/>
  <c r="X151"/>
  <c r="V151"/>
  <c r="T151"/>
  <c r="P151"/>
  <c r="BK151"/>
  <c r="K151"/>
  <c r="BE151"/>
  <c r="BI148"/>
  <c r="BH148"/>
  <c r="BG148"/>
  <c r="BF148"/>
  <c r="R148"/>
  <c r="Q148"/>
  <c r="X148"/>
  <c r="V148"/>
  <c r="T148"/>
  <c r="P148"/>
  <c r="BK148"/>
  <c r="K148"/>
  <c r="BE148"/>
  <c r="BI145"/>
  <c r="BH145"/>
  <c r="BG145"/>
  <c r="BF145"/>
  <c r="R145"/>
  <c r="Q145"/>
  <c r="X145"/>
  <c r="V145"/>
  <c r="T145"/>
  <c r="P145"/>
  <c r="BK145"/>
  <c r="K145"/>
  <c r="BE145"/>
  <c r="BI142"/>
  <c r="BH142"/>
  <c r="BG142"/>
  <c r="BF142"/>
  <c r="R142"/>
  <c r="Q142"/>
  <c r="X142"/>
  <c r="V142"/>
  <c r="T142"/>
  <c r="P142"/>
  <c r="BK142"/>
  <c r="K142"/>
  <c r="BE142"/>
  <c r="BI138"/>
  <c r="BH138"/>
  <c r="BG138"/>
  <c r="BF138"/>
  <c r="R138"/>
  <c r="Q138"/>
  <c r="X138"/>
  <c r="V138"/>
  <c r="T138"/>
  <c r="P138"/>
  <c r="BK138"/>
  <c r="K138"/>
  <c r="BE138"/>
  <c r="BI134"/>
  <c r="BH134"/>
  <c r="BG134"/>
  <c r="BF134"/>
  <c r="R134"/>
  <c r="Q134"/>
  <c r="X134"/>
  <c r="V134"/>
  <c r="T134"/>
  <c r="P134"/>
  <c r="BK134"/>
  <c r="K134"/>
  <c r="BE134"/>
  <c r="BI130"/>
  <c r="F41"/>
  <c i="1" r="BF106"/>
  <c i="11" r="BH130"/>
  <c r="F40"/>
  <c i="1" r="BE106"/>
  <c i="11" r="BG130"/>
  <c r="F39"/>
  <c i="1" r="BD106"/>
  <c i="11" r="BF130"/>
  <c r="K38"/>
  <c i="1" r="AY106"/>
  <c i="11" r="F38"/>
  <c i="1" r="BC106"/>
  <c i="11" r="R130"/>
  <c r="R129"/>
  <c r="R128"/>
  <c r="R127"/>
  <c r="J98"/>
  <c r="Q130"/>
  <c r="Q129"/>
  <c r="Q128"/>
  <c r="Q127"/>
  <c r="I98"/>
  <c r="X130"/>
  <c r="X129"/>
  <c r="X128"/>
  <c r="X127"/>
  <c r="V130"/>
  <c r="V129"/>
  <c r="V128"/>
  <c r="V127"/>
  <c r="T130"/>
  <c r="T129"/>
  <c r="T128"/>
  <c r="T127"/>
  <c i="1" r="AW106"/>
  <c i="11" r="P130"/>
  <c r="BK130"/>
  <c r="BK129"/>
  <c r="K129"/>
  <c r="BK128"/>
  <c r="K128"/>
  <c r="BK127"/>
  <c r="K127"/>
  <c r="K98"/>
  <c r="K34"/>
  <c i="1" r="AG106"/>
  <c i="11" r="K130"/>
  <c r="BE130"/>
  <c r="K37"/>
  <c i="1" r="AX106"/>
  <c i="11" r="F37"/>
  <c i="1" r="BB106"/>
  <c i="11" r="K100"/>
  <c r="J100"/>
  <c r="I100"/>
  <c r="K99"/>
  <c r="J99"/>
  <c r="I99"/>
  <c r="J124"/>
  <c r="J123"/>
  <c r="F123"/>
  <c r="F121"/>
  <c r="E119"/>
  <c r="K33"/>
  <c i="1" r="AT106"/>
  <c i="11" r="K32"/>
  <c i="1" r="AS106"/>
  <c i="11" r="J94"/>
  <c r="J93"/>
  <c r="F93"/>
  <c r="F91"/>
  <c r="E89"/>
  <c r="K43"/>
  <c r="J20"/>
  <c r="E20"/>
  <c r="F124"/>
  <c r="F94"/>
  <c r="J19"/>
  <c r="J14"/>
  <c r="J121"/>
  <c r="J91"/>
  <c r="E7"/>
  <c r="E115"/>
  <c r="E85"/>
  <c i="10" r="K41"/>
  <c r="K40"/>
  <c i="1" r="BA104"/>
  <c i="10" r="K39"/>
  <c i="1" r="AZ104"/>
  <c i="10" r="BI182"/>
  <c r="BH182"/>
  <c r="BG182"/>
  <c r="BF182"/>
  <c r="R182"/>
  <c r="R181"/>
  <c r="Q182"/>
  <c r="Q181"/>
  <c r="X182"/>
  <c r="X181"/>
  <c r="V182"/>
  <c r="V181"/>
  <c r="T182"/>
  <c r="T181"/>
  <c r="P182"/>
  <c r="BK182"/>
  <c r="BK181"/>
  <c r="K181"/>
  <c r="K182"/>
  <c r="BE182"/>
  <c r="K102"/>
  <c r="J102"/>
  <c r="I102"/>
  <c r="BI178"/>
  <c r="BH178"/>
  <c r="BG178"/>
  <c r="BF178"/>
  <c r="R178"/>
  <c r="Q178"/>
  <c r="X178"/>
  <c r="V178"/>
  <c r="T178"/>
  <c r="P178"/>
  <c r="BK178"/>
  <c r="K178"/>
  <c r="BE178"/>
  <c r="BI175"/>
  <c r="BH175"/>
  <c r="BG175"/>
  <c r="BF175"/>
  <c r="R175"/>
  <c r="Q175"/>
  <c r="X175"/>
  <c r="V175"/>
  <c r="T175"/>
  <c r="P175"/>
  <c r="BK175"/>
  <c r="K175"/>
  <c r="BE175"/>
  <c r="BI172"/>
  <c r="BH172"/>
  <c r="BG172"/>
  <c r="BF172"/>
  <c r="R172"/>
  <c r="Q172"/>
  <c r="X172"/>
  <c r="V172"/>
  <c r="T172"/>
  <c r="P172"/>
  <c r="BK172"/>
  <c r="K172"/>
  <c r="BE172"/>
  <c r="BI169"/>
  <c r="BH169"/>
  <c r="BG169"/>
  <c r="BF169"/>
  <c r="R169"/>
  <c r="Q169"/>
  <c r="X169"/>
  <c r="V169"/>
  <c r="T169"/>
  <c r="P169"/>
  <c r="BK169"/>
  <c r="K169"/>
  <c r="BE169"/>
  <c r="BI166"/>
  <c r="BH166"/>
  <c r="BG166"/>
  <c r="BF166"/>
  <c r="R166"/>
  <c r="Q166"/>
  <c r="X166"/>
  <c r="V166"/>
  <c r="T166"/>
  <c r="P166"/>
  <c r="BK166"/>
  <c r="K166"/>
  <c r="BE166"/>
  <c r="BI164"/>
  <c r="BH164"/>
  <c r="BG164"/>
  <c r="BF164"/>
  <c r="R164"/>
  <c r="Q164"/>
  <c r="X164"/>
  <c r="V164"/>
  <c r="T164"/>
  <c r="P164"/>
  <c r="BK164"/>
  <c r="K164"/>
  <c r="BE164"/>
  <c r="BI162"/>
  <c r="BH162"/>
  <c r="BG162"/>
  <c r="BF162"/>
  <c r="R162"/>
  <c r="Q162"/>
  <c r="X162"/>
  <c r="V162"/>
  <c r="T162"/>
  <c r="P162"/>
  <c r="BK162"/>
  <c r="K162"/>
  <c r="BE162"/>
  <c r="BI159"/>
  <c r="BH159"/>
  <c r="BG159"/>
  <c r="BF159"/>
  <c r="R159"/>
  <c r="R158"/>
  <c r="Q159"/>
  <c r="Q158"/>
  <c r="X159"/>
  <c r="X158"/>
  <c r="V159"/>
  <c r="V158"/>
  <c r="T159"/>
  <c r="T158"/>
  <c r="P159"/>
  <c r="BK159"/>
  <c r="BK158"/>
  <c r="K158"/>
  <c r="K159"/>
  <c r="BE159"/>
  <c r="K101"/>
  <c r="J101"/>
  <c r="I101"/>
  <c r="BI156"/>
  <c r="BH156"/>
  <c r="BG156"/>
  <c r="BF156"/>
  <c r="R156"/>
  <c r="Q156"/>
  <c r="X156"/>
  <c r="V156"/>
  <c r="T156"/>
  <c r="P156"/>
  <c r="BK156"/>
  <c r="K156"/>
  <c r="BE156"/>
  <c r="BI153"/>
  <c r="BH153"/>
  <c r="BG153"/>
  <c r="BF153"/>
  <c r="R153"/>
  <c r="Q153"/>
  <c r="X153"/>
  <c r="V153"/>
  <c r="T153"/>
  <c r="P153"/>
  <c r="BK153"/>
  <c r="K153"/>
  <c r="BE153"/>
  <c r="BI151"/>
  <c r="BH151"/>
  <c r="BG151"/>
  <c r="BF151"/>
  <c r="R151"/>
  <c r="Q151"/>
  <c r="X151"/>
  <c r="V151"/>
  <c r="T151"/>
  <c r="P151"/>
  <c r="BK151"/>
  <c r="K151"/>
  <c r="BE151"/>
  <c r="BI149"/>
  <c r="BH149"/>
  <c r="BG149"/>
  <c r="BF149"/>
  <c r="R149"/>
  <c r="Q149"/>
  <c r="X149"/>
  <c r="V149"/>
  <c r="T149"/>
  <c r="P149"/>
  <c r="BK149"/>
  <c r="K149"/>
  <c r="BE149"/>
  <c r="BI145"/>
  <c r="BH145"/>
  <c r="BG145"/>
  <c r="BF145"/>
  <c r="R145"/>
  <c r="Q145"/>
  <c r="X145"/>
  <c r="V145"/>
  <c r="T145"/>
  <c r="P145"/>
  <c r="BK145"/>
  <c r="K145"/>
  <c r="BE145"/>
  <c r="BI141"/>
  <c r="BH141"/>
  <c r="BG141"/>
  <c r="BF141"/>
  <c r="R141"/>
  <c r="Q141"/>
  <c r="X141"/>
  <c r="V141"/>
  <c r="T141"/>
  <c r="P141"/>
  <c r="BK141"/>
  <c r="K141"/>
  <c r="BE141"/>
  <c r="BI138"/>
  <c r="BH138"/>
  <c r="BG138"/>
  <c r="BF138"/>
  <c r="R138"/>
  <c r="Q138"/>
  <c r="X138"/>
  <c r="V138"/>
  <c r="T138"/>
  <c r="P138"/>
  <c r="BK138"/>
  <c r="K138"/>
  <c r="BE138"/>
  <c r="BI134"/>
  <c r="BH134"/>
  <c r="BG134"/>
  <c r="BF134"/>
  <c r="R134"/>
  <c r="Q134"/>
  <c r="X134"/>
  <c r="V134"/>
  <c r="T134"/>
  <c r="P134"/>
  <c r="BK134"/>
  <c r="K134"/>
  <c r="BE134"/>
  <c r="BI131"/>
  <c r="BH131"/>
  <c r="BG131"/>
  <c r="BF131"/>
  <c r="R131"/>
  <c r="Q131"/>
  <c r="X131"/>
  <c r="V131"/>
  <c r="T131"/>
  <c r="P131"/>
  <c r="BK131"/>
  <c r="K131"/>
  <c r="BE131"/>
  <c r="BI127"/>
  <c r="F41"/>
  <c i="1" r="BF104"/>
  <c i="10" r="BH127"/>
  <c r="F40"/>
  <c i="1" r="BE104"/>
  <c i="10" r="BG127"/>
  <c r="F39"/>
  <c i="1" r="BD104"/>
  <c i="10" r="BF127"/>
  <c r="K38"/>
  <c i="1" r="AY104"/>
  <c i="10" r="F38"/>
  <c i="1" r="BC104"/>
  <c i="10" r="R127"/>
  <c r="R126"/>
  <c r="R125"/>
  <c r="R124"/>
  <c r="J98"/>
  <c r="Q127"/>
  <c r="Q126"/>
  <c r="Q125"/>
  <c r="Q124"/>
  <c r="I98"/>
  <c r="X127"/>
  <c r="X126"/>
  <c r="X125"/>
  <c r="X124"/>
  <c r="V127"/>
  <c r="V126"/>
  <c r="V125"/>
  <c r="V124"/>
  <c r="T127"/>
  <c r="T126"/>
  <c r="T125"/>
  <c r="T124"/>
  <c i="1" r="AW104"/>
  <c i="10" r="P127"/>
  <c r="BK127"/>
  <c r="BK126"/>
  <c r="K126"/>
  <c r="BK125"/>
  <c r="K125"/>
  <c r="BK124"/>
  <c r="K124"/>
  <c r="K98"/>
  <c r="K34"/>
  <c i="1" r="AG104"/>
  <c i="10" r="K127"/>
  <c r="BE127"/>
  <c r="K37"/>
  <c i="1" r="AX104"/>
  <c i="10" r="F37"/>
  <c i="1" r="BB104"/>
  <c i="10" r="K100"/>
  <c r="J100"/>
  <c r="I100"/>
  <c r="K99"/>
  <c r="J99"/>
  <c r="I99"/>
  <c r="J121"/>
  <c r="J120"/>
  <c r="F120"/>
  <c r="F118"/>
  <c r="E116"/>
  <c r="K33"/>
  <c i="1" r="AT104"/>
  <c i="10" r="K32"/>
  <c i="1" r="AS104"/>
  <c i="10" r="J94"/>
  <c r="J93"/>
  <c r="F93"/>
  <c r="F91"/>
  <c r="E89"/>
  <c r="K43"/>
  <c r="J20"/>
  <c r="E20"/>
  <c r="F121"/>
  <c r="F94"/>
  <c r="J19"/>
  <c r="J14"/>
  <c r="J118"/>
  <c r="J91"/>
  <c r="E7"/>
  <c r="E112"/>
  <c r="E85"/>
  <c i="9" r="K41"/>
  <c r="K40"/>
  <c i="1" r="BA103"/>
  <c i="9" r="K39"/>
  <c i="1" r="AZ103"/>
  <c i="9" r="BI675"/>
  <c r="BH675"/>
  <c r="BG675"/>
  <c r="BF675"/>
  <c r="R675"/>
  <c r="Q675"/>
  <c r="X675"/>
  <c r="V675"/>
  <c r="T675"/>
  <c r="P675"/>
  <c r="BK675"/>
  <c r="K675"/>
  <c r="BE675"/>
  <c r="BI673"/>
  <c r="BH673"/>
  <c r="BG673"/>
  <c r="BF673"/>
  <c r="R673"/>
  <c r="R672"/>
  <c r="Q673"/>
  <c r="Q672"/>
  <c r="X673"/>
  <c r="X672"/>
  <c r="V673"/>
  <c r="V672"/>
  <c r="T673"/>
  <c r="T672"/>
  <c r="P673"/>
  <c r="BK673"/>
  <c r="BK672"/>
  <c r="K672"/>
  <c r="K673"/>
  <c r="BE673"/>
  <c r="K117"/>
  <c r="J117"/>
  <c r="I117"/>
  <c r="BI670"/>
  <c r="BH670"/>
  <c r="BG670"/>
  <c r="BF670"/>
  <c r="R670"/>
  <c r="R669"/>
  <c r="Q670"/>
  <c r="Q669"/>
  <c r="X670"/>
  <c r="X669"/>
  <c r="V670"/>
  <c r="V669"/>
  <c r="T670"/>
  <c r="T669"/>
  <c r="P670"/>
  <c r="BK670"/>
  <c r="BK669"/>
  <c r="K669"/>
  <c r="K670"/>
  <c r="BE670"/>
  <c r="K116"/>
  <c r="J116"/>
  <c r="I116"/>
  <c r="BI666"/>
  <c r="BH666"/>
  <c r="BG666"/>
  <c r="BF666"/>
  <c r="R666"/>
  <c r="R665"/>
  <c r="Q666"/>
  <c r="Q665"/>
  <c r="X666"/>
  <c r="X665"/>
  <c r="V666"/>
  <c r="V665"/>
  <c r="T666"/>
  <c r="T665"/>
  <c r="P666"/>
  <c r="BK666"/>
  <c r="BK665"/>
  <c r="K665"/>
  <c r="K666"/>
  <c r="BE666"/>
  <c r="K115"/>
  <c r="J115"/>
  <c r="I115"/>
  <c r="BI662"/>
  <c r="BH662"/>
  <c r="BG662"/>
  <c r="BF662"/>
  <c r="R662"/>
  <c r="Q662"/>
  <c r="X662"/>
  <c r="V662"/>
  <c r="T662"/>
  <c r="P662"/>
  <c r="BK662"/>
  <c r="K662"/>
  <c r="BE662"/>
  <c r="BI659"/>
  <c r="BH659"/>
  <c r="BG659"/>
  <c r="BF659"/>
  <c r="R659"/>
  <c r="Q659"/>
  <c r="X659"/>
  <c r="V659"/>
  <c r="T659"/>
  <c r="P659"/>
  <c r="BK659"/>
  <c r="K659"/>
  <c r="BE659"/>
  <c r="BI653"/>
  <c r="BH653"/>
  <c r="BG653"/>
  <c r="BF653"/>
  <c r="R653"/>
  <c r="Q653"/>
  <c r="X653"/>
  <c r="V653"/>
  <c r="T653"/>
  <c r="P653"/>
  <c r="BK653"/>
  <c r="K653"/>
  <c r="BE653"/>
  <c r="BI648"/>
  <c r="BH648"/>
  <c r="BG648"/>
  <c r="BF648"/>
  <c r="R648"/>
  <c r="Q648"/>
  <c r="X648"/>
  <c r="V648"/>
  <c r="T648"/>
  <c r="P648"/>
  <c r="BK648"/>
  <c r="K648"/>
  <c r="BE648"/>
  <c r="BI643"/>
  <c r="BH643"/>
  <c r="BG643"/>
  <c r="BF643"/>
  <c r="R643"/>
  <c r="Q643"/>
  <c r="X643"/>
  <c r="V643"/>
  <c r="T643"/>
  <c r="P643"/>
  <c r="BK643"/>
  <c r="K643"/>
  <c r="BE643"/>
  <c r="BI638"/>
  <c r="BH638"/>
  <c r="BG638"/>
  <c r="BF638"/>
  <c r="R638"/>
  <c r="R637"/>
  <c r="Q638"/>
  <c r="Q637"/>
  <c r="X638"/>
  <c r="X637"/>
  <c r="V638"/>
  <c r="V637"/>
  <c r="T638"/>
  <c r="T637"/>
  <c r="P638"/>
  <c r="BK638"/>
  <c r="BK637"/>
  <c r="K637"/>
  <c r="K638"/>
  <c r="BE638"/>
  <c r="K114"/>
  <c r="J114"/>
  <c r="I114"/>
  <c r="BI634"/>
  <c r="BH634"/>
  <c r="BG634"/>
  <c r="BF634"/>
  <c r="R634"/>
  <c r="Q634"/>
  <c r="X634"/>
  <c r="V634"/>
  <c r="T634"/>
  <c r="P634"/>
  <c r="BK634"/>
  <c r="K634"/>
  <c r="BE634"/>
  <c r="BI631"/>
  <c r="BH631"/>
  <c r="BG631"/>
  <c r="BF631"/>
  <c r="R631"/>
  <c r="Q631"/>
  <c r="X631"/>
  <c r="V631"/>
  <c r="T631"/>
  <c r="P631"/>
  <c r="BK631"/>
  <c r="K631"/>
  <c r="BE631"/>
  <c r="BI627"/>
  <c r="BH627"/>
  <c r="BG627"/>
  <c r="BF627"/>
  <c r="R627"/>
  <c r="Q627"/>
  <c r="X627"/>
  <c r="V627"/>
  <c r="T627"/>
  <c r="P627"/>
  <c r="BK627"/>
  <c r="K627"/>
  <c r="BE627"/>
  <c r="BI623"/>
  <c r="BH623"/>
  <c r="BG623"/>
  <c r="BF623"/>
  <c r="R623"/>
  <c r="Q623"/>
  <c r="X623"/>
  <c r="V623"/>
  <c r="T623"/>
  <c r="P623"/>
  <c r="BK623"/>
  <c r="K623"/>
  <c r="BE623"/>
  <c r="BI620"/>
  <c r="BH620"/>
  <c r="BG620"/>
  <c r="BF620"/>
  <c r="R620"/>
  <c r="Q620"/>
  <c r="X620"/>
  <c r="V620"/>
  <c r="T620"/>
  <c r="P620"/>
  <c r="BK620"/>
  <c r="K620"/>
  <c r="BE620"/>
  <c r="BI616"/>
  <c r="BH616"/>
  <c r="BG616"/>
  <c r="BF616"/>
  <c r="R616"/>
  <c r="Q616"/>
  <c r="X616"/>
  <c r="V616"/>
  <c r="T616"/>
  <c r="P616"/>
  <c r="BK616"/>
  <c r="K616"/>
  <c r="BE616"/>
  <c r="BI612"/>
  <c r="BH612"/>
  <c r="BG612"/>
  <c r="BF612"/>
  <c r="R612"/>
  <c r="Q612"/>
  <c r="X612"/>
  <c r="V612"/>
  <c r="T612"/>
  <c r="P612"/>
  <c r="BK612"/>
  <c r="K612"/>
  <c r="BE612"/>
  <c r="BI607"/>
  <c r="BH607"/>
  <c r="BG607"/>
  <c r="BF607"/>
  <c r="R607"/>
  <c r="Q607"/>
  <c r="X607"/>
  <c r="V607"/>
  <c r="T607"/>
  <c r="P607"/>
  <c r="BK607"/>
  <c r="K607"/>
  <c r="BE607"/>
  <c r="BI602"/>
  <c r="BH602"/>
  <c r="BG602"/>
  <c r="BF602"/>
  <c r="R602"/>
  <c r="Q602"/>
  <c r="X602"/>
  <c r="V602"/>
  <c r="T602"/>
  <c r="P602"/>
  <c r="BK602"/>
  <c r="K602"/>
  <c r="BE602"/>
  <c r="BI598"/>
  <c r="BH598"/>
  <c r="BG598"/>
  <c r="BF598"/>
  <c r="R598"/>
  <c r="R597"/>
  <c r="Q598"/>
  <c r="Q597"/>
  <c r="X598"/>
  <c r="X597"/>
  <c r="V598"/>
  <c r="V597"/>
  <c r="T598"/>
  <c r="T597"/>
  <c r="P598"/>
  <c r="BK598"/>
  <c r="BK597"/>
  <c r="K597"/>
  <c r="K598"/>
  <c r="BE598"/>
  <c r="K113"/>
  <c r="J113"/>
  <c r="I113"/>
  <c r="BI594"/>
  <c r="BH594"/>
  <c r="BG594"/>
  <c r="BF594"/>
  <c r="R594"/>
  <c r="Q594"/>
  <c r="X594"/>
  <c r="V594"/>
  <c r="T594"/>
  <c r="P594"/>
  <c r="BK594"/>
  <c r="K594"/>
  <c r="BE594"/>
  <c r="BI592"/>
  <c r="BH592"/>
  <c r="BG592"/>
  <c r="BF592"/>
  <c r="R592"/>
  <c r="Q592"/>
  <c r="X592"/>
  <c r="V592"/>
  <c r="T592"/>
  <c r="P592"/>
  <c r="BK592"/>
  <c r="K592"/>
  <c r="BE592"/>
  <c r="BI589"/>
  <c r="BH589"/>
  <c r="BG589"/>
  <c r="BF589"/>
  <c r="R589"/>
  <c r="Q589"/>
  <c r="X589"/>
  <c r="V589"/>
  <c r="T589"/>
  <c r="P589"/>
  <c r="BK589"/>
  <c r="K589"/>
  <c r="BE589"/>
  <c r="BI580"/>
  <c r="BH580"/>
  <c r="BG580"/>
  <c r="BF580"/>
  <c r="R580"/>
  <c r="Q580"/>
  <c r="X580"/>
  <c r="V580"/>
  <c r="T580"/>
  <c r="P580"/>
  <c r="BK580"/>
  <c r="K580"/>
  <c r="BE580"/>
  <c r="BI574"/>
  <c r="BH574"/>
  <c r="BG574"/>
  <c r="BF574"/>
  <c r="R574"/>
  <c r="R573"/>
  <c r="Q574"/>
  <c r="Q573"/>
  <c r="X574"/>
  <c r="X573"/>
  <c r="V574"/>
  <c r="V573"/>
  <c r="T574"/>
  <c r="T573"/>
  <c r="P574"/>
  <c r="BK574"/>
  <c r="BK573"/>
  <c r="K573"/>
  <c r="K574"/>
  <c r="BE574"/>
  <c r="K112"/>
  <c r="J112"/>
  <c r="I112"/>
  <c r="BI570"/>
  <c r="BH570"/>
  <c r="BG570"/>
  <c r="BF570"/>
  <c r="R570"/>
  <c r="Q570"/>
  <c r="X570"/>
  <c r="V570"/>
  <c r="T570"/>
  <c r="P570"/>
  <c r="BK570"/>
  <c r="K570"/>
  <c r="BE570"/>
  <c r="BI567"/>
  <c r="BH567"/>
  <c r="BG567"/>
  <c r="BF567"/>
  <c r="R567"/>
  <c r="Q567"/>
  <c r="X567"/>
  <c r="V567"/>
  <c r="T567"/>
  <c r="P567"/>
  <c r="BK567"/>
  <c r="K567"/>
  <c r="BE567"/>
  <c r="BI565"/>
  <c r="BH565"/>
  <c r="BG565"/>
  <c r="BF565"/>
  <c r="R565"/>
  <c r="R564"/>
  <c r="Q565"/>
  <c r="Q564"/>
  <c r="X565"/>
  <c r="X564"/>
  <c r="V565"/>
  <c r="V564"/>
  <c r="T565"/>
  <c r="T564"/>
  <c r="P565"/>
  <c r="BK565"/>
  <c r="BK564"/>
  <c r="K564"/>
  <c r="K565"/>
  <c r="BE565"/>
  <c r="K111"/>
  <c r="J111"/>
  <c r="I111"/>
  <c r="BI562"/>
  <c r="BH562"/>
  <c r="BG562"/>
  <c r="BF562"/>
  <c r="R562"/>
  <c r="Q562"/>
  <c r="X562"/>
  <c r="V562"/>
  <c r="T562"/>
  <c r="P562"/>
  <c r="BK562"/>
  <c r="K562"/>
  <c r="BE562"/>
  <c r="BI560"/>
  <c r="BH560"/>
  <c r="BG560"/>
  <c r="BF560"/>
  <c r="R560"/>
  <c r="Q560"/>
  <c r="X560"/>
  <c r="V560"/>
  <c r="T560"/>
  <c r="P560"/>
  <c r="BK560"/>
  <c r="K560"/>
  <c r="BE560"/>
  <c r="BI558"/>
  <c r="BH558"/>
  <c r="BG558"/>
  <c r="BF558"/>
  <c r="R558"/>
  <c r="Q558"/>
  <c r="X558"/>
  <c r="V558"/>
  <c r="T558"/>
  <c r="P558"/>
  <c r="BK558"/>
  <c r="K558"/>
  <c r="BE558"/>
  <c r="BI556"/>
  <c r="BH556"/>
  <c r="BG556"/>
  <c r="BF556"/>
  <c r="R556"/>
  <c r="Q556"/>
  <c r="X556"/>
  <c r="V556"/>
  <c r="T556"/>
  <c r="P556"/>
  <c r="BK556"/>
  <c r="K556"/>
  <c r="BE556"/>
  <c r="BI554"/>
  <c r="BH554"/>
  <c r="BG554"/>
  <c r="BF554"/>
  <c r="R554"/>
  <c r="Q554"/>
  <c r="X554"/>
  <c r="V554"/>
  <c r="T554"/>
  <c r="P554"/>
  <c r="BK554"/>
  <c r="K554"/>
  <c r="BE554"/>
  <c r="BI552"/>
  <c r="BH552"/>
  <c r="BG552"/>
  <c r="BF552"/>
  <c r="R552"/>
  <c r="Q552"/>
  <c r="X552"/>
  <c r="V552"/>
  <c r="T552"/>
  <c r="P552"/>
  <c r="BK552"/>
  <c r="K552"/>
  <c r="BE552"/>
  <c r="BI550"/>
  <c r="BH550"/>
  <c r="BG550"/>
  <c r="BF550"/>
  <c r="R550"/>
  <c r="Q550"/>
  <c r="X550"/>
  <c r="V550"/>
  <c r="T550"/>
  <c r="P550"/>
  <c r="BK550"/>
  <c r="K550"/>
  <c r="BE550"/>
  <c r="BI548"/>
  <c r="BH548"/>
  <c r="BG548"/>
  <c r="BF548"/>
  <c r="R548"/>
  <c r="Q548"/>
  <c r="X548"/>
  <c r="V548"/>
  <c r="T548"/>
  <c r="P548"/>
  <c r="BK548"/>
  <c r="K548"/>
  <c r="BE548"/>
  <c r="BI546"/>
  <c r="BH546"/>
  <c r="BG546"/>
  <c r="BF546"/>
  <c r="R546"/>
  <c r="Q546"/>
  <c r="X546"/>
  <c r="V546"/>
  <c r="T546"/>
  <c r="P546"/>
  <c r="BK546"/>
  <c r="K546"/>
  <c r="BE546"/>
  <c r="BI544"/>
  <c r="BH544"/>
  <c r="BG544"/>
  <c r="BF544"/>
  <c r="R544"/>
  <c r="Q544"/>
  <c r="X544"/>
  <c r="V544"/>
  <c r="T544"/>
  <c r="P544"/>
  <c r="BK544"/>
  <c r="K544"/>
  <c r="BE544"/>
  <c r="BI542"/>
  <c r="BH542"/>
  <c r="BG542"/>
  <c r="BF542"/>
  <c r="R542"/>
  <c r="Q542"/>
  <c r="X542"/>
  <c r="V542"/>
  <c r="T542"/>
  <c r="P542"/>
  <c r="BK542"/>
  <c r="K542"/>
  <c r="BE542"/>
  <c r="BI540"/>
  <c r="BH540"/>
  <c r="BG540"/>
  <c r="BF540"/>
  <c r="R540"/>
  <c r="Q540"/>
  <c r="X540"/>
  <c r="V540"/>
  <c r="T540"/>
  <c r="P540"/>
  <c r="BK540"/>
  <c r="K540"/>
  <c r="BE540"/>
  <c r="BI538"/>
  <c r="BH538"/>
  <c r="BG538"/>
  <c r="BF538"/>
  <c r="R538"/>
  <c r="Q538"/>
  <c r="X538"/>
  <c r="V538"/>
  <c r="T538"/>
  <c r="P538"/>
  <c r="BK538"/>
  <c r="K538"/>
  <c r="BE538"/>
  <c r="BI536"/>
  <c r="BH536"/>
  <c r="BG536"/>
  <c r="BF536"/>
  <c r="R536"/>
  <c r="Q536"/>
  <c r="X536"/>
  <c r="V536"/>
  <c r="T536"/>
  <c r="P536"/>
  <c r="BK536"/>
  <c r="K536"/>
  <c r="BE536"/>
  <c r="BI534"/>
  <c r="BH534"/>
  <c r="BG534"/>
  <c r="BF534"/>
  <c r="R534"/>
  <c r="Q534"/>
  <c r="X534"/>
  <c r="V534"/>
  <c r="T534"/>
  <c r="P534"/>
  <c r="BK534"/>
  <c r="K534"/>
  <c r="BE534"/>
  <c r="BI532"/>
  <c r="BH532"/>
  <c r="BG532"/>
  <c r="BF532"/>
  <c r="R532"/>
  <c r="Q532"/>
  <c r="X532"/>
  <c r="V532"/>
  <c r="T532"/>
  <c r="P532"/>
  <c r="BK532"/>
  <c r="K532"/>
  <c r="BE532"/>
  <c r="BI530"/>
  <c r="BH530"/>
  <c r="BG530"/>
  <c r="BF530"/>
  <c r="R530"/>
  <c r="Q530"/>
  <c r="X530"/>
  <c r="V530"/>
  <c r="T530"/>
  <c r="P530"/>
  <c r="BK530"/>
  <c r="K530"/>
  <c r="BE530"/>
  <c r="BI528"/>
  <c r="BH528"/>
  <c r="BG528"/>
  <c r="BF528"/>
  <c r="R528"/>
  <c r="Q528"/>
  <c r="X528"/>
  <c r="V528"/>
  <c r="T528"/>
  <c r="P528"/>
  <c r="BK528"/>
  <c r="K528"/>
  <c r="BE528"/>
  <c r="BI526"/>
  <c r="BH526"/>
  <c r="BG526"/>
  <c r="BF526"/>
  <c r="R526"/>
  <c r="Q526"/>
  <c r="X526"/>
  <c r="V526"/>
  <c r="T526"/>
  <c r="P526"/>
  <c r="BK526"/>
  <c r="K526"/>
  <c r="BE526"/>
  <c r="BI524"/>
  <c r="BH524"/>
  <c r="BG524"/>
  <c r="BF524"/>
  <c r="R524"/>
  <c r="Q524"/>
  <c r="X524"/>
  <c r="V524"/>
  <c r="T524"/>
  <c r="P524"/>
  <c r="BK524"/>
  <c r="K524"/>
  <c r="BE524"/>
  <c r="BI522"/>
  <c r="BH522"/>
  <c r="BG522"/>
  <c r="BF522"/>
  <c r="R522"/>
  <c r="Q522"/>
  <c r="X522"/>
  <c r="V522"/>
  <c r="T522"/>
  <c r="P522"/>
  <c r="BK522"/>
  <c r="K522"/>
  <c r="BE522"/>
  <c r="BI520"/>
  <c r="BH520"/>
  <c r="BG520"/>
  <c r="BF520"/>
  <c r="R520"/>
  <c r="Q520"/>
  <c r="X520"/>
  <c r="V520"/>
  <c r="T520"/>
  <c r="P520"/>
  <c r="BK520"/>
  <c r="K520"/>
  <c r="BE520"/>
  <c r="BI518"/>
  <c r="BH518"/>
  <c r="BG518"/>
  <c r="BF518"/>
  <c r="R518"/>
  <c r="Q518"/>
  <c r="X518"/>
  <c r="V518"/>
  <c r="T518"/>
  <c r="P518"/>
  <c r="BK518"/>
  <c r="K518"/>
  <c r="BE518"/>
  <c r="BI515"/>
  <c r="BH515"/>
  <c r="BG515"/>
  <c r="BF515"/>
  <c r="R515"/>
  <c r="Q515"/>
  <c r="X515"/>
  <c r="V515"/>
  <c r="T515"/>
  <c r="P515"/>
  <c r="BK515"/>
  <c r="K515"/>
  <c r="BE515"/>
  <c r="BI513"/>
  <c r="BH513"/>
  <c r="BG513"/>
  <c r="BF513"/>
  <c r="R513"/>
  <c r="R512"/>
  <c r="Q513"/>
  <c r="Q512"/>
  <c r="X513"/>
  <c r="X512"/>
  <c r="V513"/>
  <c r="V512"/>
  <c r="T513"/>
  <c r="T512"/>
  <c r="P513"/>
  <c r="BK513"/>
  <c r="BK512"/>
  <c r="K512"/>
  <c r="K513"/>
  <c r="BE513"/>
  <c r="K110"/>
  <c r="J110"/>
  <c r="I110"/>
  <c r="BI509"/>
  <c r="BH509"/>
  <c r="BG509"/>
  <c r="BF509"/>
  <c r="R509"/>
  <c r="Q509"/>
  <c r="X509"/>
  <c r="V509"/>
  <c r="T509"/>
  <c r="P509"/>
  <c r="BK509"/>
  <c r="K509"/>
  <c r="BE509"/>
  <c r="BI507"/>
  <c r="BH507"/>
  <c r="BG507"/>
  <c r="BF507"/>
  <c r="R507"/>
  <c r="Q507"/>
  <c r="X507"/>
  <c r="V507"/>
  <c r="T507"/>
  <c r="P507"/>
  <c r="BK507"/>
  <c r="K507"/>
  <c r="BE507"/>
  <c r="BI505"/>
  <c r="BH505"/>
  <c r="BG505"/>
  <c r="BF505"/>
  <c r="R505"/>
  <c r="Q505"/>
  <c r="X505"/>
  <c r="V505"/>
  <c r="T505"/>
  <c r="P505"/>
  <c r="BK505"/>
  <c r="K505"/>
  <c r="BE505"/>
  <c r="BI502"/>
  <c r="BH502"/>
  <c r="BG502"/>
  <c r="BF502"/>
  <c r="R502"/>
  <c r="Q502"/>
  <c r="X502"/>
  <c r="V502"/>
  <c r="T502"/>
  <c r="P502"/>
  <c r="BK502"/>
  <c r="K502"/>
  <c r="BE502"/>
  <c r="BI500"/>
  <c r="BH500"/>
  <c r="BG500"/>
  <c r="BF500"/>
  <c r="R500"/>
  <c r="Q500"/>
  <c r="X500"/>
  <c r="V500"/>
  <c r="T500"/>
  <c r="P500"/>
  <c r="BK500"/>
  <c r="K500"/>
  <c r="BE500"/>
  <c r="BI498"/>
  <c r="BH498"/>
  <c r="BG498"/>
  <c r="BF498"/>
  <c r="R498"/>
  <c r="Q498"/>
  <c r="X498"/>
  <c r="V498"/>
  <c r="T498"/>
  <c r="P498"/>
  <c r="BK498"/>
  <c r="K498"/>
  <c r="BE498"/>
  <c r="BI496"/>
  <c r="BH496"/>
  <c r="BG496"/>
  <c r="BF496"/>
  <c r="R496"/>
  <c r="Q496"/>
  <c r="X496"/>
  <c r="V496"/>
  <c r="T496"/>
  <c r="P496"/>
  <c r="BK496"/>
  <c r="K496"/>
  <c r="BE496"/>
  <c r="BI494"/>
  <c r="BH494"/>
  <c r="BG494"/>
  <c r="BF494"/>
  <c r="R494"/>
  <c r="Q494"/>
  <c r="X494"/>
  <c r="V494"/>
  <c r="T494"/>
  <c r="P494"/>
  <c r="BK494"/>
  <c r="K494"/>
  <c r="BE494"/>
  <c r="BI492"/>
  <c r="BH492"/>
  <c r="BG492"/>
  <c r="BF492"/>
  <c r="R492"/>
  <c r="Q492"/>
  <c r="X492"/>
  <c r="V492"/>
  <c r="T492"/>
  <c r="P492"/>
  <c r="BK492"/>
  <c r="K492"/>
  <c r="BE492"/>
  <c r="BI490"/>
  <c r="BH490"/>
  <c r="BG490"/>
  <c r="BF490"/>
  <c r="R490"/>
  <c r="Q490"/>
  <c r="X490"/>
  <c r="V490"/>
  <c r="T490"/>
  <c r="P490"/>
  <c r="BK490"/>
  <c r="K490"/>
  <c r="BE490"/>
  <c r="BI488"/>
  <c r="BH488"/>
  <c r="BG488"/>
  <c r="BF488"/>
  <c r="R488"/>
  <c r="Q488"/>
  <c r="X488"/>
  <c r="V488"/>
  <c r="T488"/>
  <c r="P488"/>
  <c r="BK488"/>
  <c r="K488"/>
  <c r="BE488"/>
  <c r="BI486"/>
  <c r="BH486"/>
  <c r="BG486"/>
  <c r="BF486"/>
  <c r="R486"/>
  <c r="Q486"/>
  <c r="X486"/>
  <c r="V486"/>
  <c r="T486"/>
  <c r="P486"/>
  <c r="BK486"/>
  <c r="K486"/>
  <c r="BE486"/>
  <c r="BI484"/>
  <c r="BH484"/>
  <c r="BG484"/>
  <c r="BF484"/>
  <c r="R484"/>
  <c r="Q484"/>
  <c r="X484"/>
  <c r="V484"/>
  <c r="T484"/>
  <c r="P484"/>
  <c r="BK484"/>
  <c r="K484"/>
  <c r="BE484"/>
  <c r="BI482"/>
  <c r="BH482"/>
  <c r="BG482"/>
  <c r="BF482"/>
  <c r="R482"/>
  <c r="Q482"/>
  <c r="X482"/>
  <c r="V482"/>
  <c r="T482"/>
  <c r="P482"/>
  <c r="BK482"/>
  <c r="K482"/>
  <c r="BE482"/>
  <c r="BI480"/>
  <c r="BH480"/>
  <c r="BG480"/>
  <c r="BF480"/>
  <c r="R480"/>
  <c r="Q480"/>
  <c r="X480"/>
  <c r="V480"/>
  <c r="T480"/>
  <c r="P480"/>
  <c r="BK480"/>
  <c r="K480"/>
  <c r="BE480"/>
  <c r="BI478"/>
  <c r="BH478"/>
  <c r="BG478"/>
  <c r="BF478"/>
  <c r="R478"/>
  <c r="Q478"/>
  <c r="X478"/>
  <c r="V478"/>
  <c r="T478"/>
  <c r="P478"/>
  <c r="BK478"/>
  <c r="K478"/>
  <c r="BE478"/>
  <c r="BI476"/>
  <c r="BH476"/>
  <c r="BG476"/>
  <c r="BF476"/>
  <c r="R476"/>
  <c r="Q476"/>
  <c r="X476"/>
  <c r="V476"/>
  <c r="T476"/>
  <c r="P476"/>
  <c r="BK476"/>
  <c r="K476"/>
  <c r="BE476"/>
  <c r="BI474"/>
  <c r="BH474"/>
  <c r="BG474"/>
  <c r="BF474"/>
  <c r="R474"/>
  <c r="Q474"/>
  <c r="X474"/>
  <c r="V474"/>
  <c r="T474"/>
  <c r="P474"/>
  <c r="BK474"/>
  <c r="K474"/>
  <c r="BE474"/>
  <c r="BI472"/>
  <c r="BH472"/>
  <c r="BG472"/>
  <c r="BF472"/>
  <c r="R472"/>
  <c r="Q472"/>
  <c r="X472"/>
  <c r="V472"/>
  <c r="T472"/>
  <c r="P472"/>
  <c r="BK472"/>
  <c r="K472"/>
  <c r="BE472"/>
  <c r="BI469"/>
  <c r="BH469"/>
  <c r="BG469"/>
  <c r="BF469"/>
  <c r="R469"/>
  <c r="Q469"/>
  <c r="X469"/>
  <c r="V469"/>
  <c r="T469"/>
  <c r="P469"/>
  <c r="BK469"/>
  <c r="K469"/>
  <c r="BE469"/>
  <c r="BI467"/>
  <c r="BH467"/>
  <c r="BG467"/>
  <c r="BF467"/>
  <c r="R467"/>
  <c r="Q467"/>
  <c r="X467"/>
  <c r="V467"/>
  <c r="T467"/>
  <c r="P467"/>
  <c r="BK467"/>
  <c r="K467"/>
  <c r="BE467"/>
  <c r="BI465"/>
  <c r="BH465"/>
  <c r="BG465"/>
  <c r="BF465"/>
  <c r="R465"/>
  <c r="Q465"/>
  <c r="X465"/>
  <c r="V465"/>
  <c r="T465"/>
  <c r="P465"/>
  <c r="BK465"/>
  <c r="K465"/>
  <c r="BE465"/>
  <c r="BI462"/>
  <c r="BH462"/>
  <c r="BG462"/>
  <c r="BF462"/>
  <c r="R462"/>
  <c r="Q462"/>
  <c r="X462"/>
  <c r="V462"/>
  <c r="T462"/>
  <c r="P462"/>
  <c r="BK462"/>
  <c r="K462"/>
  <c r="BE462"/>
  <c r="BI460"/>
  <c r="BH460"/>
  <c r="BG460"/>
  <c r="BF460"/>
  <c r="R460"/>
  <c r="Q460"/>
  <c r="X460"/>
  <c r="V460"/>
  <c r="T460"/>
  <c r="P460"/>
  <c r="BK460"/>
  <c r="K460"/>
  <c r="BE460"/>
  <c r="BI457"/>
  <c r="BH457"/>
  <c r="BG457"/>
  <c r="BF457"/>
  <c r="R457"/>
  <c r="Q457"/>
  <c r="X457"/>
  <c r="V457"/>
  <c r="T457"/>
  <c r="P457"/>
  <c r="BK457"/>
  <c r="K457"/>
  <c r="BE457"/>
  <c r="BI455"/>
  <c r="BH455"/>
  <c r="BG455"/>
  <c r="BF455"/>
  <c r="R455"/>
  <c r="Q455"/>
  <c r="X455"/>
  <c r="V455"/>
  <c r="T455"/>
  <c r="P455"/>
  <c r="BK455"/>
  <c r="K455"/>
  <c r="BE455"/>
  <c r="BI453"/>
  <c r="BH453"/>
  <c r="BG453"/>
  <c r="BF453"/>
  <c r="R453"/>
  <c r="Q453"/>
  <c r="X453"/>
  <c r="V453"/>
  <c r="T453"/>
  <c r="P453"/>
  <c r="BK453"/>
  <c r="K453"/>
  <c r="BE453"/>
  <c r="BI451"/>
  <c r="BH451"/>
  <c r="BG451"/>
  <c r="BF451"/>
  <c r="R451"/>
  <c r="Q451"/>
  <c r="X451"/>
  <c r="V451"/>
  <c r="T451"/>
  <c r="P451"/>
  <c r="BK451"/>
  <c r="K451"/>
  <c r="BE451"/>
  <c r="BI449"/>
  <c r="BH449"/>
  <c r="BG449"/>
  <c r="BF449"/>
  <c r="R449"/>
  <c r="Q449"/>
  <c r="X449"/>
  <c r="V449"/>
  <c r="T449"/>
  <c r="P449"/>
  <c r="BK449"/>
  <c r="K449"/>
  <c r="BE449"/>
  <c r="BI447"/>
  <c r="BH447"/>
  <c r="BG447"/>
  <c r="BF447"/>
  <c r="R447"/>
  <c r="Q447"/>
  <c r="X447"/>
  <c r="V447"/>
  <c r="T447"/>
  <c r="P447"/>
  <c r="BK447"/>
  <c r="K447"/>
  <c r="BE447"/>
  <c r="BI445"/>
  <c r="BH445"/>
  <c r="BG445"/>
  <c r="BF445"/>
  <c r="R445"/>
  <c r="Q445"/>
  <c r="X445"/>
  <c r="V445"/>
  <c r="T445"/>
  <c r="P445"/>
  <c r="BK445"/>
  <c r="K445"/>
  <c r="BE445"/>
  <c r="BI442"/>
  <c r="BH442"/>
  <c r="BG442"/>
  <c r="BF442"/>
  <c r="R442"/>
  <c r="Q442"/>
  <c r="X442"/>
  <c r="V442"/>
  <c r="T442"/>
  <c r="P442"/>
  <c r="BK442"/>
  <c r="K442"/>
  <c r="BE442"/>
  <c r="BI439"/>
  <c r="BH439"/>
  <c r="BG439"/>
  <c r="BF439"/>
  <c r="R439"/>
  <c r="Q439"/>
  <c r="X439"/>
  <c r="V439"/>
  <c r="T439"/>
  <c r="P439"/>
  <c r="BK439"/>
  <c r="K439"/>
  <c r="BE439"/>
  <c r="BI437"/>
  <c r="BH437"/>
  <c r="BG437"/>
  <c r="BF437"/>
  <c r="R437"/>
  <c r="R436"/>
  <c r="Q437"/>
  <c r="Q436"/>
  <c r="X437"/>
  <c r="X436"/>
  <c r="V437"/>
  <c r="V436"/>
  <c r="T437"/>
  <c r="T436"/>
  <c r="P437"/>
  <c r="BK437"/>
  <c r="BK436"/>
  <c r="K436"/>
  <c r="K437"/>
  <c r="BE437"/>
  <c r="K109"/>
  <c r="J109"/>
  <c r="I109"/>
  <c r="BI433"/>
  <c r="BH433"/>
  <c r="BG433"/>
  <c r="BF433"/>
  <c r="R433"/>
  <c r="Q433"/>
  <c r="X433"/>
  <c r="V433"/>
  <c r="T433"/>
  <c r="P433"/>
  <c r="BK433"/>
  <c r="K433"/>
  <c r="BE433"/>
  <c r="BI431"/>
  <c r="BH431"/>
  <c r="BG431"/>
  <c r="BF431"/>
  <c r="R431"/>
  <c r="Q431"/>
  <c r="X431"/>
  <c r="V431"/>
  <c r="T431"/>
  <c r="P431"/>
  <c r="BK431"/>
  <c r="K431"/>
  <c r="BE431"/>
  <c r="BI428"/>
  <c r="BH428"/>
  <c r="BG428"/>
  <c r="BF428"/>
  <c r="R428"/>
  <c r="Q428"/>
  <c r="X428"/>
  <c r="V428"/>
  <c r="T428"/>
  <c r="P428"/>
  <c r="BK428"/>
  <c r="K428"/>
  <c r="BE428"/>
  <c r="BI424"/>
  <c r="BH424"/>
  <c r="BG424"/>
  <c r="BF424"/>
  <c r="R424"/>
  <c r="Q424"/>
  <c r="X424"/>
  <c r="V424"/>
  <c r="T424"/>
  <c r="P424"/>
  <c r="BK424"/>
  <c r="K424"/>
  <c r="BE424"/>
  <c r="BI421"/>
  <c r="BH421"/>
  <c r="BG421"/>
  <c r="BF421"/>
  <c r="R421"/>
  <c r="Q421"/>
  <c r="X421"/>
  <c r="V421"/>
  <c r="T421"/>
  <c r="P421"/>
  <c r="BK421"/>
  <c r="K421"/>
  <c r="BE421"/>
  <c r="BI417"/>
  <c r="BH417"/>
  <c r="BG417"/>
  <c r="BF417"/>
  <c r="R417"/>
  <c r="Q417"/>
  <c r="X417"/>
  <c r="V417"/>
  <c r="T417"/>
  <c r="P417"/>
  <c r="BK417"/>
  <c r="K417"/>
  <c r="BE417"/>
  <c r="BI413"/>
  <c r="BH413"/>
  <c r="BG413"/>
  <c r="BF413"/>
  <c r="R413"/>
  <c r="Q413"/>
  <c r="X413"/>
  <c r="V413"/>
  <c r="T413"/>
  <c r="P413"/>
  <c r="BK413"/>
  <c r="K413"/>
  <c r="BE413"/>
  <c r="BI408"/>
  <c r="BH408"/>
  <c r="BG408"/>
  <c r="BF408"/>
  <c r="R408"/>
  <c r="Q408"/>
  <c r="X408"/>
  <c r="V408"/>
  <c r="T408"/>
  <c r="P408"/>
  <c r="BK408"/>
  <c r="K408"/>
  <c r="BE408"/>
  <c r="BI404"/>
  <c r="BH404"/>
  <c r="BG404"/>
  <c r="BF404"/>
  <c r="R404"/>
  <c r="Q404"/>
  <c r="X404"/>
  <c r="V404"/>
  <c r="T404"/>
  <c r="P404"/>
  <c r="BK404"/>
  <c r="K404"/>
  <c r="BE404"/>
  <c r="BI399"/>
  <c r="BH399"/>
  <c r="BG399"/>
  <c r="BF399"/>
  <c r="R399"/>
  <c r="Q399"/>
  <c r="X399"/>
  <c r="V399"/>
  <c r="T399"/>
  <c r="P399"/>
  <c r="BK399"/>
  <c r="K399"/>
  <c r="BE399"/>
  <c r="BI393"/>
  <c r="BH393"/>
  <c r="BG393"/>
  <c r="BF393"/>
  <c r="R393"/>
  <c r="R392"/>
  <c r="R391"/>
  <c r="Q393"/>
  <c r="Q392"/>
  <c r="Q391"/>
  <c r="X393"/>
  <c r="X392"/>
  <c r="X391"/>
  <c r="V393"/>
  <c r="V392"/>
  <c r="V391"/>
  <c r="T393"/>
  <c r="T392"/>
  <c r="T391"/>
  <c r="P393"/>
  <c r="BK393"/>
  <c r="BK392"/>
  <c r="K392"/>
  <c r="BK391"/>
  <c r="K391"/>
  <c r="K393"/>
  <c r="BE393"/>
  <c r="K108"/>
  <c r="J108"/>
  <c r="I108"/>
  <c r="K107"/>
  <c r="J107"/>
  <c r="I107"/>
  <c r="BI388"/>
  <c r="BH388"/>
  <c r="BG388"/>
  <c r="BF388"/>
  <c r="R388"/>
  <c r="R387"/>
  <c r="Q388"/>
  <c r="Q387"/>
  <c r="X388"/>
  <c r="X387"/>
  <c r="V388"/>
  <c r="V387"/>
  <c r="T388"/>
  <c r="T387"/>
  <c r="P388"/>
  <c r="BK388"/>
  <c r="BK387"/>
  <c r="K387"/>
  <c r="K388"/>
  <c r="BE388"/>
  <c r="K106"/>
  <c r="J106"/>
  <c r="I106"/>
  <c r="BI383"/>
  <c r="BH383"/>
  <c r="BG383"/>
  <c r="BF383"/>
  <c r="R383"/>
  <c r="Q383"/>
  <c r="X383"/>
  <c r="V383"/>
  <c r="T383"/>
  <c r="P383"/>
  <c r="BK383"/>
  <c r="K383"/>
  <c r="BE383"/>
  <c r="BI379"/>
  <c r="BH379"/>
  <c r="BG379"/>
  <c r="BF379"/>
  <c r="R379"/>
  <c r="Q379"/>
  <c r="X379"/>
  <c r="V379"/>
  <c r="T379"/>
  <c r="P379"/>
  <c r="BK379"/>
  <c r="K379"/>
  <c r="BE379"/>
  <c r="BI375"/>
  <c r="BH375"/>
  <c r="BG375"/>
  <c r="BF375"/>
  <c r="R375"/>
  <c r="Q375"/>
  <c r="X375"/>
  <c r="V375"/>
  <c r="T375"/>
  <c r="P375"/>
  <c r="BK375"/>
  <c r="K375"/>
  <c r="BE375"/>
  <c r="BI372"/>
  <c r="BH372"/>
  <c r="BG372"/>
  <c r="BF372"/>
  <c r="R372"/>
  <c r="Q372"/>
  <c r="X372"/>
  <c r="V372"/>
  <c r="T372"/>
  <c r="P372"/>
  <c r="BK372"/>
  <c r="K372"/>
  <c r="BE372"/>
  <c r="BI368"/>
  <c r="BH368"/>
  <c r="BG368"/>
  <c r="BF368"/>
  <c r="R368"/>
  <c r="Q368"/>
  <c r="X368"/>
  <c r="V368"/>
  <c r="T368"/>
  <c r="P368"/>
  <c r="BK368"/>
  <c r="K368"/>
  <c r="BE368"/>
  <c r="BI365"/>
  <c r="BH365"/>
  <c r="BG365"/>
  <c r="BF365"/>
  <c r="R365"/>
  <c r="Q365"/>
  <c r="X365"/>
  <c r="V365"/>
  <c r="T365"/>
  <c r="P365"/>
  <c r="BK365"/>
  <c r="K365"/>
  <c r="BE365"/>
  <c r="BI361"/>
  <c r="BH361"/>
  <c r="BG361"/>
  <c r="BF361"/>
  <c r="R361"/>
  <c r="Q361"/>
  <c r="X361"/>
  <c r="V361"/>
  <c r="T361"/>
  <c r="P361"/>
  <c r="BK361"/>
  <c r="K361"/>
  <c r="BE361"/>
  <c r="BI358"/>
  <c r="BH358"/>
  <c r="BG358"/>
  <c r="BF358"/>
  <c r="R358"/>
  <c r="Q358"/>
  <c r="X358"/>
  <c r="V358"/>
  <c r="T358"/>
  <c r="P358"/>
  <c r="BK358"/>
  <c r="K358"/>
  <c r="BE358"/>
  <c r="BI354"/>
  <c r="BH354"/>
  <c r="BG354"/>
  <c r="BF354"/>
  <c r="R354"/>
  <c r="Q354"/>
  <c r="X354"/>
  <c r="V354"/>
  <c r="T354"/>
  <c r="P354"/>
  <c r="BK354"/>
  <c r="K354"/>
  <c r="BE354"/>
  <c r="BI350"/>
  <c r="BH350"/>
  <c r="BG350"/>
  <c r="BF350"/>
  <c r="R350"/>
  <c r="Q350"/>
  <c r="X350"/>
  <c r="V350"/>
  <c r="T350"/>
  <c r="P350"/>
  <c r="BK350"/>
  <c r="K350"/>
  <c r="BE350"/>
  <c r="BI346"/>
  <c r="BH346"/>
  <c r="BG346"/>
  <c r="BF346"/>
  <c r="R346"/>
  <c r="R345"/>
  <c r="Q346"/>
  <c r="Q345"/>
  <c r="X346"/>
  <c r="X345"/>
  <c r="V346"/>
  <c r="V345"/>
  <c r="T346"/>
  <c r="T345"/>
  <c r="P346"/>
  <c r="BK346"/>
  <c r="BK345"/>
  <c r="K345"/>
  <c r="K346"/>
  <c r="BE346"/>
  <c r="K105"/>
  <c r="J105"/>
  <c r="I105"/>
  <c r="BI341"/>
  <c r="BH341"/>
  <c r="BG341"/>
  <c r="BF341"/>
  <c r="R341"/>
  <c r="Q341"/>
  <c r="X341"/>
  <c r="V341"/>
  <c r="T341"/>
  <c r="P341"/>
  <c r="BK341"/>
  <c r="K341"/>
  <c r="BE341"/>
  <c r="BI339"/>
  <c r="BH339"/>
  <c r="BG339"/>
  <c r="BF339"/>
  <c r="R339"/>
  <c r="Q339"/>
  <c r="X339"/>
  <c r="V339"/>
  <c r="T339"/>
  <c r="P339"/>
  <c r="BK339"/>
  <c r="K339"/>
  <c r="BE339"/>
  <c r="BI335"/>
  <c r="BH335"/>
  <c r="BG335"/>
  <c r="BF335"/>
  <c r="R335"/>
  <c r="Q335"/>
  <c r="X335"/>
  <c r="V335"/>
  <c r="T335"/>
  <c r="P335"/>
  <c r="BK335"/>
  <c r="K335"/>
  <c r="BE335"/>
  <c r="BI331"/>
  <c r="BH331"/>
  <c r="BG331"/>
  <c r="BF331"/>
  <c r="R331"/>
  <c r="Q331"/>
  <c r="X331"/>
  <c r="V331"/>
  <c r="T331"/>
  <c r="P331"/>
  <c r="BK331"/>
  <c r="K331"/>
  <c r="BE331"/>
  <c r="BI328"/>
  <c r="BH328"/>
  <c r="BG328"/>
  <c r="BF328"/>
  <c r="R328"/>
  <c r="Q328"/>
  <c r="X328"/>
  <c r="V328"/>
  <c r="T328"/>
  <c r="P328"/>
  <c r="BK328"/>
  <c r="K328"/>
  <c r="BE328"/>
  <c r="BI324"/>
  <c r="BH324"/>
  <c r="BG324"/>
  <c r="BF324"/>
  <c r="R324"/>
  <c r="Q324"/>
  <c r="X324"/>
  <c r="V324"/>
  <c r="T324"/>
  <c r="P324"/>
  <c r="BK324"/>
  <c r="K324"/>
  <c r="BE324"/>
  <c r="BI320"/>
  <c r="BH320"/>
  <c r="BG320"/>
  <c r="BF320"/>
  <c r="R320"/>
  <c r="Q320"/>
  <c r="X320"/>
  <c r="V320"/>
  <c r="T320"/>
  <c r="P320"/>
  <c r="BK320"/>
  <c r="K320"/>
  <c r="BE320"/>
  <c r="BI316"/>
  <c r="BH316"/>
  <c r="BG316"/>
  <c r="BF316"/>
  <c r="R316"/>
  <c r="Q316"/>
  <c r="X316"/>
  <c r="V316"/>
  <c r="T316"/>
  <c r="P316"/>
  <c r="BK316"/>
  <c r="K316"/>
  <c r="BE316"/>
  <c r="BI313"/>
  <c r="BH313"/>
  <c r="BG313"/>
  <c r="BF313"/>
  <c r="R313"/>
  <c r="Q313"/>
  <c r="X313"/>
  <c r="V313"/>
  <c r="T313"/>
  <c r="P313"/>
  <c r="BK313"/>
  <c r="K313"/>
  <c r="BE313"/>
  <c r="BI309"/>
  <c r="BH309"/>
  <c r="BG309"/>
  <c r="BF309"/>
  <c r="R309"/>
  <c r="Q309"/>
  <c r="X309"/>
  <c r="V309"/>
  <c r="T309"/>
  <c r="P309"/>
  <c r="BK309"/>
  <c r="K309"/>
  <c r="BE309"/>
  <c r="BI306"/>
  <c r="BH306"/>
  <c r="BG306"/>
  <c r="BF306"/>
  <c r="R306"/>
  <c r="Q306"/>
  <c r="X306"/>
  <c r="V306"/>
  <c r="T306"/>
  <c r="P306"/>
  <c r="BK306"/>
  <c r="K306"/>
  <c r="BE306"/>
  <c r="BI302"/>
  <c r="BH302"/>
  <c r="BG302"/>
  <c r="BF302"/>
  <c r="R302"/>
  <c r="Q302"/>
  <c r="X302"/>
  <c r="V302"/>
  <c r="T302"/>
  <c r="P302"/>
  <c r="BK302"/>
  <c r="K302"/>
  <c r="BE302"/>
  <c r="BI299"/>
  <c r="BH299"/>
  <c r="BG299"/>
  <c r="BF299"/>
  <c r="R299"/>
  <c r="R298"/>
  <c r="Q299"/>
  <c r="Q298"/>
  <c r="X299"/>
  <c r="X298"/>
  <c r="V299"/>
  <c r="V298"/>
  <c r="T299"/>
  <c r="T298"/>
  <c r="P299"/>
  <c r="BK299"/>
  <c r="BK298"/>
  <c r="K298"/>
  <c r="K299"/>
  <c r="BE299"/>
  <c r="K104"/>
  <c r="J104"/>
  <c r="I104"/>
  <c r="BI294"/>
  <c r="BH294"/>
  <c r="BG294"/>
  <c r="BF294"/>
  <c r="R294"/>
  <c r="Q294"/>
  <c r="X294"/>
  <c r="V294"/>
  <c r="T294"/>
  <c r="P294"/>
  <c r="BK294"/>
  <c r="K294"/>
  <c r="BE294"/>
  <c r="BI290"/>
  <c r="BH290"/>
  <c r="BG290"/>
  <c r="BF290"/>
  <c r="R290"/>
  <c r="Q290"/>
  <c r="X290"/>
  <c r="V290"/>
  <c r="T290"/>
  <c r="P290"/>
  <c r="BK290"/>
  <c r="K290"/>
  <c r="BE290"/>
  <c r="BI286"/>
  <c r="BH286"/>
  <c r="BG286"/>
  <c r="BF286"/>
  <c r="R286"/>
  <c r="Q286"/>
  <c r="X286"/>
  <c r="V286"/>
  <c r="T286"/>
  <c r="P286"/>
  <c r="BK286"/>
  <c r="K286"/>
  <c r="BE286"/>
  <c r="BI283"/>
  <c r="BH283"/>
  <c r="BG283"/>
  <c r="BF283"/>
  <c r="R283"/>
  <c r="Q283"/>
  <c r="X283"/>
  <c r="V283"/>
  <c r="T283"/>
  <c r="P283"/>
  <c r="BK283"/>
  <c r="K283"/>
  <c r="BE283"/>
  <c r="BI281"/>
  <c r="BH281"/>
  <c r="BG281"/>
  <c r="BF281"/>
  <c r="R281"/>
  <c r="Q281"/>
  <c r="X281"/>
  <c r="V281"/>
  <c r="T281"/>
  <c r="P281"/>
  <c r="BK281"/>
  <c r="K281"/>
  <c r="BE281"/>
  <c r="BI274"/>
  <c r="BH274"/>
  <c r="BG274"/>
  <c r="BF274"/>
  <c r="R274"/>
  <c r="Q274"/>
  <c r="X274"/>
  <c r="V274"/>
  <c r="T274"/>
  <c r="P274"/>
  <c r="BK274"/>
  <c r="K274"/>
  <c r="BE274"/>
  <c r="BI267"/>
  <c r="BH267"/>
  <c r="BG267"/>
  <c r="BF267"/>
  <c r="R267"/>
  <c r="Q267"/>
  <c r="X267"/>
  <c r="V267"/>
  <c r="T267"/>
  <c r="P267"/>
  <c r="BK267"/>
  <c r="K267"/>
  <c r="BE267"/>
  <c r="BI264"/>
  <c r="BH264"/>
  <c r="BG264"/>
  <c r="BF264"/>
  <c r="R264"/>
  <c r="Q264"/>
  <c r="X264"/>
  <c r="V264"/>
  <c r="T264"/>
  <c r="P264"/>
  <c r="BK264"/>
  <c r="K264"/>
  <c r="BE264"/>
  <c r="BI261"/>
  <c r="BH261"/>
  <c r="BG261"/>
  <c r="BF261"/>
  <c r="R261"/>
  <c r="Q261"/>
  <c r="X261"/>
  <c r="V261"/>
  <c r="T261"/>
  <c r="P261"/>
  <c r="BK261"/>
  <c r="K261"/>
  <c r="BE261"/>
  <c r="BI255"/>
  <c r="BH255"/>
  <c r="BG255"/>
  <c r="BF255"/>
  <c r="R255"/>
  <c r="Q255"/>
  <c r="X255"/>
  <c r="V255"/>
  <c r="T255"/>
  <c r="P255"/>
  <c r="BK255"/>
  <c r="K255"/>
  <c r="BE255"/>
  <c r="BI249"/>
  <c r="BH249"/>
  <c r="BG249"/>
  <c r="BF249"/>
  <c r="R249"/>
  <c r="Q249"/>
  <c r="X249"/>
  <c r="V249"/>
  <c r="T249"/>
  <c r="P249"/>
  <c r="BK249"/>
  <c r="K249"/>
  <c r="BE249"/>
  <c r="BI246"/>
  <c r="BH246"/>
  <c r="BG246"/>
  <c r="BF246"/>
  <c r="R246"/>
  <c r="Q246"/>
  <c r="X246"/>
  <c r="V246"/>
  <c r="T246"/>
  <c r="P246"/>
  <c r="BK246"/>
  <c r="K246"/>
  <c r="BE246"/>
  <c r="BI243"/>
  <c r="BH243"/>
  <c r="BG243"/>
  <c r="BF243"/>
  <c r="R243"/>
  <c r="R242"/>
  <c r="Q243"/>
  <c r="Q242"/>
  <c r="X243"/>
  <c r="X242"/>
  <c r="V243"/>
  <c r="V242"/>
  <c r="T243"/>
  <c r="T242"/>
  <c r="P243"/>
  <c r="BK243"/>
  <c r="BK242"/>
  <c r="K242"/>
  <c r="K243"/>
  <c r="BE243"/>
  <c r="K103"/>
  <c r="J103"/>
  <c r="I103"/>
  <c r="BI239"/>
  <c r="BH239"/>
  <c r="BG239"/>
  <c r="BF239"/>
  <c r="R239"/>
  <c r="Q239"/>
  <c r="X239"/>
  <c r="V239"/>
  <c r="T239"/>
  <c r="P239"/>
  <c r="BK239"/>
  <c r="K239"/>
  <c r="BE239"/>
  <c r="BI235"/>
  <c r="BH235"/>
  <c r="BG235"/>
  <c r="BF235"/>
  <c r="R235"/>
  <c r="Q235"/>
  <c r="X235"/>
  <c r="V235"/>
  <c r="T235"/>
  <c r="P235"/>
  <c r="BK235"/>
  <c r="K235"/>
  <c r="BE235"/>
  <c r="BI233"/>
  <c r="BH233"/>
  <c r="BG233"/>
  <c r="BF233"/>
  <c r="R233"/>
  <c r="Q233"/>
  <c r="X233"/>
  <c r="V233"/>
  <c r="T233"/>
  <c r="P233"/>
  <c r="BK233"/>
  <c r="K233"/>
  <c r="BE233"/>
  <c r="BI230"/>
  <c r="BH230"/>
  <c r="BG230"/>
  <c r="BF230"/>
  <c r="R230"/>
  <c r="Q230"/>
  <c r="X230"/>
  <c r="V230"/>
  <c r="T230"/>
  <c r="P230"/>
  <c r="BK230"/>
  <c r="K230"/>
  <c r="BE230"/>
  <c r="BI228"/>
  <c r="BH228"/>
  <c r="BG228"/>
  <c r="BF228"/>
  <c r="R228"/>
  <c r="Q228"/>
  <c r="X228"/>
  <c r="V228"/>
  <c r="T228"/>
  <c r="P228"/>
  <c r="BK228"/>
  <c r="K228"/>
  <c r="BE228"/>
  <c r="BI225"/>
  <c r="BH225"/>
  <c r="BG225"/>
  <c r="BF225"/>
  <c r="R225"/>
  <c r="Q225"/>
  <c r="X225"/>
  <c r="V225"/>
  <c r="T225"/>
  <c r="P225"/>
  <c r="BK225"/>
  <c r="K225"/>
  <c r="BE225"/>
  <c r="BI222"/>
  <c r="BH222"/>
  <c r="BG222"/>
  <c r="BF222"/>
  <c r="R222"/>
  <c r="Q222"/>
  <c r="X222"/>
  <c r="V222"/>
  <c r="T222"/>
  <c r="P222"/>
  <c r="BK222"/>
  <c r="K222"/>
  <c r="BE222"/>
  <c r="BI218"/>
  <c r="BH218"/>
  <c r="BG218"/>
  <c r="BF218"/>
  <c r="R218"/>
  <c r="Q218"/>
  <c r="X218"/>
  <c r="V218"/>
  <c r="T218"/>
  <c r="P218"/>
  <c r="BK218"/>
  <c r="K218"/>
  <c r="BE218"/>
  <c r="BI214"/>
  <c r="BH214"/>
  <c r="BG214"/>
  <c r="BF214"/>
  <c r="R214"/>
  <c r="Q214"/>
  <c r="X214"/>
  <c r="V214"/>
  <c r="T214"/>
  <c r="P214"/>
  <c r="BK214"/>
  <c r="K214"/>
  <c r="BE214"/>
  <c r="BI207"/>
  <c r="BH207"/>
  <c r="BG207"/>
  <c r="BF207"/>
  <c r="R207"/>
  <c r="Q207"/>
  <c r="X207"/>
  <c r="V207"/>
  <c r="T207"/>
  <c r="P207"/>
  <c r="BK207"/>
  <c r="K207"/>
  <c r="BE207"/>
  <c r="BI203"/>
  <c r="BH203"/>
  <c r="BG203"/>
  <c r="BF203"/>
  <c r="R203"/>
  <c r="R202"/>
  <c r="Q203"/>
  <c r="Q202"/>
  <c r="X203"/>
  <c r="X202"/>
  <c r="V203"/>
  <c r="V202"/>
  <c r="T203"/>
  <c r="T202"/>
  <c r="P203"/>
  <c r="BK203"/>
  <c r="BK202"/>
  <c r="K202"/>
  <c r="K203"/>
  <c r="BE203"/>
  <c r="K102"/>
  <c r="J102"/>
  <c r="I102"/>
  <c r="BI194"/>
  <c r="BH194"/>
  <c r="BG194"/>
  <c r="BF194"/>
  <c r="R194"/>
  <c r="Q194"/>
  <c r="X194"/>
  <c r="V194"/>
  <c r="T194"/>
  <c r="P194"/>
  <c r="BK194"/>
  <c r="K194"/>
  <c r="BE194"/>
  <c r="BI189"/>
  <c r="BH189"/>
  <c r="BG189"/>
  <c r="BF189"/>
  <c r="R189"/>
  <c r="Q189"/>
  <c r="X189"/>
  <c r="V189"/>
  <c r="T189"/>
  <c r="P189"/>
  <c r="BK189"/>
  <c r="K189"/>
  <c r="BE189"/>
  <c r="BI186"/>
  <c r="BH186"/>
  <c r="BG186"/>
  <c r="BF186"/>
  <c r="R186"/>
  <c r="Q186"/>
  <c r="X186"/>
  <c r="V186"/>
  <c r="T186"/>
  <c r="P186"/>
  <c r="BK186"/>
  <c r="K186"/>
  <c r="BE186"/>
  <c r="BI182"/>
  <c r="BH182"/>
  <c r="BG182"/>
  <c r="BF182"/>
  <c r="R182"/>
  <c r="R181"/>
  <c r="Q182"/>
  <c r="Q181"/>
  <c r="X182"/>
  <c r="X181"/>
  <c r="V182"/>
  <c r="V181"/>
  <c r="T182"/>
  <c r="T181"/>
  <c r="P182"/>
  <c r="BK182"/>
  <c r="BK181"/>
  <c r="K181"/>
  <c r="K182"/>
  <c r="BE182"/>
  <c r="K101"/>
  <c r="J101"/>
  <c r="I101"/>
  <c r="BI177"/>
  <c r="BH177"/>
  <c r="BG177"/>
  <c r="BF177"/>
  <c r="R177"/>
  <c r="Q177"/>
  <c r="X177"/>
  <c r="V177"/>
  <c r="T177"/>
  <c r="P177"/>
  <c r="BK177"/>
  <c r="K177"/>
  <c r="BE177"/>
  <c r="BI174"/>
  <c r="BH174"/>
  <c r="BG174"/>
  <c r="BF174"/>
  <c r="R174"/>
  <c r="Q174"/>
  <c r="X174"/>
  <c r="V174"/>
  <c r="T174"/>
  <c r="P174"/>
  <c r="BK174"/>
  <c r="K174"/>
  <c r="BE174"/>
  <c r="BI171"/>
  <c r="BH171"/>
  <c r="BG171"/>
  <c r="BF171"/>
  <c r="R171"/>
  <c r="Q171"/>
  <c r="X171"/>
  <c r="V171"/>
  <c r="T171"/>
  <c r="P171"/>
  <c r="BK171"/>
  <c r="K171"/>
  <c r="BE171"/>
  <c r="BI167"/>
  <c r="BH167"/>
  <c r="BG167"/>
  <c r="BF167"/>
  <c r="R167"/>
  <c r="Q167"/>
  <c r="X167"/>
  <c r="V167"/>
  <c r="T167"/>
  <c r="P167"/>
  <c r="BK167"/>
  <c r="K167"/>
  <c r="BE167"/>
  <c r="BI164"/>
  <c r="BH164"/>
  <c r="BG164"/>
  <c r="BF164"/>
  <c r="R164"/>
  <c r="Q164"/>
  <c r="X164"/>
  <c r="V164"/>
  <c r="T164"/>
  <c r="P164"/>
  <c r="BK164"/>
  <c r="K164"/>
  <c r="BE164"/>
  <c r="BI160"/>
  <c r="BH160"/>
  <c r="BG160"/>
  <c r="BF160"/>
  <c r="R160"/>
  <c r="Q160"/>
  <c r="X160"/>
  <c r="V160"/>
  <c r="T160"/>
  <c r="P160"/>
  <c r="BK160"/>
  <c r="K160"/>
  <c r="BE160"/>
  <c r="BI157"/>
  <c r="BH157"/>
  <c r="BG157"/>
  <c r="BF157"/>
  <c r="R157"/>
  <c r="Q157"/>
  <c r="X157"/>
  <c r="V157"/>
  <c r="T157"/>
  <c r="P157"/>
  <c r="BK157"/>
  <c r="K157"/>
  <c r="BE157"/>
  <c r="BI152"/>
  <c r="BH152"/>
  <c r="BG152"/>
  <c r="BF152"/>
  <c r="R152"/>
  <c r="Q152"/>
  <c r="X152"/>
  <c r="V152"/>
  <c r="T152"/>
  <c r="P152"/>
  <c r="BK152"/>
  <c r="K152"/>
  <c r="BE152"/>
  <c r="BI149"/>
  <c r="BH149"/>
  <c r="BG149"/>
  <c r="BF149"/>
  <c r="R149"/>
  <c r="Q149"/>
  <c r="X149"/>
  <c r="V149"/>
  <c r="T149"/>
  <c r="P149"/>
  <c r="BK149"/>
  <c r="K149"/>
  <c r="BE149"/>
  <c r="BI145"/>
  <c r="BH145"/>
  <c r="BG145"/>
  <c r="BF145"/>
  <c r="R145"/>
  <c r="Q145"/>
  <c r="X145"/>
  <c r="V145"/>
  <c r="T145"/>
  <c r="P145"/>
  <c r="BK145"/>
  <c r="K145"/>
  <c r="BE145"/>
  <c r="BI142"/>
  <c r="F41"/>
  <c i="1" r="BF103"/>
  <c i="9" r="BH142"/>
  <c r="F40"/>
  <c i="1" r="BE103"/>
  <c i="9" r="BG142"/>
  <c r="F39"/>
  <c i="1" r="BD103"/>
  <c i="9" r="BF142"/>
  <c r="K38"/>
  <c i="1" r="AY103"/>
  <c i="9" r="F38"/>
  <c i="1" r="BC103"/>
  <c i="9" r="R142"/>
  <c r="R141"/>
  <c r="R140"/>
  <c r="R139"/>
  <c r="J98"/>
  <c r="Q142"/>
  <c r="Q141"/>
  <c r="Q140"/>
  <c r="Q139"/>
  <c r="I98"/>
  <c r="X142"/>
  <c r="X141"/>
  <c r="X140"/>
  <c r="X139"/>
  <c r="V142"/>
  <c r="V141"/>
  <c r="V140"/>
  <c r="V139"/>
  <c r="T142"/>
  <c r="T141"/>
  <c r="T140"/>
  <c r="T139"/>
  <c i="1" r="AW103"/>
  <c i="9" r="P142"/>
  <c r="BK142"/>
  <c r="BK141"/>
  <c r="K141"/>
  <c r="BK140"/>
  <c r="K140"/>
  <c r="BK139"/>
  <c r="K139"/>
  <c r="K98"/>
  <c r="K34"/>
  <c i="1" r="AG103"/>
  <c i="9" r="K142"/>
  <c r="BE142"/>
  <c r="K37"/>
  <c i="1" r="AX103"/>
  <c i="9" r="F37"/>
  <c i="1" r="BB103"/>
  <c i="9" r="K100"/>
  <c r="J100"/>
  <c r="I100"/>
  <c r="K99"/>
  <c r="J99"/>
  <c r="I99"/>
  <c r="J136"/>
  <c r="J135"/>
  <c r="F135"/>
  <c r="F133"/>
  <c r="E131"/>
  <c r="K33"/>
  <c i="1" r="AT103"/>
  <c i="9" r="K32"/>
  <c i="1" r="AS103"/>
  <c i="9" r="J94"/>
  <c r="J93"/>
  <c r="F93"/>
  <c r="F91"/>
  <c r="E89"/>
  <c r="K43"/>
  <c r="J20"/>
  <c r="E20"/>
  <c r="F136"/>
  <c r="F94"/>
  <c r="J19"/>
  <c r="J14"/>
  <c r="J133"/>
  <c r="J91"/>
  <c r="E7"/>
  <c r="E127"/>
  <c r="E85"/>
  <c i="8" r="K41"/>
  <c r="K40"/>
  <c i="1" r="BA102"/>
  <c i="8" r="K39"/>
  <c i="1" r="AZ102"/>
  <c i="8" r="BI170"/>
  <c r="BH170"/>
  <c r="BG170"/>
  <c r="BF170"/>
  <c r="R170"/>
  <c r="R169"/>
  <c r="Q170"/>
  <c r="Q169"/>
  <c r="X170"/>
  <c r="X169"/>
  <c r="V170"/>
  <c r="V169"/>
  <c r="T170"/>
  <c r="T169"/>
  <c r="P170"/>
  <c r="BK170"/>
  <c r="BK169"/>
  <c r="K169"/>
  <c r="K170"/>
  <c r="BE170"/>
  <c r="K107"/>
  <c r="J107"/>
  <c r="I107"/>
  <c r="BI166"/>
  <c r="BH166"/>
  <c r="BG166"/>
  <c r="BF166"/>
  <c r="R166"/>
  <c r="Q166"/>
  <c r="X166"/>
  <c r="V166"/>
  <c r="T166"/>
  <c r="P166"/>
  <c r="BK166"/>
  <c r="K166"/>
  <c r="BE166"/>
  <c r="BI163"/>
  <c r="BH163"/>
  <c r="BG163"/>
  <c r="BF163"/>
  <c r="R163"/>
  <c r="Q163"/>
  <c r="X163"/>
  <c r="V163"/>
  <c r="T163"/>
  <c r="P163"/>
  <c r="BK163"/>
  <c r="K163"/>
  <c r="BE163"/>
  <c r="BI161"/>
  <c r="BH161"/>
  <c r="BG161"/>
  <c r="BF161"/>
  <c r="R161"/>
  <c r="R160"/>
  <c r="R159"/>
  <c r="Q161"/>
  <c r="Q160"/>
  <c r="Q159"/>
  <c r="X161"/>
  <c r="X160"/>
  <c r="X159"/>
  <c r="V161"/>
  <c r="V160"/>
  <c r="V159"/>
  <c r="T161"/>
  <c r="T160"/>
  <c r="T159"/>
  <c r="P161"/>
  <c r="BK161"/>
  <c r="BK160"/>
  <c r="K160"/>
  <c r="BK159"/>
  <c r="K159"/>
  <c r="K161"/>
  <c r="BE161"/>
  <c r="K106"/>
  <c r="J106"/>
  <c r="I106"/>
  <c r="K105"/>
  <c r="J105"/>
  <c r="I105"/>
  <c r="BI157"/>
  <c r="BH157"/>
  <c r="BG157"/>
  <c r="BF157"/>
  <c r="R157"/>
  <c r="Q157"/>
  <c r="X157"/>
  <c r="V157"/>
  <c r="T157"/>
  <c r="P157"/>
  <c r="BK157"/>
  <c r="K157"/>
  <c r="BE157"/>
  <c r="BI153"/>
  <c r="BH153"/>
  <c r="BG153"/>
  <c r="BF153"/>
  <c r="R153"/>
  <c r="R152"/>
  <c r="Q153"/>
  <c r="Q152"/>
  <c r="X153"/>
  <c r="X152"/>
  <c r="V153"/>
  <c r="V152"/>
  <c r="T153"/>
  <c r="T152"/>
  <c r="P153"/>
  <c r="BK153"/>
  <c r="BK152"/>
  <c r="K152"/>
  <c r="K153"/>
  <c r="BE153"/>
  <c r="K104"/>
  <c r="J104"/>
  <c r="I104"/>
  <c r="BI149"/>
  <c r="BH149"/>
  <c r="BG149"/>
  <c r="BF149"/>
  <c r="R149"/>
  <c r="R148"/>
  <c r="Q149"/>
  <c r="Q148"/>
  <c r="X149"/>
  <c r="X148"/>
  <c r="V149"/>
  <c r="V148"/>
  <c r="T149"/>
  <c r="T148"/>
  <c r="P149"/>
  <c r="BK149"/>
  <c r="BK148"/>
  <c r="K148"/>
  <c r="K149"/>
  <c r="BE149"/>
  <c r="K103"/>
  <c r="J103"/>
  <c r="I103"/>
  <c r="BI146"/>
  <c r="BH146"/>
  <c r="BG146"/>
  <c r="BF146"/>
  <c r="R146"/>
  <c r="R145"/>
  <c r="Q146"/>
  <c r="Q145"/>
  <c r="X146"/>
  <c r="X145"/>
  <c r="V146"/>
  <c r="V145"/>
  <c r="T146"/>
  <c r="T145"/>
  <c r="P146"/>
  <c r="BK146"/>
  <c r="BK145"/>
  <c r="K145"/>
  <c r="K146"/>
  <c r="BE146"/>
  <c r="K102"/>
  <c r="J102"/>
  <c r="I102"/>
  <c r="BI141"/>
  <c r="BH141"/>
  <c r="BG141"/>
  <c r="BF141"/>
  <c r="R141"/>
  <c r="R140"/>
  <c r="Q141"/>
  <c r="Q140"/>
  <c r="X141"/>
  <c r="X140"/>
  <c r="V141"/>
  <c r="V140"/>
  <c r="T141"/>
  <c r="T140"/>
  <c r="P141"/>
  <c r="BK141"/>
  <c r="BK140"/>
  <c r="K140"/>
  <c r="K141"/>
  <c r="BE141"/>
  <c r="K101"/>
  <c r="J101"/>
  <c r="I101"/>
  <c r="BI136"/>
  <c r="BH136"/>
  <c r="BG136"/>
  <c r="BF136"/>
  <c r="R136"/>
  <c r="Q136"/>
  <c r="X136"/>
  <c r="V136"/>
  <c r="T136"/>
  <c r="P136"/>
  <c r="BK136"/>
  <c r="K136"/>
  <c r="BE136"/>
  <c r="BI132"/>
  <c r="F41"/>
  <c i="1" r="BF102"/>
  <c i="8" r="BH132"/>
  <c r="F40"/>
  <c i="1" r="BE102"/>
  <c i="8" r="BG132"/>
  <c r="F39"/>
  <c i="1" r="BD102"/>
  <c i="8" r="BF132"/>
  <c r="K38"/>
  <c i="1" r="AY102"/>
  <c i="8" r="F38"/>
  <c i="1" r="BC102"/>
  <c i="8" r="R132"/>
  <c r="R131"/>
  <c r="R130"/>
  <c r="R129"/>
  <c r="J98"/>
  <c r="Q132"/>
  <c r="Q131"/>
  <c r="Q130"/>
  <c r="Q129"/>
  <c r="I98"/>
  <c r="X132"/>
  <c r="X131"/>
  <c r="X130"/>
  <c r="X129"/>
  <c r="V132"/>
  <c r="V131"/>
  <c r="V130"/>
  <c r="V129"/>
  <c r="T132"/>
  <c r="T131"/>
  <c r="T130"/>
  <c r="T129"/>
  <c i="1" r="AW102"/>
  <c i="8" r="P132"/>
  <c r="BK132"/>
  <c r="BK131"/>
  <c r="K131"/>
  <c r="BK130"/>
  <c r="K130"/>
  <c r="BK129"/>
  <c r="K129"/>
  <c r="K98"/>
  <c r="K34"/>
  <c i="1" r="AG102"/>
  <c i="8" r="K132"/>
  <c r="BE132"/>
  <c r="K37"/>
  <c i="1" r="AX102"/>
  <c i="8" r="F37"/>
  <c i="1" r="BB102"/>
  <c i="8" r="K100"/>
  <c r="J100"/>
  <c r="I100"/>
  <c r="K99"/>
  <c r="J99"/>
  <c r="I99"/>
  <c r="J126"/>
  <c r="J125"/>
  <c r="F125"/>
  <c r="F123"/>
  <c r="E121"/>
  <c r="K33"/>
  <c i="1" r="AT102"/>
  <c i="8" r="K32"/>
  <c i="1" r="AS102"/>
  <c i="8" r="J94"/>
  <c r="J93"/>
  <c r="F93"/>
  <c r="F91"/>
  <c r="E89"/>
  <c r="K43"/>
  <c r="J20"/>
  <c r="E20"/>
  <c r="F126"/>
  <c r="F94"/>
  <c r="J19"/>
  <c r="J14"/>
  <c r="J123"/>
  <c r="J91"/>
  <c r="E7"/>
  <c r="E117"/>
  <c r="E85"/>
  <c i="7" r="K41"/>
  <c r="K40"/>
  <c i="1" r="BA101"/>
  <c i="7" r="K39"/>
  <c i="1" r="AZ101"/>
  <c i="7" r="BI222"/>
  <c r="BH222"/>
  <c r="BG222"/>
  <c r="BF222"/>
  <c r="R222"/>
  <c r="Q222"/>
  <c r="X222"/>
  <c r="V222"/>
  <c r="T222"/>
  <c r="P222"/>
  <c r="BK222"/>
  <c r="K222"/>
  <c r="BE222"/>
  <c r="BI218"/>
  <c r="BH218"/>
  <c r="BG218"/>
  <c r="BF218"/>
  <c r="R218"/>
  <c r="R217"/>
  <c r="Q218"/>
  <c r="Q217"/>
  <c r="X218"/>
  <c r="X217"/>
  <c r="V218"/>
  <c r="V217"/>
  <c r="T218"/>
  <c r="T217"/>
  <c r="P218"/>
  <c r="BK218"/>
  <c r="BK217"/>
  <c r="K217"/>
  <c r="K218"/>
  <c r="BE218"/>
  <c r="K106"/>
  <c r="J106"/>
  <c r="I106"/>
  <c r="BI214"/>
  <c r="BH214"/>
  <c r="BG214"/>
  <c r="BF214"/>
  <c r="R214"/>
  <c r="Q214"/>
  <c r="X214"/>
  <c r="V214"/>
  <c r="T214"/>
  <c r="P214"/>
  <c r="BK214"/>
  <c r="K214"/>
  <c r="BE214"/>
  <c r="BI212"/>
  <c r="BH212"/>
  <c r="BG212"/>
  <c r="BF212"/>
  <c r="R212"/>
  <c r="R211"/>
  <c r="Q212"/>
  <c r="Q211"/>
  <c r="X212"/>
  <c r="X211"/>
  <c r="V212"/>
  <c r="V211"/>
  <c r="T212"/>
  <c r="T211"/>
  <c r="P212"/>
  <c r="BK212"/>
  <c r="BK211"/>
  <c r="K211"/>
  <c r="K212"/>
  <c r="BE212"/>
  <c r="K105"/>
  <c r="J105"/>
  <c r="I105"/>
  <c r="BI208"/>
  <c r="BH208"/>
  <c r="BG208"/>
  <c r="BF208"/>
  <c r="R208"/>
  <c r="Q208"/>
  <c r="X208"/>
  <c r="V208"/>
  <c r="T208"/>
  <c r="P208"/>
  <c r="BK208"/>
  <c r="K208"/>
  <c r="BE208"/>
  <c r="BI206"/>
  <c r="BH206"/>
  <c r="BG206"/>
  <c r="BF206"/>
  <c r="R206"/>
  <c r="Q206"/>
  <c r="X206"/>
  <c r="V206"/>
  <c r="T206"/>
  <c r="P206"/>
  <c r="BK206"/>
  <c r="K206"/>
  <c r="BE206"/>
  <c r="BI204"/>
  <c r="BH204"/>
  <c r="BG204"/>
  <c r="BF204"/>
  <c r="R204"/>
  <c r="Q204"/>
  <c r="X204"/>
  <c r="V204"/>
  <c r="T204"/>
  <c r="P204"/>
  <c r="BK204"/>
  <c r="K204"/>
  <c r="BE204"/>
  <c r="BI202"/>
  <c r="BH202"/>
  <c r="BG202"/>
  <c r="BF202"/>
  <c r="R202"/>
  <c r="Q202"/>
  <c r="X202"/>
  <c r="V202"/>
  <c r="T202"/>
  <c r="P202"/>
  <c r="BK202"/>
  <c r="K202"/>
  <c r="BE202"/>
  <c r="BI200"/>
  <c r="BH200"/>
  <c r="BG200"/>
  <c r="BF200"/>
  <c r="R200"/>
  <c r="Q200"/>
  <c r="X200"/>
  <c r="V200"/>
  <c r="T200"/>
  <c r="P200"/>
  <c r="BK200"/>
  <c r="K200"/>
  <c r="BE200"/>
  <c r="BI198"/>
  <c r="BH198"/>
  <c r="BG198"/>
  <c r="BF198"/>
  <c r="R198"/>
  <c r="Q198"/>
  <c r="X198"/>
  <c r="V198"/>
  <c r="T198"/>
  <c r="P198"/>
  <c r="BK198"/>
  <c r="K198"/>
  <c r="BE198"/>
  <c r="BI196"/>
  <c r="BH196"/>
  <c r="BG196"/>
  <c r="BF196"/>
  <c r="R196"/>
  <c r="Q196"/>
  <c r="X196"/>
  <c r="V196"/>
  <c r="T196"/>
  <c r="P196"/>
  <c r="BK196"/>
  <c r="K196"/>
  <c r="BE196"/>
  <c r="BI194"/>
  <c r="BH194"/>
  <c r="BG194"/>
  <c r="BF194"/>
  <c r="R194"/>
  <c r="Q194"/>
  <c r="X194"/>
  <c r="V194"/>
  <c r="T194"/>
  <c r="P194"/>
  <c r="BK194"/>
  <c r="K194"/>
  <c r="BE194"/>
  <c r="BI192"/>
  <c r="BH192"/>
  <c r="BG192"/>
  <c r="BF192"/>
  <c r="R192"/>
  <c r="Q192"/>
  <c r="X192"/>
  <c r="V192"/>
  <c r="T192"/>
  <c r="P192"/>
  <c r="BK192"/>
  <c r="K192"/>
  <c r="BE192"/>
  <c r="BI190"/>
  <c r="BH190"/>
  <c r="BG190"/>
  <c r="BF190"/>
  <c r="R190"/>
  <c r="Q190"/>
  <c r="X190"/>
  <c r="V190"/>
  <c r="T190"/>
  <c r="P190"/>
  <c r="BK190"/>
  <c r="K190"/>
  <c r="BE190"/>
  <c r="BI188"/>
  <c r="BH188"/>
  <c r="BG188"/>
  <c r="BF188"/>
  <c r="R188"/>
  <c r="Q188"/>
  <c r="X188"/>
  <c r="V188"/>
  <c r="T188"/>
  <c r="P188"/>
  <c r="BK188"/>
  <c r="K188"/>
  <c r="BE188"/>
  <c r="BI186"/>
  <c r="BH186"/>
  <c r="BG186"/>
  <c r="BF186"/>
  <c r="R186"/>
  <c r="Q186"/>
  <c r="X186"/>
  <c r="V186"/>
  <c r="T186"/>
  <c r="P186"/>
  <c r="BK186"/>
  <c r="K186"/>
  <c r="BE186"/>
  <c r="BI184"/>
  <c r="BH184"/>
  <c r="BG184"/>
  <c r="BF184"/>
  <c r="R184"/>
  <c r="Q184"/>
  <c r="X184"/>
  <c r="V184"/>
  <c r="T184"/>
  <c r="P184"/>
  <c r="BK184"/>
  <c r="K184"/>
  <c r="BE184"/>
  <c r="BI182"/>
  <c r="BH182"/>
  <c r="BG182"/>
  <c r="BF182"/>
  <c r="R182"/>
  <c r="Q182"/>
  <c r="X182"/>
  <c r="V182"/>
  <c r="T182"/>
  <c r="P182"/>
  <c r="BK182"/>
  <c r="K182"/>
  <c r="BE182"/>
  <c r="BI180"/>
  <c r="BH180"/>
  <c r="BG180"/>
  <c r="BF180"/>
  <c r="R180"/>
  <c r="Q180"/>
  <c r="X180"/>
  <c r="V180"/>
  <c r="T180"/>
  <c r="P180"/>
  <c r="BK180"/>
  <c r="K180"/>
  <c r="BE180"/>
  <c r="BI177"/>
  <c r="BH177"/>
  <c r="BG177"/>
  <c r="BF177"/>
  <c r="R177"/>
  <c r="Q177"/>
  <c r="X177"/>
  <c r="V177"/>
  <c r="T177"/>
  <c r="P177"/>
  <c r="BK177"/>
  <c r="K177"/>
  <c r="BE177"/>
  <c r="BI175"/>
  <c r="BH175"/>
  <c r="BG175"/>
  <c r="BF175"/>
  <c r="R175"/>
  <c r="Q175"/>
  <c r="X175"/>
  <c r="V175"/>
  <c r="T175"/>
  <c r="P175"/>
  <c r="BK175"/>
  <c r="K175"/>
  <c r="BE175"/>
  <c r="BI172"/>
  <c r="BH172"/>
  <c r="BG172"/>
  <c r="BF172"/>
  <c r="R172"/>
  <c r="Q172"/>
  <c r="X172"/>
  <c r="V172"/>
  <c r="T172"/>
  <c r="P172"/>
  <c r="BK172"/>
  <c r="K172"/>
  <c r="BE172"/>
  <c r="BI170"/>
  <c r="BH170"/>
  <c r="BG170"/>
  <c r="BF170"/>
  <c r="R170"/>
  <c r="Q170"/>
  <c r="X170"/>
  <c r="V170"/>
  <c r="T170"/>
  <c r="P170"/>
  <c r="BK170"/>
  <c r="K170"/>
  <c r="BE170"/>
  <c r="BI168"/>
  <c r="BH168"/>
  <c r="BG168"/>
  <c r="BF168"/>
  <c r="R168"/>
  <c r="Q168"/>
  <c r="X168"/>
  <c r="V168"/>
  <c r="T168"/>
  <c r="P168"/>
  <c r="BK168"/>
  <c r="K168"/>
  <c r="BE168"/>
  <c r="BI165"/>
  <c r="BH165"/>
  <c r="BG165"/>
  <c r="BF165"/>
  <c r="R165"/>
  <c r="Q165"/>
  <c r="X165"/>
  <c r="V165"/>
  <c r="T165"/>
  <c r="P165"/>
  <c r="BK165"/>
  <c r="K165"/>
  <c r="BE165"/>
  <c r="BI163"/>
  <c r="BH163"/>
  <c r="BG163"/>
  <c r="BF163"/>
  <c r="R163"/>
  <c r="Q163"/>
  <c r="X163"/>
  <c r="V163"/>
  <c r="T163"/>
  <c r="P163"/>
  <c r="BK163"/>
  <c r="K163"/>
  <c r="BE163"/>
  <c r="BI160"/>
  <c r="BH160"/>
  <c r="BG160"/>
  <c r="BF160"/>
  <c r="R160"/>
  <c r="Q160"/>
  <c r="X160"/>
  <c r="V160"/>
  <c r="T160"/>
  <c r="P160"/>
  <c r="BK160"/>
  <c r="K160"/>
  <c r="BE160"/>
  <c r="BI157"/>
  <c r="BH157"/>
  <c r="BG157"/>
  <c r="BF157"/>
  <c r="R157"/>
  <c r="R156"/>
  <c r="R155"/>
  <c r="Q157"/>
  <c r="Q156"/>
  <c r="Q155"/>
  <c r="X157"/>
  <c r="X156"/>
  <c r="X155"/>
  <c r="V157"/>
  <c r="V156"/>
  <c r="V155"/>
  <c r="T157"/>
  <c r="T156"/>
  <c r="T155"/>
  <c r="P157"/>
  <c r="BK157"/>
  <c r="BK156"/>
  <c r="K156"/>
  <c r="BK155"/>
  <c r="K155"/>
  <c r="K157"/>
  <c r="BE157"/>
  <c r="K104"/>
  <c r="J104"/>
  <c r="I104"/>
  <c r="K103"/>
  <c r="J103"/>
  <c r="I103"/>
  <c r="BI152"/>
  <c r="BH152"/>
  <c r="BG152"/>
  <c r="BF152"/>
  <c r="R152"/>
  <c r="R151"/>
  <c r="Q152"/>
  <c r="Q151"/>
  <c r="X152"/>
  <c r="X151"/>
  <c r="V152"/>
  <c r="V151"/>
  <c r="T152"/>
  <c r="T151"/>
  <c r="P152"/>
  <c r="BK152"/>
  <c r="BK151"/>
  <c r="K151"/>
  <c r="K152"/>
  <c r="BE152"/>
  <c r="K102"/>
  <c r="J102"/>
  <c r="I102"/>
  <c r="BI147"/>
  <c r="BH147"/>
  <c r="BG147"/>
  <c r="BF147"/>
  <c r="R147"/>
  <c r="R146"/>
  <c r="Q147"/>
  <c r="Q146"/>
  <c r="X147"/>
  <c r="X146"/>
  <c r="V147"/>
  <c r="V146"/>
  <c r="T147"/>
  <c r="T146"/>
  <c r="P147"/>
  <c r="BK147"/>
  <c r="BK146"/>
  <c r="K146"/>
  <c r="K147"/>
  <c r="BE147"/>
  <c r="K101"/>
  <c r="J101"/>
  <c r="I101"/>
  <c r="BI142"/>
  <c r="BH142"/>
  <c r="BG142"/>
  <c r="BF142"/>
  <c r="R142"/>
  <c r="Q142"/>
  <c r="X142"/>
  <c r="V142"/>
  <c r="T142"/>
  <c r="P142"/>
  <c r="BK142"/>
  <c r="K142"/>
  <c r="BE142"/>
  <c r="BI138"/>
  <c r="BH138"/>
  <c r="BG138"/>
  <c r="BF138"/>
  <c r="R138"/>
  <c r="Q138"/>
  <c r="X138"/>
  <c r="V138"/>
  <c r="T138"/>
  <c r="P138"/>
  <c r="BK138"/>
  <c r="K138"/>
  <c r="BE138"/>
  <c r="BI135"/>
  <c r="BH135"/>
  <c r="BG135"/>
  <c r="BF135"/>
  <c r="R135"/>
  <c r="Q135"/>
  <c r="X135"/>
  <c r="V135"/>
  <c r="T135"/>
  <c r="P135"/>
  <c r="BK135"/>
  <c r="K135"/>
  <c r="BE135"/>
  <c r="BI131"/>
  <c r="F41"/>
  <c i="1" r="BF101"/>
  <c i="7" r="BH131"/>
  <c r="F40"/>
  <c i="1" r="BE101"/>
  <c i="7" r="BG131"/>
  <c r="F39"/>
  <c i="1" r="BD101"/>
  <c i="7" r="BF131"/>
  <c r="K38"/>
  <c i="1" r="AY101"/>
  <c i="7" r="F38"/>
  <c i="1" r="BC101"/>
  <c i="7" r="R131"/>
  <c r="R130"/>
  <c r="R129"/>
  <c r="R128"/>
  <c r="J98"/>
  <c r="Q131"/>
  <c r="Q130"/>
  <c r="Q129"/>
  <c r="Q128"/>
  <c r="I98"/>
  <c r="X131"/>
  <c r="X130"/>
  <c r="X129"/>
  <c r="X128"/>
  <c r="V131"/>
  <c r="V130"/>
  <c r="V129"/>
  <c r="V128"/>
  <c r="T131"/>
  <c r="T130"/>
  <c r="T129"/>
  <c r="T128"/>
  <c i="1" r="AW101"/>
  <c i="7" r="P131"/>
  <c r="BK131"/>
  <c r="BK130"/>
  <c r="K130"/>
  <c r="BK129"/>
  <c r="K129"/>
  <c r="BK128"/>
  <c r="K128"/>
  <c r="K98"/>
  <c r="K34"/>
  <c i="1" r="AG101"/>
  <c i="7" r="K131"/>
  <c r="BE131"/>
  <c r="K37"/>
  <c i="1" r="AX101"/>
  <c i="7" r="F37"/>
  <c i="1" r="BB101"/>
  <c i="7" r="K100"/>
  <c r="J100"/>
  <c r="I100"/>
  <c r="K99"/>
  <c r="J99"/>
  <c r="I99"/>
  <c r="J125"/>
  <c r="J124"/>
  <c r="F124"/>
  <c r="F122"/>
  <c r="E120"/>
  <c r="K33"/>
  <c i="1" r="AT101"/>
  <c i="7" r="K32"/>
  <c i="1" r="AS101"/>
  <c i="7" r="J94"/>
  <c r="J93"/>
  <c r="F93"/>
  <c r="F91"/>
  <c r="E89"/>
  <c r="K43"/>
  <c r="J20"/>
  <c r="E20"/>
  <c r="F125"/>
  <c r="F94"/>
  <c r="J19"/>
  <c r="J14"/>
  <c r="J122"/>
  <c r="J91"/>
  <c r="E7"/>
  <c r="E116"/>
  <c r="E85"/>
  <c i="6" r="K41"/>
  <c r="K40"/>
  <c i="1" r="BA100"/>
  <c i="6" r="K39"/>
  <c i="1" r="AZ100"/>
  <c i="6" r="BI219"/>
  <c r="BH219"/>
  <c r="BG219"/>
  <c r="BF219"/>
  <c r="R219"/>
  <c r="Q219"/>
  <c r="X219"/>
  <c r="V219"/>
  <c r="T219"/>
  <c r="P219"/>
  <c r="BK219"/>
  <c r="K219"/>
  <c r="BE219"/>
  <c r="BI216"/>
  <c r="BH216"/>
  <c r="BG216"/>
  <c r="BF216"/>
  <c r="R216"/>
  <c r="Q216"/>
  <c r="X216"/>
  <c r="V216"/>
  <c r="T216"/>
  <c r="P216"/>
  <c r="BK216"/>
  <c r="K216"/>
  <c r="BE216"/>
  <c r="BI213"/>
  <c r="BH213"/>
  <c r="BG213"/>
  <c r="BF213"/>
  <c r="R213"/>
  <c r="Q213"/>
  <c r="X213"/>
  <c r="V213"/>
  <c r="T213"/>
  <c r="P213"/>
  <c r="BK213"/>
  <c r="K213"/>
  <c r="BE213"/>
  <c r="BI210"/>
  <c r="BH210"/>
  <c r="BG210"/>
  <c r="BF210"/>
  <c r="R210"/>
  <c r="R209"/>
  <c r="Q210"/>
  <c r="Q209"/>
  <c r="X210"/>
  <c r="X209"/>
  <c r="V210"/>
  <c r="V209"/>
  <c r="T210"/>
  <c r="T209"/>
  <c r="P210"/>
  <c r="BK210"/>
  <c r="BK209"/>
  <c r="K209"/>
  <c r="K210"/>
  <c r="BE210"/>
  <c r="K109"/>
  <c r="J109"/>
  <c r="I109"/>
  <c r="BI206"/>
  <c r="BH206"/>
  <c r="BG206"/>
  <c r="BF206"/>
  <c r="R206"/>
  <c r="Q206"/>
  <c r="X206"/>
  <c r="V206"/>
  <c r="T206"/>
  <c r="P206"/>
  <c r="BK206"/>
  <c r="K206"/>
  <c r="BE206"/>
  <c r="BI203"/>
  <c r="BH203"/>
  <c r="BG203"/>
  <c r="BF203"/>
  <c r="R203"/>
  <c r="Q203"/>
  <c r="X203"/>
  <c r="V203"/>
  <c r="T203"/>
  <c r="P203"/>
  <c r="BK203"/>
  <c r="K203"/>
  <c r="BE203"/>
  <c r="BI200"/>
  <c r="BH200"/>
  <c r="BG200"/>
  <c r="BF200"/>
  <c r="R200"/>
  <c r="Q200"/>
  <c r="X200"/>
  <c r="V200"/>
  <c r="T200"/>
  <c r="P200"/>
  <c r="BK200"/>
  <c r="K200"/>
  <c r="BE200"/>
  <c r="BI197"/>
  <c r="BH197"/>
  <c r="BG197"/>
  <c r="BF197"/>
  <c r="R197"/>
  <c r="Q197"/>
  <c r="X197"/>
  <c r="V197"/>
  <c r="T197"/>
  <c r="P197"/>
  <c r="BK197"/>
  <c r="K197"/>
  <c r="BE197"/>
  <c r="BI194"/>
  <c r="BH194"/>
  <c r="BG194"/>
  <c r="BF194"/>
  <c r="R194"/>
  <c r="R193"/>
  <c r="R192"/>
  <c r="Q194"/>
  <c r="Q193"/>
  <c r="Q192"/>
  <c r="X194"/>
  <c r="X193"/>
  <c r="X192"/>
  <c r="V194"/>
  <c r="V193"/>
  <c r="V192"/>
  <c r="T194"/>
  <c r="T193"/>
  <c r="T192"/>
  <c r="P194"/>
  <c r="BK194"/>
  <c r="BK193"/>
  <c r="K193"/>
  <c r="BK192"/>
  <c r="K192"/>
  <c r="K194"/>
  <c r="BE194"/>
  <c r="K108"/>
  <c r="J108"/>
  <c r="I108"/>
  <c r="K107"/>
  <c r="J107"/>
  <c r="I107"/>
  <c r="BI189"/>
  <c r="BH189"/>
  <c r="BG189"/>
  <c r="BF189"/>
  <c r="R189"/>
  <c r="R188"/>
  <c r="Q189"/>
  <c r="Q188"/>
  <c r="X189"/>
  <c r="X188"/>
  <c r="V189"/>
  <c r="V188"/>
  <c r="T189"/>
  <c r="T188"/>
  <c r="P189"/>
  <c r="BK189"/>
  <c r="BK188"/>
  <c r="K188"/>
  <c r="K189"/>
  <c r="BE189"/>
  <c r="K106"/>
  <c r="J106"/>
  <c r="I106"/>
  <c r="BI185"/>
  <c r="BH185"/>
  <c r="BG185"/>
  <c r="BF185"/>
  <c r="R185"/>
  <c r="R184"/>
  <c r="Q185"/>
  <c r="Q184"/>
  <c r="X185"/>
  <c r="X184"/>
  <c r="V185"/>
  <c r="V184"/>
  <c r="T185"/>
  <c r="T184"/>
  <c r="P185"/>
  <c r="BK185"/>
  <c r="BK184"/>
  <c r="K184"/>
  <c r="K185"/>
  <c r="BE185"/>
  <c r="K105"/>
  <c r="J105"/>
  <c r="I105"/>
  <c r="BI181"/>
  <c r="BH181"/>
  <c r="BG181"/>
  <c r="BF181"/>
  <c r="R181"/>
  <c r="R180"/>
  <c r="Q181"/>
  <c r="Q180"/>
  <c r="X181"/>
  <c r="X180"/>
  <c r="V181"/>
  <c r="V180"/>
  <c r="T181"/>
  <c r="T180"/>
  <c r="P181"/>
  <c r="BK181"/>
  <c r="BK180"/>
  <c r="K180"/>
  <c r="K181"/>
  <c r="BE181"/>
  <c r="K104"/>
  <c r="J104"/>
  <c r="I104"/>
  <c r="BI177"/>
  <c r="BH177"/>
  <c r="BG177"/>
  <c r="BF177"/>
  <c r="R177"/>
  <c r="R176"/>
  <c r="Q177"/>
  <c r="Q176"/>
  <c r="X177"/>
  <c r="X176"/>
  <c r="V177"/>
  <c r="V176"/>
  <c r="T177"/>
  <c r="T176"/>
  <c r="P177"/>
  <c r="BK177"/>
  <c r="BK176"/>
  <c r="K176"/>
  <c r="K177"/>
  <c r="BE177"/>
  <c r="K103"/>
  <c r="J103"/>
  <c r="I103"/>
  <c r="BI172"/>
  <c r="BH172"/>
  <c r="BG172"/>
  <c r="BF172"/>
  <c r="R172"/>
  <c r="R171"/>
  <c r="Q172"/>
  <c r="Q171"/>
  <c r="X172"/>
  <c r="X171"/>
  <c r="V172"/>
  <c r="V171"/>
  <c r="T172"/>
  <c r="T171"/>
  <c r="P172"/>
  <c r="BK172"/>
  <c r="BK171"/>
  <c r="K171"/>
  <c r="K172"/>
  <c r="BE172"/>
  <c r="K102"/>
  <c r="J102"/>
  <c r="I102"/>
  <c r="BI168"/>
  <c r="BH168"/>
  <c r="BG168"/>
  <c r="BF168"/>
  <c r="R168"/>
  <c r="Q168"/>
  <c r="X168"/>
  <c r="V168"/>
  <c r="T168"/>
  <c r="P168"/>
  <c r="BK168"/>
  <c r="K168"/>
  <c r="BE168"/>
  <c r="BI164"/>
  <c r="BH164"/>
  <c r="BG164"/>
  <c r="BF164"/>
  <c r="R164"/>
  <c r="Q164"/>
  <c r="X164"/>
  <c r="V164"/>
  <c r="T164"/>
  <c r="P164"/>
  <c r="BK164"/>
  <c r="K164"/>
  <c r="BE164"/>
  <c r="BI160"/>
  <c r="BH160"/>
  <c r="BG160"/>
  <c r="BF160"/>
  <c r="R160"/>
  <c r="Q160"/>
  <c r="X160"/>
  <c r="V160"/>
  <c r="T160"/>
  <c r="P160"/>
  <c r="BK160"/>
  <c r="K160"/>
  <c r="BE160"/>
  <c r="BI157"/>
  <c r="BH157"/>
  <c r="BG157"/>
  <c r="BF157"/>
  <c r="R157"/>
  <c r="Q157"/>
  <c r="X157"/>
  <c r="V157"/>
  <c r="T157"/>
  <c r="P157"/>
  <c r="BK157"/>
  <c r="K157"/>
  <c r="BE157"/>
  <c r="BI153"/>
  <c r="BH153"/>
  <c r="BG153"/>
  <c r="BF153"/>
  <c r="R153"/>
  <c r="R152"/>
  <c r="Q153"/>
  <c r="Q152"/>
  <c r="X153"/>
  <c r="X152"/>
  <c r="V153"/>
  <c r="V152"/>
  <c r="T153"/>
  <c r="T152"/>
  <c r="P153"/>
  <c r="BK153"/>
  <c r="BK152"/>
  <c r="K152"/>
  <c r="K153"/>
  <c r="BE153"/>
  <c r="K101"/>
  <c r="J101"/>
  <c r="I101"/>
  <c r="BI149"/>
  <c r="BH149"/>
  <c r="BG149"/>
  <c r="BF149"/>
  <c r="R149"/>
  <c r="Q149"/>
  <c r="X149"/>
  <c r="V149"/>
  <c r="T149"/>
  <c r="P149"/>
  <c r="BK149"/>
  <c r="K149"/>
  <c r="BE149"/>
  <c r="BI145"/>
  <c r="BH145"/>
  <c r="BG145"/>
  <c r="BF145"/>
  <c r="R145"/>
  <c r="Q145"/>
  <c r="X145"/>
  <c r="V145"/>
  <c r="T145"/>
  <c r="P145"/>
  <c r="BK145"/>
  <c r="K145"/>
  <c r="BE145"/>
  <c r="BI142"/>
  <c r="BH142"/>
  <c r="BG142"/>
  <c r="BF142"/>
  <c r="R142"/>
  <c r="Q142"/>
  <c r="X142"/>
  <c r="V142"/>
  <c r="T142"/>
  <c r="P142"/>
  <c r="BK142"/>
  <c r="K142"/>
  <c r="BE142"/>
  <c r="BI138"/>
  <c r="BH138"/>
  <c r="BG138"/>
  <c r="BF138"/>
  <c r="R138"/>
  <c r="Q138"/>
  <c r="X138"/>
  <c r="V138"/>
  <c r="T138"/>
  <c r="P138"/>
  <c r="BK138"/>
  <c r="K138"/>
  <c r="BE138"/>
  <c r="BI134"/>
  <c r="F41"/>
  <c i="1" r="BF100"/>
  <c i="6" r="BH134"/>
  <c r="F40"/>
  <c i="1" r="BE100"/>
  <c i="6" r="BG134"/>
  <c r="F39"/>
  <c i="1" r="BD100"/>
  <c i="6" r="BF134"/>
  <c r="K38"/>
  <c i="1" r="AY100"/>
  <c i="6" r="F38"/>
  <c i="1" r="BC100"/>
  <c i="6" r="R134"/>
  <c r="R133"/>
  <c r="R132"/>
  <c r="R131"/>
  <c r="J98"/>
  <c r="Q134"/>
  <c r="Q133"/>
  <c r="Q132"/>
  <c r="Q131"/>
  <c r="I98"/>
  <c r="X134"/>
  <c r="X133"/>
  <c r="X132"/>
  <c r="X131"/>
  <c r="V134"/>
  <c r="V133"/>
  <c r="V132"/>
  <c r="V131"/>
  <c r="T134"/>
  <c r="T133"/>
  <c r="T132"/>
  <c r="T131"/>
  <c i="1" r="AW100"/>
  <c i="6" r="P134"/>
  <c r="BK134"/>
  <c r="BK133"/>
  <c r="K133"/>
  <c r="BK132"/>
  <c r="K132"/>
  <c r="BK131"/>
  <c r="K131"/>
  <c r="K98"/>
  <c r="K34"/>
  <c i="1" r="AG100"/>
  <c i="6" r="K134"/>
  <c r="BE134"/>
  <c r="K37"/>
  <c i="1" r="AX100"/>
  <c i="6" r="F37"/>
  <c i="1" r="BB100"/>
  <c i="6" r="K100"/>
  <c r="J100"/>
  <c r="I100"/>
  <c r="K99"/>
  <c r="J99"/>
  <c r="I99"/>
  <c r="J128"/>
  <c r="J127"/>
  <c r="F127"/>
  <c r="F125"/>
  <c r="E123"/>
  <c r="K33"/>
  <c i="1" r="AT100"/>
  <c i="6" r="K32"/>
  <c i="1" r="AS100"/>
  <c i="6" r="J94"/>
  <c r="J93"/>
  <c r="F93"/>
  <c r="F91"/>
  <c r="E89"/>
  <c r="K43"/>
  <c r="J20"/>
  <c r="E20"/>
  <c r="F128"/>
  <c r="F94"/>
  <c r="J19"/>
  <c r="J14"/>
  <c r="J125"/>
  <c r="J91"/>
  <c r="E7"/>
  <c r="E119"/>
  <c r="E85"/>
  <c i="5" r="K41"/>
  <c r="K40"/>
  <c i="1" r="BA99"/>
  <c i="5" r="K39"/>
  <c i="1" r="AZ99"/>
  <c i="5" r="BI234"/>
  <c r="BH234"/>
  <c r="BG234"/>
  <c r="BF234"/>
  <c r="R234"/>
  <c r="Q234"/>
  <c r="X234"/>
  <c r="V234"/>
  <c r="T234"/>
  <c r="P234"/>
  <c r="BK234"/>
  <c r="K234"/>
  <c r="BE234"/>
  <c r="BI232"/>
  <c r="BH232"/>
  <c r="BG232"/>
  <c r="BF232"/>
  <c r="R232"/>
  <c r="Q232"/>
  <c r="X232"/>
  <c r="V232"/>
  <c r="T232"/>
  <c r="P232"/>
  <c r="BK232"/>
  <c r="K232"/>
  <c r="BE232"/>
  <c r="BI230"/>
  <c r="BH230"/>
  <c r="BG230"/>
  <c r="BF230"/>
  <c r="R230"/>
  <c r="Q230"/>
  <c r="X230"/>
  <c r="V230"/>
  <c r="T230"/>
  <c r="P230"/>
  <c r="BK230"/>
  <c r="K230"/>
  <c r="BE230"/>
  <c r="BI228"/>
  <c r="BH228"/>
  <c r="BG228"/>
  <c r="BF228"/>
  <c r="R228"/>
  <c r="R227"/>
  <c r="Q228"/>
  <c r="Q227"/>
  <c r="X228"/>
  <c r="X227"/>
  <c r="V228"/>
  <c r="V227"/>
  <c r="T228"/>
  <c r="T227"/>
  <c r="P228"/>
  <c r="BK228"/>
  <c r="BK227"/>
  <c r="K227"/>
  <c r="K228"/>
  <c r="BE228"/>
  <c r="K108"/>
  <c r="J108"/>
  <c r="I108"/>
  <c r="BI224"/>
  <c r="BH224"/>
  <c r="BG224"/>
  <c r="BF224"/>
  <c r="R224"/>
  <c r="Q224"/>
  <c r="X224"/>
  <c r="V224"/>
  <c r="T224"/>
  <c r="P224"/>
  <c r="BK224"/>
  <c r="K224"/>
  <c r="BE224"/>
  <c r="BI221"/>
  <c r="BH221"/>
  <c r="BG221"/>
  <c r="BF221"/>
  <c r="R221"/>
  <c r="Q221"/>
  <c r="X221"/>
  <c r="V221"/>
  <c r="T221"/>
  <c r="P221"/>
  <c r="BK221"/>
  <c r="K221"/>
  <c r="BE221"/>
  <c r="BI217"/>
  <c r="BH217"/>
  <c r="BG217"/>
  <c r="BF217"/>
  <c r="R217"/>
  <c r="Q217"/>
  <c r="X217"/>
  <c r="V217"/>
  <c r="T217"/>
  <c r="P217"/>
  <c r="BK217"/>
  <c r="K217"/>
  <c r="BE217"/>
  <c r="BI213"/>
  <c r="BH213"/>
  <c r="BG213"/>
  <c r="BF213"/>
  <c r="R213"/>
  <c r="Q213"/>
  <c r="X213"/>
  <c r="V213"/>
  <c r="T213"/>
  <c r="P213"/>
  <c r="BK213"/>
  <c r="K213"/>
  <c r="BE213"/>
  <c r="BI210"/>
  <c r="BH210"/>
  <c r="BG210"/>
  <c r="BF210"/>
  <c r="R210"/>
  <c r="R209"/>
  <c r="R208"/>
  <c r="Q210"/>
  <c r="Q209"/>
  <c r="Q208"/>
  <c r="X210"/>
  <c r="X209"/>
  <c r="X208"/>
  <c r="V210"/>
  <c r="V209"/>
  <c r="V208"/>
  <c r="T210"/>
  <c r="T209"/>
  <c r="T208"/>
  <c r="P210"/>
  <c r="BK210"/>
  <c r="BK209"/>
  <c r="K209"/>
  <c r="BK208"/>
  <c r="K208"/>
  <c r="K210"/>
  <c r="BE210"/>
  <c r="K107"/>
  <c r="J107"/>
  <c r="I107"/>
  <c r="K106"/>
  <c r="J106"/>
  <c r="I106"/>
  <c r="BI206"/>
  <c r="BH206"/>
  <c r="BG206"/>
  <c r="BF206"/>
  <c r="R206"/>
  <c r="Q206"/>
  <c r="X206"/>
  <c r="V206"/>
  <c r="T206"/>
  <c r="P206"/>
  <c r="BK206"/>
  <c r="K206"/>
  <c r="BE206"/>
  <c r="BI203"/>
  <c r="BH203"/>
  <c r="BG203"/>
  <c r="BF203"/>
  <c r="R203"/>
  <c r="R202"/>
  <c r="Q203"/>
  <c r="Q202"/>
  <c r="X203"/>
  <c r="X202"/>
  <c r="V203"/>
  <c r="V202"/>
  <c r="T203"/>
  <c r="T202"/>
  <c r="P203"/>
  <c r="BK203"/>
  <c r="BK202"/>
  <c r="K202"/>
  <c r="K203"/>
  <c r="BE203"/>
  <c r="K105"/>
  <c r="J105"/>
  <c r="I105"/>
  <c r="BI198"/>
  <c r="BH198"/>
  <c r="BG198"/>
  <c r="BF198"/>
  <c r="R198"/>
  <c r="R197"/>
  <c r="Q198"/>
  <c r="Q197"/>
  <c r="X198"/>
  <c r="X197"/>
  <c r="V198"/>
  <c r="V197"/>
  <c r="T198"/>
  <c r="T197"/>
  <c r="P198"/>
  <c r="BK198"/>
  <c r="BK197"/>
  <c r="K197"/>
  <c r="K198"/>
  <c r="BE198"/>
  <c r="K104"/>
  <c r="J104"/>
  <c r="I104"/>
  <c r="BI193"/>
  <c r="BH193"/>
  <c r="BG193"/>
  <c r="BF193"/>
  <c r="R193"/>
  <c r="R192"/>
  <c r="Q193"/>
  <c r="Q192"/>
  <c r="X193"/>
  <c r="X192"/>
  <c r="V193"/>
  <c r="V192"/>
  <c r="T193"/>
  <c r="T192"/>
  <c r="P193"/>
  <c r="BK193"/>
  <c r="BK192"/>
  <c r="K192"/>
  <c r="K193"/>
  <c r="BE193"/>
  <c r="K103"/>
  <c r="J103"/>
  <c r="I103"/>
  <c r="BI189"/>
  <c r="BH189"/>
  <c r="BG189"/>
  <c r="BF189"/>
  <c r="R189"/>
  <c r="Q189"/>
  <c r="X189"/>
  <c r="V189"/>
  <c r="T189"/>
  <c r="P189"/>
  <c r="BK189"/>
  <c r="K189"/>
  <c r="BE189"/>
  <c r="BI186"/>
  <c r="BH186"/>
  <c r="BG186"/>
  <c r="BF186"/>
  <c r="R186"/>
  <c r="Q186"/>
  <c r="X186"/>
  <c r="V186"/>
  <c r="T186"/>
  <c r="P186"/>
  <c r="BK186"/>
  <c r="K186"/>
  <c r="BE186"/>
  <c r="BI184"/>
  <c r="BH184"/>
  <c r="BG184"/>
  <c r="BF184"/>
  <c r="R184"/>
  <c r="Q184"/>
  <c r="X184"/>
  <c r="V184"/>
  <c r="T184"/>
  <c r="P184"/>
  <c r="BK184"/>
  <c r="K184"/>
  <c r="BE184"/>
  <c r="BI180"/>
  <c r="BH180"/>
  <c r="BG180"/>
  <c r="BF180"/>
  <c r="R180"/>
  <c r="Q180"/>
  <c r="X180"/>
  <c r="V180"/>
  <c r="T180"/>
  <c r="P180"/>
  <c r="BK180"/>
  <c r="K180"/>
  <c r="BE180"/>
  <c r="BI176"/>
  <c r="BH176"/>
  <c r="BG176"/>
  <c r="BF176"/>
  <c r="R176"/>
  <c r="Q176"/>
  <c r="X176"/>
  <c r="V176"/>
  <c r="T176"/>
  <c r="P176"/>
  <c r="BK176"/>
  <c r="K176"/>
  <c r="BE176"/>
  <c r="BI170"/>
  <c r="BH170"/>
  <c r="BG170"/>
  <c r="BF170"/>
  <c r="R170"/>
  <c r="R169"/>
  <c r="Q170"/>
  <c r="Q169"/>
  <c r="X170"/>
  <c r="X169"/>
  <c r="V170"/>
  <c r="V169"/>
  <c r="T170"/>
  <c r="T169"/>
  <c r="P170"/>
  <c r="BK170"/>
  <c r="BK169"/>
  <c r="K169"/>
  <c r="K170"/>
  <c r="BE170"/>
  <c r="K102"/>
  <c r="J102"/>
  <c r="I102"/>
  <c r="BI164"/>
  <c r="BH164"/>
  <c r="BG164"/>
  <c r="BF164"/>
  <c r="R164"/>
  <c r="Q164"/>
  <c r="X164"/>
  <c r="V164"/>
  <c r="T164"/>
  <c r="P164"/>
  <c r="BK164"/>
  <c r="K164"/>
  <c r="BE164"/>
  <c r="BI161"/>
  <c r="BH161"/>
  <c r="BG161"/>
  <c r="BF161"/>
  <c r="R161"/>
  <c r="Q161"/>
  <c r="X161"/>
  <c r="V161"/>
  <c r="T161"/>
  <c r="P161"/>
  <c r="BK161"/>
  <c r="K161"/>
  <c r="BE161"/>
  <c r="BI155"/>
  <c r="BH155"/>
  <c r="BG155"/>
  <c r="BF155"/>
  <c r="R155"/>
  <c r="Q155"/>
  <c r="X155"/>
  <c r="V155"/>
  <c r="T155"/>
  <c r="P155"/>
  <c r="BK155"/>
  <c r="K155"/>
  <c r="BE155"/>
  <c r="BI152"/>
  <c r="BH152"/>
  <c r="BG152"/>
  <c r="BF152"/>
  <c r="R152"/>
  <c r="R151"/>
  <c r="Q152"/>
  <c r="Q151"/>
  <c r="X152"/>
  <c r="X151"/>
  <c r="V152"/>
  <c r="V151"/>
  <c r="T152"/>
  <c r="T151"/>
  <c r="P152"/>
  <c r="BK152"/>
  <c r="BK151"/>
  <c r="K151"/>
  <c r="K152"/>
  <c r="BE152"/>
  <c r="K101"/>
  <c r="J101"/>
  <c r="I101"/>
  <c r="BI147"/>
  <c r="BH147"/>
  <c r="BG147"/>
  <c r="BF147"/>
  <c r="R147"/>
  <c r="Q147"/>
  <c r="X147"/>
  <c r="V147"/>
  <c r="T147"/>
  <c r="P147"/>
  <c r="BK147"/>
  <c r="K147"/>
  <c r="BE147"/>
  <c r="BI144"/>
  <c r="BH144"/>
  <c r="BG144"/>
  <c r="BF144"/>
  <c r="R144"/>
  <c r="Q144"/>
  <c r="X144"/>
  <c r="V144"/>
  <c r="T144"/>
  <c r="P144"/>
  <c r="BK144"/>
  <c r="K144"/>
  <c r="BE144"/>
  <c r="BI140"/>
  <c r="BH140"/>
  <c r="BG140"/>
  <c r="BF140"/>
  <c r="R140"/>
  <c r="Q140"/>
  <c r="X140"/>
  <c r="V140"/>
  <c r="T140"/>
  <c r="P140"/>
  <c r="BK140"/>
  <c r="K140"/>
  <c r="BE140"/>
  <c r="BI137"/>
  <c r="BH137"/>
  <c r="BG137"/>
  <c r="BF137"/>
  <c r="R137"/>
  <c r="Q137"/>
  <c r="X137"/>
  <c r="V137"/>
  <c r="T137"/>
  <c r="P137"/>
  <c r="BK137"/>
  <c r="K137"/>
  <c r="BE137"/>
  <c r="BI133"/>
  <c r="F41"/>
  <c i="1" r="BF99"/>
  <c i="5" r="BH133"/>
  <c r="F40"/>
  <c i="1" r="BE99"/>
  <c i="5" r="BG133"/>
  <c r="F39"/>
  <c i="1" r="BD99"/>
  <c i="5" r="BF133"/>
  <c r="K38"/>
  <c i="1" r="AY99"/>
  <c i="5" r="F38"/>
  <c i="1" r="BC99"/>
  <c i="5" r="R133"/>
  <c r="R132"/>
  <c r="R131"/>
  <c r="R130"/>
  <c r="J98"/>
  <c r="Q133"/>
  <c r="Q132"/>
  <c r="Q131"/>
  <c r="Q130"/>
  <c r="I98"/>
  <c r="X133"/>
  <c r="X132"/>
  <c r="X131"/>
  <c r="X130"/>
  <c r="V133"/>
  <c r="V132"/>
  <c r="V131"/>
  <c r="V130"/>
  <c r="T133"/>
  <c r="T132"/>
  <c r="T131"/>
  <c r="T130"/>
  <c i="1" r="AW99"/>
  <c i="5" r="P133"/>
  <c r="BK133"/>
  <c r="BK132"/>
  <c r="K132"/>
  <c r="BK131"/>
  <c r="K131"/>
  <c r="BK130"/>
  <c r="K130"/>
  <c r="K98"/>
  <c r="K34"/>
  <c i="1" r="AG99"/>
  <c i="5" r="K133"/>
  <c r="BE133"/>
  <c r="K37"/>
  <c i="1" r="AX99"/>
  <c i="5" r="F37"/>
  <c i="1" r="BB99"/>
  <c i="5" r="K100"/>
  <c r="J100"/>
  <c r="I100"/>
  <c r="K99"/>
  <c r="J99"/>
  <c r="I99"/>
  <c r="J127"/>
  <c r="J126"/>
  <c r="F126"/>
  <c r="F124"/>
  <c r="E122"/>
  <c r="K33"/>
  <c i="1" r="AT99"/>
  <c i="5" r="K32"/>
  <c i="1" r="AS99"/>
  <c i="5" r="J94"/>
  <c r="J93"/>
  <c r="F93"/>
  <c r="F91"/>
  <c r="E89"/>
  <c r="K43"/>
  <c r="J20"/>
  <c r="E20"/>
  <c r="F127"/>
  <c r="F94"/>
  <c r="J19"/>
  <c r="J14"/>
  <c r="J124"/>
  <c r="J91"/>
  <c r="E7"/>
  <c r="E118"/>
  <c r="E85"/>
  <c i="4" r="K41"/>
  <c r="K40"/>
  <c i="1" r="BA98"/>
  <c i="4" r="K39"/>
  <c i="1" r="AZ98"/>
  <c i="4" r="BI655"/>
  <c r="BH655"/>
  <c r="BG655"/>
  <c r="BF655"/>
  <c r="R655"/>
  <c r="Q655"/>
  <c r="X655"/>
  <c r="V655"/>
  <c r="T655"/>
  <c r="P655"/>
  <c r="BK655"/>
  <c r="K655"/>
  <c r="BE655"/>
  <c r="BI652"/>
  <c r="BH652"/>
  <c r="BG652"/>
  <c r="BF652"/>
  <c r="R652"/>
  <c r="Q652"/>
  <c r="X652"/>
  <c r="V652"/>
  <c r="T652"/>
  <c r="P652"/>
  <c r="BK652"/>
  <c r="K652"/>
  <c r="BE652"/>
  <c r="BI649"/>
  <c r="BH649"/>
  <c r="BG649"/>
  <c r="BF649"/>
  <c r="R649"/>
  <c r="Q649"/>
  <c r="X649"/>
  <c r="V649"/>
  <c r="T649"/>
  <c r="P649"/>
  <c r="BK649"/>
  <c r="K649"/>
  <c r="BE649"/>
  <c r="BI646"/>
  <c r="BH646"/>
  <c r="BG646"/>
  <c r="BF646"/>
  <c r="R646"/>
  <c r="Q646"/>
  <c r="X646"/>
  <c r="V646"/>
  <c r="T646"/>
  <c r="P646"/>
  <c r="BK646"/>
  <c r="K646"/>
  <c r="BE646"/>
  <c r="BI642"/>
  <c r="BH642"/>
  <c r="BG642"/>
  <c r="BF642"/>
  <c r="R642"/>
  <c r="R641"/>
  <c r="R640"/>
  <c r="Q642"/>
  <c r="Q641"/>
  <c r="Q640"/>
  <c r="X642"/>
  <c r="X641"/>
  <c r="X640"/>
  <c r="V642"/>
  <c r="V641"/>
  <c r="V640"/>
  <c r="T642"/>
  <c r="T641"/>
  <c r="T640"/>
  <c r="P642"/>
  <c r="BK642"/>
  <c r="BK641"/>
  <c r="K641"/>
  <c r="BK640"/>
  <c r="K640"/>
  <c r="K642"/>
  <c r="BE642"/>
  <c r="K110"/>
  <c r="J110"/>
  <c r="I110"/>
  <c r="K109"/>
  <c r="J109"/>
  <c r="I109"/>
  <c r="BI638"/>
  <c r="BH638"/>
  <c r="BG638"/>
  <c r="BF638"/>
  <c r="R638"/>
  <c r="R637"/>
  <c r="Q638"/>
  <c r="Q637"/>
  <c r="X638"/>
  <c r="X637"/>
  <c r="V638"/>
  <c r="V637"/>
  <c r="T638"/>
  <c r="T637"/>
  <c r="P638"/>
  <c r="BK638"/>
  <c r="BK637"/>
  <c r="K637"/>
  <c r="K638"/>
  <c r="BE638"/>
  <c r="K108"/>
  <c r="J108"/>
  <c r="I108"/>
  <c r="BI633"/>
  <c r="BH633"/>
  <c r="BG633"/>
  <c r="BF633"/>
  <c r="R633"/>
  <c r="Q633"/>
  <c r="X633"/>
  <c r="V633"/>
  <c r="T633"/>
  <c r="P633"/>
  <c r="BK633"/>
  <c r="K633"/>
  <c r="BE633"/>
  <c r="BI629"/>
  <c r="BH629"/>
  <c r="BG629"/>
  <c r="BF629"/>
  <c r="R629"/>
  <c r="Q629"/>
  <c r="X629"/>
  <c r="V629"/>
  <c r="T629"/>
  <c r="P629"/>
  <c r="BK629"/>
  <c r="K629"/>
  <c r="BE629"/>
  <c r="BI625"/>
  <c r="BH625"/>
  <c r="BG625"/>
  <c r="BF625"/>
  <c r="R625"/>
  <c r="Q625"/>
  <c r="X625"/>
  <c r="V625"/>
  <c r="T625"/>
  <c r="P625"/>
  <c r="BK625"/>
  <c r="K625"/>
  <c r="BE625"/>
  <c r="BI621"/>
  <c r="BH621"/>
  <c r="BG621"/>
  <c r="BF621"/>
  <c r="R621"/>
  <c r="Q621"/>
  <c r="X621"/>
  <c r="V621"/>
  <c r="T621"/>
  <c r="P621"/>
  <c r="BK621"/>
  <c r="K621"/>
  <c r="BE621"/>
  <c r="BI617"/>
  <c r="BH617"/>
  <c r="BG617"/>
  <c r="BF617"/>
  <c r="R617"/>
  <c r="Q617"/>
  <c r="X617"/>
  <c r="V617"/>
  <c r="T617"/>
  <c r="P617"/>
  <c r="BK617"/>
  <c r="K617"/>
  <c r="BE617"/>
  <c r="BI613"/>
  <c r="BH613"/>
  <c r="BG613"/>
  <c r="BF613"/>
  <c r="R613"/>
  <c r="R612"/>
  <c r="Q613"/>
  <c r="Q612"/>
  <c r="X613"/>
  <c r="X612"/>
  <c r="V613"/>
  <c r="V612"/>
  <c r="T613"/>
  <c r="T612"/>
  <c r="P613"/>
  <c r="BK613"/>
  <c r="BK612"/>
  <c r="K612"/>
  <c r="K613"/>
  <c r="BE613"/>
  <c r="K107"/>
  <c r="J107"/>
  <c r="I107"/>
  <c r="BI606"/>
  <c r="BH606"/>
  <c r="BG606"/>
  <c r="BF606"/>
  <c r="R606"/>
  <c r="Q606"/>
  <c r="X606"/>
  <c r="V606"/>
  <c r="T606"/>
  <c r="P606"/>
  <c r="BK606"/>
  <c r="K606"/>
  <c r="BE606"/>
  <c r="BI602"/>
  <c r="BH602"/>
  <c r="BG602"/>
  <c r="BF602"/>
  <c r="R602"/>
  <c r="Q602"/>
  <c r="X602"/>
  <c r="V602"/>
  <c r="T602"/>
  <c r="P602"/>
  <c r="BK602"/>
  <c r="K602"/>
  <c r="BE602"/>
  <c r="BI599"/>
  <c r="BH599"/>
  <c r="BG599"/>
  <c r="BF599"/>
  <c r="R599"/>
  <c r="Q599"/>
  <c r="X599"/>
  <c r="V599"/>
  <c r="T599"/>
  <c r="P599"/>
  <c r="BK599"/>
  <c r="K599"/>
  <c r="BE599"/>
  <c r="BI594"/>
  <c r="BH594"/>
  <c r="BG594"/>
  <c r="BF594"/>
  <c r="R594"/>
  <c r="Q594"/>
  <c r="X594"/>
  <c r="V594"/>
  <c r="T594"/>
  <c r="P594"/>
  <c r="BK594"/>
  <c r="K594"/>
  <c r="BE594"/>
  <c r="BI590"/>
  <c r="BH590"/>
  <c r="BG590"/>
  <c r="BF590"/>
  <c r="R590"/>
  <c r="Q590"/>
  <c r="X590"/>
  <c r="V590"/>
  <c r="T590"/>
  <c r="P590"/>
  <c r="BK590"/>
  <c r="K590"/>
  <c r="BE590"/>
  <c r="BI587"/>
  <c r="BH587"/>
  <c r="BG587"/>
  <c r="BF587"/>
  <c r="R587"/>
  <c r="Q587"/>
  <c r="X587"/>
  <c r="V587"/>
  <c r="T587"/>
  <c r="P587"/>
  <c r="BK587"/>
  <c r="K587"/>
  <c r="BE587"/>
  <c r="BI584"/>
  <c r="BH584"/>
  <c r="BG584"/>
  <c r="BF584"/>
  <c r="R584"/>
  <c r="Q584"/>
  <c r="X584"/>
  <c r="V584"/>
  <c r="T584"/>
  <c r="P584"/>
  <c r="BK584"/>
  <c r="K584"/>
  <c r="BE584"/>
  <c r="BI581"/>
  <c r="BH581"/>
  <c r="BG581"/>
  <c r="BF581"/>
  <c r="R581"/>
  <c r="Q581"/>
  <c r="X581"/>
  <c r="V581"/>
  <c r="T581"/>
  <c r="P581"/>
  <c r="BK581"/>
  <c r="K581"/>
  <c r="BE581"/>
  <c r="BI578"/>
  <c r="BH578"/>
  <c r="BG578"/>
  <c r="BF578"/>
  <c r="R578"/>
  <c r="Q578"/>
  <c r="X578"/>
  <c r="V578"/>
  <c r="T578"/>
  <c r="P578"/>
  <c r="BK578"/>
  <c r="K578"/>
  <c r="BE578"/>
  <c r="BI572"/>
  <c r="BH572"/>
  <c r="BG572"/>
  <c r="BF572"/>
  <c r="R572"/>
  <c r="Q572"/>
  <c r="X572"/>
  <c r="V572"/>
  <c r="T572"/>
  <c r="P572"/>
  <c r="BK572"/>
  <c r="K572"/>
  <c r="BE572"/>
  <c r="BI569"/>
  <c r="BH569"/>
  <c r="BG569"/>
  <c r="BF569"/>
  <c r="R569"/>
  <c r="Q569"/>
  <c r="X569"/>
  <c r="V569"/>
  <c r="T569"/>
  <c r="P569"/>
  <c r="BK569"/>
  <c r="K569"/>
  <c r="BE569"/>
  <c r="BI565"/>
  <c r="BH565"/>
  <c r="BG565"/>
  <c r="BF565"/>
  <c r="R565"/>
  <c r="Q565"/>
  <c r="X565"/>
  <c r="V565"/>
  <c r="T565"/>
  <c r="P565"/>
  <c r="BK565"/>
  <c r="K565"/>
  <c r="BE565"/>
  <c r="BI559"/>
  <c r="BH559"/>
  <c r="BG559"/>
  <c r="BF559"/>
  <c r="R559"/>
  <c r="Q559"/>
  <c r="X559"/>
  <c r="V559"/>
  <c r="T559"/>
  <c r="P559"/>
  <c r="BK559"/>
  <c r="K559"/>
  <c r="BE559"/>
  <c r="BI552"/>
  <c r="BH552"/>
  <c r="BG552"/>
  <c r="BF552"/>
  <c r="R552"/>
  <c r="Q552"/>
  <c r="X552"/>
  <c r="V552"/>
  <c r="T552"/>
  <c r="P552"/>
  <c r="BK552"/>
  <c r="K552"/>
  <c r="BE552"/>
  <c r="BI544"/>
  <c r="BH544"/>
  <c r="BG544"/>
  <c r="BF544"/>
  <c r="R544"/>
  <c r="Q544"/>
  <c r="X544"/>
  <c r="V544"/>
  <c r="T544"/>
  <c r="P544"/>
  <c r="BK544"/>
  <c r="K544"/>
  <c r="BE544"/>
  <c r="BI540"/>
  <c r="BH540"/>
  <c r="BG540"/>
  <c r="BF540"/>
  <c r="R540"/>
  <c r="Q540"/>
  <c r="X540"/>
  <c r="V540"/>
  <c r="T540"/>
  <c r="P540"/>
  <c r="BK540"/>
  <c r="K540"/>
  <c r="BE540"/>
  <c r="BI537"/>
  <c r="BH537"/>
  <c r="BG537"/>
  <c r="BF537"/>
  <c r="R537"/>
  <c r="Q537"/>
  <c r="X537"/>
  <c r="V537"/>
  <c r="T537"/>
  <c r="P537"/>
  <c r="BK537"/>
  <c r="K537"/>
  <c r="BE537"/>
  <c r="BI531"/>
  <c r="BH531"/>
  <c r="BG531"/>
  <c r="BF531"/>
  <c r="R531"/>
  <c r="Q531"/>
  <c r="X531"/>
  <c r="V531"/>
  <c r="T531"/>
  <c r="P531"/>
  <c r="BK531"/>
  <c r="K531"/>
  <c r="BE531"/>
  <c r="BI528"/>
  <c r="BH528"/>
  <c r="BG528"/>
  <c r="BF528"/>
  <c r="R528"/>
  <c r="Q528"/>
  <c r="X528"/>
  <c r="V528"/>
  <c r="T528"/>
  <c r="P528"/>
  <c r="BK528"/>
  <c r="K528"/>
  <c r="BE528"/>
  <c r="BI522"/>
  <c r="BH522"/>
  <c r="BG522"/>
  <c r="BF522"/>
  <c r="R522"/>
  <c r="R521"/>
  <c r="Q522"/>
  <c r="Q521"/>
  <c r="X522"/>
  <c r="X521"/>
  <c r="V522"/>
  <c r="V521"/>
  <c r="T522"/>
  <c r="T521"/>
  <c r="P522"/>
  <c r="BK522"/>
  <c r="BK521"/>
  <c r="K521"/>
  <c r="K522"/>
  <c r="BE522"/>
  <c r="K106"/>
  <c r="J106"/>
  <c r="I106"/>
  <c r="BI516"/>
  <c r="BH516"/>
  <c r="BG516"/>
  <c r="BF516"/>
  <c r="R516"/>
  <c r="Q516"/>
  <c r="X516"/>
  <c r="V516"/>
  <c r="T516"/>
  <c r="P516"/>
  <c r="BK516"/>
  <c r="K516"/>
  <c r="BE516"/>
  <c r="BI513"/>
  <c r="BH513"/>
  <c r="BG513"/>
  <c r="BF513"/>
  <c r="R513"/>
  <c r="Q513"/>
  <c r="X513"/>
  <c r="V513"/>
  <c r="T513"/>
  <c r="P513"/>
  <c r="BK513"/>
  <c r="K513"/>
  <c r="BE513"/>
  <c r="BI509"/>
  <c r="BH509"/>
  <c r="BG509"/>
  <c r="BF509"/>
  <c r="R509"/>
  <c r="Q509"/>
  <c r="X509"/>
  <c r="V509"/>
  <c r="T509"/>
  <c r="P509"/>
  <c r="BK509"/>
  <c r="K509"/>
  <c r="BE509"/>
  <c r="BI507"/>
  <c r="BH507"/>
  <c r="BG507"/>
  <c r="BF507"/>
  <c r="R507"/>
  <c r="Q507"/>
  <c r="X507"/>
  <c r="V507"/>
  <c r="T507"/>
  <c r="P507"/>
  <c r="BK507"/>
  <c r="K507"/>
  <c r="BE507"/>
  <c r="BI505"/>
  <c r="BH505"/>
  <c r="BG505"/>
  <c r="BF505"/>
  <c r="R505"/>
  <c r="Q505"/>
  <c r="X505"/>
  <c r="V505"/>
  <c r="T505"/>
  <c r="P505"/>
  <c r="BK505"/>
  <c r="K505"/>
  <c r="BE505"/>
  <c r="BI503"/>
  <c r="BH503"/>
  <c r="BG503"/>
  <c r="BF503"/>
  <c r="R503"/>
  <c r="Q503"/>
  <c r="X503"/>
  <c r="V503"/>
  <c r="T503"/>
  <c r="P503"/>
  <c r="BK503"/>
  <c r="K503"/>
  <c r="BE503"/>
  <c r="BI501"/>
  <c r="BH501"/>
  <c r="BG501"/>
  <c r="BF501"/>
  <c r="R501"/>
  <c r="Q501"/>
  <c r="X501"/>
  <c r="V501"/>
  <c r="T501"/>
  <c r="P501"/>
  <c r="BK501"/>
  <c r="K501"/>
  <c r="BE501"/>
  <c r="BI499"/>
  <c r="BH499"/>
  <c r="BG499"/>
  <c r="BF499"/>
  <c r="R499"/>
  <c r="Q499"/>
  <c r="X499"/>
  <c r="V499"/>
  <c r="T499"/>
  <c r="P499"/>
  <c r="BK499"/>
  <c r="K499"/>
  <c r="BE499"/>
  <c r="BI496"/>
  <c r="BH496"/>
  <c r="BG496"/>
  <c r="BF496"/>
  <c r="R496"/>
  <c r="Q496"/>
  <c r="X496"/>
  <c r="V496"/>
  <c r="T496"/>
  <c r="P496"/>
  <c r="BK496"/>
  <c r="K496"/>
  <c r="BE496"/>
  <c r="BI494"/>
  <c r="BH494"/>
  <c r="BG494"/>
  <c r="BF494"/>
  <c r="R494"/>
  <c r="Q494"/>
  <c r="X494"/>
  <c r="V494"/>
  <c r="T494"/>
  <c r="P494"/>
  <c r="BK494"/>
  <c r="K494"/>
  <c r="BE494"/>
  <c r="BI491"/>
  <c r="BH491"/>
  <c r="BG491"/>
  <c r="BF491"/>
  <c r="R491"/>
  <c r="Q491"/>
  <c r="X491"/>
  <c r="V491"/>
  <c r="T491"/>
  <c r="P491"/>
  <c r="BK491"/>
  <c r="K491"/>
  <c r="BE491"/>
  <c r="BI489"/>
  <c r="BH489"/>
  <c r="BG489"/>
  <c r="BF489"/>
  <c r="R489"/>
  <c r="Q489"/>
  <c r="X489"/>
  <c r="V489"/>
  <c r="T489"/>
  <c r="P489"/>
  <c r="BK489"/>
  <c r="K489"/>
  <c r="BE489"/>
  <c r="BI487"/>
  <c r="BH487"/>
  <c r="BG487"/>
  <c r="BF487"/>
  <c r="R487"/>
  <c r="Q487"/>
  <c r="X487"/>
  <c r="V487"/>
  <c r="T487"/>
  <c r="P487"/>
  <c r="BK487"/>
  <c r="K487"/>
  <c r="BE487"/>
  <c r="BI484"/>
  <c r="BH484"/>
  <c r="BG484"/>
  <c r="BF484"/>
  <c r="R484"/>
  <c r="Q484"/>
  <c r="X484"/>
  <c r="V484"/>
  <c r="T484"/>
  <c r="P484"/>
  <c r="BK484"/>
  <c r="K484"/>
  <c r="BE484"/>
  <c r="BI481"/>
  <c r="BH481"/>
  <c r="BG481"/>
  <c r="BF481"/>
  <c r="R481"/>
  <c r="Q481"/>
  <c r="X481"/>
  <c r="V481"/>
  <c r="T481"/>
  <c r="P481"/>
  <c r="BK481"/>
  <c r="K481"/>
  <c r="BE481"/>
  <c r="BI478"/>
  <c r="BH478"/>
  <c r="BG478"/>
  <c r="BF478"/>
  <c r="R478"/>
  <c r="Q478"/>
  <c r="X478"/>
  <c r="V478"/>
  <c r="T478"/>
  <c r="P478"/>
  <c r="BK478"/>
  <c r="K478"/>
  <c r="BE478"/>
  <c r="BI475"/>
  <c r="BH475"/>
  <c r="BG475"/>
  <c r="BF475"/>
  <c r="R475"/>
  <c r="R474"/>
  <c r="Q475"/>
  <c r="Q474"/>
  <c r="X475"/>
  <c r="X474"/>
  <c r="V475"/>
  <c r="V474"/>
  <c r="T475"/>
  <c r="T474"/>
  <c r="P475"/>
  <c r="BK475"/>
  <c r="BK474"/>
  <c r="K474"/>
  <c r="K475"/>
  <c r="BE475"/>
  <c r="K105"/>
  <c r="J105"/>
  <c r="I105"/>
  <c r="BI470"/>
  <c r="BH470"/>
  <c r="BG470"/>
  <c r="BF470"/>
  <c r="R470"/>
  <c r="Q470"/>
  <c r="X470"/>
  <c r="V470"/>
  <c r="T470"/>
  <c r="P470"/>
  <c r="BK470"/>
  <c r="K470"/>
  <c r="BE470"/>
  <c r="BI467"/>
  <c r="BH467"/>
  <c r="BG467"/>
  <c r="BF467"/>
  <c r="R467"/>
  <c r="R466"/>
  <c r="Q467"/>
  <c r="Q466"/>
  <c r="X467"/>
  <c r="X466"/>
  <c r="V467"/>
  <c r="V466"/>
  <c r="T467"/>
  <c r="T466"/>
  <c r="P467"/>
  <c r="BK467"/>
  <c r="BK466"/>
  <c r="K466"/>
  <c r="K467"/>
  <c r="BE467"/>
  <c r="K104"/>
  <c r="J104"/>
  <c r="I104"/>
  <c r="BI460"/>
  <c r="BH460"/>
  <c r="BG460"/>
  <c r="BF460"/>
  <c r="R460"/>
  <c r="Q460"/>
  <c r="X460"/>
  <c r="V460"/>
  <c r="T460"/>
  <c r="P460"/>
  <c r="BK460"/>
  <c r="K460"/>
  <c r="BE460"/>
  <c r="BI455"/>
  <c r="BH455"/>
  <c r="BG455"/>
  <c r="BF455"/>
  <c r="R455"/>
  <c r="Q455"/>
  <c r="X455"/>
  <c r="V455"/>
  <c r="T455"/>
  <c r="P455"/>
  <c r="BK455"/>
  <c r="K455"/>
  <c r="BE455"/>
  <c r="BI450"/>
  <c r="BH450"/>
  <c r="BG450"/>
  <c r="BF450"/>
  <c r="R450"/>
  <c r="Q450"/>
  <c r="X450"/>
  <c r="V450"/>
  <c r="T450"/>
  <c r="P450"/>
  <c r="BK450"/>
  <c r="K450"/>
  <c r="BE450"/>
  <c r="BI448"/>
  <c r="BH448"/>
  <c r="BG448"/>
  <c r="BF448"/>
  <c r="R448"/>
  <c r="Q448"/>
  <c r="X448"/>
  <c r="V448"/>
  <c r="T448"/>
  <c r="P448"/>
  <c r="BK448"/>
  <c r="K448"/>
  <c r="BE448"/>
  <c r="BI444"/>
  <c r="BH444"/>
  <c r="BG444"/>
  <c r="BF444"/>
  <c r="R444"/>
  <c r="Q444"/>
  <c r="X444"/>
  <c r="V444"/>
  <c r="T444"/>
  <c r="P444"/>
  <c r="BK444"/>
  <c r="K444"/>
  <c r="BE444"/>
  <c r="BI439"/>
  <c r="BH439"/>
  <c r="BG439"/>
  <c r="BF439"/>
  <c r="R439"/>
  <c r="Q439"/>
  <c r="X439"/>
  <c r="V439"/>
  <c r="T439"/>
  <c r="P439"/>
  <c r="BK439"/>
  <c r="K439"/>
  <c r="BE439"/>
  <c r="BI434"/>
  <c r="BH434"/>
  <c r="BG434"/>
  <c r="BF434"/>
  <c r="R434"/>
  <c r="Q434"/>
  <c r="X434"/>
  <c r="V434"/>
  <c r="T434"/>
  <c r="P434"/>
  <c r="BK434"/>
  <c r="K434"/>
  <c r="BE434"/>
  <c r="BI428"/>
  <c r="BH428"/>
  <c r="BG428"/>
  <c r="BF428"/>
  <c r="R428"/>
  <c r="Q428"/>
  <c r="X428"/>
  <c r="V428"/>
  <c r="T428"/>
  <c r="P428"/>
  <c r="BK428"/>
  <c r="K428"/>
  <c r="BE428"/>
  <c r="BI423"/>
  <c r="BH423"/>
  <c r="BG423"/>
  <c r="BF423"/>
  <c r="R423"/>
  <c r="Q423"/>
  <c r="X423"/>
  <c r="V423"/>
  <c r="T423"/>
  <c r="P423"/>
  <c r="BK423"/>
  <c r="K423"/>
  <c r="BE423"/>
  <c r="BI418"/>
  <c r="BH418"/>
  <c r="BG418"/>
  <c r="BF418"/>
  <c r="R418"/>
  <c r="Q418"/>
  <c r="X418"/>
  <c r="V418"/>
  <c r="T418"/>
  <c r="P418"/>
  <c r="BK418"/>
  <c r="K418"/>
  <c r="BE418"/>
  <c r="BI412"/>
  <c r="BH412"/>
  <c r="BG412"/>
  <c r="BF412"/>
  <c r="R412"/>
  <c r="Q412"/>
  <c r="X412"/>
  <c r="V412"/>
  <c r="T412"/>
  <c r="P412"/>
  <c r="BK412"/>
  <c r="K412"/>
  <c r="BE412"/>
  <c r="BI406"/>
  <c r="BH406"/>
  <c r="BG406"/>
  <c r="BF406"/>
  <c r="R406"/>
  <c r="Q406"/>
  <c r="X406"/>
  <c r="V406"/>
  <c r="T406"/>
  <c r="P406"/>
  <c r="BK406"/>
  <c r="K406"/>
  <c r="BE406"/>
  <c r="BI397"/>
  <c r="BH397"/>
  <c r="BG397"/>
  <c r="BF397"/>
  <c r="R397"/>
  <c r="Q397"/>
  <c r="X397"/>
  <c r="V397"/>
  <c r="T397"/>
  <c r="P397"/>
  <c r="BK397"/>
  <c r="K397"/>
  <c r="BE397"/>
  <c r="BI393"/>
  <c r="BH393"/>
  <c r="BG393"/>
  <c r="BF393"/>
  <c r="R393"/>
  <c r="Q393"/>
  <c r="X393"/>
  <c r="V393"/>
  <c r="T393"/>
  <c r="P393"/>
  <c r="BK393"/>
  <c r="K393"/>
  <c r="BE393"/>
  <c r="BI387"/>
  <c r="BH387"/>
  <c r="BG387"/>
  <c r="BF387"/>
  <c r="R387"/>
  <c r="Q387"/>
  <c r="X387"/>
  <c r="V387"/>
  <c r="T387"/>
  <c r="P387"/>
  <c r="BK387"/>
  <c r="K387"/>
  <c r="BE387"/>
  <c r="BI384"/>
  <c r="BH384"/>
  <c r="BG384"/>
  <c r="BF384"/>
  <c r="R384"/>
  <c r="Q384"/>
  <c r="X384"/>
  <c r="V384"/>
  <c r="T384"/>
  <c r="P384"/>
  <c r="BK384"/>
  <c r="K384"/>
  <c r="BE384"/>
  <c r="BI378"/>
  <c r="BH378"/>
  <c r="BG378"/>
  <c r="BF378"/>
  <c r="R378"/>
  <c r="Q378"/>
  <c r="X378"/>
  <c r="V378"/>
  <c r="T378"/>
  <c r="P378"/>
  <c r="BK378"/>
  <c r="K378"/>
  <c r="BE378"/>
  <c r="BI374"/>
  <c r="BH374"/>
  <c r="BG374"/>
  <c r="BF374"/>
  <c r="R374"/>
  <c r="Q374"/>
  <c r="X374"/>
  <c r="V374"/>
  <c r="T374"/>
  <c r="P374"/>
  <c r="BK374"/>
  <c r="K374"/>
  <c r="BE374"/>
  <c r="BI369"/>
  <c r="BH369"/>
  <c r="BG369"/>
  <c r="BF369"/>
  <c r="R369"/>
  <c r="Q369"/>
  <c r="X369"/>
  <c r="V369"/>
  <c r="T369"/>
  <c r="P369"/>
  <c r="BK369"/>
  <c r="K369"/>
  <c r="BE369"/>
  <c r="BI365"/>
  <c r="BH365"/>
  <c r="BG365"/>
  <c r="BF365"/>
  <c r="R365"/>
  <c r="Q365"/>
  <c r="X365"/>
  <c r="V365"/>
  <c r="T365"/>
  <c r="P365"/>
  <c r="BK365"/>
  <c r="K365"/>
  <c r="BE365"/>
  <c r="BI362"/>
  <c r="BH362"/>
  <c r="BG362"/>
  <c r="BF362"/>
  <c r="R362"/>
  <c r="Q362"/>
  <c r="X362"/>
  <c r="V362"/>
  <c r="T362"/>
  <c r="P362"/>
  <c r="BK362"/>
  <c r="K362"/>
  <c r="BE362"/>
  <c r="BI359"/>
  <c r="BH359"/>
  <c r="BG359"/>
  <c r="BF359"/>
  <c r="R359"/>
  <c r="Q359"/>
  <c r="X359"/>
  <c r="V359"/>
  <c r="T359"/>
  <c r="P359"/>
  <c r="BK359"/>
  <c r="K359"/>
  <c r="BE359"/>
  <c r="BI355"/>
  <c r="BH355"/>
  <c r="BG355"/>
  <c r="BF355"/>
  <c r="R355"/>
  <c r="Q355"/>
  <c r="X355"/>
  <c r="V355"/>
  <c r="T355"/>
  <c r="P355"/>
  <c r="BK355"/>
  <c r="K355"/>
  <c r="BE355"/>
  <c r="BI350"/>
  <c r="BH350"/>
  <c r="BG350"/>
  <c r="BF350"/>
  <c r="R350"/>
  <c r="Q350"/>
  <c r="X350"/>
  <c r="V350"/>
  <c r="T350"/>
  <c r="P350"/>
  <c r="BK350"/>
  <c r="K350"/>
  <c r="BE350"/>
  <c r="BI346"/>
  <c r="BH346"/>
  <c r="BG346"/>
  <c r="BF346"/>
  <c r="R346"/>
  <c r="Q346"/>
  <c r="X346"/>
  <c r="V346"/>
  <c r="T346"/>
  <c r="P346"/>
  <c r="BK346"/>
  <c r="K346"/>
  <c r="BE346"/>
  <c r="BI341"/>
  <c r="BH341"/>
  <c r="BG341"/>
  <c r="BF341"/>
  <c r="R341"/>
  <c r="Q341"/>
  <c r="X341"/>
  <c r="V341"/>
  <c r="T341"/>
  <c r="P341"/>
  <c r="BK341"/>
  <c r="K341"/>
  <c r="BE341"/>
  <c r="BI337"/>
  <c r="BH337"/>
  <c r="BG337"/>
  <c r="BF337"/>
  <c r="R337"/>
  <c r="Q337"/>
  <c r="X337"/>
  <c r="V337"/>
  <c r="T337"/>
  <c r="P337"/>
  <c r="BK337"/>
  <c r="K337"/>
  <c r="BE337"/>
  <c r="BI331"/>
  <c r="BH331"/>
  <c r="BG331"/>
  <c r="BF331"/>
  <c r="R331"/>
  <c r="Q331"/>
  <c r="X331"/>
  <c r="V331"/>
  <c r="T331"/>
  <c r="P331"/>
  <c r="BK331"/>
  <c r="K331"/>
  <c r="BE331"/>
  <c r="BI324"/>
  <c r="BH324"/>
  <c r="BG324"/>
  <c r="BF324"/>
  <c r="R324"/>
  <c r="Q324"/>
  <c r="X324"/>
  <c r="V324"/>
  <c r="T324"/>
  <c r="P324"/>
  <c r="BK324"/>
  <c r="K324"/>
  <c r="BE324"/>
  <c r="BI321"/>
  <c r="BH321"/>
  <c r="BG321"/>
  <c r="BF321"/>
  <c r="R321"/>
  <c r="Q321"/>
  <c r="X321"/>
  <c r="V321"/>
  <c r="T321"/>
  <c r="P321"/>
  <c r="BK321"/>
  <c r="K321"/>
  <c r="BE321"/>
  <c r="BI318"/>
  <c r="BH318"/>
  <c r="BG318"/>
  <c r="BF318"/>
  <c r="R318"/>
  <c r="Q318"/>
  <c r="X318"/>
  <c r="V318"/>
  <c r="T318"/>
  <c r="P318"/>
  <c r="BK318"/>
  <c r="K318"/>
  <c r="BE318"/>
  <c r="BI315"/>
  <c r="BH315"/>
  <c r="BG315"/>
  <c r="BF315"/>
  <c r="R315"/>
  <c r="R314"/>
  <c r="Q315"/>
  <c r="Q314"/>
  <c r="X315"/>
  <c r="X314"/>
  <c r="V315"/>
  <c r="V314"/>
  <c r="T315"/>
  <c r="T314"/>
  <c r="P315"/>
  <c r="BK315"/>
  <c r="BK314"/>
  <c r="K314"/>
  <c r="K315"/>
  <c r="BE315"/>
  <c r="K103"/>
  <c r="J103"/>
  <c r="I103"/>
  <c r="BI307"/>
  <c r="BH307"/>
  <c r="BG307"/>
  <c r="BF307"/>
  <c r="R307"/>
  <c r="Q307"/>
  <c r="X307"/>
  <c r="V307"/>
  <c r="T307"/>
  <c r="P307"/>
  <c r="BK307"/>
  <c r="K307"/>
  <c r="BE307"/>
  <c r="BI303"/>
  <c r="BH303"/>
  <c r="BG303"/>
  <c r="BF303"/>
  <c r="R303"/>
  <c r="Q303"/>
  <c r="X303"/>
  <c r="V303"/>
  <c r="T303"/>
  <c r="P303"/>
  <c r="BK303"/>
  <c r="K303"/>
  <c r="BE303"/>
  <c r="BI300"/>
  <c r="BH300"/>
  <c r="BG300"/>
  <c r="BF300"/>
  <c r="R300"/>
  <c r="R299"/>
  <c r="Q300"/>
  <c r="Q299"/>
  <c r="X300"/>
  <c r="X299"/>
  <c r="V300"/>
  <c r="V299"/>
  <c r="T300"/>
  <c r="T299"/>
  <c r="P300"/>
  <c r="BK300"/>
  <c r="BK299"/>
  <c r="K299"/>
  <c r="K300"/>
  <c r="BE300"/>
  <c r="K102"/>
  <c r="J102"/>
  <c r="I102"/>
  <c r="BI296"/>
  <c r="BH296"/>
  <c r="BG296"/>
  <c r="BF296"/>
  <c r="R296"/>
  <c r="Q296"/>
  <c r="X296"/>
  <c r="V296"/>
  <c r="T296"/>
  <c r="P296"/>
  <c r="BK296"/>
  <c r="K296"/>
  <c r="BE296"/>
  <c r="BI293"/>
  <c r="BH293"/>
  <c r="BG293"/>
  <c r="BF293"/>
  <c r="R293"/>
  <c r="Q293"/>
  <c r="X293"/>
  <c r="V293"/>
  <c r="T293"/>
  <c r="P293"/>
  <c r="BK293"/>
  <c r="K293"/>
  <c r="BE293"/>
  <c r="BI289"/>
  <c r="BH289"/>
  <c r="BG289"/>
  <c r="BF289"/>
  <c r="R289"/>
  <c r="Q289"/>
  <c r="X289"/>
  <c r="V289"/>
  <c r="T289"/>
  <c r="P289"/>
  <c r="BK289"/>
  <c r="K289"/>
  <c r="BE289"/>
  <c r="BI284"/>
  <c r="BH284"/>
  <c r="BG284"/>
  <c r="BF284"/>
  <c r="R284"/>
  <c r="Q284"/>
  <c r="X284"/>
  <c r="V284"/>
  <c r="T284"/>
  <c r="P284"/>
  <c r="BK284"/>
  <c r="K284"/>
  <c r="BE284"/>
  <c r="BI281"/>
  <c r="BH281"/>
  <c r="BG281"/>
  <c r="BF281"/>
  <c r="R281"/>
  <c r="R280"/>
  <c r="Q281"/>
  <c r="Q280"/>
  <c r="X281"/>
  <c r="X280"/>
  <c r="V281"/>
  <c r="V280"/>
  <c r="T281"/>
  <c r="T280"/>
  <c r="P281"/>
  <c r="BK281"/>
  <c r="BK280"/>
  <c r="K280"/>
  <c r="K281"/>
  <c r="BE281"/>
  <c r="K101"/>
  <c r="J101"/>
  <c r="I101"/>
  <c r="BI276"/>
  <c r="BH276"/>
  <c r="BG276"/>
  <c r="BF276"/>
  <c r="R276"/>
  <c r="Q276"/>
  <c r="X276"/>
  <c r="V276"/>
  <c r="T276"/>
  <c r="P276"/>
  <c r="BK276"/>
  <c r="K276"/>
  <c r="BE276"/>
  <c r="BI270"/>
  <c r="BH270"/>
  <c r="BG270"/>
  <c r="BF270"/>
  <c r="R270"/>
  <c r="Q270"/>
  <c r="X270"/>
  <c r="V270"/>
  <c r="T270"/>
  <c r="P270"/>
  <c r="BK270"/>
  <c r="K270"/>
  <c r="BE270"/>
  <c r="BI266"/>
  <c r="BH266"/>
  <c r="BG266"/>
  <c r="BF266"/>
  <c r="R266"/>
  <c r="Q266"/>
  <c r="X266"/>
  <c r="V266"/>
  <c r="T266"/>
  <c r="P266"/>
  <c r="BK266"/>
  <c r="K266"/>
  <c r="BE266"/>
  <c r="BI263"/>
  <c r="BH263"/>
  <c r="BG263"/>
  <c r="BF263"/>
  <c r="R263"/>
  <c r="Q263"/>
  <c r="X263"/>
  <c r="V263"/>
  <c r="T263"/>
  <c r="P263"/>
  <c r="BK263"/>
  <c r="K263"/>
  <c r="BE263"/>
  <c r="BI256"/>
  <c r="BH256"/>
  <c r="BG256"/>
  <c r="BF256"/>
  <c r="R256"/>
  <c r="Q256"/>
  <c r="X256"/>
  <c r="V256"/>
  <c r="T256"/>
  <c r="P256"/>
  <c r="BK256"/>
  <c r="K256"/>
  <c r="BE256"/>
  <c r="BI249"/>
  <c r="BH249"/>
  <c r="BG249"/>
  <c r="BF249"/>
  <c r="R249"/>
  <c r="Q249"/>
  <c r="X249"/>
  <c r="V249"/>
  <c r="T249"/>
  <c r="P249"/>
  <c r="BK249"/>
  <c r="K249"/>
  <c r="BE249"/>
  <c r="BI245"/>
  <c r="BH245"/>
  <c r="BG245"/>
  <c r="BF245"/>
  <c r="R245"/>
  <c r="Q245"/>
  <c r="X245"/>
  <c r="V245"/>
  <c r="T245"/>
  <c r="P245"/>
  <c r="BK245"/>
  <c r="K245"/>
  <c r="BE245"/>
  <c r="BI242"/>
  <c r="BH242"/>
  <c r="BG242"/>
  <c r="BF242"/>
  <c r="R242"/>
  <c r="Q242"/>
  <c r="X242"/>
  <c r="V242"/>
  <c r="T242"/>
  <c r="P242"/>
  <c r="BK242"/>
  <c r="K242"/>
  <c r="BE242"/>
  <c r="BI238"/>
  <c r="BH238"/>
  <c r="BG238"/>
  <c r="BF238"/>
  <c r="R238"/>
  <c r="Q238"/>
  <c r="X238"/>
  <c r="V238"/>
  <c r="T238"/>
  <c r="P238"/>
  <c r="BK238"/>
  <c r="K238"/>
  <c r="BE238"/>
  <c r="BI235"/>
  <c r="BH235"/>
  <c r="BG235"/>
  <c r="BF235"/>
  <c r="R235"/>
  <c r="Q235"/>
  <c r="X235"/>
  <c r="V235"/>
  <c r="T235"/>
  <c r="P235"/>
  <c r="BK235"/>
  <c r="K235"/>
  <c r="BE235"/>
  <c r="BI229"/>
  <c r="BH229"/>
  <c r="BG229"/>
  <c r="BF229"/>
  <c r="R229"/>
  <c r="Q229"/>
  <c r="X229"/>
  <c r="V229"/>
  <c r="T229"/>
  <c r="P229"/>
  <c r="BK229"/>
  <c r="K229"/>
  <c r="BE229"/>
  <c r="BI226"/>
  <c r="BH226"/>
  <c r="BG226"/>
  <c r="BF226"/>
  <c r="R226"/>
  <c r="Q226"/>
  <c r="X226"/>
  <c r="V226"/>
  <c r="T226"/>
  <c r="P226"/>
  <c r="BK226"/>
  <c r="K226"/>
  <c r="BE226"/>
  <c r="BI219"/>
  <c r="BH219"/>
  <c r="BG219"/>
  <c r="BF219"/>
  <c r="R219"/>
  <c r="Q219"/>
  <c r="X219"/>
  <c r="V219"/>
  <c r="T219"/>
  <c r="P219"/>
  <c r="BK219"/>
  <c r="K219"/>
  <c r="BE219"/>
  <c r="BI216"/>
  <c r="BH216"/>
  <c r="BG216"/>
  <c r="BF216"/>
  <c r="R216"/>
  <c r="Q216"/>
  <c r="X216"/>
  <c r="V216"/>
  <c r="T216"/>
  <c r="P216"/>
  <c r="BK216"/>
  <c r="K216"/>
  <c r="BE216"/>
  <c r="BI210"/>
  <c r="BH210"/>
  <c r="BG210"/>
  <c r="BF210"/>
  <c r="R210"/>
  <c r="Q210"/>
  <c r="X210"/>
  <c r="V210"/>
  <c r="T210"/>
  <c r="P210"/>
  <c r="BK210"/>
  <c r="K210"/>
  <c r="BE210"/>
  <c r="BI199"/>
  <c r="BH199"/>
  <c r="BG199"/>
  <c r="BF199"/>
  <c r="R199"/>
  <c r="Q199"/>
  <c r="X199"/>
  <c r="V199"/>
  <c r="T199"/>
  <c r="P199"/>
  <c r="BK199"/>
  <c r="K199"/>
  <c r="BE199"/>
  <c r="BI196"/>
  <c r="BH196"/>
  <c r="BG196"/>
  <c r="BF196"/>
  <c r="R196"/>
  <c r="Q196"/>
  <c r="X196"/>
  <c r="V196"/>
  <c r="T196"/>
  <c r="P196"/>
  <c r="BK196"/>
  <c r="K196"/>
  <c r="BE196"/>
  <c r="BI191"/>
  <c r="BH191"/>
  <c r="BG191"/>
  <c r="BF191"/>
  <c r="R191"/>
  <c r="Q191"/>
  <c r="X191"/>
  <c r="V191"/>
  <c r="T191"/>
  <c r="P191"/>
  <c r="BK191"/>
  <c r="K191"/>
  <c r="BE191"/>
  <c r="BI187"/>
  <c r="BH187"/>
  <c r="BG187"/>
  <c r="BF187"/>
  <c r="R187"/>
  <c r="Q187"/>
  <c r="X187"/>
  <c r="V187"/>
  <c r="T187"/>
  <c r="P187"/>
  <c r="BK187"/>
  <c r="K187"/>
  <c r="BE187"/>
  <c r="BI180"/>
  <c r="BH180"/>
  <c r="BG180"/>
  <c r="BF180"/>
  <c r="R180"/>
  <c r="Q180"/>
  <c r="X180"/>
  <c r="V180"/>
  <c r="T180"/>
  <c r="P180"/>
  <c r="BK180"/>
  <c r="K180"/>
  <c r="BE180"/>
  <c r="BI174"/>
  <c r="BH174"/>
  <c r="BG174"/>
  <c r="BF174"/>
  <c r="R174"/>
  <c r="Q174"/>
  <c r="X174"/>
  <c r="V174"/>
  <c r="T174"/>
  <c r="P174"/>
  <c r="BK174"/>
  <c r="K174"/>
  <c r="BE174"/>
  <c r="BI170"/>
  <c r="BH170"/>
  <c r="BG170"/>
  <c r="BF170"/>
  <c r="R170"/>
  <c r="Q170"/>
  <c r="X170"/>
  <c r="V170"/>
  <c r="T170"/>
  <c r="P170"/>
  <c r="BK170"/>
  <c r="K170"/>
  <c r="BE170"/>
  <c r="BI164"/>
  <c r="BH164"/>
  <c r="BG164"/>
  <c r="BF164"/>
  <c r="R164"/>
  <c r="Q164"/>
  <c r="X164"/>
  <c r="V164"/>
  <c r="T164"/>
  <c r="P164"/>
  <c r="BK164"/>
  <c r="K164"/>
  <c r="BE164"/>
  <c r="BI160"/>
  <c r="BH160"/>
  <c r="BG160"/>
  <c r="BF160"/>
  <c r="R160"/>
  <c r="Q160"/>
  <c r="X160"/>
  <c r="V160"/>
  <c r="T160"/>
  <c r="P160"/>
  <c r="BK160"/>
  <c r="K160"/>
  <c r="BE160"/>
  <c r="BI153"/>
  <c r="BH153"/>
  <c r="BG153"/>
  <c r="BF153"/>
  <c r="R153"/>
  <c r="Q153"/>
  <c r="X153"/>
  <c r="V153"/>
  <c r="T153"/>
  <c r="P153"/>
  <c r="BK153"/>
  <c r="K153"/>
  <c r="BE153"/>
  <c r="BI150"/>
  <c r="BH150"/>
  <c r="BG150"/>
  <c r="BF150"/>
  <c r="R150"/>
  <c r="Q150"/>
  <c r="X150"/>
  <c r="V150"/>
  <c r="T150"/>
  <c r="P150"/>
  <c r="BK150"/>
  <c r="K150"/>
  <c r="BE150"/>
  <c r="BI147"/>
  <c r="BH147"/>
  <c r="BG147"/>
  <c r="BF147"/>
  <c r="R147"/>
  <c r="Q147"/>
  <c r="X147"/>
  <c r="V147"/>
  <c r="T147"/>
  <c r="P147"/>
  <c r="BK147"/>
  <c r="K147"/>
  <c r="BE147"/>
  <c r="BI144"/>
  <c r="BH144"/>
  <c r="BG144"/>
  <c r="BF144"/>
  <c r="R144"/>
  <c r="Q144"/>
  <c r="X144"/>
  <c r="V144"/>
  <c r="T144"/>
  <c r="P144"/>
  <c r="BK144"/>
  <c r="K144"/>
  <c r="BE144"/>
  <c r="BI141"/>
  <c r="BH141"/>
  <c r="BG141"/>
  <c r="BF141"/>
  <c r="R141"/>
  <c r="Q141"/>
  <c r="X141"/>
  <c r="V141"/>
  <c r="T141"/>
  <c r="P141"/>
  <c r="BK141"/>
  <c r="K141"/>
  <c r="BE141"/>
  <c r="BI138"/>
  <c r="BH138"/>
  <c r="BG138"/>
  <c r="BF138"/>
  <c r="R138"/>
  <c r="Q138"/>
  <c r="X138"/>
  <c r="V138"/>
  <c r="T138"/>
  <c r="P138"/>
  <c r="BK138"/>
  <c r="K138"/>
  <c r="BE138"/>
  <c r="BI135"/>
  <c r="F41"/>
  <c i="1" r="BF98"/>
  <c i="4" r="BH135"/>
  <c r="F40"/>
  <c i="1" r="BE98"/>
  <c i="4" r="BG135"/>
  <c r="F39"/>
  <c i="1" r="BD98"/>
  <c i="4" r="BF135"/>
  <c r="K38"/>
  <c i="1" r="AY98"/>
  <c i="4" r="F38"/>
  <c i="1" r="BC98"/>
  <c i="4" r="R135"/>
  <c r="R134"/>
  <c r="R133"/>
  <c r="R132"/>
  <c r="J98"/>
  <c r="Q135"/>
  <c r="Q134"/>
  <c r="Q133"/>
  <c r="Q132"/>
  <c r="I98"/>
  <c r="X135"/>
  <c r="X134"/>
  <c r="X133"/>
  <c r="X132"/>
  <c r="V135"/>
  <c r="V134"/>
  <c r="V133"/>
  <c r="V132"/>
  <c r="T135"/>
  <c r="T134"/>
  <c r="T133"/>
  <c r="T132"/>
  <c i="1" r="AW98"/>
  <c i="4" r="P135"/>
  <c r="BK135"/>
  <c r="BK134"/>
  <c r="K134"/>
  <c r="BK133"/>
  <c r="K133"/>
  <c r="BK132"/>
  <c r="K132"/>
  <c r="K98"/>
  <c r="K34"/>
  <c i="1" r="AG98"/>
  <c i="4" r="K135"/>
  <c r="BE135"/>
  <c r="K37"/>
  <c i="1" r="AX98"/>
  <c i="4" r="F37"/>
  <c i="1" r="BB98"/>
  <c i="4" r="K100"/>
  <c r="J100"/>
  <c r="I100"/>
  <c r="K99"/>
  <c r="J99"/>
  <c r="I99"/>
  <c r="J129"/>
  <c r="J128"/>
  <c r="F128"/>
  <c r="F126"/>
  <c r="E124"/>
  <c r="K33"/>
  <c i="1" r="AT98"/>
  <c i="4" r="K32"/>
  <c i="1" r="AS98"/>
  <c i="4" r="J94"/>
  <c r="J93"/>
  <c r="F93"/>
  <c r="F91"/>
  <c r="E89"/>
  <c r="K43"/>
  <c r="J20"/>
  <c r="E20"/>
  <c r="F129"/>
  <c r="F94"/>
  <c r="J19"/>
  <c r="J14"/>
  <c r="J126"/>
  <c r="J91"/>
  <c r="E7"/>
  <c r="E120"/>
  <c r="E85"/>
  <c i="3" r="K41"/>
  <c r="K40"/>
  <c i="1" r="BA97"/>
  <c i="3" r="K39"/>
  <c i="1" r="AZ97"/>
  <c i="3" r="BI339"/>
  <c r="BH339"/>
  <c r="BG339"/>
  <c r="BF339"/>
  <c r="R339"/>
  <c r="Q339"/>
  <c r="X339"/>
  <c r="V339"/>
  <c r="T339"/>
  <c r="P339"/>
  <c r="BK339"/>
  <c r="K339"/>
  <c r="BE339"/>
  <c r="BI332"/>
  <c r="BH332"/>
  <c r="BG332"/>
  <c r="BF332"/>
  <c r="R332"/>
  <c r="R331"/>
  <c r="Q332"/>
  <c r="Q331"/>
  <c r="X332"/>
  <c r="X331"/>
  <c r="V332"/>
  <c r="V331"/>
  <c r="T332"/>
  <c r="T331"/>
  <c r="P332"/>
  <c r="BK332"/>
  <c r="BK331"/>
  <c r="K331"/>
  <c r="K332"/>
  <c r="BE332"/>
  <c r="K107"/>
  <c r="J107"/>
  <c r="I107"/>
  <c r="BI328"/>
  <c r="BH328"/>
  <c r="BG328"/>
  <c r="BF328"/>
  <c r="R328"/>
  <c r="Q328"/>
  <c r="X328"/>
  <c r="V328"/>
  <c r="T328"/>
  <c r="P328"/>
  <c r="BK328"/>
  <c r="K328"/>
  <c r="BE328"/>
  <c r="BI320"/>
  <c r="BH320"/>
  <c r="BG320"/>
  <c r="BF320"/>
  <c r="R320"/>
  <c r="Q320"/>
  <c r="X320"/>
  <c r="V320"/>
  <c r="T320"/>
  <c r="P320"/>
  <c r="BK320"/>
  <c r="K320"/>
  <c r="BE320"/>
  <c r="BI310"/>
  <c r="BH310"/>
  <c r="BG310"/>
  <c r="BF310"/>
  <c r="R310"/>
  <c r="R309"/>
  <c r="Q310"/>
  <c r="Q309"/>
  <c r="X310"/>
  <c r="X309"/>
  <c r="V310"/>
  <c r="V309"/>
  <c r="T310"/>
  <c r="T309"/>
  <c r="P310"/>
  <c r="BK310"/>
  <c r="BK309"/>
  <c r="K309"/>
  <c r="K310"/>
  <c r="BE310"/>
  <c r="K106"/>
  <c r="J106"/>
  <c r="I106"/>
  <c r="BI306"/>
  <c r="BH306"/>
  <c r="BG306"/>
  <c r="BF306"/>
  <c r="R306"/>
  <c r="Q306"/>
  <c r="X306"/>
  <c r="V306"/>
  <c r="T306"/>
  <c r="P306"/>
  <c r="BK306"/>
  <c r="K306"/>
  <c r="BE306"/>
  <c r="BI301"/>
  <c r="BH301"/>
  <c r="BG301"/>
  <c r="BF301"/>
  <c r="R301"/>
  <c r="R300"/>
  <c r="R299"/>
  <c r="Q301"/>
  <c r="Q300"/>
  <c r="Q299"/>
  <c r="X301"/>
  <c r="X300"/>
  <c r="X299"/>
  <c r="V301"/>
  <c r="V300"/>
  <c r="V299"/>
  <c r="T301"/>
  <c r="T300"/>
  <c r="T299"/>
  <c r="P301"/>
  <c r="BK301"/>
  <c r="BK300"/>
  <c r="K300"/>
  <c r="BK299"/>
  <c r="K299"/>
  <c r="K301"/>
  <c r="BE301"/>
  <c r="K105"/>
  <c r="J105"/>
  <c r="I105"/>
  <c r="K104"/>
  <c r="J104"/>
  <c r="I104"/>
  <c r="BI296"/>
  <c r="BH296"/>
  <c r="BG296"/>
  <c r="BF296"/>
  <c r="R296"/>
  <c r="Q296"/>
  <c r="X296"/>
  <c r="V296"/>
  <c r="T296"/>
  <c r="P296"/>
  <c r="BK296"/>
  <c r="K296"/>
  <c r="BE296"/>
  <c r="BI286"/>
  <c r="BH286"/>
  <c r="BG286"/>
  <c r="BF286"/>
  <c r="R286"/>
  <c r="R285"/>
  <c r="Q286"/>
  <c r="Q285"/>
  <c r="X286"/>
  <c r="X285"/>
  <c r="V286"/>
  <c r="V285"/>
  <c r="T286"/>
  <c r="T285"/>
  <c r="P286"/>
  <c r="BK286"/>
  <c r="BK285"/>
  <c r="K285"/>
  <c r="K286"/>
  <c r="BE286"/>
  <c r="K103"/>
  <c r="J103"/>
  <c r="I103"/>
  <c r="BI276"/>
  <c r="BH276"/>
  <c r="BG276"/>
  <c r="BF276"/>
  <c r="R276"/>
  <c r="Q276"/>
  <c r="X276"/>
  <c r="V276"/>
  <c r="T276"/>
  <c r="P276"/>
  <c r="BK276"/>
  <c r="K276"/>
  <c r="BE276"/>
  <c r="BI270"/>
  <c r="BH270"/>
  <c r="BG270"/>
  <c r="BF270"/>
  <c r="R270"/>
  <c r="Q270"/>
  <c r="X270"/>
  <c r="V270"/>
  <c r="T270"/>
  <c r="P270"/>
  <c r="BK270"/>
  <c r="K270"/>
  <c r="BE270"/>
  <c r="BI263"/>
  <c r="BH263"/>
  <c r="BG263"/>
  <c r="BF263"/>
  <c r="R263"/>
  <c r="Q263"/>
  <c r="X263"/>
  <c r="V263"/>
  <c r="T263"/>
  <c r="P263"/>
  <c r="BK263"/>
  <c r="K263"/>
  <c r="BE263"/>
  <c r="BI258"/>
  <c r="BH258"/>
  <c r="BG258"/>
  <c r="BF258"/>
  <c r="R258"/>
  <c r="Q258"/>
  <c r="X258"/>
  <c r="V258"/>
  <c r="T258"/>
  <c r="P258"/>
  <c r="BK258"/>
  <c r="K258"/>
  <c r="BE258"/>
  <c r="BI239"/>
  <c r="BH239"/>
  <c r="BG239"/>
  <c r="BF239"/>
  <c r="R239"/>
  <c r="Q239"/>
  <c r="X239"/>
  <c r="V239"/>
  <c r="T239"/>
  <c r="P239"/>
  <c r="BK239"/>
  <c r="K239"/>
  <c r="BE239"/>
  <c r="BI230"/>
  <c r="BH230"/>
  <c r="BG230"/>
  <c r="BF230"/>
  <c r="R230"/>
  <c r="Q230"/>
  <c r="X230"/>
  <c r="V230"/>
  <c r="T230"/>
  <c r="P230"/>
  <c r="BK230"/>
  <c r="K230"/>
  <c r="BE230"/>
  <c r="BI223"/>
  <c r="BH223"/>
  <c r="BG223"/>
  <c r="BF223"/>
  <c r="R223"/>
  <c r="Q223"/>
  <c r="X223"/>
  <c r="V223"/>
  <c r="T223"/>
  <c r="P223"/>
  <c r="BK223"/>
  <c r="K223"/>
  <c r="BE223"/>
  <c r="BI217"/>
  <c r="BH217"/>
  <c r="BG217"/>
  <c r="BF217"/>
  <c r="R217"/>
  <c r="Q217"/>
  <c r="X217"/>
  <c r="V217"/>
  <c r="T217"/>
  <c r="P217"/>
  <c r="BK217"/>
  <c r="K217"/>
  <c r="BE217"/>
  <c r="BI211"/>
  <c r="BH211"/>
  <c r="BG211"/>
  <c r="BF211"/>
  <c r="R211"/>
  <c r="Q211"/>
  <c r="X211"/>
  <c r="V211"/>
  <c r="T211"/>
  <c r="P211"/>
  <c r="BK211"/>
  <c r="K211"/>
  <c r="BE211"/>
  <c r="BI205"/>
  <c r="BH205"/>
  <c r="BG205"/>
  <c r="BF205"/>
  <c r="R205"/>
  <c r="Q205"/>
  <c r="X205"/>
  <c r="V205"/>
  <c r="T205"/>
  <c r="P205"/>
  <c r="BK205"/>
  <c r="K205"/>
  <c r="BE205"/>
  <c r="BI198"/>
  <c r="BH198"/>
  <c r="BG198"/>
  <c r="BF198"/>
  <c r="R198"/>
  <c r="Q198"/>
  <c r="X198"/>
  <c r="V198"/>
  <c r="T198"/>
  <c r="P198"/>
  <c r="BK198"/>
  <c r="K198"/>
  <c r="BE198"/>
  <c r="BI195"/>
  <c r="BH195"/>
  <c r="BG195"/>
  <c r="BF195"/>
  <c r="R195"/>
  <c r="R194"/>
  <c r="Q195"/>
  <c r="Q194"/>
  <c r="X195"/>
  <c r="X194"/>
  <c r="V195"/>
  <c r="V194"/>
  <c r="T195"/>
  <c r="T194"/>
  <c r="P195"/>
  <c r="BK195"/>
  <c r="BK194"/>
  <c r="K194"/>
  <c r="K195"/>
  <c r="BE195"/>
  <c r="K102"/>
  <c r="J102"/>
  <c r="I102"/>
  <c r="BI192"/>
  <c r="BH192"/>
  <c r="BG192"/>
  <c r="BF192"/>
  <c r="R192"/>
  <c r="Q192"/>
  <c r="X192"/>
  <c r="V192"/>
  <c r="T192"/>
  <c r="P192"/>
  <c r="BK192"/>
  <c r="K192"/>
  <c r="BE192"/>
  <c r="BI182"/>
  <c r="BH182"/>
  <c r="BG182"/>
  <c r="BF182"/>
  <c r="R182"/>
  <c r="Q182"/>
  <c r="X182"/>
  <c r="V182"/>
  <c r="T182"/>
  <c r="P182"/>
  <c r="BK182"/>
  <c r="K182"/>
  <c r="BE182"/>
  <c r="BI174"/>
  <c r="BH174"/>
  <c r="BG174"/>
  <c r="BF174"/>
  <c r="R174"/>
  <c r="Q174"/>
  <c r="X174"/>
  <c r="V174"/>
  <c r="T174"/>
  <c r="P174"/>
  <c r="BK174"/>
  <c r="K174"/>
  <c r="BE174"/>
  <c r="BI167"/>
  <c r="BH167"/>
  <c r="BG167"/>
  <c r="BF167"/>
  <c r="R167"/>
  <c r="Q167"/>
  <c r="X167"/>
  <c r="V167"/>
  <c r="T167"/>
  <c r="P167"/>
  <c r="BK167"/>
  <c r="K167"/>
  <c r="BE167"/>
  <c r="BI160"/>
  <c r="BH160"/>
  <c r="BG160"/>
  <c r="BF160"/>
  <c r="R160"/>
  <c r="R159"/>
  <c r="Q160"/>
  <c r="Q159"/>
  <c r="X160"/>
  <c r="X159"/>
  <c r="V160"/>
  <c r="V159"/>
  <c r="T160"/>
  <c r="T159"/>
  <c r="P160"/>
  <c r="BK160"/>
  <c r="BK159"/>
  <c r="K159"/>
  <c r="K160"/>
  <c r="BE160"/>
  <c r="K101"/>
  <c r="J101"/>
  <c r="I101"/>
  <c r="BI153"/>
  <c r="BH153"/>
  <c r="BG153"/>
  <c r="BF153"/>
  <c r="R153"/>
  <c r="Q153"/>
  <c r="X153"/>
  <c r="V153"/>
  <c r="T153"/>
  <c r="P153"/>
  <c r="BK153"/>
  <c r="K153"/>
  <c r="BE153"/>
  <c r="BI146"/>
  <c r="BH146"/>
  <c r="BG146"/>
  <c r="BF146"/>
  <c r="R146"/>
  <c r="Q146"/>
  <c r="X146"/>
  <c r="V146"/>
  <c r="T146"/>
  <c r="P146"/>
  <c r="BK146"/>
  <c r="K146"/>
  <c r="BE146"/>
  <c r="BI139"/>
  <c r="BH139"/>
  <c r="BG139"/>
  <c r="BF139"/>
  <c r="R139"/>
  <c r="Q139"/>
  <c r="X139"/>
  <c r="V139"/>
  <c r="T139"/>
  <c r="P139"/>
  <c r="BK139"/>
  <c r="K139"/>
  <c r="BE139"/>
  <c r="BI132"/>
  <c r="F41"/>
  <c i="1" r="BF97"/>
  <c i="3" r="BH132"/>
  <c r="F40"/>
  <c i="1" r="BE97"/>
  <c i="3" r="BG132"/>
  <c r="F39"/>
  <c i="1" r="BD97"/>
  <c i="3" r="BF132"/>
  <c r="K38"/>
  <c i="1" r="AY97"/>
  <c i="3" r="F38"/>
  <c i="1" r="BC97"/>
  <c i="3" r="R132"/>
  <c r="R131"/>
  <c r="R130"/>
  <c r="R129"/>
  <c r="J98"/>
  <c r="Q132"/>
  <c r="Q131"/>
  <c r="Q130"/>
  <c r="Q129"/>
  <c r="I98"/>
  <c r="X132"/>
  <c r="X131"/>
  <c r="X130"/>
  <c r="X129"/>
  <c r="V132"/>
  <c r="V131"/>
  <c r="V130"/>
  <c r="V129"/>
  <c r="T132"/>
  <c r="T131"/>
  <c r="T130"/>
  <c r="T129"/>
  <c i="1" r="AW97"/>
  <c i="3" r="P132"/>
  <c r="BK132"/>
  <c r="BK131"/>
  <c r="K131"/>
  <c r="BK130"/>
  <c r="K130"/>
  <c r="BK129"/>
  <c r="K129"/>
  <c r="K98"/>
  <c r="K34"/>
  <c i="1" r="AG97"/>
  <c i="3" r="K132"/>
  <c r="BE132"/>
  <c r="K37"/>
  <c i="1" r="AX97"/>
  <c i="3" r="F37"/>
  <c i="1" r="BB97"/>
  <c i="3" r="K100"/>
  <c r="J100"/>
  <c r="I100"/>
  <c r="K99"/>
  <c r="J99"/>
  <c r="I99"/>
  <c r="J126"/>
  <c r="J125"/>
  <c r="F125"/>
  <c r="F123"/>
  <c r="E121"/>
  <c r="K33"/>
  <c i="1" r="AT97"/>
  <c i="3" r="K32"/>
  <c i="1" r="AS97"/>
  <c i="3" r="J94"/>
  <c r="J93"/>
  <c r="F93"/>
  <c r="F91"/>
  <c r="E89"/>
  <c r="K43"/>
  <c r="J20"/>
  <c r="E20"/>
  <c r="F126"/>
  <c r="F94"/>
  <c r="J19"/>
  <c r="J14"/>
  <c r="J123"/>
  <c r="J91"/>
  <c r="E7"/>
  <c r="E117"/>
  <c r="E85"/>
  <c i="2" r="K41"/>
  <c r="K40"/>
  <c i="1" r="BA96"/>
  <c i="2" r="K39"/>
  <c i="1" r="AZ96"/>
  <c i="2" r="BI181"/>
  <c r="BH181"/>
  <c r="BG181"/>
  <c r="BF181"/>
  <c r="R181"/>
  <c r="Q181"/>
  <c r="X181"/>
  <c r="V181"/>
  <c r="T181"/>
  <c r="P181"/>
  <c r="BK181"/>
  <c r="K181"/>
  <c r="BE181"/>
  <c r="BI178"/>
  <c r="BH178"/>
  <c r="BG178"/>
  <c r="BF178"/>
  <c r="R178"/>
  <c r="R177"/>
  <c r="Q178"/>
  <c r="Q177"/>
  <c r="X178"/>
  <c r="X177"/>
  <c r="V178"/>
  <c r="V177"/>
  <c r="T178"/>
  <c r="T177"/>
  <c r="P178"/>
  <c r="BK178"/>
  <c r="BK177"/>
  <c r="K177"/>
  <c r="K178"/>
  <c r="BE178"/>
  <c r="K103"/>
  <c r="J103"/>
  <c r="I103"/>
  <c r="BI175"/>
  <c r="BH175"/>
  <c r="BG175"/>
  <c r="BF175"/>
  <c r="R175"/>
  <c r="Q175"/>
  <c r="X175"/>
  <c r="V175"/>
  <c r="T175"/>
  <c r="P175"/>
  <c r="BK175"/>
  <c r="K175"/>
  <c r="BE175"/>
  <c r="BI172"/>
  <c r="BH172"/>
  <c r="BG172"/>
  <c r="BF172"/>
  <c r="R172"/>
  <c r="Q172"/>
  <c r="X172"/>
  <c r="V172"/>
  <c r="T172"/>
  <c r="P172"/>
  <c r="BK172"/>
  <c r="K172"/>
  <c r="BE172"/>
  <c r="BI170"/>
  <c r="BH170"/>
  <c r="BG170"/>
  <c r="BF170"/>
  <c r="R170"/>
  <c r="R169"/>
  <c r="Q170"/>
  <c r="Q169"/>
  <c r="X170"/>
  <c r="X169"/>
  <c r="V170"/>
  <c r="V169"/>
  <c r="T170"/>
  <c r="T169"/>
  <c r="P170"/>
  <c r="BK170"/>
  <c r="BK169"/>
  <c r="K169"/>
  <c r="K170"/>
  <c r="BE170"/>
  <c r="K102"/>
  <c r="J102"/>
  <c r="I102"/>
  <c r="BI166"/>
  <c r="BH166"/>
  <c r="BG166"/>
  <c r="BF166"/>
  <c r="R166"/>
  <c r="Q166"/>
  <c r="X166"/>
  <c r="V166"/>
  <c r="T166"/>
  <c r="P166"/>
  <c r="BK166"/>
  <c r="K166"/>
  <c r="BE166"/>
  <c r="BI163"/>
  <c r="BH163"/>
  <c r="BG163"/>
  <c r="BF163"/>
  <c r="R163"/>
  <c r="Q163"/>
  <c r="X163"/>
  <c r="V163"/>
  <c r="T163"/>
  <c r="P163"/>
  <c r="BK163"/>
  <c r="K163"/>
  <c r="BE163"/>
  <c r="BI161"/>
  <c r="BH161"/>
  <c r="BG161"/>
  <c r="BF161"/>
  <c r="R161"/>
  <c r="Q161"/>
  <c r="X161"/>
  <c r="V161"/>
  <c r="T161"/>
  <c r="P161"/>
  <c r="BK161"/>
  <c r="K161"/>
  <c r="BE161"/>
  <c r="BI158"/>
  <c r="BH158"/>
  <c r="BG158"/>
  <c r="BF158"/>
  <c r="R158"/>
  <c r="Q158"/>
  <c r="X158"/>
  <c r="V158"/>
  <c r="T158"/>
  <c r="P158"/>
  <c r="BK158"/>
  <c r="K158"/>
  <c r="BE158"/>
  <c r="BI156"/>
  <c r="BH156"/>
  <c r="BG156"/>
  <c r="BF156"/>
  <c r="R156"/>
  <c r="Q156"/>
  <c r="X156"/>
  <c r="V156"/>
  <c r="T156"/>
  <c r="P156"/>
  <c r="BK156"/>
  <c r="K156"/>
  <c r="BE156"/>
  <c r="BI153"/>
  <c r="BH153"/>
  <c r="BG153"/>
  <c r="BF153"/>
  <c r="R153"/>
  <c r="Q153"/>
  <c r="X153"/>
  <c r="V153"/>
  <c r="T153"/>
  <c r="P153"/>
  <c r="BK153"/>
  <c r="K153"/>
  <c r="BE153"/>
  <c r="BI150"/>
  <c r="BH150"/>
  <c r="BG150"/>
  <c r="BF150"/>
  <c r="R150"/>
  <c r="Q150"/>
  <c r="X150"/>
  <c r="V150"/>
  <c r="T150"/>
  <c r="P150"/>
  <c r="BK150"/>
  <c r="K150"/>
  <c r="BE150"/>
  <c r="BI147"/>
  <c r="BH147"/>
  <c r="BG147"/>
  <c r="BF147"/>
  <c r="R147"/>
  <c r="R146"/>
  <c r="Q147"/>
  <c r="Q146"/>
  <c r="X147"/>
  <c r="X146"/>
  <c r="V147"/>
  <c r="V146"/>
  <c r="T147"/>
  <c r="T146"/>
  <c r="P147"/>
  <c r="BK147"/>
  <c r="BK146"/>
  <c r="K146"/>
  <c r="K147"/>
  <c r="BE147"/>
  <c r="K101"/>
  <c r="J101"/>
  <c r="I101"/>
  <c r="BI143"/>
  <c r="BH143"/>
  <c r="BG143"/>
  <c r="BF143"/>
  <c r="R143"/>
  <c r="Q143"/>
  <c r="X143"/>
  <c r="V143"/>
  <c r="T143"/>
  <c r="P143"/>
  <c r="BK143"/>
  <c r="K143"/>
  <c r="BE143"/>
  <c r="BI140"/>
  <c r="BH140"/>
  <c r="BG140"/>
  <c r="BF140"/>
  <c r="R140"/>
  <c r="Q140"/>
  <c r="X140"/>
  <c r="V140"/>
  <c r="T140"/>
  <c r="P140"/>
  <c r="BK140"/>
  <c r="K140"/>
  <c r="BE140"/>
  <c r="BI137"/>
  <c r="BH137"/>
  <c r="BG137"/>
  <c r="BF137"/>
  <c r="R137"/>
  <c r="Q137"/>
  <c r="X137"/>
  <c r="V137"/>
  <c r="T137"/>
  <c r="P137"/>
  <c r="BK137"/>
  <c r="K137"/>
  <c r="BE137"/>
  <c r="BI134"/>
  <c r="BH134"/>
  <c r="BG134"/>
  <c r="BF134"/>
  <c r="R134"/>
  <c r="Q134"/>
  <c r="X134"/>
  <c r="V134"/>
  <c r="T134"/>
  <c r="P134"/>
  <c r="BK134"/>
  <c r="K134"/>
  <c r="BE134"/>
  <c r="BI132"/>
  <c r="BH132"/>
  <c r="BG132"/>
  <c r="BF132"/>
  <c r="R132"/>
  <c r="Q132"/>
  <c r="X132"/>
  <c r="V132"/>
  <c r="T132"/>
  <c r="P132"/>
  <c r="BK132"/>
  <c r="K132"/>
  <c r="BE132"/>
  <c r="BI130"/>
  <c r="BH130"/>
  <c r="BG130"/>
  <c r="BF130"/>
  <c r="R130"/>
  <c r="Q130"/>
  <c r="X130"/>
  <c r="V130"/>
  <c r="T130"/>
  <c r="P130"/>
  <c r="BK130"/>
  <c r="K130"/>
  <c r="BE130"/>
  <c r="BI128"/>
  <c r="F41"/>
  <c i="1" r="BF96"/>
  <c i="2" r="BH128"/>
  <c r="F40"/>
  <c i="1" r="BE96"/>
  <c i="2" r="BG128"/>
  <c r="F39"/>
  <c i="1" r="BD96"/>
  <c i="2" r="BF128"/>
  <c r="K38"/>
  <c i="1" r="AY96"/>
  <c i="2" r="F38"/>
  <c i="1" r="BC96"/>
  <c i="2" r="R128"/>
  <c r="R127"/>
  <c r="R126"/>
  <c r="R125"/>
  <c r="J98"/>
  <c r="Q128"/>
  <c r="Q127"/>
  <c r="Q126"/>
  <c r="Q125"/>
  <c r="I98"/>
  <c r="X128"/>
  <c r="X127"/>
  <c r="X126"/>
  <c r="X125"/>
  <c r="V128"/>
  <c r="V127"/>
  <c r="V126"/>
  <c r="V125"/>
  <c r="T128"/>
  <c r="T127"/>
  <c r="T126"/>
  <c r="T125"/>
  <c i="1" r="AW96"/>
  <c i="2" r="P128"/>
  <c r="BK128"/>
  <c r="BK127"/>
  <c r="K127"/>
  <c r="BK126"/>
  <c r="K126"/>
  <c r="BK125"/>
  <c r="K125"/>
  <c r="K98"/>
  <c r="K34"/>
  <c i="1" r="AG96"/>
  <c i="2" r="K128"/>
  <c r="BE128"/>
  <c r="K37"/>
  <c i="1" r="AX96"/>
  <c i="2" r="F37"/>
  <c i="1" r="BB96"/>
  <c i="2" r="K100"/>
  <c r="J100"/>
  <c r="I100"/>
  <c r="K99"/>
  <c r="J99"/>
  <c r="I99"/>
  <c r="J122"/>
  <c r="J121"/>
  <c r="F121"/>
  <c r="F119"/>
  <c r="E117"/>
  <c r="K33"/>
  <c i="1" r="AT96"/>
  <c i="2" r="K32"/>
  <c i="1" r="AS96"/>
  <c i="2" r="J94"/>
  <c r="J93"/>
  <c r="F93"/>
  <c r="F91"/>
  <c r="E89"/>
  <c r="K43"/>
  <c r="J20"/>
  <c r="E20"/>
  <c r="F122"/>
  <c r="F94"/>
  <c r="J19"/>
  <c r="J14"/>
  <c r="J119"/>
  <c r="J91"/>
  <c r="E7"/>
  <c r="E113"/>
  <c r="E85"/>
  <c i="1" r="BF107"/>
  <c r="BE107"/>
  <c r="BD107"/>
  <c r="BC107"/>
  <c r="BB107"/>
  <c r="BA107"/>
  <c r="AZ107"/>
  <c r="AY107"/>
  <c r="AX107"/>
  <c r="AW107"/>
  <c r="AV107"/>
  <c r="AU107"/>
  <c r="AT107"/>
  <c r="AS107"/>
  <c r="AG107"/>
  <c r="BF105"/>
  <c r="BE105"/>
  <c r="BD105"/>
  <c r="BC105"/>
  <c r="BB105"/>
  <c r="BA105"/>
  <c r="AZ105"/>
  <c r="AY105"/>
  <c r="AX105"/>
  <c r="AW105"/>
  <c r="AV105"/>
  <c r="AU105"/>
  <c r="AT105"/>
  <c r="AS105"/>
  <c r="AG105"/>
  <c r="BF95"/>
  <c r="BE95"/>
  <c r="BD95"/>
  <c r="BC95"/>
  <c r="BB95"/>
  <c r="BA95"/>
  <c r="AZ95"/>
  <c r="AY95"/>
  <c r="AX95"/>
  <c r="AW95"/>
  <c r="AV95"/>
  <c r="AU95"/>
  <c r="AT95"/>
  <c r="AS95"/>
  <c r="AG95"/>
  <c r="BF94"/>
  <c r="W33"/>
  <c r="BE94"/>
  <c r="W32"/>
  <c r="BD94"/>
  <c r="W31"/>
  <c r="BC94"/>
  <c r="W30"/>
  <c r="BB94"/>
  <c r="W29"/>
  <c r="BA94"/>
  <c r="AZ94"/>
  <c r="AY94"/>
  <c r="AK30"/>
  <c r="AX94"/>
  <c r="AK29"/>
  <c r="AW94"/>
  <c r="AV94"/>
  <c r="AU94"/>
  <c r="AT94"/>
  <c r="AS94"/>
  <c r="AG94"/>
  <c r="AK26"/>
  <c r="AV109"/>
  <c r="AN109"/>
  <c r="AV108"/>
  <c r="AN108"/>
  <c r="AN107"/>
  <c r="AV106"/>
  <c r="AN106"/>
  <c r="AN105"/>
  <c r="AV104"/>
  <c r="AN104"/>
  <c r="AV103"/>
  <c r="AN103"/>
  <c r="AV102"/>
  <c r="AN102"/>
  <c r="AV101"/>
  <c r="AN101"/>
  <c r="AV100"/>
  <c r="AN100"/>
  <c r="AV99"/>
  <c r="AN99"/>
  <c r="AV98"/>
  <c r="AN98"/>
  <c r="AV97"/>
  <c r="AN97"/>
  <c r="AV96"/>
  <c r="AN96"/>
  <c r="AN95"/>
  <c r="AN94"/>
  <c r="L90"/>
  <c r="AM90"/>
  <c r="AM89"/>
  <c r="L89"/>
  <c r="AM87"/>
  <c r="L87"/>
  <c r="L85"/>
  <c r="L84"/>
  <c r="AK35"/>
</calcChain>
</file>

<file path=xl/sharedStrings.xml><?xml version="1.0" encoding="utf-8"?>
<sst xmlns="http://schemas.openxmlformats.org/spreadsheetml/2006/main">
  <si>
    <t>Export Komplet</t>
  </si>
  <si>
    <t/>
  </si>
  <si>
    <t>2.0</t>
  </si>
  <si>
    <t>False</t>
  </si>
  <si>
    <t>True</t>
  </si>
  <si>
    <t>{99bfb835-efba-430b-9071-d4e4510c0e07}</t>
  </si>
  <si>
    <t xml:space="preserve">&gt;&gt;  skryté sloupce  &lt;&lt;</t>
  </si>
  <si>
    <t>0,01</t>
  </si>
  <si>
    <t>21</t>
  </si>
  <si>
    <t>15</t>
  </si>
  <si>
    <t>REKAPITULACE STAVBY</t>
  </si>
  <si>
    <t xml:space="preserve">v ---  níže se nacházejí doplnkové a pomocné údaje k sestavám  --- v</t>
  </si>
  <si>
    <t>Návod na vyplnění</t>
  </si>
  <si>
    <t>0,001</t>
  </si>
  <si>
    <t>Kód:</t>
  </si>
  <si>
    <t>16060</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</si>
  <si>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</si>
  <si>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</si>
  <si>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Terminál v zeleni, Choceň</t>
  </si>
  <si>
    <t>KSO:</t>
  </si>
  <si>
    <t>CC-CZ:</t>
  </si>
  <si>
    <t>Místo:</t>
  </si>
  <si>
    <t>Choceň</t>
  </si>
  <si>
    <t>Datum:</t>
  </si>
  <si>
    <t>11. 9. 2017</t>
  </si>
  <si>
    <t>Zadavatel:</t>
  </si>
  <si>
    <t>IČ:</t>
  </si>
  <si>
    <t>00278955</t>
  </si>
  <si>
    <t>Město Choceň</t>
  </si>
  <si>
    <t>DIČ:</t>
  </si>
  <si>
    <t>Uchazeč:</t>
  </si>
  <si>
    <t>Vyplň údaj</t>
  </si>
  <si>
    <t>Projektant:</t>
  </si>
  <si>
    <t>03706940</t>
  </si>
  <si>
    <t>Laboro ateliér s.r.o.</t>
  </si>
  <si>
    <t>CZ03706940</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</si>
  <si>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</si>
  <si>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</si>
  <si>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</si>
  <si>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</si>
  <si>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</si>
  <si>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</si>
  <si>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</si>
  <si>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</si>
  <si>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</si>
  <si>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</si>
  <si>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</si>
  <si>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</si>
  <si>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</si>
  <si>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</si>
  <si>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</si>
  <si>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</si>
  <si>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</si>
  <si>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</si>
  <si>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</si>
  <si>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</si>
  <si>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</si>
  <si>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</si>
  <si>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</si>
  <si>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</si>
  <si>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</si>
  <si>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</si>
  <si>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</si>
  <si>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</si>
  <si>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</si>
  <si>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</si>
  <si>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</si>
  <si>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</si>
  <si>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</si>
  <si>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</si>
  <si>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</si>
  <si>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</si>
  <si>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</si>
  <si>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</si>
  <si>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</si>
  <si>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</si>
  <si>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</si>
  <si>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</si>
  <si>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</si>
  <si>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</si>
  <si>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</si>
  <si>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</si>
  <si>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</si>
  <si>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</si>
  <si>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Část Ia</t>
  </si>
  <si>
    <t>Způsobilé výdaje- Hlavní</t>
  </si>
  <si>
    <t>STA</t>
  </si>
  <si>
    <t>1</t>
  </si>
  <si>
    <t>{232f7a1b-f9ea-4ba2-9710-78143e859de4}</t>
  </si>
  <si>
    <t>2</t>
  </si>
  <si>
    <t>/</t>
  </si>
  <si>
    <t>SO001</t>
  </si>
  <si>
    <t>Zařízení staveniště</t>
  </si>
  <si>
    <t>Soupis</t>
  </si>
  <si>
    <t>{072e9ac1-b9ef-4df3-a475-4c7a10044b7c}</t>
  </si>
  <si>
    <t>SO002</t>
  </si>
  <si>
    <t>Demolice domu č. p. 365</t>
  </si>
  <si>
    <t>{26374845-c0b8-4174-a21e-0774a3a48c02}</t>
  </si>
  <si>
    <t>SO101</t>
  </si>
  <si>
    <t>Dopravní terminál</t>
  </si>
  <si>
    <t>{c0427dbd-3448-452b-a623-04dc3841c42e}</t>
  </si>
  <si>
    <t>SO201</t>
  </si>
  <si>
    <t>Opěrná zeď rampy</t>
  </si>
  <si>
    <t>{427818a3-ce92-4b54-9e50-ff9bd87cb5a8}</t>
  </si>
  <si>
    <t>SO202</t>
  </si>
  <si>
    <t>Zárubní zeď</t>
  </si>
  <si>
    <t>{f9517991-f7f3-4837-b990-4d2b378333fe}</t>
  </si>
  <si>
    <t>SO401</t>
  </si>
  <si>
    <t>Veřejné osvětlení</t>
  </si>
  <si>
    <t>{22e7a136-7514-474b-ac1a-777a24100975}</t>
  </si>
  <si>
    <t>SO402</t>
  </si>
  <si>
    <t>Informační systém</t>
  </si>
  <si>
    <t>{fcaf5483-c9e1-4d8b-a733-c2d7dab3f905}</t>
  </si>
  <si>
    <t>SO701</t>
  </si>
  <si>
    <t>Zázemí pro úschovu kol</t>
  </si>
  <si>
    <t>{a49aac10-9171-46b6-a750-91acff25e360}</t>
  </si>
  <si>
    <t>SO801</t>
  </si>
  <si>
    <t>Sadové a terénní úpravy</t>
  </si>
  <si>
    <t>{775ea06c-c4f8-4162-9245-feead43c5a8e}</t>
  </si>
  <si>
    <t>Část Ib</t>
  </si>
  <si>
    <t>Způsobilé výdaje - Vedlejší</t>
  </si>
  <si>
    <t>{71c32aa7-4a2d-4dc3-a4e0-490f99734ca1}</t>
  </si>
  <si>
    <t>{02d5b8c2-9a91-4226-a1b3-bd8668f7ed9f}</t>
  </si>
  <si>
    <t>Část II</t>
  </si>
  <si>
    <t>Nezpůsobilé výdaje</t>
  </si>
  <si>
    <t>{20453518-2af3-4083-aa51-a885070b8b3a}</t>
  </si>
  <si>
    <t>{8349bc78-1002-4128-a130-770cf5fbf115}</t>
  </si>
  <si>
    <t>{18cea89c-64d4-49f9-8367-27b6010a6121}</t>
  </si>
  <si>
    <t>KRYCÍ LIST SOUPISU PRACÍ</t>
  </si>
  <si>
    <t>Objekt:</t>
  </si>
  <si>
    <t>Část Ia - Způsobilé výdaje- Hlavní</t>
  </si>
  <si>
    <t>Soupis:</t>
  </si>
  <si>
    <t>SO001 - Zařízení staveniště</t>
  </si>
  <si>
    <t>Materiál</t>
  </si>
  <si>
    <t>Montáž</t>
  </si>
  <si>
    <t>REKAPITULACE ČLENĚNÍ SOUPISU PRACÍ</t>
  </si>
  <si>
    <t>Kód dílu - Popis</t>
  </si>
  <si>
    <t>Materiál [CZK]</t>
  </si>
  <si>
    <t>Montáž [CZK]</t>
  </si>
  <si>
    <t>Cena celkem [CZK]</t>
  </si>
  <si>
    <t>Náklady ze soupisu prací</t>
  </si>
  <si>
    <t>-1</t>
  </si>
  <si>
    <t>VRN - Vedlejší rozpočtové náklady</t>
  </si>
  <si>
    <t xml:space="preserve">    VRN1 - Průzkumné, geodetické a projektové práce</t>
  </si>
  <si>
    <t xml:space="preserve">    VRN4 - Inženýrská činnost</t>
  </si>
  <si>
    <t xml:space="preserve">    VRN7 - Provozní vlivy</t>
  </si>
  <si>
    <t xml:space="preserve">    VRN9 - Ostatní náklady</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</si>
  <si>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</si>
  <si>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</si>
  <si>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</si>
  <si>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</si>
  <si>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</si>
  <si>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</si>
  <si>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</si>
  <si>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</si>
  <si>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</si>
  <si>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</si>
  <si>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</si>
  <si>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</si>
  <si>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</si>
  <si>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</si>
  <si>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</si>
  <si>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</si>
  <si>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</si>
  <si>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</si>
  <si>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</si>
  <si>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</si>
  <si>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</si>
  <si>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</si>
  <si>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</si>
  <si>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</si>
  <si>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011314000</t>
  </si>
  <si>
    <t>Archeologický dohled</t>
  </si>
  <si>
    <t>soubor</t>
  </si>
  <si>
    <t>CS ÚRS 2019 01</t>
  </si>
  <si>
    <t>1024</t>
  </si>
  <si>
    <t>842611093</t>
  </si>
  <si>
    <t>PP</t>
  </si>
  <si>
    <t>012103000</t>
  </si>
  <si>
    <t>Geodetické práce před výstavbou</t>
  </si>
  <si>
    <t>1890996175</t>
  </si>
  <si>
    <t>3</t>
  </si>
  <si>
    <t>012203000</t>
  </si>
  <si>
    <t>Geodetické práce při provádění stavby</t>
  </si>
  <si>
    <t>300626616</t>
  </si>
  <si>
    <t>4</t>
  </si>
  <si>
    <t>012303000</t>
  </si>
  <si>
    <t>Geodetické práce po výstavbě</t>
  </si>
  <si>
    <t>-492668870</t>
  </si>
  <si>
    <t>P</t>
  </si>
  <si>
    <t xml:space="preserve">Poznámka k položce:_x000d_
Zajištění geometrického plánu._x000d_
</t>
  </si>
  <si>
    <t>012403000</t>
  </si>
  <si>
    <t>Kartografické práce</t>
  </si>
  <si>
    <t>-841226270</t>
  </si>
  <si>
    <t>Poznámka k položce:_x000d_
Zápis do technické mapy města.</t>
  </si>
  <si>
    <t>6</t>
  </si>
  <si>
    <t>013244000</t>
  </si>
  <si>
    <t>Dokumentace pro provádění stavby</t>
  </si>
  <si>
    <t>106533708</t>
  </si>
  <si>
    <t>Poznámka k položce:_x000d_
Realizační dokumentace</t>
  </si>
  <si>
    <t>7</t>
  </si>
  <si>
    <t>013254000</t>
  </si>
  <si>
    <t>Dokumentace skutečného provedení stavby</t>
  </si>
  <si>
    <t>-1446733732</t>
  </si>
  <si>
    <t>Poznámka k položce:_x000d_
(3x v tištěné formě + 1x v digitální formě na CD nosiči v obecně dostupných formátech)</t>
  </si>
  <si>
    <t>VRN4</t>
  </si>
  <si>
    <t>Inženýrská činnost</t>
  </si>
  <si>
    <t>8</t>
  </si>
  <si>
    <t>041002000</t>
  </si>
  <si>
    <t>Dozory</t>
  </si>
  <si>
    <t>162632977</t>
  </si>
  <si>
    <t>Poznámka k položce:_x000d_
Dozor geologa popř. hydrogeologa.</t>
  </si>
  <si>
    <t>9</t>
  </si>
  <si>
    <t>041903000</t>
  </si>
  <si>
    <t>Dozor jiné osoby</t>
  </si>
  <si>
    <t>1458349425</t>
  </si>
  <si>
    <t>Poznámka k položce:_x000d_
Dozor statika.</t>
  </si>
  <si>
    <t>10</t>
  </si>
  <si>
    <t>043002000</t>
  </si>
  <si>
    <t>Zkoušky a ostatní měření</t>
  </si>
  <si>
    <t>1457871324</t>
  </si>
  <si>
    <t>Poznámka k položce:_x000d_
Provedení kontrol a zkoušek stavebních prací.</t>
  </si>
  <si>
    <t>11</t>
  </si>
  <si>
    <t>043134000</t>
  </si>
  <si>
    <t>Zkoušky zatěžovací</t>
  </si>
  <si>
    <t>-1888535661</t>
  </si>
  <si>
    <t>12</t>
  </si>
  <si>
    <t>044002000</t>
  </si>
  <si>
    <t>Revize</t>
  </si>
  <si>
    <t>-1977869491</t>
  </si>
  <si>
    <t>Poznámka k položce:_x000d_
Komplexní vyzkoušení zařízení za účasti příslušných řemeslníků.</t>
  </si>
  <si>
    <t>13</t>
  </si>
  <si>
    <t>045002000</t>
  </si>
  <si>
    <t>Kompletační a koordinační činnost</t>
  </si>
  <si>
    <t>1917953873</t>
  </si>
  <si>
    <t>14</t>
  </si>
  <si>
    <t>049002000</t>
  </si>
  <si>
    <t>Ostatní inženýrská činnost</t>
  </si>
  <si>
    <t>-966665046</t>
  </si>
  <si>
    <t>Poznámka k položce:_x000d_
zajištění dokladů pro předání stavby a kolaudační souhlas</t>
  </si>
  <si>
    <t>049203000</t>
  </si>
  <si>
    <t>Náklady stanovené zvláštními předpisy</t>
  </si>
  <si>
    <t>-363157710</t>
  </si>
  <si>
    <t>Poznámka k položce:_x000d_
Zajištění povolení zvláštního užívání komunikace vč. poplatku, realizace požadovaného dopravního značení.</t>
  </si>
  <si>
    <t>VRN7</t>
  </si>
  <si>
    <t>Provozní vlivy</t>
  </si>
  <si>
    <t>16</t>
  </si>
  <si>
    <t>072002000</t>
  </si>
  <si>
    <t>Silniční provoz</t>
  </si>
  <si>
    <t>-585210846</t>
  </si>
  <si>
    <t>17</t>
  </si>
  <si>
    <t>075002000</t>
  </si>
  <si>
    <t>Ochranná pásma</t>
  </si>
  <si>
    <t>-1393409067</t>
  </si>
  <si>
    <t>Poznámka k položce:_x000d_
Ochrana stávajících inženýrských sítí na staveništi, včetně jejich vytyčení.</t>
  </si>
  <si>
    <t>18</t>
  </si>
  <si>
    <t>079002000</t>
  </si>
  <si>
    <t>Ostatní provozní vlivy</t>
  </si>
  <si>
    <t>-419516638</t>
  </si>
  <si>
    <t>VRN9</t>
  </si>
  <si>
    <t>Ostatní náklady</t>
  </si>
  <si>
    <t>19</t>
  </si>
  <si>
    <t>091002000</t>
  </si>
  <si>
    <t>Ostatní náklady související s objektem</t>
  </si>
  <si>
    <t>-843695055</t>
  </si>
  <si>
    <t>Poznámka k položce:_x000d_
pamětní deska 30*40cm vč. sloupku a patky</t>
  </si>
  <si>
    <t>20</t>
  </si>
  <si>
    <t>091504000</t>
  </si>
  <si>
    <t>Náklady související s publikační činností</t>
  </si>
  <si>
    <t>-165430849</t>
  </si>
  <si>
    <t>SO002 - Demolice domu č. p. 365</t>
  </si>
  <si>
    <t xml:space="preserve"> </t>
  </si>
  <si>
    <t>HSV - Práce a dodávky HSV</t>
  </si>
  <si>
    <t xml:space="preserve">    1 - Zemní práce</t>
  </si>
  <si>
    <t xml:space="preserve">    9 - Ostatní konstrukce a práce, bourání</t>
  </si>
  <si>
    <t xml:space="preserve">      99 - Přesun hmot a manipulace se sutí</t>
  </si>
  <si>
    <t xml:space="preserve">    997 - Přesun sutě</t>
  </si>
  <si>
    <t>PSV - Práce a dodávky PSV</t>
  </si>
  <si>
    <t xml:space="preserve">    712 - Povlakové krytiny</t>
  </si>
  <si>
    <t xml:space="preserve">    765 - Krytina skládaná</t>
  </si>
  <si>
    <t xml:space="preserve">    776 - Podlahy povlakové</t>
  </si>
  <si>
    <t>HSV</t>
  </si>
  <si>
    <t>Práce a dodávky HSV</t>
  </si>
  <si>
    <t>Zemní práce</t>
  </si>
  <si>
    <t>162401102</t>
  </si>
  <si>
    <t>Vodorovné přemístění do 2000 m výkopku/sypaniny z horniny tř. 1 až 4</t>
  </si>
  <si>
    <t>m3</t>
  </si>
  <si>
    <t xml:space="preserve">Vodorovné přemístění výkopku nebo sypaniny po suchu  na obvyklém dopravním prostředku, bez naložení výkopku, avšak se složením bez rozhrnutí z horniny tř. 1 až 4 na vzdálenost přes 1 500 do 2 000 m</t>
  </si>
  <si>
    <t>PSC</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</si>
  <si>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</si>
  <si>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Poznámka k položce:_x000d_
z důvodu budoucího využití získaných ploch po demolici pro parkoviště - se provede ubourání kcí = zákl.pasů v=0,8m a kleneb nad 1.pp - sutě budou ponechány v prostorách 1.pp a řádně rozvrstveny po ploše 1.pp včetně následného zahutnění _x000d_
</t>
  </si>
  <si>
    <t>VV</t>
  </si>
  <si>
    <t>22,9*5,5*(3-1)+22,9*6,7*(3-1)</t>
  </si>
  <si>
    <t>(24,3*2+13,6*2)*1*0,8+22,9*0,8*0,8</t>
  </si>
  <si>
    <t>Součet</t>
  </si>
  <si>
    <t>167101102</t>
  </si>
  <si>
    <t>Nakládání výkopku z hornin tř. 1 až 4 přes 100 m3</t>
  </si>
  <si>
    <t xml:space="preserve">Nakládání, skládání a překládání neulehlého výkopku nebo sypaniny  nakládání, množství přes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</si>
  <si>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</si>
  <si>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174101101</t>
  </si>
  <si>
    <t>Zásyp jam, šachet rýh nebo kolem objektů sypaninou se zhutněním</t>
  </si>
  <si>
    <t xml:space="preserve">Zásyp sypaninou z jakékoliv horniny  s uložením výkopku ve vrstvách se zhutněním jam, šachet, rýh nebo kolem objektů v těchto vykopávkách</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</si>
  <si>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</si>
  <si>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181951102</t>
  </si>
  <si>
    <t>Úprava pláně v hornině tř. 1 až 4 se zhutněním</t>
  </si>
  <si>
    <t>m2</t>
  </si>
  <si>
    <t xml:space="preserve">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</si>
  <si>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</si>
  <si>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22,9*5,5*3+22,9*6,7*3</t>
  </si>
  <si>
    <t>Ostatní konstrukce a práce, bourání</t>
  </si>
  <si>
    <t>981011111</t>
  </si>
  <si>
    <t>Demolice budov dřevěných jednostranně obitých postupným rozebíráním</t>
  </si>
  <si>
    <t xml:space="preserve">Demolice budov  postupným rozebíráním dřevěných lehkých jednostranně obitých</t>
  </si>
  <si>
    <t xml:space="preserve">Poznámka k souboru cen:_x000d_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</si>
  <si>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 xml:space="preserve">8,5*3,6*(3,9+3)/2 "dřevěný přístavek u přízemního traktu objektu  :" "(= obestavěný prostor objektu po úroveň stávajícího upraveného terénu)"</t>
  </si>
  <si>
    <t>"zastřešený průchod pro pěší u dvoupatrového traktu objektu - strana ke kolejím :"</t>
  </si>
  <si>
    <t>8*3*3</t>
  </si>
  <si>
    <t>981013313</t>
  </si>
  <si>
    <t>Demolice budov zděných na MVC podíl konstrukcí do 20 % těžkou mechanizací</t>
  </si>
  <si>
    <t xml:space="preserve">Demolice budov  těžkými mechanizačními prostředky z cihel, kamene, smíšeného nebo hrázděného zdiva, tvárnic na maltu vápennou nebo vápenocementovou s podílem konstrukcí přes 15 do 20 %</t>
  </si>
  <si>
    <t>"přízemní trakt objektu - sklady :"</t>
  </si>
  <si>
    <t>"(= obestavěný prostor objektu po úroveň stávajícího upraveného terénu)"</t>
  </si>
  <si>
    <t>15,2*10,7*(2,4+5,1+3,9)/3</t>
  </si>
  <si>
    <t>981013314</t>
  </si>
  <si>
    <t>Demolice budov zděných na MVC podíl konstrukcí do 25 % těžkou mechanizací</t>
  </si>
  <si>
    <t xml:space="preserve">Demolice budov  těžkými mechanizačními prostředky z cihel, kamene, smíšeného nebo hrázděného zdiva, tvárnic na maltu vápennou nebo vápenocementovou s podílem konstrukcí přes 20 do 25 %</t>
  </si>
  <si>
    <t>"dvoupatrový trakt objektu - byty+půda :"</t>
  </si>
  <si>
    <t>24,3*15*11,4</t>
  </si>
  <si>
    <t>25,3*16*4/2-8*16*4/2/2*2</t>
  </si>
  <si>
    <t>981513111</t>
  </si>
  <si>
    <t>Demolice konstrukcí objektů zděných na MVC těžkou mechanizací</t>
  </si>
  <si>
    <t xml:space="preserve">Demolice konstrukcí objektů  těžkými mechanizačními prostředky zdiva na maltu vápennou nebo vápenocementovou z cihel, tvárnic, kamene, zdiva smíšeného nebo hrázděného</t>
  </si>
  <si>
    <t xml:space="preserve">Poznámka k souboru cen:_x000d_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</si>
  <si>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"kce násypů a podlah 1.np cca :"</t>
  </si>
  <si>
    <t>5,85*22,9*0,4+7*22,9*0,4</t>
  </si>
  <si>
    <t>"klenby nad 1.pp cca :"</t>
  </si>
  <si>
    <t>6,85*22,9*0,3+8*22,9*0,3</t>
  </si>
  <si>
    <t>981513120R</t>
  </si>
  <si>
    <t>Demolice objektů - odpojení přípojek (kanalizační+vodovodní+NN elektro) + jejich zakonzervování a předání správcům sítí vč.geodetického zaměření</t>
  </si>
  <si>
    <t>soub.</t>
  </si>
  <si>
    <t>99</t>
  </si>
  <si>
    <t>Přesun hmot a manipulace se sutí</t>
  </si>
  <si>
    <t>997006512</t>
  </si>
  <si>
    <t>Vodorovné doprava suti s naložením a složením na skládku do 1 km</t>
  </si>
  <si>
    <t>t</t>
  </si>
  <si>
    <t>24</t>
  </si>
  <si>
    <t>Vodorovná doprava suti na skládku s naložením na dopravní prostředek a složením přes 100 m do 1 km</t>
  </si>
  <si>
    <t xml:space="preserve">Poznámka k souboru cen:_x000d_
1. Pro volbu ceny je rozhodující dopravní vzdálenost těžiště skládky a půdorysné plochy objektu. </t>
  </si>
  <si>
    <t>997006519</t>
  </si>
  <si>
    <t>Příplatek k vodorovnému přemístění suti na skládku ZKD 1 km přes 1 km</t>
  </si>
  <si>
    <t>26</t>
  </si>
  <si>
    <t>Vodorovná doprava suti na skládku s naložením na dopravní prostředek a složením Příplatek k ceně za každý další i započatý 1 km</t>
  </si>
  <si>
    <t>(2886,887-1673,456) * 1</t>
  </si>
  <si>
    <t>"zbylá předrcená suť na skládku Běstovice"</t>
  </si>
  <si>
    <t>1673,456 * 3</t>
  </si>
  <si>
    <t>997006550R</t>
  </si>
  <si>
    <t>Hrubé vytřídění dřevěné suti na skládce včetně její likvidace spálením či odvozem pro potřeby topení</t>
  </si>
  <si>
    <t>28</t>
  </si>
  <si>
    <t>"hrubý odhad objemu dřevěných kcí (krov+bednění+stropní trámy+podlahy+okna+dveře) v suti"</t>
  </si>
  <si>
    <t>"= cca 100 m3 x 0,6 t = 60 t :"</t>
  </si>
  <si>
    <t>60,00</t>
  </si>
  <si>
    <t>997006551</t>
  </si>
  <si>
    <t>Hrubé urovnání suti na skládce bez zhutnění</t>
  </si>
  <si>
    <t>30</t>
  </si>
  <si>
    <t xml:space="preserve">Hrubé urovnání suti na skládce  bez zhutnění</t>
  </si>
  <si>
    <t xml:space="preserve">Poznámka k souboru cen:_x000d_
1. Cena nezahrnuje náklady na poplatek za skládku; tyto lze ocenit cenami souboru cen 997 01-38 Poplatek za uložení stavebního odpadu na skládku katalogu 801-3 Budovy a haly - bourání konstrukcí. </t>
  </si>
  <si>
    <t>"předrcená suť na skládku Běstovice"</t>
  </si>
  <si>
    <t>2886,887-1141,301-60-12,13</t>
  </si>
  <si>
    <t>997013111</t>
  </si>
  <si>
    <t>Vnitrostaveništní doprava suti a vybouraných hmot pro budovy v do 6 m s použitím mechanizace</t>
  </si>
  <si>
    <t>32</t>
  </si>
  <si>
    <t xml:space="preserve">Vnitrostaveništní doprava suti a vybouraných hmot  vodorovně do 50 m svisle s použitím mechanizace pro budovy a haly výšky do 6 m</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</si>
  <si>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</si>
  <si>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"přízemní trakt objektu - sklady - střešní krytina na části objektu směrem ke kolejím :"</t>
  </si>
  <si>
    <t>1,793</t>
  </si>
  <si>
    <t>997013113</t>
  </si>
  <si>
    <t>Vnitrostaveništní doprava suti a vybouraných hmot pro budovy v do 12 m s použitím mechanizace</t>
  </si>
  <si>
    <t>34</t>
  </si>
  <si>
    <t xml:space="preserve">Vnitrostaveništní doprava suti a vybouraných hmot  vodorovně do 50 m svisle s použitím mechanizace pro budovy a haly výšky přes 9 do 12 m</t>
  </si>
  <si>
    <t>"PVC+koberce = podlahy 1.np cca :"</t>
  </si>
  <si>
    <t>"PVC+koberce = podlahy 2.np cca :"</t>
  </si>
  <si>
    <t>0,649</t>
  </si>
  <si>
    <t>997013114</t>
  </si>
  <si>
    <t>Vnitrostaveništní doprava suti a vybouraných hmot pro budovy v do 15 m s použitím mechanizace</t>
  </si>
  <si>
    <t>36</t>
  </si>
  <si>
    <t xml:space="preserve">Vnitrostaveništní doprava suti a vybouraných hmot  vodorovně do 50 m svisle s použitím mechanizace pro budovy a haly výšky přes 12 do 15 m</t>
  </si>
  <si>
    <t>"demontáž bude provedena postupným sejmutím s ukládáním do transportních vaků - jedná se"</t>
  </si>
  <si>
    <t>"o nebezpečný odpad - nelze shazovat ze střechy na zem !!! :"</t>
  </si>
  <si>
    <t>"přízemní trakt objektu - sklady - střešní krytina na části objektu směrem ke trafostanici :"</t>
  </si>
  <si>
    <t>"dvoupatrový trakt objektu - střešní krytina valbové střechy :"</t>
  </si>
  <si>
    <t>9,688</t>
  </si>
  <si>
    <t>997013511</t>
  </si>
  <si>
    <t>Odvoz suti a vybouraných hmot z meziskládky na skládku do 1 km s naložením a se složením</t>
  </si>
  <si>
    <t>38</t>
  </si>
  <si>
    <t xml:space="preserve">Odvoz suti a vybouraných hmot z meziskládky na skládku  s naložením a se složením, na vzdálenost do 1 km</t>
  </si>
  <si>
    <t xml:space="preserve">Poznámka k souboru cen:_x000d_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</si>
  <si>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"asfaltované lepenky :"</t>
  </si>
  <si>
    <t>Mezisoučet</t>
  </si>
  <si>
    <t>"eternitová krytina :"</t>
  </si>
  <si>
    <t>997013512</t>
  </si>
  <si>
    <t>Příplatek k odvozu suti a vybouraných hmot na skládku ZKD 1 km přes 1 km</t>
  </si>
  <si>
    <t>40</t>
  </si>
  <si>
    <t xml:space="preserve">Odvoz suti a vybouraných hmot na skládku nebo meziskládku  se složením, na vzdálenost Příplatek k ceně za každý další i započatý 1 km přes 1 km</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</si>
  <si>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</si>
  <si>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12,13*14</t>
  </si>
  <si>
    <t>997013813</t>
  </si>
  <si>
    <t>Poplatek za uložení na skládce (skládkovné) stavebního odpadu z plastických hmot kód odpadu 170 203</t>
  </si>
  <si>
    <t>42</t>
  </si>
  <si>
    <t>Poplatek za uložení stavebního odpadu na skládce (skládkovné) z plastických hmot zatříděného do Katalogu odpadů pod kódem 170 203</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</si>
  <si>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</si>
  <si>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997013814</t>
  </si>
  <si>
    <t>Poplatek za uložení na skládce (skládkovné) stavebního odpadu izolací kód odpadu 170 604</t>
  </si>
  <si>
    <t>44</t>
  </si>
  <si>
    <t>Poplatek za uložení stavebního odpadu na skládce (skládkovné) z izolačních materiálů zatříděného do Katalogu odpadů pod kódem 170 604</t>
  </si>
  <si>
    <t>997013821</t>
  </si>
  <si>
    <t>Poplatek za uložení na skládce (skládkovné) stavebního odpadu s obsahem azbestu kód odpadu 170 605</t>
  </si>
  <si>
    <t>46</t>
  </si>
  <si>
    <t>Poplatek za uložení stavebního odpadu na skládce (skládkovné) ze stavebních materiálů obsahujících azbest zatříděných do Katalogu odpadů pod kódem 170 605</t>
  </si>
  <si>
    <t>997</t>
  </si>
  <si>
    <t>Přesun sutě</t>
  </si>
  <si>
    <t>22</t>
  </si>
  <si>
    <t>997006005</t>
  </si>
  <si>
    <t>Drcení stavebního odpadu z demolic ze zdiva z cihel a kamene s dopravou do 100 m a naložením</t>
  </si>
  <si>
    <t>-1404318662</t>
  </si>
  <si>
    <t xml:space="preserve">Drcení stavebního odpadu z demolic  s dopravou na vzdálenost do 100 m a naložením do drtícího zařízení ze zdiva cihelného, kamenného a smíšeného</t>
  </si>
  <si>
    <t xml:space="preserve">Poznámka k souboru cen:_x000d_
1. V cenách jsou započteny i náklady na případné oddělení kovového odpadu (např. výztuže). </t>
  </si>
  <si>
    <t>(22,9*5,5*(3-1)+22,9*6,7*(3-1))*1,8</t>
  </si>
  <si>
    <t>((24,3*2+13,6*2)*1*0,8+22,9*0,8*0,8)*1,8</t>
  </si>
  <si>
    <t>23</t>
  </si>
  <si>
    <t>997013803</t>
  </si>
  <si>
    <t>Poplatek za uložení na skládce (skládkovné) stavebního odpadu cihelného kód odpadu 170 102</t>
  </si>
  <si>
    <t>1397925989</t>
  </si>
  <si>
    <t>Poplatek za uložení stavebního odpadu na skládce (skládkovné) cihelného zatříděného do Katalogu odpadů pod kódem 170 102</t>
  </si>
  <si>
    <t>1673,456</t>
  </si>
  <si>
    <t>PSV</t>
  </si>
  <si>
    <t>Práce a dodávky PSV</t>
  </si>
  <si>
    <t>712</t>
  </si>
  <si>
    <t>Povlakové krytiny</t>
  </si>
  <si>
    <t>712300833</t>
  </si>
  <si>
    <t>Odstranění povlakové krytiny střech do 10° třívrstvé</t>
  </si>
  <si>
    <t>48</t>
  </si>
  <si>
    <t xml:space="preserve">Odstranění ze střech plochých do 10°  krytiny povlakové třívrstvé</t>
  </si>
  <si>
    <t>15*6,5+8,5*3,6</t>
  </si>
  <si>
    <t>25</t>
  </si>
  <si>
    <t>998712201</t>
  </si>
  <si>
    <t>Přesun hmot procentní pro krytiny povlakové v objektech v do 6 m</t>
  </si>
  <si>
    <t>%</t>
  </si>
  <si>
    <t>50</t>
  </si>
  <si>
    <t>Přesun hmot pro povlakové krytiny stanovený procentní sazbou (%) z ceny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</si>
  <si>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</si>
  <si>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765</t>
  </si>
  <si>
    <t>Krytina skládaná</t>
  </si>
  <si>
    <t>765131801</t>
  </si>
  <si>
    <t>Demontáž vláknocementové skládané krytiny sklonu do 30° do suti</t>
  </si>
  <si>
    <t>52</t>
  </si>
  <si>
    <t xml:space="preserve">Demontáž vláknocementové krytiny skládané  sklonu do 30° do suti</t>
  </si>
  <si>
    <t xml:space="preserve">Poznámka k souboru cen:_x000d_
1. Ceny nelze použít pro demontáž azbestocementové krytiny. </t>
  </si>
  <si>
    <t>15*5,5</t>
  </si>
  <si>
    <t>(25,3+8,5)/2*9*2+16*9/2*2</t>
  </si>
  <si>
    <t>27</t>
  </si>
  <si>
    <t>765131821</t>
  </si>
  <si>
    <t>Demontáž hřebene nebo nároží z hřebenáčů vláknocementové skládané krytiny sklonu do 30° do suti</t>
  </si>
  <si>
    <t>m</t>
  </si>
  <si>
    <t>54</t>
  </si>
  <si>
    <t xml:space="preserve">Demontáž vláknocementové krytiny skládané  sklonu do 30° hřebene nebo nároží z hřebenáčů do suti</t>
  </si>
  <si>
    <t>8,5+11,5*4</t>
  </si>
  <si>
    <t>998765203</t>
  </si>
  <si>
    <t>Přesun hmot procentní pro krytiny skládané v objektech v do 24 m</t>
  </si>
  <si>
    <t>56</t>
  </si>
  <si>
    <t>Přesun hmot pro krytiny skládané stanovený procentní sazbou (%) z ceny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</si>
  <si>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</si>
  <si>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776</t>
  </si>
  <si>
    <t>Podlahy povlakové</t>
  </si>
  <si>
    <t>29</t>
  </si>
  <si>
    <t>776201811</t>
  </si>
  <si>
    <t>Demontáž lepených povlakových podlah bez podložky ručně</t>
  </si>
  <si>
    <t>-1375581549</t>
  </si>
  <si>
    <t>Demontáž povlakových podlahovin lepených ručně bez podložky</t>
  </si>
  <si>
    <t>22,9*6+22,9*6,9+14,5*4</t>
  </si>
  <si>
    <t>22,9*6+22,9*6,9</t>
  </si>
  <si>
    <t>998776203</t>
  </si>
  <si>
    <t>Přesun hmot procentní pro podlahy povlakové v objektech v do 24 m</t>
  </si>
  <si>
    <t>60</t>
  </si>
  <si>
    <t xml:space="preserve">Přesun hmot pro podlahy povlakové  stanovený procentní sazbou (%) z ceny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</si>
  <si>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</si>
  <si>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SO101 - Dopravní terminál</t>
  </si>
  <si>
    <t xml:space="preserve">    2 - Zakládání</t>
  </si>
  <si>
    <t xml:space="preserve">    4 - Vodorovné konstrukce</t>
  </si>
  <si>
    <t xml:space="preserve">    5 - Komunikace pozemní</t>
  </si>
  <si>
    <t xml:space="preserve">    6 - Úpravy povrchů, podlahy a osazování výplní</t>
  </si>
  <si>
    <t xml:space="preserve">    8 - Trubní vedení</t>
  </si>
  <si>
    <t xml:space="preserve">    998 - Přesun hmot</t>
  </si>
  <si>
    <t xml:space="preserve">    711 - Izolace proti vodě, vlhkosti a plynům</t>
  </si>
  <si>
    <t>111201101</t>
  </si>
  <si>
    <t>Odstranění křovin a stromů průměru kmene do 100 mm i s kořeny z celkové plochy do 1000 m2</t>
  </si>
  <si>
    <t>1201322915</t>
  </si>
  <si>
    <t xml:space="preserve">Odstranění křovin a stromů s odstraněním kořenů  průměru kmene do 100 mm do sklonu terénu 1 : 5, při celkové ploše do 1 000 m2</t>
  </si>
  <si>
    <t xml:space="preserve">Poznámka k souboru cen:_x000d_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</si>
  <si>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112101101</t>
  </si>
  <si>
    <t>Odstranění stromů listnatých průměru kmene do 300 mm</t>
  </si>
  <si>
    <t>kus</t>
  </si>
  <si>
    <t>1520814992</t>
  </si>
  <si>
    <t>Odstranění stromů s odřezáním kmene a s odvětvením listnatých, průměru kmene přes 100 do 300 mm</t>
  </si>
  <si>
    <t xml:space="preserve">Poznámka k souboru cen:_x000d_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</si>
  <si>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112101121</t>
  </si>
  <si>
    <t>Odstranění stromů jehličnatých průměru kmene do 300 mm</t>
  </si>
  <si>
    <t>-1643922940</t>
  </si>
  <si>
    <t>Odstranění stromů s odřezáním kmene a s odvětvením jehličnatých bez odkornění, průměru kmene přes 100 do 300 mm</t>
  </si>
  <si>
    <t>112201101</t>
  </si>
  <si>
    <t>Odstranění pařezů D do 300 mm</t>
  </si>
  <si>
    <t>-39211492</t>
  </si>
  <si>
    <t xml:space="preserve">Odstranění pařezů  s jejich vykopáním, vytrháním nebo odstřelením, s přesekáním kořenů průměru přes 100 do 300 mm</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</si>
  <si>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</si>
  <si>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</si>
  <si>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</si>
  <si>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1734225578</t>
  </si>
  <si>
    <t xml:space="preserve">Odstranění pařezů  s jejich vykopáním, vytrháním nebo odstřelením, s přesekáním kořenů průměru přes 300 do 500 mm</t>
  </si>
  <si>
    <t>112201103</t>
  </si>
  <si>
    <t>Odstranění pařezů D do 700 mm</t>
  </si>
  <si>
    <t>1708245985</t>
  </si>
  <si>
    <t xml:space="preserve">Odstranění pařezů  s jejich vykopáním, vytrháním nebo odstřelením, s přesekáním kořenů průměru přes 500 do 700 mm</t>
  </si>
  <si>
    <t>113106123</t>
  </si>
  <si>
    <t>Rozebrání dlažeb ze zámkových dlaždic komunikací pro pěší ručně</t>
  </si>
  <si>
    <t>2005489554</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</si>
  <si>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</si>
  <si>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</si>
  <si>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330 "chodník"</t>
  </si>
  <si>
    <t>453,5 "před nádr. budovou"</t>
  </si>
  <si>
    <t>316 "stání"</t>
  </si>
  <si>
    <t>113106162</t>
  </si>
  <si>
    <t>Rozebrání dlažeb vozovek z drobných kostek s ložem ze živice ručně</t>
  </si>
  <si>
    <t>220617200</t>
  </si>
  <si>
    <t>Rozebrání dlažeb a dílců vozovek a ploch s přemístěním hmot na skládku na vzdálenost do 3 m nebo s naložením na dopravní prostředek, s jakoukoliv výplní spár ručně z drobných kostek nebo odseků s ložem ze živice</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</si>
  <si>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</si>
  <si>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(99,6+5,5)*0,25 "Vybourání dvojřádku"</t>
  </si>
  <si>
    <t>113106521</t>
  </si>
  <si>
    <t>Rozebrání dlažeb vozovek z drobných kostek s ložem z kameniva strojně pl přes 200 m2</t>
  </si>
  <si>
    <t>-1564280216</t>
  </si>
  <si>
    <t>Rozebrání dlažeb a dílců vozovek a ploch s přemístěním hmot na skládku na vzdálenost do 3 m nebo s naložením na dopravní prostředek, s jakoukoliv výplní spár strojně plochy jednotlivě přes 200 m2 z drobných kostek nebo odseků s ložem z kameniva těženého</t>
  </si>
  <si>
    <t>762,0+42,0 "parkování"</t>
  </si>
  <si>
    <t>13,4+100,5 " kostka chodníky"</t>
  </si>
  <si>
    <t>113107223</t>
  </si>
  <si>
    <t>Odstranění podkladu z kameniva drceného tl 300 mm strojně pl přes 200 m2</t>
  </si>
  <si>
    <t>-1833017751</t>
  </si>
  <si>
    <t>Odstranění podkladů nebo krytů strojně plochy jednotlivě přes 200 m2 s přemístěním hmot na skládku na vzdálenost do 20 m nebo s naložením na dopravní prostředek z kameniva hrubého drceného, o tl. vrstvy přes 200 do 300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</si>
  <si>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</si>
  <si>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424,95 "z parkoviště"</t>
  </si>
  <si>
    <t>113154364</t>
  </si>
  <si>
    <t>Frézování živičného krytu tl 100 mm pruh š 2 m pl do 10000 m2 s překážkami v trase</t>
  </si>
  <si>
    <t>1665651140</t>
  </si>
  <si>
    <t xml:space="preserve">Frézování živičného podkladu nebo krytu  s naložením na dopravní prostředek plochy přes 1 000 do 10 000 m2 s překážkami v trase pruhu šířky přes 1 m do 2 m, tloušťky vrstvy 100 mm</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</si>
  <si>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</si>
  <si>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796,44 "frézování ul. Pernerova - měřeno programem"</t>
  </si>
  <si>
    <t>663,0 "frézování stezka pro chodce a cykl. - měřeno programem"</t>
  </si>
  <si>
    <t>113201112</t>
  </si>
  <si>
    <t>Vytrhání obrub silničních ležatých</t>
  </si>
  <si>
    <t>747176997</t>
  </si>
  <si>
    <t xml:space="preserve">Vytrhání obrub  s vybouráním lože, s přemístěním hmot na skládku na vzdálenost do 3 m nebo s naložením na dopravní prostředek silničních ležatých</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</si>
  <si>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</si>
  <si>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30,0+55 "Obruba silniční 25x15x100"</t>
  </si>
  <si>
    <t>9,6 "Obruba snížená 15x15x100"</t>
  </si>
  <si>
    <t>114,4+4,65+4,67+97 "Žulové obruby 25x25x100"</t>
  </si>
  <si>
    <t>113202111</t>
  </si>
  <si>
    <t>Vytrhání obrub krajníků obrubníků stojatých</t>
  </si>
  <si>
    <t>2079628669</t>
  </si>
  <si>
    <t xml:space="preserve">Vytrhání obrub  s vybouráním lože, s přemístěním hmot na skládku na vzdálenost do 3 m nebo s naložením na dopravní prostředek z krajníků nebo obrubníků stojatých</t>
  </si>
  <si>
    <t>9 "silniční krajník"</t>
  </si>
  <si>
    <t>113204111</t>
  </si>
  <si>
    <t>Vytrhání obrub záhonových</t>
  </si>
  <si>
    <t>1863769757</t>
  </si>
  <si>
    <t xml:space="preserve">Vytrhání obrub  s vybouráním lože, s přemístěním hmot na skládku na vzdálenost do 3 m nebo s naložením na dopravní prostředek záhonových</t>
  </si>
  <si>
    <t>15,6+17,1+17,3+24,8+3,3+69,6+32,6+8,3+33,2+35,4</t>
  </si>
  <si>
    <t>120001101</t>
  </si>
  <si>
    <t>Příplatek za ztížení odkopávky nebo prokkopávky v blízkosti inženýrských sítí</t>
  </si>
  <si>
    <t>62261431</t>
  </si>
  <si>
    <t xml:space="preserve">Příplatek k cenám vykopávek za ztížení vykopávky  v blízkosti inženýrských sítí nebo výbušnin v horninách jakékoliv třídy</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</si>
  <si>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</si>
  <si>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121101102</t>
  </si>
  <si>
    <t>Sejmutí ornice s přemístěním na vzdálenost do 100 m</t>
  </si>
  <si>
    <t>-1559643253</t>
  </si>
  <si>
    <t xml:space="preserve">Sejmutí ornice nebo lesní půdy  s vodorovným přemístěním na hromady v místě upotřebení nebo na dočasné či trvalé skládky se složením, na vzdálenost přes 50 do 100 m</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</si>
  <si>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</si>
  <si>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738,3*0,15 "zahrada - programem"</t>
  </si>
  <si>
    <t>1429,9*0,15 "zeleň okolo budovy č.p. 365 - programem"</t>
  </si>
  <si>
    <t>95,6*0,15 "trojúh. o chodníků - programem"</t>
  </si>
  <si>
    <t>109,7*0,15 "za chodníkem u trati - programem"</t>
  </si>
  <si>
    <t>33,1*0,15 "u nádr. budovy - programem"</t>
  </si>
  <si>
    <t>87,0*0,15 "podél chodníku - programem"</t>
  </si>
  <si>
    <t>72,3*0,15 "rampa, chodník, kontejnery - programem"</t>
  </si>
  <si>
    <t>122302203</t>
  </si>
  <si>
    <t>Odkopávky a prokopávky nezapažené pro silnice objemu do 5000 m3 v hornině tř. 4</t>
  </si>
  <si>
    <t>672829871</t>
  </si>
  <si>
    <t xml:space="preserve">Odkopávky a prokopávky nezapažené pro silnice  s přemístěním výkopku v příčných profilech na vzdálenost do 15 m nebo s naložením na dopravní prostředek v hornině tř. 4 přes 1 000 do 5 000 m3</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</si>
  <si>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</si>
  <si>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1675,97 "Chodník u trati - viz výpočet kubatur"</t>
  </si>
  <si>
    <t>469,24 "Parkoviště - viz výpočet kubatur"</t>
  </si>
  <si>
    <t>122302209</t>
  </si>
  <si>
    <t>Příplatek k odkopávkám a prokopávkám pro silnice v hornině tř. 4 za lepivost</t>
  </si>
  <si>
    <t>1134197133</t>
  </si>
  <si>
    <t xml:space="preserve">Odkopávky a prokopávky nezapažené pro silnice  s přemístěním výkopku v příčných profilech na vzdálenost do 15 m nebo s naložením na dopravní prostředek v hornině tř. 4 Příplatek k cenám za lepivost horniny tř. 4</t>
  </si>
  <si>
    <t>132301102</t>
  </si>
  <si>
    <t>Hloubení rýh š do 600 mm v hornině tř. 4 objemu přes 100 m3</t>
  </si>
  <si>
    <t>-904352397</t>
  </si>
  <si>
    <t xml:space="preserve">Hloubení zapažených i nezapažených rýh šířky do 600 mm  s urovnáním dna do předepsaného profilu a spádu v hornině tř. 4 přes 100 m3</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</si>
  <si>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</si>
  <si>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87,72*0,6*1,5 "zahloubení vodovodu"</t>
  </si>
  <si>
    <t>(28,2+26,4+72,1+32,7)*0,35*0,5 "zahloubení sděl.kabel"</t>
  </si>
  <si>
    <t>140*0,6*1,5 "zahloubení kanalizace"</t>
  </si>
  <si>
    <t>132301109</t>
  </si>
  <si>
    <t>Příplatek za lepivost k hloubení rýh š do 600 mm v hornině tř. 4</t>
  </si>
  <si>
    <t>-1916803608</t>
  </si>
  <si>
    <t xml:space="preserve">Hloubení zapažených i nezapažených rýh šířky do 600 mm  s urovnáním dna do předepsaného profilu a spádu v hornině tř. 4 Příplatek k cenám za lepivost horniny tř. 4</t>
  </si>
  <si>
    <t>162501102</t>
  </si>
  <si>
    <t>Vodorovné přemístění do 3000 m výkopku/sypaniny z horniny tř. 1 až 4</t>
  </si>
  <si>
    <t>218189362</t>
  </si>
  <si>
    <t xml:space="preserve">Vodorovné přemístění výkopku nebo sypaniny po suchu  na obvyklém dopravním prostředku, bez naložení výkopku, avšak se složením bez rozhrnutí z horniny tř. 1 až 4 na vzdálenost přes 2 500 do 3 000 m</t>
  </si>
  <si>
    <t>368,249</t>
  </si>
  <si>
    <t>2145,21-296,9</t>
  </si>
  <si>
    <t>-1968910753</t>
  </si>
  <si>
    <t>171101112</t>
  </si>
  <si>
    <t>Uložení sypaniny z hornin nesoudržných sypkých s vlhkostí l(d) pod 0,9 mimo aktivní zónu</t>
  </si>
  <si>
    <t>1189694961</t>
  </si>
  <si>
    <t xml:space="preserve">Uložení sypaniny do násypů  s rozprostřením sypaniny ve vrstvách a s hrubým urovnáním zhutněných s uzavřením povrchu násypu z hornin nesoudržných sypkých s relativní ulehlostí I(d) pod 0,9 nebo mimo aktivní zónu</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</si>
  <si>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</si>
  <si>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81,65+6,82+205,16+3,27 "dosypávky viz výpočet kubatur"</t>
  </si>
  <si>
    <t>171201201</t>
  </si>
  <si>
    <t>Uložení sypaniny na skládky</t>
  </si>
  <si>
    <t>1412584869</t>
  </si>
  <si>
    <t xml:space="preserve">Uložení sypaniny  na skládky</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</si>
  <si>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</si>
  <si>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</si>
  <si>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 zeminy a kameniva na skládce</t>
  </si>
  <si>
    <t>856590318</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</si>
  <si>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</si>
  <si>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 </t>
  </si>
  <si>
    <t>2216,559*1,8 'Přepočtené koeficientem množství</t>
  </si>
  <si>
    <t>746682297</t>
  </si>
  <si>
    <t>87,72*0,6*1,3 "zásyp voda"</t>
  </si>
  <si>
    <t>(28,2+26,4+72,1+32,7)*0,35*0,4 "zásyp sděl. kabel"</t>
  </si>
  <si>
    <t>140*0,6*1,2 "zásyp kanalizace"</t>
  </si>
  <si>
    <t>175111101</t>
  </si>
  <si>
    <t>Obsypání potrubí ručně sypaninou bez prohození sítem, uloženou do 3 m</t>
  </si>
  <si>
    <t>-155923543</t>
  </si>
  <si>
    <t>Obsypání potrubí ručně sypaninou z vhodných hornin tř. 1 až 4 nebo materiálem připraveným podél výkopu ve vzdálenosti do 3 m od jeho kraje, pro jakoukoliv hloubku výkopu a míru zhutnění bez prohození sypaniny sítem</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</si>
  <si>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</si>
  <si>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87,72*0,6*0,2 "obsyp voda"</t>
  </si>
  <si>
    <t>(28,2+26,4+72,1+32,7)*0,35*0,1 "obsyp sděl. kabel"</t>
  </si>
  <si>
    <t>140*0,6*0,3 "obsyp kanalizace"</t>
  </si>
  <si>
    <t>M</t>
  </si>
  <si>
    <t>583312000</t>
  </si>
  <si>
    <t>štěrkopísek netříděný zásypový</t>
  </si>
  <si>
    <t>701775038</t>
  </si>
  <si>
    <t>41,305*2 'Přepočtené koeficientem množství</t>
  </si>
  <si>
    <t>181301112</t>
  </si>
  <si>
    <t>Rozprostření ornice tl vrstvy do 150 mm pl přes 500 m2 v rovině nebo ve svahu do 1:5</t>
  </si>
  <si>
    <t>-1185543963</t>
  </si>
  <si>
    <t>Rozprostření a urovnání ornice v rovině nebo ve svahu sklonu do 1:5 při souvislé ploše přes 500 m2, tl. vrstvy přes 100 do 150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</si>
  <si>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</si>
  <si>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719,02 + 51,33 "Ohumusování ploch - plocha programem"</t>
  </si>
  <si>
    <t>-1588252492</t>
  </si>
  <si>
    <t>907,66 "Pozemní komunikace - měřeno programem"</t>
  </si>
  <si>
    <t>1440,36 "Parkovací stání a sjezdy - měřeno programem"</t>
  </si>
  <si>
    <t>31</t>
  </si>
  <si>
    <t>182301122</t>
  </si>
  <si>
    <t>Rozprostření ornice pl do 500 m2 ve svahu přes 1:5 tl vrstvy do 150 mm</t>
  </si>
  <si>
    <t>-225663777</t>
  </si>
  <si>
    <t>Rozprostření a urovnání ornice ve svahu sklonu přes 1:5 při souvislé ploše do 500 m2, tl. vrstvy přes 100 do 150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</si>
  <si>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</si>
  <si>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21,08/0,1 "Ohumusování svahů - viz výpočet kubatur"</t>
  </si>
  <si>
    <t>Zakládání</t>
  </si>
  <si>
    <t>212752213</t>
  </si>
  <si>
    <t>Trativod z drenážních trubek plastových flexibilních D do 160 mm včetně lože otevřený výkop</t>
  </si>
  <si>
    <t>-1518630980</t>
  </si>
  <si>
    <t>Trativody z drenážních trubek se zřízením štěrkopískového lože pod trubky a s jejich obsypem v průměrném celkovém množství do 0,15 m3/m v otevřeném výkopu z trubek plastových flexibilních D přes 100 do 160 mm</t>
  </si>
  <si>
    <t>2*25,5+75+100+50</t>
  </si>
  <si>
    <t>33</t>
  </si>
  <si>
    <t>279321348</t>
  </si>
  <si>
    <t>Základová zeď ze ŽB bez zvýšených nároků na prostředí tř. C 30/37 bez výztuže</t>
  </si>
  <si>
    <t>1781180306</t>
  </si>
  <si>
    <t xml:space="preserve">Základové zdi z betonu železového (bez výztuže)  bez zvláštních nároků na prostředí tř. C 30/37</t>
  </si>
  <si>
    <t xml:space="preserve">Poznámka k souboru cen:_x000d_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</si>
  <si>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Poznámka k položce:_x000d_
zídka u výstupu z SO 701</t>
  </si>
  <si>
    <t>8*1,2*0,25</t>
  </si>
  <si>
    <t>279352231</t>
  </si>
  <si>
    <t>Zřízení kruhového oboustranného bednění základových zdí r do 4 m</t>
  </si>
  <si>
    <t>-1883101896</t>
  </si>
  <si>
    <t>Bednění základových zdí kruhové nebo obloukové oboustranné za každou stranu poloměru přes 2,5 do 4 m zřízení</t>
  </si>
  <si>
    <t xml:space="preserve">Poznámka k souboru cen:_x000d_
1. Ceny jsou určeny pro bednění svislé nebo šikmé (odkloněné), půdorysně přímé nebo zalomené ve volném prostranství, ve volných nebo zapažených jamách a rýhách. 2. Kruhové nebo obloukové bednění poloměru do 1 m se oceňuje individuálně. </t>
  </si>
  <si>
    <t>8*1,2*2</t>
  </si>
  <si>
    <t>35</t>
  </si>
  <si>
    <t>279352232</t>
  </si>
  <si>
    <t>Odstranění kruhového oboustranného bednění základových zdí r do 4 m</t>
  </si>
  <si>
    <t>1118497143</t>
  </si>
  <si>
    <t>Bednění základových zdí kruhové nebo obloukové oboustranné za každou stranu poloměru přes 2,5 do 4 m odstranění</t>
  </si>
  <si>
    <t>279362021</t>
  </si>
  <si>
    <t>Výztuž základových zdí nosných svařovanými sítěmi Kari</t>
  </si>
  <si>
    <t>1763337600</t>
  </si>
  <si>
    <t xml:space="preserve">Výztuž základových zdí nosných  svislých nebo odkloněných od svislice, rovinných nebo oblých, deskových nebo žebrových, včetně výztuže jejich žeber ze svařovaných sítí z drátů typu KARI</t>
  </si>
  <si>
    <t>19,2*0,003 'Přepočtené koeficientem množství</t>
  </si>
  <si>
    <t>Vodorovné konstrukce</t>
  </si>
  <si>
    <t>37</t>
  </si>
  <si>
    <t>434311115</t>
  </si>
  <si>
    <t>Schodišťové stupně dusané na terén z betonu tř. C 20/25 bez potěru</t>
  </si>
  <si>
    <t>-1486134583</t>
  </si>
  <si>
    <t xml:space="preserve">Stupně dusané z betonu prostého nebo prokládaného kamenem  na terén nebo na desku bez potěru, se zahlazením povrchu tř. C 20/25</t>
  </si>
  <si>
    <t>6,5+13,6+20,75</t>
  </si>
  <si>
    <t>434351141</t>
  </si>
  <si>
    <t>Zřízení bednění stupňů přímočarých schodišť</t>
  </si>
  <si>
    <t>-832279941</t>
  </si>
  <si>
    <t xml:space="preserve">Bednění stupňů  betonovaných na podstupňové desce nebo na terénu půdorysně přímočarých zřízení</t>
  </si>
  <si>
    <t xml:space="preserve">Poznámka k souboru cen:_x000d_
1. Množství měrných jednotek bednění stupňů se určuje v m2 plochy stupnic a podstupnic. </t>
  </si>
  <si>
    <t>6,5*0,3+13,6*0,3+20,75*0,3</t>
  </si>
  <si>
    <t>39</t>
  </si>
  <si>
    <t>465210141</t>
  </si>
  <si>
    <t>Schody z lomového žulového kamene LK 20 upraveného do betonového lože C 25/30 s vyplněním spár MC</t>
  </si>
  <si>
    <t>-2048030501</t>
  </si>
  <si>
    <t>Schody z lomového žulového kamene upraveného do betonového lože s vyplněním spár MC lože z betonu C 25/30</t>
  </si>
  <si>
    <t xml:space="preserve">Poznámka k souboru cen:_x000d_
1. Plocha schodiště v m2 je definovaná pohledovou délkou a šířkou schodiště. 2. V ceně jsou započteny náklady na rozměření stupňů na lati, navlhčení betonového lože, osazení stupňů z lomového kamene podél mostních opěr, dodání betonu, vyplnění klínového prostoru za stupněm pro uložení dalšího stupně do šířky stupně 350 mm, výšky stupně 200 mm, zatření spár MC 25, zakrytí schodu lepenkou. 3. V ceně nejsou započteny náklady na podkladní vrstvy pod schody, včetně příplatku za sklon ve svahu a zhutnění svahu, tyto se oceňují souborem cen 451 31-51 Podkladní a výplňové vrstvy z betonu prostého. </t>
  </si>
  <si>
    <t>Poznámka k položce:_x000d_
schodiště</t>
  </si>
  <si>
    <t>17*0,3*2 "schodiště k peronu"</t>
  </si>
  <si>
    <t>7*0,33*2 "schodiště k okap. chodníku"</t>
  </si>
  <si>
    <t>Komunikace pozemní</t>
  </si>
  <si>
    <t>564211111</t>
  </si>
  <si>
    <t>Podklad nebo podsyp ze štěrkopísku ŠP tl 50 mm</t>
  </si>
  <si>
    <t>1310669037</t>
  </si>
  <si>
    <t xml:space="preserve">Podklad nebo podsyp ze štěrkopísku ŠP  s rozprostřením, vlhčením a zhutněním, po zhutnění tl. 50 mm</t>
  </si>
  <si>
    <t>501,07 "mlatová plocha a pěšina"</t>
  </si>
  <si>
    <t>41</t>
  </si>
  <si>
    <t>564710011</t>
  </si>
  <si>
    <t>Podklad z kameniva hrubého drceného vel. 8-16 mm tl. 50 mm</t>
  </si>
  <si>
    <t>-1494928657</t>
  </si>
  <si>
    <t xml:space="preserve">Podklad nebo kryt z kameniva hrubého drceného  vel. 8-16 mm s rozprostřením a zhutněním, po zhutnění tl. 50 mm</t>
  </si>
  <si>
    <t>605,38+92,72-6*4,9 "mlatová plocha a pěšina"</t>
  </si>
  <si>
    <t>564851111</t>
  </si>
  <si>
    <t>Podklad ze štěrkodrtě ŠD tl 150 mm</t>
  </si>
  <si>
    <t>862261694</t>
  </si>
  <si>
    <t xml:space="preserve">Podklad ze štěrkodrti ŠD  s rozprostřením a zhutněním, po zhutnění tl. 150 mm</t>
  </si>
  <si>
    <t>605,38+92,72 "mlatová plocha a pěšina"</t>
  </si>
  <si>
    <t>43</t>
  </si>
  <si>
    <t>564861111</t>
  </si>
  <si>
    <t>Podklad ze štěrkodrtě ŠD tl 200 mm</t>
  </si>
  <si>
    <t>658265996</t>
  </si>
  <si>
    <t xml:space="preserve">Podklad ze štěrkodrti ŠD  s rozprostřením a zhutněním, po zhutnění tl. 200 mm</t>
  </si>
  <si>
    <t>729,57 "komunikace"</t>
  </si>
  <si>
    <t>25,71 "rampa"</t>
  </si>
  <si>
    <t>1608,51 "plocha před nádražím a u kol"</t>
  </si>
  <si>
    <t>339,91+12+62,97+27,99 "Chodníky a kontejnery"</t>
  </si>
  <si>
    <t>564871111</t>
  </si>
  <si>
    <t>Podklad ze štěrkodrtě ŠD tl 250 mm</t>
  </si>
  <si>
    <t>-1522001137</t>
  </si>
  <si>
    <t xml:space="preserve">Podklad ze štěrkodrti ŠD  s rozprostřením a zhutněním, po zhutnění tl. 250 mm</t>
  </si>
  <si>
    <t>104,5 "Zvýšená plocha u nádr."</t>
  </si>
  <si>
    <t>144,82 "Sjezdy"</t>
  </si>
  <si>
    <t>1311,93 "Parkovací stání"</t>
  </si>
  <si>
    <t>45</t>
  </si>
  <si>
    <t>565135111</t>
  </si>
  <si>
    <t>Asfaltový beton vrstva podkladní ACP 16 (obalované kamenivo OKS) tl 50 mm š do 3 m</t>
  </si>
  <si>
    <t>1096721639</t>
  </si>
  <si>
    <t xml:space="preserve">Asfaltový beton vrstva podkladní ACP 16 (obalované kamenivo střednězrnné - OKS)  s rozprostřením a zhutněním v pruhu šířky do 3 m, po zhutnění tl. 50 mm</t>
  </si>
  <si>
    <t xml:space="preserve">Poznámka k souboru cen:_x000d_
1. ČSN EN 13108-1 připouští pro ACP 16 pouze tl. 50 až 80 mm. </t>
  </si>
  <si>
    <t>92,716 "stezka u trati-plocha programem"</t>
  </si>
  <si>
    <t>565135121</t>
  </si>
  <si>
    <t>Asfaltový beton vrstva podkladní ACP 16 (obalované kamenivo OKS) tl 50 mm š přes 3 m</t>
  </si>
  <si>
    <t>-404849866</t>
  </si>
  <si>
    <t xml:space="preserve">Asfaltový beton vrstva podkladní ACP 16 (obalované kamenivo střednězrnné - OKS)  s rozprostřením a zhutněním v pruhu šířky přes 3 m, po zhutnění tl. 50 mm</t>
  </si>
  <si>
    <t>269,714 "stezka pro chodce a cyklisty-plocha programem"</t>
  </si>
  <si>
    <t>47</t>
  </si>
  <si>
    <t>565155121</t>
  </si>
  <si>
    <t>Asfaltový beton vrstva podkladní ACP 16 (obalované kamenivo OKS) tl 70 mm š přes 3 m</t>
  </si>
  <si>
    <t>-126453859</t>
  </si>
  <si>
    <t xml:space="preserve">Asfaltový beton vrstva podkladní ACP 16 (obalované kamenivo střednězrnné - OKS)  s rozprostřením a zhutněním v pruhu šířky přes 3 m, po zhutnění tl. 70 mm</t>
  </si>
  <si>
    <t>657,84 "parkoviště-plocha programem"</t>
  </si>
  <si>
    <t>567122111</t>
  </si>
  <si>
    <t>Podklad ze směsi stmelené cementem SC C 8/10 (KSC I) tl 120 mm</t>
  </si>
  <si>
    <t>1087842196</t>
  </si>
  <si>
    <t>Podklad ze směsi stmelené cementem SC bez dilatačních spár, s rozprostřením a zhutněním SC C 8/10 (KSC I), po zhutnění tl. 120 mm</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</si>
  <si>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</si>
  <si>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92,72 "stezka u trati"</t>
  </si>
  <si>
    <t>49</t>
  </si>
  <si>
    <t>567122113</t>
  </si>
  <si>
    <t>Podklad ze směsi stmelené cementem SC C 8/10 (KSC I) tl 140 mm</t>
  </si>
  <si>
    <t>118970096</t>
  </si>
  <si>
    <t>Podklad ze směsi stmelené cementem SC bez dilatačních spár, s rozprostřením a zhutněním SC C 8/10 (KSC I), po zhutnění tl. 140 mm</t>
  </si>
  <si>
    <t>658,45 "parkoviště mimo zázemí-plocha programem"</t>
  </si>
  <si>
    <t>573111112</t>
  </si>
  <si>
    <t>Postřik živičný infiltrační s posypem z asfaltu množství 1 kg/m2</t>
  </si>
  <si>
    <t>-1525013003</t>
  </si>
  <si>
    <t>Postřik infiltrační PI z asfaltu silničního s posypem kamenivem, v množství 1,00 kg/m2</t>
  </si>
  <si>
    <t>92,72+269,71+1092,93-71,12 "plochy programem"</t>
  </si>
  <si>
    <t>51</t>
  </si>
  <si>
    <t>573211107</t>
  </si>
  <si>
    <t>Postřik živičný spojovací z asfaltu v množství 0,30 kg/m2</t>
  </si>
  <si>
    <t>862520937</t>
  </si>
  <si>
    <t>Postřik spojovací PS bez posypu kamenivem z asfaltu silničního, v množství 0,30 kg/m2</t>
  </si>
  <si>
    <t>1384,24 "plocha programem"</t>
  </si>
  <si>
    <t>577134131</t>
  </si>
  <si>
    <t>Asfaltový beton vrstva obrusná ACO 11 (ABS) tř. I tl 40 mm š do 3 m z modifikovaného asfaltu</t>
  </si>
  <si>
    <t>-1230136921</t>
  </si>
  <si>
    <t xml:space="preserve">Asfaltový beton vrstva obrusná ACO 11 (ABS)  s rozprostřením a se zhutněním z modifikovaného asfaltu v pruhu šířky do 3 m, po zhutnění tl. 40 mm</t>
  </si>
  <si>
    <t xml:space="preserve">Poznámka k souboru cen:_x000d_
1. ČSN EN 13108-1 připouští pro ACO 11 pouze tl. 35 až 50 mm. </t>
  </si>
  <si>
    <t>92,716 "stezka k tunylku"</t>
  </si>
  <si>
    <t>53</t>
  </si>
  <si>
    <t>577134141</t>
  </si>
  <si>
    <t>Asfaltový beton vrstva obrusná ACO 11 (ABS) tř. I tl 40 mm š přes 3 m z modifikovaného asfaltu</t>
  </si>
  <si>
    <t>-1089473595</t>
  </si>
  <si>
    <t xml:space="preserve">Asfaltový beton vrstva obrusná ACO 11 (ABS)  s rozprostřením a se zhutněním z modifikovaného asfaltu v pruhu šířky přes 3 m tl. 40 mm</t>
  </si>
  <si>
    <t>1021,81+269,714 "plocha programem"</t>
  </si>
  <si>
    <t>578133212</t>
  </si>
  <si>
    <t>Litý asfalt MA 11 (LAS) tl 35 mm š přes 3 m z nemodifikovaného asfaltu</t>
  </si>
  <si>
    <t>-331281739</t>
  </si>
  <si>
    <t xml:space="preserve">Litý asfalt MA 11 (LAS) s rozprostřením  z nemodifikovaného asfaltu v pruhu šířky přes 3 m tl. 35 mm</t>
  </si>
  <si>
    <t xml:space="preserve">Poznámka k souboru cen:_x000d_
1. V cenách jsou započteny i náklady na napojení pracovních spár. 2.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</si>
  <si>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363,96 "skladba nad SO701"</t>
  </si>
  <si>
    <t>55</t>
  </si>
  <si>
    <t>591111111</t>
  </si>
  <si>
    <t>Kladení dlažby z kostek velkých z kamene do lože z kameniva těženého tl 50 mm</t>
  </si>
  <si>
    <t>1433189886</t>
  </si>
  <si>
    <t xml:space="preserve">Kladení dlažby z kostek  s provedením lože do tl. 50 mm, s vyplněním spár, s dvojím beraněním a se smetením přebytečného materiálu na krajnici velkých z kamene, do lože z kameniva těženého</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</si>
  <si>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</si>
  <si>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85,38 "vyvýšená plocha před nádr. budovou"</t>
  </si>
  <si>
    <t>56,79 "vyvýšená plocha - vjezd parkoviště"</t>
  </si>
  <si>
    <t>58381008</t>
  </si>
  <si>
    <t>kostka dlažební žula velká 15/17</t>
  </si>
  <si>
    <t>-1850198416</t>
  </si>
  <si>
    <t>142,17</t>
  </si>
  <si>
    <t>57</t>
  </si>
  <si>
    <t>591411111</t>
  </si>
  <si>
    <t>Kladení dlažby z mozaiky jednobarevné komunikací pro pěší lože z kameniva</t>
  </si>
  <si>
    <t>1982435493</t>
  </si>
  <si>
    <t xml:space="preserve">Kladení dlažby z mozaiky komunikací pro pěší  s vyplněním spár, s dvojím beraněním a se smetením přebytečného materiálu na vzdálenost do 3 m jednobarevné, s ložem tl. do 40 mm z kameniva</t>
  </si>
  <si>
    <t>793,29 "plocha před nádr. budovou a chodník"</t>
  </si>
  <si>
    <t>62,3 "okapový chodník"</t>
  </si>
  <si>
    <t>14,33 "vyvýšená plocha - vjezd parkoviště"</t>
  </si>
  <si>
    <t>58</t>
  </si>
  <si>
    <t>58381005</t>
  </si>
  <si>
    <t>kostka dlažební mozaika žula 4/6 šedá</t>
  </si>
  <si>
    <t>-92000846</t>
  </si>
  <si>
    <t>Poznámka k položce:_x000d_
Barevnost kostek - přírodní šedá.</t>
  </si>
  <si>
    <t>869,92</t>
  </si>
  <si>
    <t>59</t>
  </si>
  <si>
    <t>596211113</t>
  </si>
  <si>
    <t>Kladení zámkové dlažby komunikací pro pěší tl 60 mm skupiny A pl přes 300 m2</t>
  </si>
  <si>
    <t>-1093183328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</si>
  <si>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</si>
  <si>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</si>
  <si>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362 "zámková dlažba"</t>
  </si>
  <si>
    <t>22,99 "reliéfní dlažba - červená"</t>
  </si>
  <si>
    <t>64,91 "reliéfní dlažba - bílá"</t>
  </si>
  <si>
    <t>56,84 "dlažba s vodícími drážkami"</t>
  </si>
  <si>
    <t>95,64 "hladké dlaždice"</t>
  </si>
  <si>
    <t>M04</t>
  </si>
  <si>
    <t>deska přídlažbová dlažební žula 60x25 tl 8cm</t>
  </si>
  <si>
    <t>1342578411</t>
  </si>
  <si>
    <t>Poznámka k položce:_x000d_
Jako referenční výrobek a příkladný popis vizuálního, kvalitativního a technologického standardu uvádíme typ TAKTIL CZECHGRANITE CONTRASTA přírodní.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</si>
  <si>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95,64 * 0,01 "ztratné 1%"</t>
  </si>
  <si>
    <t>61</t>
  </si>
  <si>
    <t>M05</t>
  </si>
  <si>
    <t>deska "umělá vodící linie" dlažební žula 39,7x39,7 tl 8cm</t>
  </si>
  <si>
    <t>840579912</t>
  </si>
  <si>
    <t>Poznámka k položce:_x000d_
Jako referenční výrobek a příkladný popis vizuálního, kvalitativního a technologického standardu uvádíme typ TAKTIL CZECHGRANITE LINEA přírodní.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</si>
  <si>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56,84 * 0,01 "ztratné 1%"</t>
  </si>
  <si>
    <t>62</t>
  </si>
  <si>
    <t>59245021</t>
  </si>
  <si>
    <t>dlažba skladebná betonová 200x200x60mm přírodní</t>
  </si>
  <si>
    <t>-414341344</t>
  </si>
  <si>
    <t>362 * 0,01 "ztratné 1%"</t>
  </si>
  <si>
    <t>63</t>
  </si>
  <si>
    <t>59245006</t>
  </si>
  <si>
    <t>dlažba skladebná betonová pro nevidomé 200x100x60mm barevná</t>
  </si>
  <si>
    <t>-493613432</t>
  </si>
  <si>
    <t>22,99 * 0,01 "ztratné 1%"</t>
  </si>
  <si>
    <t>64</t>
  </si>
  <si>
    <t>M06</t>
  </si>
  <si>
    <t>deska "varovný pás" dlažební žula 39,7x39,7 tl 8cm</t>
  </si>
  <si>
    <t>-1307031570</t>
  </si>
  <si>
    <t>Poznámka k položce:_x000d_
Jako referenční výrobek a příkladný popis vizuálního, kvalitativního a technologického standardu uvádíme typ TAKTIL CZECHGRANITE QUADRA přírodní.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</si>
  <si>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64,91 "atypická dlažba u kostek - bílá"</t>
  </si>
  <si>
    <t>64,91 * 0,01 "ztratné 1%"</t>
  </si>
  <si>
    <t>65</t>
  </si>
  <si>
    <t>596211212</t>
  </si>
  <si>
    <t>Kladení zámkové dlažby komunikací pro pěší tl 80 mm skupiny A pl do 300 m2</t>
  </si>
  <si>
    <t>1248889273</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</si>
  <si>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</si>
  <si>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124,33 "sjezdy"</t>
  </si>
  <si>
    <t>66</t>
  </si>
  <si>
    <t>59245030</t>
  </si>
  <si>
    <t>dlažba skladebná betonová 200x200x80mm přírodní</t>
  </si>
  <si>
    <t>-962877840</t>
  </si>
  <si>
    <t>124,33</t>
  </si>
  <si>
    <t>124,33 * 0,01 "ztratné 1%"</t>
  </si>
  <si>
    <t>67</t>
  </si>
  <si>
    <t>596412213</t>
  </si>
  <si>
    <t>Kladení dlažby z vegetačních tvárnic pozemních komunikací tl 80 mm přes 300 m2</t>
  </si>
  <si>
    <t>-1474890867</t>
  </si>
  <si>
    <t xml:space="preserve">Kladení dlažby z betonových vegetačních dlaždic pozemních komunikací  s ložem z kameniva těženého nebo drceného tl. do 50 mm, s vyplněním spár a vegetačních otvorů, s hutněním vibrováním tl. 80 mm, pro plochy přes 300 m2</t>
  </si>
  <si>
    <t xml:space="preserve">Poznámka k souboru cen:_x000d_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</si>
  <si>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1285,2</t>
  </si>
  <si>
    <t>68</t>
  </si>
  <si>
    <t>592314830R</t>
  </si>
  <si>
    <t xml:space="preserve">parkovací zábrana hladká  160 x 20 x 13 cm</t>
  </si>
  <si>
    <t>-202334536</t>
  </si>
  <si>
    <t xml:space="preserve">zábrana parkovací hladká  160 x 20 x 13 cm</t>
  </si>
  <si>
    <t>69</t>
  </si>
  <si>
    <t>M01</t>
  </si>
  <si>
    <t>Vegetační tvárnice 300/120/80</t>
  </si>
  <si>
    <t>881396794</t>
  </si>
  <si>
    <t>1285,2 * 0,01 "ztratné 1%"</t>
  </si>
  <si>
    <t>70</t>
  </si>
  <si>
    <t>596811223</t>
  </si>
  <si>
    <t>Kladení betonové dlažby komunikací pro pěší do lože z kameniva vel do 0,25 m2 plochy přes 300 m2</t>
  </si>
  <si>
    <t>477232853</t>
  </si>
  <si>
    <t>Kladení dlažby z betonových nebo kameninových dlaždic komunikací pro pěší s vyplněním spár a se smetením přebytečného materiálu na vzdálenost do 3 m s ložem z kameniva těženého tl. do 30 mm velikosti dlaždic přes 0,09 m2 do 0,25 m2, pro plochy přes 300 m2</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</si>
  <si>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</si>
  <si>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711,61</t>
  </si>
  <si>
    <t>71</t>
  </si>
  <si>
    <t>M02</t>
  </si>
  <si>
    <t>Variabilní velkoformátová dlažba 300-800/130-260/80</t>
  </si>
  <si>
    <t>367527565</t>
  </si>
  <si>
    <t>Variabilní velkoformátová dlažba dlažba 300-800/130-260/80</t>
  </si>
  <si>
    <t xml:space="preserve">Poznámka k položce:_x000d_
Jako referenční výrobek a příkladný popis vizuálního, kvalitativního a technologického standardu uvádíme typ  Molina 8 - barva gomalit stř.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</si>
  <si>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711,61 * 0,01 "ztratné 1%"</t>
  </si>
  <si>
    <t>Úpravy povrchů, podlahy a osazování výplní</t>
  </si>
  <si>
    <t>72</t>
  </si>
  <si>
    <t>628332121</t>
  </si>
  <si>
    <t>Omítka cementová zdí a valů zatřená hladká</t>
  </si>
  <si>
    <t>696229347</t>
  </si>
  <si>
    <t xml:space="preserve">Omítka cementová zdí a valů  zatřená na zdivu nebo na betonu hladká</t>
  </si>
  <si>
    <t>1,2*8</t>
  </si>
  <si>
    <t>73</t>
  </si>
  <si>
    <t>632451436</t>
  </si>
  <si>
    <t>Potěr pískocementový tl do 30 mm tř. C 25 běžný</t>
  </si>
  <si>
    <t>-26705370</t>
  </si>
  <si>
    <t xml:space="preserve">Potěr pískocementový běžný  tl. přes 20 do 30 mm tř. C 25</t>
  </si>
  <si>
    <t xml:space="preserve">Poznámka k souboru cen:_x000d_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</si>
  <si>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6,5*0,46+13,6*0,46+20,75*0,46</t>
  </si>
  <si>
    <t>Trubní vedení</t>
  </si>
  <si>
    <t>74</t>
  </si>
  <si>
    <t>871353121</t>
  </si>
  <si>
    <t>Montáž kanalizačního potrubí z PVC těsněné gumovým kroužkem otevřený výkop sklon do 20 % DN 200</t>
  </si>
  <si>
    <t>-1327809639</t>
  </si>
  <si>
    <t>Montáž kanalizačního potrubí z plastů z tvrdého PVC těsněných gumovým kroužkem v otevřeném výkopu ve sklonu do 20 % DN 200</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</si>
  <si>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</si>
  <si>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75</t>
  </si>
  <si>
    <t>28611136</t>
  </si>
  <si>
    <t>trubka kanalizační PVC DN 200x1000 mm SN4</t>
  </si>
  <si>
    <t>-223496450</t>
  </si>
  <si>
    <t>76</t>
  </si>
  <si>
    <t>28611138</t>
  </si>
  <si>
    <t>trubka kanalizační PVC DN 200x3000 mm SN4</t>
  </si>
  <si>
    <t>155585507</t>
  </si>
  <si>
    <t>135</t>
  </si>
  <si>
    <t>77</t>
  </si>
  <si>
    <t>877350410</t>
  </si>
  <si>
    <t>Montáž kolen na kanalizačním potrubí z PP trub korugovaných DN 200</t>
  </si>
  <si>
    <t>673835599</t>
  </si>
  <si>
    <t>Montáž tvarovek na kanalizačním plastovém potrubí z polypropylenu PP korugovaného nebo žebrovaného kolen DN 200</t>
  </si>
  <si>
    <t xml:space="preserve">Poznámka k souboru cen:_x000d_
1. V cenách montáže tvarovek nejsou započteny náklady na dodání tvarovek. Tyto náklady se oceňují ve specifikaci. 2. V cenách montáže tvarovek jsou započteny náklady na dodání těsnicích kroužků, pokud tyto nejsou součástí dodávky tvarovek. </t>
  </si>
  <si>
    <t>78</t>
  </si>
  <si>
    <t>286173300</t>
  </si>
  <si>
    <t>koleno kanalizace PP KG DN 200x30°</t>
  </si>
  <si>
    <t>664423977</t>
  </si>
  <si>
    <t>79</t>
  </si>
  <si>
    <t>286173390</t>
  </si>
  <si>
    <t>koleno kanalizace PP KG DN 200x45°</t>
  </si>
  <si>
    <t>724128287</t>
  </si>
  <si>
    <t>80</t>
  </si>
  <si>
    <t>877350420</t>
  </si>
  <si>
    <t>Montáž odboček na kanalizačním potrubí z PP trub korugovaných DN 200</t>
  </si>
  <si>
    <t>-777267354</t>
  </si>
  <si>
    <t>Montáž tvarovek na kanalizačním plastovém potrubí z polypropylenu PP korugovaného nebo žebrovaného odboček DN 200</t>
  </si>
  <si>
    <t>81</t>
  </si>
  <si>
    <t>286173660</t>
  </si>
  <si>
    <t>odbočka kanalizace PP korugované DN 200/200, pro KG 45°</t>
  </si>
  <si>
    <t>469586239</t>
  </si>
  <si>
    <t>82</t>
  </si>
  <si>
    <t>895941111</t>
  </si>
  <si>
    <t>Zřízení vpusti kanalizační uliční z betonových dílců typ UV-50 normální</t>
  </si>
  <si>
    <t>-1709558540</t>
  </si>
  <si>
    <t xml:space="preserve">Zřízení vpusti kanalizační  uliční z betonových dílců typ UV-50 normální</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</si>
  <si>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</si>
  <si>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83</t>
  </si>
  <si>
    <t>28661789</t>
  </si>
  <si>
    <t>koš kalový ocelový pro silniční vpusť 425mm vč. madla</t>
  </si>
  <si>
    <t>-2003609277</t>
  </si>
  <si>
    <t>84</t>
  </si>
  <si>
    <t>592238210</t>
  </si>
  <si>
    <t>vpusť uliční prstenec betonový 180x660x100mm</t>
  </si>
  <si>
    <t>-511930112</t>
  </si>
  <si>
    <t>85</t>
  </si>
  <si>
    <t>592238230</t>
  </si>
  <si>
    <t>vpusť uliční dno betonové 626x495x50mm</t>
  </si>
  <si>
    <t>-1765905125</t>
  </si>
  <si>
    <t>86</t>
  </si>
  <si>
    <t>592238240</t>
  </si>
  <si>
    <t>vpusť uliční skruž betonová 590x500x50mm s výtokem (bez vložky)</t>
  </si>
  <si>
    <t>146200394</t>
  </si>
  <si>
    <t>87</t>
  </si>
  <si>
    <t>55242320</t>
  </si>
  <si>
    <t>mříž vtoková litinová plochá 500x500mm</t>
  </si>
  <si>
    <t>675959196</t>
  </si>
  <si>
    <t>88</t>
  </si>
  <si>
    <t>895972113</t>
  </si>
  <si>
    <t>Zasakovací box z polypropylenu PP s revizí pro vsakování jednořadová galerie objemu do 20 m3</t>
  </si>
  <si>
    <t>-1396078347</t>
  </si>
  <si>
    <t xml:space="preserve">Zasakovací boxy z polypropylenu PP  s možností revize a čištění pro vsakování deštových vod v jednořadové galerii o celkovém objemu do 20 m3</t>
  </si>
  <si>
    <t xml:space="preserve">Poznámka k souboru cen:_x000d_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</si>
  <si>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2 "zasakovací blok, rozměry 3,6x7,2x0,52m"</t>
  </si>
  <si>
    <t>89</t>
  </si>
  <si>
    <t>899231111</t>
  </si>
  <si>
    <t>Výšková úprava uličního vstupu nebo vpusti do 200 mm zvýšením mříže</t>
  </si>
  <si>
    <t>-1400063417</t>
  </si>
  <si>
    <t xml:space="preserve">Výšková úprava uličního vstupu nebo vpusti do 200 mm  zvýšením mříže</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</si>
  <si>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</si>
  <si>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90</t>
  </si>
  <si>
    <t>899722111</t>
  </si>
  <si>
    <t>Krytí potrubí z plastů výstražnou fólií z PVC 20 cm</t>
  </si>
  <si>
    <t>-27263141</t>
  </si>
  <si>
    <t>Krytí potrubí z plastů výstražnou fólií z PVC šířky 20 cm</t>
  </si>
  <si>
    <t>87,72</t>
  </si>
  <si>
    <t>(28,2+26,4+72,1+32,7)</t>
  </si>
  <si>
    <t>91</t>
  </si>
  <si>
    <t>914111111</t>
  </si>
  <si>
    <t>Montáž svislé dopravní značky do velikosti 1 m2 objímkami na sloupek nebo konzolu</t>
  </si>
  <si>
    <t>-920458039</t>
  </si>
  <si>
    <t xml:space="preserve">Montáž svislé dopravní značky základní  velikosti do 1 m2 objímkami na sloupky nebo konzoly</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</si>
  <si>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</si>
  <si>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20 "nová"</t>
  </si>
  <si>
    <t>8 "přesun stávající"</t>
  </si>
  <si>
    <t>92</t>
  </si>
  <si>
    <t>404455520</t>
  </si>
  <si>
    <t>značka dopravní svislá retroreflexní fólie tř 1 Al prolis 500x500mm</t>
  </si>
  <si>
    <t>27864225</t>
  </si>
  <si>
    <t>93</t>
  </si>
  <si>
    <t>914511111</t>
  </si>
  <si>
    <t>Montáž sloupku dopravních značek délky do 3,5 m s betonovým základem</t>
  </si>
  <si>
    <t>812614151</t>
  </si>
  <si>
    <t xml:space="preserve">Montáž sloupku dopravních značek  délky do 3,5 m do betonového základu</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</si>
  <si>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</si>
  <si>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13 "nový sloupek"</t>
  </si>
  <si>
    <t>5 "přesun stávajícího sloupku"</t>
  </si>
  <si>
    <t>94</t>
  </si>
  <si>
    <t>404452300</t>
  </si>
  <si>
    <t>sloupek pro dopravní značku Zn D 70mm v 3,5m</t>
  </si>
  <si>
    <t>-1373994490</t>
  </si>
  <si>
    <t>95</t>
  </si>
  <si>
    <t>915111111</t>
  </si>
  <si>
    <t>Vodorovné dopravní značení dělící čáry souvislé š 125 mm základní bílá barva</t>
  </si>
  <si>
    <t>-239180899</t>
  </si>
  <si>
    <t xml:space="preserve">Vodorovné dopravní značení stříkané barvou  dělící čára šířky 125 mm souvislá bílá základní</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</si>
  <si>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</si>
  <si>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541 "parkování"</t>
  </si>
  <si>
    <t>96</t>
  </si>
  <si>
    <t>915131111</t>
  </si>
  <si>
    <t>Vodorovné dopravní značení přechody pro chodce, šipky, symboly základní bílá barva</t>
  </si>
  <si>
    <t>-873381414</t>
  </si>
  <si>
    <t xml:space="preserve">Vodorovné dopravní značení stříkané barvou  přechody pro chodce, šipky, symboly bílé základní</t>
  </si>
  <si>
    <t>6 "symbol O1"</t>
  </si>
  <si>
    <t>6 "šipky"</t>
  </si>
  <si>
    <t>2 "taxi"</t>
  </si>
  <si>
    <t>2 "symbol chodce a cyklisty"</t>
  </si>
  <si>
    <t>97</t>
  </si>
  <si>
    <t>916241113</t>
  </si>
  <si>
    <t>Osazení obrubníku kamenného ležatého s boční opěrou do lože z betonu prostého</t>
  </si>
  <si>
    <t>159394509</t>
  </si>
  <si>
    <t>Osazení obrubníku kamenného se zřízením lože, s vyplněním a zatřením spár cementovou maltou ležatého s boční opěrou z betonu prostého, do lože z betonu prostého</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</si>
  <si>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</si>
  <si>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557,92</t>
  </si>
  <si>
    <t>443,01</t>
  </si>
  <si>
    <t>98</t>
  </si>
  <si>
    <t>583803340</t>
  </si>
  <si>
    <t>obrubník kamenný žulový přímý 250x200mm</t>
  </si>
  <si>
    <t>-1178634454</t>
  </si>
  <si>
    <t>Poznámka k položce:_x000d_
Barevnost obrub - přírodní šedá.</t>
  </si>
  <si>
    <t>24,21+19,14+75,14+10,14+13,48+3,55+7,97+32,13+23,21+3,52+4,39+40+46,01+6,68+12,49+2,24+6,19+6,3+5,8+5,8+75,78+58,42+3,21+12,51+55,39+4,22</t>
  </si>
  <si>
    <t>2+2+1+1+2+1+2+2+2+2+2</t>
  </si>
  <si>
    <t>583803330</t>
  </si>
  <si>
    <t>1428583736</t>
  </si>
  <si>
    <t>23+37,48+30,15+2+2,1+54+2,4+3,02+3,1+63,11+18+7,75+2,51+2,52+135,2+1,2+3,35+9,54+42,58</t>
  </si>
  <si>
    <t>100</t>
  </si>
  <si>
    <t>916241213</t>
  </si>
  <si>
    <t>Osazení obrubníku kamenného stojatého s boční opěrou do lože z betonu prostého</t>
  </si>
  <si>
    <t>1486164036</t>
  </si>
  <si>
    <t>Osazení obrubníku kamenného se zřízením lože, s vyplněním a zatřením spár cementovou maltou stojatého s boční opěrou z betonu prostého, do lože z betonu prostého</t>
  </si>
  <si>
    <t>101</t>
  </si>
  <si>
    <t>583803740</t>
  </si>
  <si>
    <t>obrubník kamenný žulový přímý 120x250mm</t>
  </si>
  <si>
    <t>-1328234731</t>
  </si>
  <si>
    <t>Poznámka k položce:_x000d_
1 bm = 82 kg_x000d_
Barevnost obrub - přírodní šedá.</t>
  </si>
  <si>
    <t>11,64+11,56+6,82+2,27+8,15+4,60+4,65+4,43+3,99+60,62+31,6+21,72+0,77+3,23+5,46</t>
  </si>
  <si>
    <t>5,52+15,81+21,22+27,24+8,66+6,58+18,05+1,97+20,80</t>
  </si>
  <si>
    <t>102</t>
  </si>
  <si>
    <t>583802140</t>
  </si>
  <si>
    <t>krajník kamenný žulový silniční 130x200x300-800mm</t>
  </si>
  <si>
    <t>1727785122</t>
  </si>
  <si>
    <t>6*7,85 "obrubníky kolem stromů"</t>
  </si>
  <si>
    <t>103</t>
  </si>
  <si>
    <t>919122132</t>
  </si>
  <si>
    <t>Těsnění spár zálivkou za tepla pro komůrky š 20 mm hl 40 mm s těsnicím profilem</t>
  </si>
  <si>
    <t>370868592</t>
  </si>
  <si>
    <t xml:space="preserve">Utěsnění dilatačních spár zálivkou za tepla  v cementobetonovém nebo živičném krytu včetně adhezního nátěru s těsnicím profilem pod zálivkou, pro komůrky šířky 20 mm, hloubky 40 mm</t>
  </si>
  <si>
    <t xml:space="preserve">Poznámka k souboru cen:_x000d_
1. V cenách jsou započteny i náklady na vyčištění spár před těsněním a zalitím a náklady na impregnaci, těsnění a zalití spár včetně dodání hmot. </t>
  </si>
  <si>
    <t>104</t>
  </si>
  <si>
    <t>919735112</t>
  </si>
  <si>
    <t>Řezání stávajícího živičného krytu hl do 100 mm</t>
  </si>
  <si>
    <t>-1178854122</t>
  </si>
  <si>
    <t xml:space="preserve">Řezání stávajícího živičného krytu nebo podkladu  hloubky přes 50 do 100 mm</t>
  </si>
  <si>
    <t xml:space="preserve">Poznámka k souboru cen:_x000d_
1. V cenách jsou započteny i náklady na spotřebu vody. </t>
  </si>
  <si>
    <t>105</t>
  </si>
  <si>
    <t>935932120</t>
  </si>
  <si>
    <t>Odvodňovací plastový žlab pro zatížení A15 vnitřní š 100 mm s roštem děrovaným z nerez oceli</t>
  </si>
  <si>
    <t>1375608377</t>
  </si>
  <si>
    <t>Odvodňovací plastový žlab pro třídu zatížení A 15 vnitřní šířky 100 mm s krycím roštem děrovaným z nerezové oceli</t>
  </si>
  <si>
    <t xml:space="preserve">Poznámka k souboru cen:_x000d_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</si>
  <si>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106</t>
  </si>
  <si>
    <t>935932324</t>
  </si>
  <si>
    <t>Odvodňovací plastový žlab pro zatížení C250 vnitřní š 200 mm s roštem mřížkovým z Pz oceli</t>
  </si>
  <si>
    <t>1672937801</t>
  </si>
  <si>
    <t>Odvodňovací plastový žlab pro třídu zatížení C 250 vnitřní šířky 200 mm s krycím roštem mřížkovým z pozinkované oceli</t>
  </si>
  <si>
    <t>12,33+15,05</t>
  </si>
  <si>
    <t>107</t>
  </si>
  <si>
    <t>936174311</t>
  </si>
  <si>
    <t>Montáž stojanu na kola pro 5 kol kotevními šrouby na pevný podklad</t>
  </si>
  <si>
    <t>1539973804</t>
  </si>
  <si>
    <t xml:space="preserve">Montáž stojanu na kola  přichyceného kotevními šrouby pro 2 kola</t>
  </si>
  <si>
    <t xml:space="preserve">Poznámka k souboru cen:_x000d_
1. V cenách jsou započteny i náklady na upevňovací materiál. 2. V cenách nejsou započteny náklady na dodání stojanu, tyto se oceňují ve specifikaci. </t>
  </si>
  <si>
    <t>Poznámka k položce:_x000d_
Montáž typového stojanu pro 2 kola.</t>
  </si>
  <si>
    <t>108</t>
  </si>
  <si>
    <t>M03</t>
  </si>
  <si>
    <t>Stojan na jízdní kola, ocelová kontrukce, gumový opěrník</t>
  </si>
  <si>
    <t>-156126671</t>
  </si>
  <si>
    <t xml:space="preserve">Poznámka k položce:_x000d_
Jako referenční výrobek a příkladný popis vizuálního, kvalitativního a technologického standardu uvádíme typ  EdgeTyre STE310.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plnění._x000d_
_x000d_
</t>
  </si>
  <si>
    <t>109</t>
  </si>
  <si>
    <t>962042321</t>
  </si>
  <si>
    <t>Bourání zdiva nadzákladového z betonu prostého přes 1 m3</t>
  </si>
  <si>
    <t>-227794466</t>
  </si>
  <si>
    <t xml:space="preserve">Bourání zdiva z betonu prostého  nadzákladového objemu přes 1 m3</t>
  </si>
  <si>
    <t xml:space="preserve">Poznámka k souboru cen:_x000d_
1. Bourání pilířů o průřezu přes 0,36 m2 se oceňuje cenami -2320 a - 2321 jako bourání zdiva nadzákladového z betonu prostého. </t>
  </si>
  <si>
    <t xml:space="preserve">15 </t>
  </si>
  <si>
    <t>110</t>
  </si>
  <si>
    <t>966006211</t>
  </si>
  <si>
    <t>Odstranění svislých dopravních značek ze sloupů, sloupků nebo konzol</t>
  </si>
  <si>
    <t>1080612697</t>
  </si>
  <si>
    <t xml:space="preserve">Odstranění (demontáž) svislých dopravních značek  s odklizením materiálu na skládku na vzdálenost do 20 m nebo s naložením na dopravní prostředek ze sloupů, sloupků nebo konzol</t>
  </si>
  <si>
    <t xml:space="preserve">Poznámka k souboru cen:_x000d_
1. Přemístění demontovaných značek na vzdálenost přes 20 m se oceňuje cenami souborů cen 997 22-1 Vodorovná doprava vybouraných hmot. </t>
  </si>
  <si>
    <t>9 "trvalé odstranění"</t>
  </si>
  <si>
    <t>8 "Přesun"</t>
  </si>
  <si>
    <t>111</t>
  </si>
  <si>
    <t>997006006</t>
  </si>
  <si>
    <t>Drcení stavebního odpadu z demolic ze zdiva z betonu prostého s dopravou do 100 m a naložením</t>
  </si>
  <si>
    <t>-1209978679</t>
  </si>
  <si>
    <t xml:space="preserve">Drcení stavebního odpadu z demolic  s dopravou na vzdálenost do 100 m a naložením do drtícího zařízení ze zdiva betonového</t>
  </si>
  <si>
    <t>293,02+16,4+10,288+91,443 "Podrcení vytrhaných obrub, krajníků a zám. dlažeb"</t>
  </si>
  <si>
    <t>112</t>
  </si>
  <si>
    <t>997221551</t>
  </si>
  <si>
    <t>Vodorovná doprava suti ze sypkých materiálů do 1 km</t>
  </si>
  <si>
    <t>1901593825</t>
  </si>
  <si>
    <t xml:space="preserve">Vodorovná doprava suti  bez naložení, ale se složením a s hrubým urovnáním ze sypkých materiálů, na vzdálenost do 1 km</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</si>
  <si>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</si>
  <si>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373,617 "Odvoz odfrézovaného živič. krytu"</t>
  </si>
  <si>
    <t>113</t>
  </si>
  <si>
    <t>997221559</t>
  </si>
  <si>
    <t>Příplatek ZKD 1 km u vodorovné dopravy suti ze sypkých materiálů</t>
  </si>
  <si>
    <t>1372486534</t>
  </si>
  <si>
    <t xml:space="preserve">Vodorovná doprava suti  bez naložení, ale se složením a s hrubým urovnáním Příplatek k ceně za každý další i započatý 1 km přes 1 km</t>
  </si>
  <si>
    <t>373,617*2 "odvoz odfréz. živič. krytu na skládku do 3km"</t>
  </si>
  <si>
    <t>114</t>
  </si>
  <si>
    <t>997221561</t>
  </si>
  <si>
    <t>Vodorovná doprava suti z kusových materiálů do 1 km</t>
  </si>
  <si>
    <t>-933560279</t>
  </si>
  <si>
    <t xml:space="preserve">Vodorovná doprava suti  bez naložení, ale se složením a s hrubým urovnáním z kusových materiálů, na vzdálenost do 1 km</t>
  </si>
  <si>
    <t>10,195+293,728 "žulové kostky"</t>
  </si>
  <si>
    <t>115</t>
  </si>
  <si>
    <t>997221569</t>
  </si>
  <si>
    <t>Příplatek ZKD 1 km u vodorovné dopravy suti z kusových materiálů</t>
  </si>
  <si>
    <t>640513771</t>
  </si>
  <si>
    <t>303,923*2 "Odvoz kostek na skládku do 3km"</t>
  </si>
  <si>
    <t>116</t>
  </si>
  <si>
    <t>997221611</t>
  </si>
  <si>
    <t>Nakládání suti na dopravní prostředky pro vodorovnou dopravu</t>
  </si>
  <si>
    <t>304821551</t>
  </si>
  <si>
    <t xml:space="preserve">Nakládání na dopravní prostředky  pro vodorovnou dopravu suti</t>
  </si>
  <si>
    <t xml:space="preserve">Poznámka k souboru cen:_x000d_
1. Ceny lze použít i pro překládání při lomené dopravě. 2. Ceny nelze použít při dopravě po železnici, po vodě nebo neobvyklými dopravními prostředky. </t>
  </si>
  <si>
    <t>373,617+303,923</t>
  </si>
  <si>
    <t>998</t>
  </si>
  <si>
    <t>Přesun hmot</t>
  </si>
  <si>
    <t>117</t>
  </si>
  <si>
    <t>998223011</t>
  </si>
  <si>
    <t>Přesun hmot pro pozemní komunikace s krytem dlážděným</t>
  </si>
  <si>
    <t>779456461</t>
  </si>
  <si>
    <t xml:space="preserve">Přesun hmot pro pozemní komunikace s krytem dlážděným  dopravní vzdálenost do 200 m jakékoliv délky objektu</t>
  </si>
  <si>
    <t>711</t>
  </si>
  <si>
    <t>Izolace proti vodě, vlhkosti a plynům</t>
  </si>
  <si>
    <t>118</t>
  </si>
  <si>
    <t>711141559</t>
  </si>
  <si>
    <t>Provedení izolace proti zemní vlhkosti pásy přitavením vodorovné NAIP</t>
  </si>
  <si>
    <t>-983097044</t>
  </si>
  <si>
    <t xml:space="preserve">Provedení izolace proti zemní vlhkosti pásy přitavením  NAIP na ploše vodorovné V</t>
  </si>
  <si>
    <t xml:space="preserve">Poznámka k souboru cen:_x000d_
1. Izolace plochy jednotlivě do 10 m2 se oceňují skladebně cenou příslušné izolace a cenou 711 19-9097 Příplatek za plochu do 10 m2. </t>
  </si>
  <si>
    <t>363,96*3 "skladba nad SO701"</t>
  </si>
  <si>
    <t>119</t>
  </si>
  <si>
    <t>628212280</t>
  </si>
  <si>
    <t>asfaltový pás separační s krycí vrstvou tl. do 1 mm, typu R</t>
  </si>
  <si>
    <t>-1395859235</t>
  </si>
  <si>
    <t>1091,88*1,15 'Přepočtené koeficientem množství</t>
  </si>
  <si>
    <t>120</t>
  </si>
  <si>
    <t>711161112</t>
  </si>
  <si>
    <t>Izolace proti zemní vlhkosti nopovou fólií vodorovná, nopek v 8,0 mm, tl do 0,6 mm</t>
  </si>
  <si>
    <t>324049256</t>
  </si>
  <si>
    <t>Izolace proti zemní vlhkosti a beztlakové vodě nopovými fóliemi na ploše vodorovné V vrstva ochranná, odvětrávací a drenážní výška nopku 8,0 mm, tl. fólie do 0,6 mm</t>
  </si>
  <si>
    <t>148+72</t>
  </si>
  <si>
    <t>121</t>
  </si>
  <si>
    <t>711191001</t>
  </si>
  <si>
    <t>Provedení adhezního můstku na vodorovné ploše</t>
  </si>
  <si>
    <t>-109162237</t>
  </si>
  <si>
    <t>Provedení nátěru adhezního můstku na ploše vodorovné V</t>
  </si>
  <si>
    <t>122</t>
  </si>
  <si>
    <t>58581220</t>
  </si>
  <si>
    <t>můstek adhezní pod izolační a vyrovnávací lepící hmoty</t>
  </si>
  <si>
    <t>kg</t>
  </si>
  <si>
    <t>483204511</t>
  </si>
  <si>
    <t>Poznámka k položce:_x000d_
Spotřeba: 6-10 kg/m²</t>
  </si>
  <si>
    <t>363,96*0,118 'Přepočtené koeficientem množství</t>
  </si>
  <si>
    <t>SO201 - Opěrná zeď rampy</t>
  </si>
  <si>
    <t xml:space="preserve">    3 - Svislé a kompletní konstrukce</t>
  </si>
  <si>
    <t xml:space="preserve">    767 - Konstrukce zámečnické</t>
  </si>
  <si>
    <t xml:space="preserve">    783 - Dokončovací práce - nátěry</t>
  </si>
  <si>
    <t>131201102</t>
  </si>
  <si>
    <t>Hloubení jam nezapažených v hornině tř. 3 objemu do 1000 m3</t>
  </si>
  <si>
    <t>-1697559947</t>
  </si>
  <si>
    <t>Hloubení nezapažených jam a zářezů s urovnáním dna do předepsaného profilu a spádu v hornině tř. 3 přes 100 do 1 000 m3</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</si>
  <si>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</si>
  <si>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101,36+234,15+70,17+121,5 "viz výpočet kubatur"</t>
  </si>
  <si>
    <t>151101401</t>
  </si>
  <si>
    <t>Zřízení vzepření stěn při pažení příložném hl do 4 m</t>
  </si>
  <si>
    <t>-1025830150</t>
  </si>
  <si>
    <t xml:space="preserve">Zřízení vzepření zapažených stěn výkopů  s potřebným přepažováním při roubení příložném, hloubky do 4 m</t>
  </si>
  <si>
    <t xml:space="preserve">Poznámka k souboru cen:_x000d_
1. Ceny nelze použít pro kotvení zapažených stěn zvenku; toto kotvení se oceňuje příslušnými cenami katalogu 800-2 Zvláštní zakládání objektů. </t>
  </si>
  <si>
    <t>1924369363</t>
  </si>
  <si>
    <t>101,36+234,15+70,17+121,5</t>
  </si>
  <si>
    <t>1513835043</t>
  </si>
  <si>
    <t>527,18*1,7</t>
  </si>
  <si>
    <t>-1053908244</t>
  </si>
  <si>
    <t>81,65+6,81+205,16+3,27 "zásyp za zdí-viz výpočet kubatur"</t>
  </si>
  <si>
    <t>212792212</t>
  </si>
  <si>
    <t>Odvodnění mostní opěry - drenážní flexibilní plastové potrubí DN 160</t>
  </si>
  <si>
    <t>1746325719</t>
  </si>
  <si>
    <t>Odvodnění mostní opěry z plastových trub drenážní potrubí flexibilní DN 160</t>
  </si>
  <si>
    <t xml:space="preserve">Poznámka k souboru cen:_x000d_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</si>
  <si>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213111111</t>
  </si>
  <si>
    <t>Stabilizace základové spáry zřízením vrstvy z geomříže tkané</t>
  </si>
  <si>
    <t>1048678209</t>
  </si>
  <si>
    <t xml:space="preserve">Stabilizace základové spáry zřízením vrstvy z geomříže  tkané</t>
  </si>
  <si>
    <t xml:space="preserve">Poznámka k souboru cen:_x000d_
1. Ceny jsou určeny pro zřízení geomříží na upraveném povrchu. 2. V cenách jsou započteny i náklady na položení geomříží a jejich spojení včetně přesahů. 3. V cenách nejsou započteny náklady na dodávku geomříží, která se oceňuje ve specifikaci. Ztratné včetně přesahů a kotvení krajů lze stanovit ve výši 15 až 20 %. </t>
  </si>
  <si>
    <t>12*2*5 "operna zed rampy"</t>
  </si>
  <si>
    <t>20*2*5</t>
  </si>
  <si>
    <t>69321063</t>
  </si>
  <si>
    <t>geomříž dvouosá PES s tahovou pevností podélně i příčně 40kN/m</t>
  </si>
  <si>
    <t>-2017043069</t>
  </si>
  <si>
    <t>320*1,15 'Přepočtené koeficientem množství</t>
  </si>
  <si>
    <t>274313511</t>
  </si>
  <si>
    <t>Základové pásy z betonu tř. C 12/15</t>
  </si>
  <si>
    <t>1380470798</t>
  </si>
  <si>
    <t>Základy z betonu prostého pasy betonu kamenem neprokládaného tř. C 12/15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</si>
  <si>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</si>
  <si>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Poznámka k položce:_x000d_
základ pod svahové tvárnice</t>
  </si>
  <si>
    <t>13*0,8*0,8</t>
  </si>
  <si>
    <t>Svislé a kompletní konstrukce</t>
  </si>
  <si>
    <t>327323128</t>
  </si>
  <si>
    <t>Opěrné zdi a valy ze ŽB tř. C 30/37</t>
  </si>
  <si>
    <t>-810519741</t>
  </si>
  <si>
    <t xml:space="preserve">Opěrné zdi a valy z betonu železového  bez zvláštních nároků na vliv prostředí tř. C 30/37</t>
  </si>
  <si>
    <t xml:space="preserve">Poznámka k souboru cen:_x000d_
1. Ceny jsou určeny pro jakoukoliv tloušťku zdí. </t>
  </si>
  <si>
    <t>24,86+32,96+5,65 "beton spodní část zdi"</t>
  </si>
  <si>
    <t>26,2+38,55 "beton svislá část zdi"</t>
  </si>
  <si>
    <t>327361006</t>
  </si>
  <si>
    <t>Výztuž opěrných zdí a valů D 12 mm z betonářské oceli 10 505</t>
  </si>
  <si>
    <t>396042763</t>
  </si>
  <si>
    <t xml:space="preserve">Výztuž opěrných zdí a valů  průměru do 12 mm, z oceli 10 505 (R) nebo BSt 500</t>
  </si>
  <si>
    <t xml:space="preserve">Poznámka k souboru cen:_x000d_
1. Ceny lze použít i pro případné výztuže základů opěrných zdí a valů. </t>
  </si>
  <si>
    <t>128,22*0,065 "vyztužení 65kg/m3"</t>
  </si>
  <si>
    <t>327711212</t>
  </si>
  <si>
    <t>Opěrná konstrukce ze zemin vyztužených geosyntetiky pohled z tvárnic do 20 ks/m2 v do 4 m</t>
  </si>
  <si>
    <t>161598151</t>
  </si>
  <si>
    <t>Opěrná konstrukce ze zemin vyztužených geosyntetiky s pohledovou plochou z betonových tvarovek do 20 ks/m2, výšky přes 2 do 4 m</t>
  </si>
  <si>
    <t xml:space="preserve">Poznámka k souboru cen:_x000d_
1. Množství měrných jednotek se určuje v m2 pohledové plochy konstrukce. 2. V cenách jsou započteny i náklady na pohledový prvek, výztužnou geomříž, spojovací materiál a zemní práce spojené se zpracováním zeminy - rozhrnutí a hutnění. 3. V cenách nejsou započteny náklady na: a) zásypový materiál vyztuženého bloku; pokud je zásyp prováděn z nakupovaného materiálu, oceňuje se ve specifikaci, b) na základový pás; tyto náklady se oceňují cenami souboru cen 27* 31 Základy z betonu prostého katalogu 801-1 Budovy a haly - zděné a monolitické. 4. Pro související zemní práce platí: a) ceny jsou stanoveny pro zeminy tříd 1-4. Provádění v zeminách vyšších tříd se oceňuje individuálně, b) při výpočtu objemů je hloubka vyztuženého bloku rovna výšce konstrukce. U konstrukcí výšky do 2 m, ceny -1211 a -1221, je hloubka vyztuženého bloku 1,5 násobkem její výšky. 5. V množství geomříží je započteno ztratné 5 %. </t>
  </si>
  <si>
    <t>59228244</t>
  </si>
  <si>
    <t>svahovka liaporbetonová kulatá s jednostranným vybráním šedý 300x500x440mm</t>
  </si>
  <si>
    <t>94721781</t>
  </si>
  <si>
    <t>341351111</t>
  </si>
  <si>
    <t>Zřízení oboustranného bednění nosných stěn</t>
  </si>
  <si>
    <t>1407504603</t>
  </si>
  <si>
    <t>Bednění stěn a příček nosných rovné oboustranné za každou stranu zřízení</t>
  </si>
  <si>
    <t>(26,2+38,55)/0,45</t>
  </si>
  <si>
    <t>341351112</t>
  </si>
  <si>
    <t>Odstranění oboustranného bednění nosných stěn</t>
  </si>
  <si>
    <t>-538444087</t>
  </si>
  <si>
    <t>Bednění stěn a příček nosných rovné oboustranné za každou stranu odstranění</t>
  </si>
  <si>
    <t>451315123</t>
  </si>
  <si>
    <t>Podkladní nebo výplňová vrstva z betonu C 8/10 tl do 150 mm</t>
  </si>
  <si>
    <t>1040971755</t>
  </si>
  <si>
    <t xml:space="preserve">Podkladní a výplňové vrstvy z betonu prostého  tloušťky do 150 mm, z betonu C 8/10</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</si>
  <si>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</si>
  <si>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50+65 "plocha programem"</t>
  </si>
  <si>
    <t>911121111</t>
  </si>
  <si>
    <t>Montáž zábradlí ocelového přichyceného vruty do betonového podkladu</t>
  </si>
  <si>
    <t>1399949588</t>
  </si>
  <si>
    <t xml:space="preserve">Montáž zábradlí ocelového  přichyceného vruty do betonového podkladu</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</si>
  <si>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</si>
  <si>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26,3+10,35+6,83</t>
  </si>
  <si>
    <t>998012021</t>
  </si>
  <si>
    <t>Přesun hmot pro budovy monolitické v do 6 m</t>
  </si>
  <si>
    <t>-1413917102</t>
  </si>
  <si>
    <t xml:space="preserve">Přesun hmot pro budovy občanské výstavby, bydlení, výrobu a služby  s nosnou svislou konstrukcí monolitickou betonovou tyčovou nebo plošnou s jakýkoliv obvodovým pláštěm kromě vyzdívaného vodorovná dopravní vzdálenost do 100 m pro budovy výšky do 6 m</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</si>
  <si>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</si>
  <si>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998153131</t>
  </si>
  <si>
    <t>Přesun hmot pro samostatné zdi a valy zděné z cihel, kamene, tvárnic nebo monolitické v do 12 m</t>
  </si>
  <si>
    <t>1061876392</t>
  </si>
  <si>
    <t xml:space="preserve">Přesun hmot pro zdi a valy samostatné  se svislou nosnou konstrukcí zděnou nebo monolitickou betonovou tyčovou nebo plošnou vodorovná dopravní vzdálenost do 50 m, pro zdi výšky do 12 m</t>
  </si>
  <si>
    <t>767</t>
  </si>
  <si>
    <t>Konstrukce zámečnické</t>
  </si>
  <si>
    <t>767995115</t>
  </si>
  <si>
    <t>Montáž atypických zámečnických konstrukcí hmotnosti do 100 kg</t>
  </si>
  <si>
    <t>987049042</t>
  </si>
  <si>
    <t xml:space="preserve">Montáž ostatních atypických zámečnických konstrukcí  hmotnosti přes 50 do 100 kg</t>
  </si>
  <si>
    <t xml:space="preserve">Poznámka k souboru cen:_x000d_
1. Určení cen se řídí hmotností jednotlivě montovaného dílu konstrukce. </t>
  </si>
  <si>
    <t>130102700</t>
  </si>
  <si>
    <t>tyč ocelová plochá jakost 11 375 80x8mm</t>
  </si>
  <si>
    <t>-1269551726</t>
  </si>
  <si>
    <t>Poznámka k položce:_x000d_
Hmotnost: 5,02 kg/m</t>
  </si>
  <si>
    <t>45*45,9/1000</t>
  </si>
  <si>
    <t>130102780</t>
  </si>
  <si>
    <t>tyč ocelová plochá jakost 11 375 80x20mm</t>
  </si>
  <si>
    <t>-1234691610</t>
  </si>
  <si>
    <t>Poznámka k položce:_x000d_
Hmotnost: 12,56 kg/m</t>
  </si>
  <si>
    <t>45*25,2/1000</t>
  </si>
  <si>
    <t>998767101</t>
  </si>
  <si>
    <t>Přesun hmot tonážní pro zámečnické konstrukce v objektech v do 6 m</t>
  </si>
  <si>
    <t>-1201007060</t>
  </si>
  <si>
    <t xml:space="preserve">Přesun hmot pro zámečnické konstrukce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</si>
  <si>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</si>
  <si>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998767194</t>
  </si>
  <si>
    <t>Příplatek k přesunu hmot tonážní 767 za zvětšený přesun do 1000 m</t>
  </si>
  <si>
    <t>-55219219</t>
  </si>
  <si>
    <t xml:space="preserve">Přesun hmot pro zámečnické konstrukce  stanovený z hmotnosti přesunovaného materiálu Příplatek k cenám za zvětšený přesun přes vymezenou největší dopravní vzdálenost do 1000 m</t>
  </si>
  <si>
    <t>783</t>
  </si>
  <si>
    <t>Dokončovací práce - nátěry</t>
  </si>
  <si>
    <t>783301311</t>
  </si>
  <si>
    <t>Odmaštění zámečnických konstrukcí vodou ředitelným odmašťovačem</t>
  </si>
  <si>
    <t>270521828</t>
  </si>
  <si>
    <t>Příprava podkladu zámečnických konstrukcí před provedením nátěru odmaštění odmašťovačem vodou ředitelným</t>
  </si>
  <si>
    <t>783314101</t>
  </si>
  <si>
    <t>Základní jednonásobný syntetický nátěr zámečnických konstrukcí</t>
  </si>
  <si>
    <t>1279131975</t>
  </si>
  <si>
    <t>Základní nátěr zámečnických konstrukcí jednonásobný syntetický</t>
  </si>
  <si>
    <t>783314201</t>
  </si>
  <si>
    <t>Základní antikorozní jednonásobný syntetický standardní nátěr zámečnických konstrukcí</t>
  </si>
  <si>
    <t>-1502256425</t>
  </si>
  <si>
    <t>Základní antikorozní nátěr zámečnických konstrukcí jednonásobný syntetický standardní</t>
  </si>
  <si>
    <t>783317101</t>
  </si>
  <si>
    <t>Krycí jednonásobný syntetický standardní nátěr zámečnických konstrukcí</t>
  </si>
  <si>
    <t>-1068764018</t>
  </si>
  <si>
    <t>Krycí nátěr (email) zámečnických konstrukcí jednonásobný syntetický standardní</t>
  </si>
  <si>
    <t>97,65*2 'Přepočtené koeficientem množství</t>
  </si>
  <si>
    <t>SO202 - Zárubní zeď</t>
  </si>
  <si>
    <t>131201101</t>
  </si>
  <si>
    <t>Hloubení jam nezapažených v hornině tř. 3 objemu do 100 m3</t>
  </si>
  <si>
    <t>-942976980</t>
  </si>
  <si>
    <t>Hloubení nezapažených jam a zářezů s urovnáním dna do předepsaného profilu a spádu v hornině tř. 3 do 100 m3</t>
  </si>
  <si>
    <t>4*1,5*16</t>
  </si>
  <si>
    <t>-749188877</t>
  </si>
  <si>
    <t>-1450016915</t>
  </si>
  <si>
    <t>96*1,7</t>
  </si>
  <si>
    <t>-478919225</t>
  </si>
  <si>
    <t>3*1*16</t>
  </si>
  <si>
    <t>58331200</t>
  </si>
  <si>
    <t>1750824471</t>
  </si>
  <si>
    <t>48*1,8 'Přepočtené koeficientem množství</t>
  </si>
  <si>
    <t>1661397791</t>
  </si>
  <si>
    <t>272441140</t>
  </si>
  <si>
    <t>pryž těsnící E9566 š 1400mm tl 3mm</t>
  </si>
  <si>
    <t>2100127137</t>
  </si>
  <si>
    <t>1,4*16</t>
  </si>
  <si>
    <t>274313311</t>
  </si>
  <si>
    <t>Základové pásy z betonu tř. C 8/10</t>
  </si>
  <si>
    <t>423167808</t>
  </si>
  <si>
    <t>Základy z betonu prostého pasy betonu kamenem neprokládaného tř. C 8/10</t>
  </si>
  <si>
    <t>0,75*1,5*16,25 "základ. pás pod stěnou z beton. tvárnic"</t>
  </si>
  <si>
    <t>279113146</t>
  </si>
  <si>
    <t>Základová zeď tl do 500 mm z tvárnic ztraceného bednění včetně výplně z betonu tř. C 20/25</t>
  </si>
  <si>
    <t>-2007880595</t>
  </si>
  <si>
    <t xml:space="preserve">Základové zdi z tvárnic ztraceného bednění včetně výplně z betonu  bez zvláštních nároků na vliv prostředí třídy C 20/25, tloušťky zdiva přes 400 do 500 mm</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</si>
  <si>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</si>
  <si>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2,85*14</t>
  </si>
  <si>
    <t>279361821</t>
  </si>
  <si>
    <t>Výztuž základových zdí nosných betonářskou ocelí 10 505</t>
  </si>
  <si>
    <t>-1680653016</t>
  </si>
  <si>
    <t xml:space="preserve">Výztuž základových zdí nosných  svislých nebo odkloněných od svislice, rovinných nebo oblých, deskových nebo žebrových, včetně výztuže jejich žeber z betonářské oceli 10 505 (R) nebo BSt 500</t>
  </si>
  <si>
    <t>40,39*0,5*0,065</t>
  </si>
  <si>
    <t>348272515</t>
  </si>
  <si>
    <t>Plotová stříška pro zeď tl 295 mm z tvarovek hladkých nebo štípaných přírodních</t>
  </si>
  <si>
    <t>-369283033</t>
  </si>
  <si>
    <t xml:space="preserve">Ploty z tvárnic betonových  plotová stříška lepená mrazuvzdorným lepidlem z tvarovek hladkých nebo štípaných, sedlového tvaru přírodních, tloušťka zdiva 295 mm</t>
  </si>
  <si>
    <t xml:space="preserve">Poznámka k souboru cen:_x000d_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</si>
  <si>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2*16</t>
  </si>
  <si>
    <t>564871116</t>
  </si>
  <si>
    <t>Podklad ze štěrkodrtě ŠD tl. 300 mm</t>
  </si>
  <si>
    <t>1238803678</t>
  </si>
  <si>
    <t xml:space="preserve">Podklad ze štěrkodrti ŠD  s rozprostřením a zhutněním, po zhutnění tl. 300 mm</t>
  </si>
  <si>
    <t>2*16,25</t>
  </si>
  <si>
    <t>622331121</t>
  </si>
  <si>
    <t>Cementová omítka hladká jednovrstvá vnějších stěn nanášená ručně</t>
  </si>
  <si>
    <t>-1877128341</t>
  </si>
  <si>
    <t xml:space="preserve">Omítka cementová vnějších ploch  nanášená ručně jednovrstvá, tloušťky do 15 mm hladká stěn</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</si>
  <si>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</si>
  <si>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935115115</t>
  </si>
  <si>
    <t>Příkopy z melioračních žlábků pro povrchové odvodnění</t>
  </si>
  <si>
    <t>-683568556</t>
  </si>
  <si>
    <t xml:space="preserve">Odvodňovací zařízení povrchové  prefabrikované příkopy zpevněné z tvárnic příkopových melioračních žlábků</t>
  </si>
  <si>
    <t xml:space="preserve">Poznámka k souboru cen:_x000d_
1. Ceny jsou stanoveny pro odvodňovací zařízení podle Vzorového listu železničního listu. železničního spodku (ČD Ž 3.1). 2. V cenách jsou započteny: a) u cen -5111 až -5115 náklady na betonové lože z betonu C12/15 a na dodání a osazení příslušné tvárnice. b) u cen -5211 až -5241 náklady na podkladní beton C12/15, dodání a osazení příslušného dílce, dodání a osazení pochozí krycí desky, na izolaci proti vodě na plochách zídek ve styku s okolní zeminou, a na výplň z nepropustného materiálu pod úrovní dna odvodňovacích otvorů. c) u cen -5311 až -5622 náklady na konstrukci zídky z prostého betonu včetně bednění a odbednění, zřízení odvodňovacích otvorů, dodávku a osazení pochozí desky. 3. V cenách nejsou započteny náklady na zemní práce (výkopy, zásypy zeminou i nakoupeným zásypovým materiálem, odvoz přebytečné zeminy, dodání a osazení geotextilie jako ochrany proti zanášení). Tyto práce lze oceňovat příslušnými cenami katalogu 800-1 Zemní práce. 4. Měrnou jednotkou je m délky odvodňovacího zařízení měřené v ose výkopu. </t>
  </si>
  <si>
    <t>998001011</t>
  </si>
  <si>
    <t>Přesun hmot pro piloty nebo podzemní stěny betonované na místě</t>
  </si>
  <si>
    <t>-314901544</t>
  </si>
  <si>
    <t xml:space="preserve">Přesun hmot  pro piloty nebo podzemní stěny betonované na místě</t>
  </si>
  <si>
    <t xml:space="preserve">Poznámka k souboru cen:_x000d_
1. Přesunu hmot lze použít bez omezení největší dopravní vzdálenosti. 2. Ceny přesunu hmot - 1011 jsou určeny i pro výplně z kameniva. </t>
  </si>
  <si>
    <t>767161223</t>
  </si>
  <si>
    <t>Montáž zábradlí rovného z profilové oceli do zdí hmotnosti přes 60 kg</t>
  </si>
  <si>
    <t>297222809</t>
  </si>
  <si>
    <t xml:space="preserve">Montáž zábradlí rovného  z profilové oceli do zdiva, hmotnosti 1 m zábradlí přes 60 kg</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</si>
  <si>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</si>
  <si>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-1428062989</t>
  </si>
  <si>
    <t>14011056</t>
  </si>
  <si>
    <t>trubka ocelová bezešvá hladká jakost 11 353 82,5x10mm</t>
  </si>
  <si>
    <t>-929094713</t>
  </si>
  <si>
    <t>16+16+4</t>
  </si>
  <si>
    <t>-1177087372</t>
  </si>
  <si>
    <t>-1625011627</t>
  </si>
  <si>
    <t>-389160379</t>
  </si>
  <si>
    <t>36*3,14*0,08</t>
  </si>
  <si>
    <t>-1398664153</t>
  </si>
  <si>
    <t>1185027825</t>
  </si>
  <si>
    <t>1041200981</t>
  </si>
  <si>
    <t>36*3,14*0,08*2</t>
  </si>
  <si>
    <t>SO401 - Veřejné osvětlení</t>
  </si>
  <si>
    <t xml:space="preserve">    741 - Elektroinstalace - silnoproud</t>
  </si>
  <si>
    <t xml:space="preserve">    743 - Elektromontáže - hrubá montáž</t>
  </si>
  <si>
    <t>HZS - Hodinové zúčtovací sazby</t>
  </si>
  <si>
    <t>132101101</t>
  </si>
  <si>
    <t>Hloubení rýh šířky do 600 mm v hornině tř. 1 a 2 objemu do 100 m3</t>
  </si>
  <si>
    <t>1926490949</t>
  </si>
  <si>
    <t xml:space="preserve">Hloubení zapažených i nezapažených rýh šířky do 600 mm  s urovnáním dna do předepsaného profilu a spádu v horninách tř. 1 a 2 do 100 m3</t>
  </si>
  <si>
    <t>(176+1+1+57+1+1+80+3+55)*0,8*0,35</t>
  </si>
  <si>
    <t>162501101</t>
  </si>
  <si>
    <t>Vodorovné přemístění do 2500 m výkopku/sypaniny z horniny tř. 1 až 4</t>
  </si>
  <si>
    <t>-1069001353</t>
  </si>
  <si>
    <t xml:space="preserve">Vodorovné přemístění výkopku nebo sypaniny po suchu  na obvyklém dopravním prostředku, bez naložení výkopku, avšak se složením bez rozhrnutí z horniny tř. 1 až 4 na vzdálenost přes 2 000 do 2 500 m</t>
  </si>
  <si>
    <t>1334008127</t>
  </si>
  <si>
    <t>108*1,9 'Přepočtené koeficientem množství</t>
  </si>
  <si>
    <t>-723450233</t>
  </si>
  <si>
    <t>(176+1+1+57+1+1+80+3+55)*0,7*0,35</t>
  </si>
  <si>
    <t>451572111</t>
  </si>
  <si>
    <t>Lože pod potrubí otevřený výkop z kameniva drobného těženého</t>
  </si>
  <si>
    <t>1285805383</t>
  </si>
  <si>
    <t>Lože pod potrubí, stoky a drobné objekty v otevřeném výkopu z kameniva drobného těženého 0 až 4 mm</t>
  </si>
  <si>
    <t xml:space="preserve">Poznámka k souboru cen:_x000d_
1. Ceny -1111 a -1192 lze použít i pro zřízení sběrných vrstev nad drenážními trubkami. 2. V cenách -5111 a -1192 jsou započteny i náklady na prohození výkopku získaného při zemních pracích. </t>
  </si>
  <si>
    <t>(176+1+1+57+1+1+80+3+55)*0,1*0,35</t>
  </si>
  <si>
    <t>490805833</t>
  </si>
  <si>
    <t>176+1+1+57+1+1+80+3+55</t>
  </si>
  <si>
    <t>741</t>
  </si>
  <si>
    <t>Elektroinstalace - silnoproud</t>
  </si>
  <si>
    <t>741110053</t>
  </si>
  <si>
    <t>Montáž trubka plastová ohebná D přes 35 mm uložená volně</t>
  </si>
  <si>
    <t>2092398397</t>
  </si>
  <si>
    <t>Montáž trubek elektroinstalačních s nasunutím nebo našroubováním do krabic plastových ohebných, uložených volně, vnější Ø přes 35 mm</t>
  </si>
  <si>
    <t>(176+1+1+57+1+1+80+3+55)*1,1</t>
  </si>
  <si>
    <t>345713610</t>
  </si>
  <si>
    <t>trubka elektroinstalační HDPE tuhá dvouplášťová korugovaná D 41/50mm</t>
  </si>
  <si>
    <t>2071729467</t>
  </si>
  <si>
    <t>Poznámka k položce:_x000d_
EAN 8595057698178</t>
  </si>
  <si>
    <t>741122211</t>
  </si>
  <si>
    <t>Montáž kabel Cu plný kulatý žíla 3x1,5 až 6 mm2 uložený volně (CYKY)</t>
  </si>
  <si>
    <t>-1663573772</t>
  </si>
  <si>
    <t>Montáž kabelů měděných bez ukončení uložených volně nebo v liště plných kulatých (CYKY) počtu a průřezu žil 3x1,5 až 6 mm2</t>
  </si>
  <si>
    <t>341110300</t>
  </si>
  <si>
    <t>kabel silový s Cu jádrem 1 kV 3x1,5mm2</t>
  </si>
  <si>
    <t>-1415185087</t>
  </si>
  <si>
    <t>Poznámka k položce:_x000d_
obsah kovu [kg/m], Cu =0,044, Al =0</t>
  </si>
  <si>
    <t>741122234</t>
  </si>
  <si>
    <t>Montáž kabel Cu plný kulatý žíla 5x16 mm2 uložený volně (CYKY)</t>
  </si>
  <si>
    <t>-739664530</t>
  </si>
  <si>
    <t>Montáž kabelů měděných bez ukončení uložených volně nebo v liště plných kulatých (CYKY) počtu a průřezu žil 5x16 mm2</t>
  </si>
  <si>
    <t>kabel silový s Cu jádrem CYKY 5x16 mm2</t>
  </si>
  <si>
    <t>2050840151</t>
  </si>
  <si>
    <t>741410001</t>
  </si>
  <si>
    <t>Montáž vodič uzemňovací pásek D do 120 mm2 na povrchu</t>
  </si>
  <si>
    <t>-889424924</t>
  </si>
  <si>
    <t>Montáž uzemňovacího vedení s upevněním, propojením a připojením pomocí svorek na povrchu pásku průřezu do 120 mm2</t>
  </si>
  <si>
    <t>354420620</t>
  </si>
  <si>
    <t>pás zemnící 30x4mm FeZn</t>
  </si>
  <si>
    <t>-773661047</t>
  </si>
  <si>
    <t>741420021</t>
  </si>
  <si>
    <t>Montáž svorka hromosvodná se 2 šrouby</t>
  </si>
  <si>
    <t>-551182882</t>
  </si>
  <si>
    <t>Montáž hromosvodného vedení svorek se 2 šrouby</t>
  </si>
  <si>
    <t xml:space="preserve">Poznámka k souboru cen:_x000d_
1. Svodovými dráty se rozumí i jímací vedení na střeše. </t>
  </si>
  <si>
    <t>354418950</t>
  </si>
  <si>
    <t>svorka připojovací k připojení kovových částí</t>
  </si>
  <si>
    <t>-408779523</t>
  </si>
  <si>
    <t>354419960</t>
  </si>
  <si>
    <t>svorka odbočovací a spojovací pro spojování kruhových a páskových vodičů, FeZn</t>
  </si>
  <si>
    <t>-2013551625</t>
  </si>
  <si>
    <t>R01</t>
  </si>
  <si>
    <t>Montáž pojistek</t>
  </si>
  <si>
    <t>1343349513</t>
  </si>
  <si>
    <t xml:space="preserve">Pojistka  6A gG 						</t>
  </si>
  <si>
    <t>-597379434</t>
  </si>
  <si>
    <t>R02</t>
  </si>
  <si>
    <t>stožár ocelový do délky 12m						</t>
  </si>
  <si>
    <t>1409337031</t>
  </si>
  <si>
    <t>Stožár 6m bezpaticový - žárový zinek															</t>
  </si>
  <si>
    <t>-2010340128</t>
  </si>
  <si>
    <t xml:space="preserve">Výbojka  sodík. 70W						</t>
  </si>
  <si>
    <t>R03</t>
  </si>
  <si>
    <t>Výložník ocelový 1-ramenný do hmotnosti 35kg						</t>
  </si>
  <si>
    <t>1761830186</t>
  </si>
  <si>
    <t xml:space="preserve">Výložník  1000  pro stožáry 						</t>
  </si>
  <si>
    <t>-507626325</t>
  </si>
  <si>
    <t>R04</t>
  </si>
  <si>
    <t>Stožárová ochranná manžeta						</t>
  </si>
  <si>
    <t>1992203763</t>
  </si>
  <si>
    <t>Manžeta ochranná stožárová						</t>
  </si>
  <si>
    <t>-1963768546</t>
  </si>
  <si>
    <t>R05</t>
  </si>
  <si>
    <t>Elektrovýzbroj stožáru pro 1 okruh						</t>
  </si>
  <si>
    <t>2139397918</t>
  </si>
  <si>
    <t>elektrovýzbroj stožáru pro 1 okruh						</t>
  </si>
  <si>
    <t>Elektrovýzbroj stožárová do 5x 25mm2						</t>
  </si>
  <si>
    <t>672002335</t>
  </si>
  <si>
    <t>M07</t>
  </si>
  <si>
    <t>Pouzdro SP 250/1500 stožárové						</t>
  </si>
  <si>
    <t>-657348632</t>
  </si>
  <si>
    <t>R06</t>
  </si>
  <si>
    <t>Svítidlo LED do 125 W						</t>
  </si>
  <si>
    <t>-370092476</t>
  </si>
  <si>
    <t>M08</t>
  </si>
  <si>
    <t>Svítidlo LED 50W 4000K				"						</t>
  </si>
  <si>
    <t>768238175</t>
  </si>
  <si>
    <t>Svítidlo LED 50W 4000K s kabelem 6m						</t>
  </si>
  <si>
    <t>Poznámka k položce:_x000d_
Jako referenční výrobek a příkladný popis vizuálního, kvalitativního a technologického standardu uvádíme typ Global Lighting GL-ST 50W 4000K.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</si>
  <si>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743</t>
  </si>
  <si>
    <t>Elektromontáže - hrubá montáž</t>
  </si>
  <si>
    <t>743611121</t>
  </si>
  <si>
    <t>Montáž vodič uzemňovací drát nebo lano D do 10 mm na povrchu</t>
  </si>
  <si>
    <t>-2097945388</t>
  </si>
  <si>
    <t>Montáž uzemňovacího vedení s upevněním, propojením a připojením pomocí svorek na povrchu drátu nebo lana Ø do 10 mm</t>
  </si>
  <si>
    <t>354410730</t>
  </si>
  <si>
    <t>drát D 10mm FeZn</t>
  </si>
  <si>
    <t>716019881</t>
  </si>
  <si>
    <t>Poznámka k položce:_x000d_
Hmotnost: 0,62 kg/m</t>
  </si>
  <si>
    <t>HZS</t>
  </si>
  <si>
    <t>Hodinové zúčtovací sazby</t>
  </si>
  <si>
    <t>HZS4131</t>
  </si>
  <si>
    <t>Hodinová zúčtovací sazba jeřábník</t>
  </si>
  <si>
    <t>hod</t>
  </si>
  <si>
    <t>512</t>
  </si>
  <si>
    <t>285167659</t>
  </si>
  <si>
    <t xml:space="preserve">Hodinové zúčtovací sazby ostatních profesí  obsluha stavebních strojů a zařízení jeřábník</t>
  </si>
  <si>
    <t>Poznámka k položce:_x000d_
Demontáž stávajícího zařízení</t>
  </si>
  <si>
    <t>8*2</t>
  </si>
  <si>
    <t>HZS4141</t>
  </si>
  <si>
    <t>Hodinová zúčtovací sazba vazač břemen</t>
  </si>
  <si>
    <t>1944774861</t>
  </si>
  <si>
    <t xml:space="preserve">Hodinové zúčtovací sazby ostatních profesí  obsluha stavebních strojů a zařízení vazač břemen</t>
  </si>
  <si>
    <t>SO402 - Informační systém</t>
  </si>
  <si>
    <t xml:space="preserve">      91 - Doplňující konstrukce a práce pozemních komunikací, letišť a ploch</t>
  </si>
  <si>
    <t>-816655822</t>
  </si>
  <si>
    <t>(67,42+16,85+6,25+7,35+3,78)*0,35*0,5</t>
  </si>
  <si>
    <t>-202225822</t>
  </si>
  <si>
    <t>101,65*0,35*0,4</t>
  </si>
  <si>
    <t>-1783381861</t>
  </si>
  <si>
    <t>101,65*0,35*0,1</t>
  </si>
  <si>
    <t>-512117452</t>
  </si>
  <si>
    <t>Systém obsazenosti parkoviště, kompletni dodavka+montáž</t>
  </si>
  <si>
    <t>1918520020</t>
  </si>
  <si>
    <t>Systém obsazenosti parkoviště, kompletni dodávka+montáž</t>
  </si>
  <si>
    <t>Poznámka k položce:_x000d_
Položka zahrnuje:_x000d_
napájecí zdroj pro napájení řídící jednotky a semaforů;_x000d_
náviny indukční smyčky ve vozovce - bez řezání drážky;_x000d_
Detektory přítomnosti - bezpečnostní a zavírací;_x000d_
rozvaděč systému počítání vozidel s řídící logikou, nastavení pomocí tlačítek a displeje v rozvaděči, rozhraní RS485 pro řízení značek;_x000d_
Značka pro zobrazení počtu volných míst, výška číslic 10cm, 3 číslice, displej umístěn v černé kovové krabici na povrchovou montáž;_x000d_
montáž, doprava, zapojení, oživení.</t>
  </si>
  <si>
    <t>Doplňující konstrukce a práce pozemních komunikací, letišť a ploch</t>
  </si>
  <si>
    <t>Odjezdový panel (12 řádků,LED 120x192 textový, barevný RGB)</t>
  </si>
  <si>
    <t>540657099</t>
  </si>
  <si>
    <t>Textový vícebarevný (min 256 barev) jednostranný LED panel s roztečí 8 mm v rozměru diod min 100 x 240.</t>
  </si>
  <si>
    <t>Poznámka k položce:_x000d_
viz. bod 4.1 přílohy Technická zpráva objektu SO402</t>
  </si>
  <si>
    <t xml:space="preserve">1 </t>
  </si>
  <si>
    <t>Přemístění stávajícího panelu a synchronizace nového panelu</t>
  </si>
  <si>
    <t>939402583</t>
  </si>
  <si>
    <t>526643610</t>
  </si>
  <si>
    <t>963589733</t>
  </si>
  <si>
    <t>Propojení informačních panelů ethernetovou sítí (kompletní dodávka včetně materiálu a montáže)</t>
  </si>
  <si>
    <t>575374314</t>
  </si>
  <si>
    <t>Propojení panelů optickou sítí (kompletní dodávka včetně materiálu a montáže), kabeláž (95m), datový rozvadeč 1x, switch 1x</t>
  </si>
  <si>
    <t>Poznámka k položce:_x000d_
viz. bod 2 a 3 přílohy Technická zpráva objektu SO402</t>
  </si>
  <si>
    <t>HZS3221</t>
  </si>
  <si>
    <t>Hodinová zúčtovací sazba montér slaboproudých zařízení</t>
  </si>
  <si>
    <t>328527547</t>
  </si>
  <si>
    <t xml:space="preserve">Hodinové zúčtovací sazby montáží technologických zařízení  na stavebních objektech montér slaboproudých zařízení</t>
  </si>
  <si>
    <t>SO701 - Zázemí pro úschovu kol</t>
  </si>
  <si>
    <t xml:space="preserve">    742 - Elektroinstalace - slaboproud</t>
  </si>
  <si>
    <t xml:space="preserve">    764 - Konstrukce klempířské</t>
  </si>
  <si>
    <t xml:space="preserve">    784 - Dokončovací práce - malby a tapety</t>
  </si>
  <si>
    <t xml:space="preserve">    787 - Dokončovací práce - zasklívání</t>
  </si>
  <si>
    <t xml:space="preserve">    789 - Povrchové úpravy ocelových konstrukcí a technologických zařízení</t>
  </si>
  <si>
    <t>-472297765</t>
  </si>
  <si>
    <t>-1879595708</t>
  </si>
  <si>
    <t>3,06*25 "odkopání za zdí - plocha programem *25m"</t>
  </si>
  <si>
    <t>131201109</t>
  </si>
  <si>
    <t>Příplatek za lepivost u hloubení jam nezapažených v hornině tř. 3</t>
  </si>
  <si>
    <t>-1848556674</t>
  </si>
  <si>
    <t>Hloubení nezapažených jam a zářezů s urovnáním dna do předepsaného profilu a spádu Příplatek k cenám za lepivost horniny tř. 3</t>
  </si>
  <si>
    <t>132201201</t>
  </si>
  <si>
    <t>Hloubení rýh š do 2000 mm v hornině tř. 3 objemu do 100 m3</t>
  </si>
  <si>
    <t>-102599541</t>
  </si>
  <si>
    <t xml:space="preserve">Hloubení zapažených i nezapažených rýh šířky přes 600 do 2 000 mm  s urovnáním dna do předepsaného profilu a spádu v hornině tř. 3 do 100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</si>
  <si>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</si>
  <si>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1,1*0,8*15*2 "výkop základy"</t>
  </si>
  <si>
    <t>132201209</t>
  </si>
  <si>
    <t>Příplatek za lepivost k hloubení rýh š do 2000 mm v hornině tř. 3</t>
  </si>
  <si>
    <t>-1664449120</t>
  </si>
  <si>
    <t xml:space="preserve">Hloubení zapažených i nezapažených rýh šířky přes 600 do 2 000 mm  s urovnáním dna do předepsaného profilu a spádu v hornině tř. 3 Příplatek k cenám za lepivost horniny tř. 3</t>
  </si>
  <si>
    <t>161101102</t>
  </si>
  <si>
    <t>Svislé přemístění výkopku z horniny tř. 1 až 4 hl výkopu do 4 m</t>
  </si>
  <si>
    <t>-1455277715</t>
  </si>
  <si>
    <t xml:space="preserve">Svislé přemístění výkopku  bez naložení do dopravní nádoby avšak s vyprázdněním dopravní nádoby na hromadu nebo do dopravního prostředku z horniny tř. 1 až 4, při hloubce výkopu přes 2,5 do 4 m</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</si>
  <si>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</si>
  <si>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76,5</t>
  </si>
  <si>
    <t>139167745</t>
  </si>
  <si>
    <t>-1886769632</t>
  </si>
  <si>
    <t>977302156</t>
  </si>
  <si>
    <t>102,90</t>
  </si>
  <si>
    <t>996651212</t>
  </si>
  <si>
    <t>102,9*1,9</t>
  </si>
  <si>
    <t>1916806178</t>
  </si>
  <si>
    <t>3,62 * 24,15 "zásyp za zdí"</t>
  </si>
  <si>
    <t>228638182</t>
  </si>
  <si>
    <t>24,15 * 13</t>
  </si>
  <si>
    <t>2118791680</t>
  </si>
  <si>
    <t>313,95*1,15 'Přepočtené koeficientem množství</t>
  </si>
  <si>
    <t>274321411</t>
  </si>
  <si>
    <t>Základové pasy ze ŽB bez zvýšených nároků na prostředí tř. C 20/25</t>
  </si>
  <si>
    <t>-925511975</t>
  </si>
  <si>
    <t>Základy z betonu železového (bez výztuže) pasy z betonu bez zvláštních nároků na prostředí tř. C 20/25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</si>
  <si>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</si>
  <si>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15*0,8*1*2</t>
  </si>
  <si>
    <t>24*1,1 'Přepočtené koeficientem množství</t>
  </si>
  <si>
    <t>274361821</t>
  </si>
  <si>
    <t>Výztuž základových pásů betonářskou ocelí 10 505 (R)</t>
  </si>
  <si>
    <t>-1143566462</t>
  </si>
  <si>
    <t>Výztuž základů pasů z betonářské oceli 10 505 (R) nebo BSt 500</t>
  </si>
  <si>
    <t xml:space="preserve">Poznámka k souboru cen:_x000d_
1. Ceny platí pro desky rovné, s náběhy, hřibové nebo upnuté do žeber včetně výztuže těchto žeber. </t>
  </si>
  <si>
    <t>120*3,4*0,617*0,001 "třmínky profil 10"</t>
  </si>
  <si>
    <t>2*2*15*0,888*0,001 "profil 12"</t>
  </si>
  <si>
    <t>8*2*15*2,47*0,001 "profil 20"</t>
  </si>
  <si>
    <t>0,898*1,05 'Přepočtené koeficientem množství</t>
  </si>
  <si>
    <t>R07</t>
  </si>
  <si>
    <t>Nosná zeď tl do 400 mm z hladkých tvárnic ztraceného bednění včetně výplně z betonu tř. C 30/37</t>
  </si>
  <si>
    <t>314410774</t>
  </si>
  <si>
    <t xml:space="preserve">Nadzákladové zdi z tvárnic ztraceného bednění  hladkých, včetně výplně z betonu třídy C 30/37, tloušťky zdiva přes 300 do 400 mm</t>
  </si>
  <si>
    <t>Poznámka k položce:_x000d_
Poznámka k souboru cen:_x000d_
1. V cenách jsou započteny i náklady na dodání a uložení betonu_x000d_
2. V cenách -3212 až -3234 jsou započteny i náklady na doplňkové - rohové tvárnice._x000d_
3. V cenách nejsou započteny náklady na dodání a uložení betonářské výztuže; tyto se oceňují cenami souboru cen 31* 36- . . Výztuž nadzákladových zdí._x000d_
4. Množství jednotek se určuje v m2 plochy zdiva.</t>
  </si>
  <si>
    <t>1,75*24,15*2</t>
  </si>
  <si>
    <t>311321815</t>
  </si>
  <si>
    <t>Nosná zeď ze ŽB pohledového tř. C 30/37 bez výztuže</t>
  </si>
  <si>
    <t>-1417053498</t>
  </si>
  <si>
    <t>Nadzákladové zdi z betonu železového (bez výztuže) nosné pohledového (v přírodní barvě drtí a přísad) tř. C 30/37</t>
  </si>
  <si>
    <t xml:space="preserve">Poznámka k souboru cen:_x000d_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-1818 jsou započteny i náklady na pečlivé hutnění zejména při líci konstrukce pro docílení neporušeného maltového povrchu bez vzhledových kazů. </t>
  </si>
  <si>
    <t>0,3*0,8*24,15 "atika"</t>
  </si>
  <si>
    <t>0,3*1,9*24,15-0,5*0,3*5,25*4 "nosná zeď"</t>
  </si>
  <si>
    <t>(25,109+28,109)*0,3 "portály"</t>
  </si>
  <si>
    <t>311351121</t>
  </si>
  <si>
    <t>Zřízení oboustranného bednění nosných nadzákladových zdí</t>
  </si>
  <si>
    <t>-1510683989</t>
  </si>
  <si>
    <t>Bednění nadzákladových zdí nosných rovné oboustranné za každou stranu zřízení</t>
  </si>
  <si>
    <t xml:space="preserve">Poznámka k souboru cen:_x000d_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</si>
  <si>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1,9*24,15 "stěna"</t>
  </si>
  <si>
    <t>311351122</t>
  </si>
  <si>
    <t>Odstranění oboustranného bednění nosných nadzákladových zdí</t>
  </si>
  <si>
    <t>968856478</t>
  </si>
  <si>
    <t>Bednění nadzákladových zdí nosných rovné oboustranné za každou stranu odstranění</t>
  </si>
  <si>
    <t>311361821</t>
  </si>
  <si>
    <t>Výztuž nosných zdí betonářskou ocelí 10 505</t>
  </si>
  <si>
    <t>-599744309</t>
  </si>
  <si>
    <t>Výztuž nadzákladových zdí nosných svislých nebo odkloněných od svislice, rovných nebo oblých z betonářské oceli 10 505 (R) nebo BSt 500</t>
  </si>
  <si>
    <t>32,337*0,08 "výztuž 80kg/m3"</t>
  </si>
  <si>
    <t>317171125</t>
  </si>
  <si>
    <t>Kotvení monolitického betonu římsy do mostovky kotvou spřaženou</t>
  </si>
  <si>
    <t>-2058302520</t>
  </si>
  <si>
    <t xml:space="preserve">Kotvení monolitického betonu římsy do mostovky  kotvou spřaženou</t>
  </si>
  <si>
    <t xml:space="preserve">Poznámka k souboru cen:_x000d_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</si>
  <si>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54879204</t>
  </si>
  <si>
    <t xml:space="preserve">kotva spřažená  pro kotvení mostní  římsy</t>
  </si>
  <si>
    <t>-18729677</t>
  </si>
  <si>
    <t>317351101</t>
  </si>
  <si>
    <t>Zřízení bednění v do 4 m klenbových pásů válcových</t>
  </si>
  <si>
    <t>1732553038</t>
  </si>
  <si>
    <t>Bednění klenbových pásů, říms nebo překladů klenbových pásů válcových včetně podpěrné konstrukce do výše 4 m zřízení</t>
  </si>
  <si>
    <t>33,07*2 "portály"</t>
  </si>
  <si>
    <t>317351102</t>
  </si>
  <si>
    <t>Odstranění bednění v do 4 m klenbových pásů válcových</t>
  </si>
  <si>
    <t>883801648</t>
  </si>
  <si>
    <t>Bednění klenbových pásů, říms nebo překladů klenbových pásů válcových včetně podpěrné konstrukce do výše 4 m odstranění</t>
  </si>
  <si>
    <t>319201255</t>
  </si>
  <si>
    <t>Dodatečná izolace zdiva tl do 1000 mm zaražením nerezových plechů chrom-nikl</t>
  </si>
  <si>
    <t>-44875945</t>
  </si>
  <si>
    <t>Dodatečná izolace zdiva zarážením nerezových chrom-niklových plechů do zdiva s průběžnou spárou, tloušťky přes 800 do 1 000 mm</t>
  </si>
  <si>
    <t xml:space="preserve">Poznámka k souboru cen:_x000d_
1. V cenách 319 2 . -11 Dodatečná izolace zdiva ručním podbouráním jsou započteny náklady na vybourání pásu zdiva, vyrovnání cementovým potěrem, polyetylenovou fólii a dodatečné vyzdění zdiva. 2. V cenách 319 23-12 Dodatečná izolace zdiva podřezáním řetězovou pilou jsou započteny i náklady na dodání polyetylenové fólie. 3. V cenách 319 20-12 Dodatečná izolace zdiva zarážením nerezových plechů jsou započteny i náklady na dodání nerezových chrom-niklových plechů. 4. Doprava suti se oceňuje cenami souborů cen 997 01-3 Vnitrostaveništní doprava suti a 997 01-35 Odvoz suti části B01 katalogu 801-3 Budovy a haly-bourání konstrukcí. </t>
  </si>
  <si>
    <t>24,15*1*3 "podizolování stáv. stěn"</t>
  </si>
  <si>
    <t>341361821</t>
  </si>
  <si>
    <t>Výztuž stěn betonářskou ocelí 10 505</t>
  </si>
  <si>
    <t>-1474048016</t>
  </si>
  <si>
    <t>Výztuž stěn a příček nosných svislých nebo šikmých, rovných nebo oblých z betonářské oceli 10 505 (R) nebo BSt 500</t>
  </si>
  <si>
    <t>(6*4*24,15+1,7*2*48)*0,000201*7,850 "výztuž profil 8"</t>
  </si>
  <si>
    <t>411121125</t>
  </si>
  <si>
    <t>Montáž prefabrikovaných ŽB stropů ze stropních panelů š 1200 mm dl do 7000 mm</t>
  </si>
  <si>
    <t>7224962</t>
  </si>
  <si>
    <t xml:space="preserve">Montáž prefabrikovaných železobetonových stropů  se zalitím spár, včetně podpěrné konstrukce, na cementovou maltu ze stropních panelů šířky do 1200 mm a délky přes 3800 do 7000 mm</t>
  </si>
  <si>
    <t xml:space="preserve">Poznámka k souboru cen:_x000d_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</si>
  <si>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593468620</t>
  </si>
  <si>
    <t>panel stropní předpjatý 1000x1190x250mm, 8 + 2</t>
  </si>
  <si>
    <t>-1056853477</t>
  </si>
  <si>
    <t>20*6,45+20*7,3</t>
  </si>
  <si>
    <t>411324646</t>
  </si>
  <si>
    <t>Stropy deskové ze ŽB pohledového tř. C 30/37</t>
  </si>
  <si>
    <t>-62710967</t>
  </si>
  <si>
    <t xml:space="preserve">Stropy z betonu železového (bez výztuže)  pohledového stropů deskových, plochých střech, desek balkonových, desek hřibových stropů včetně hlavic hřibových sloupů tř. C 30/37</t>
  </si>
  <si>
    <t xml:space="preserve">Poznámka k souboru cen:_x000d_
1. V cenách pohledového betonu 411 35-4 a 411 35-5 jsou započteny i náklady na pečlivé hutnění zejména při líci konstrukce pro docílení neporušeného maltového povrchu bez vzhledových kazů. </t>
  </si>
  <si>
    <t>5,525*4*0,35 "deska"</t>
  </si>
  <si>
    <t>5,525*0,25*0,4 "římsy"</t>
  </si>
  <si>
    <t>411351021</t>
  </si>
  <si>
    <t>Zřízení bednění stropů deskových tl do 50 cm bez podpěrné kce</t>
  </si>
  <si>
    <t>1593115766</t>
  </si>
  <si>
    <t>Bednění stropních konstrukcí - bez podpěrné konstrukce desek tloušťky stropní desky přes 25 do 50 cm zřízení</t>
  </si>
  <si>
    <t xml:space="preserve">Poznámka k souboru cen:_x000d_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</si>
  <si>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5,525*4 "deska"</t>
  </si>
  <si>
    <t>5,525*0,7 "římsy"</t>
  </si>
  <si>
    <t>411351022</t>
  </si>
  <si>
    <t>Odstranění bednění stropů deskových tl do 50 cm bez podpěrné kce</t>
  </si>
  <si>
    <t>781147</t>
  </si>
  <si>
    <t>Bednění stropních konstrukcí - bez podpěrné konstrukce desek tloušťky stropní desky přes 25 do 50 cm odstranění</t>
  </si>
  <si>
    <t>411361821</t>
  </si>
  <si>
    <t>Výztuž stropů betonářskou ocelí 10 505</t>
  </si>
  <si>
    <t>1785934328</t>
  </si>
  <si>
    <t xml:space="preserve">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</si>
  <si>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280*0,395/1000</t>
  </si>
  <si>
    <t>417321616</t>
  </si>
  <si>
    <t>Ztužující pásy a věnce ze ŽB tř. C 30/37</t>
  </si>
  <si>
    <t>-1291134547</t>
  </si>
  <si>
    <t xml:space="preserve">Ztužující pásy a věnce z betonu železového (bez výztuže)  tř. C 30/37</t>
  </si>
  <si>
    <t>2*0,15*0,4*24,15 "věnec - ztrac bednění"</t>
  </si>
  <si>
    <t>0,25*0,25*24,15 "věnec kraj"</t>
  </si>
  <si>
    <t>0,15*0,25*24,15 "věnec kraj"</t>
  </si>
  <si>
    <t>0,1*0,25*24,15 "věnec mezi panely"</t>
  </si>
  <si>
    <t>417351115</t>
  </si>
  <si>
    <t>Zřízení bednění ztužujících věnců</t>
  </si>
  <si>
    <t>-252851147</t>
  </si>
  <si>
    <t xml:space="preserve">Bednění bočnic ztužujících pásů a věnců včetně vzpěr  zřízení</t>
  </si>
  <si>
    <t>2*0,4*24,15 "věnec - ztrac bednění"</t>
  </si>
  <si>
    <t>2*0,25*24,15 "věnec kraj"</t>
  </si>
  <si>
    <t>2*0,25*24,15 "věnec mezi panely"</t>
  </si>
  <si>
    <t>417351116</t>
  </si>
  <si>
    <t>Odstranění bednění ztužujících věnců</t>
  </si>
  <si>
    <t>-27979681</t>
  </si>
  <si>
    <t xml:space="preserve">Bednění bočnic ztužujících pásů a věnců včetně vzpěr  odstranění</t>
  </si>
  <si>
    <t>417361321</t>
  </si>
  <si>
    <t>Výztuž ztužujících pásů a věnců betonářskou ocelí 11 373</t>
  </si>
  <si>
    <t>1810106137</t>
  </si>
  <si>
    <t xml:space="preserve">Výztuž ztužujících pásů a věnců  z betonářské oceli 11 373 (EZ)</t>
  </si>
  <si>
    <t>5,917*0,08 "výztuž 80 kg/m3"</t>
  </si>
  <si>
    <t>451315113</t>
  </si>
  <si>
    <t>Podkladní nebo výplňová vrstva z betonu C 8/10 tl do 100 mm</t>
  </si>
  <si>
    <t>1391473815</t>
  </si>
  <si>
    <t xml:space="preserve">Podkladní a výplňové vrstvy z betonu prostého  tloušťky do 100 mm, z betonu C 8/10</t>
  </si>
  <si>
    <t>15*0,8*2 "podkladní beton zakladů"</t>
  </si>
  <si>
    <t>451477121</t>
  </si>
  <si>
    <t>Podkladní vrstva plastbetonová drenážní první vrstva tl 20 mm</t>
  </si>
  <si>
    <t>2049927256</t>
  </si>
  <si>
    <t xml:space="preserve">Podkladní vrstva plastbetonová  drenážní, tloušťky do 20 mm první vrstva</t>
  </si>
  <si>
    <t xml:space="preserve">Poznámka k souboru cen:_x000d_
1. V cenách jsou započteny náklady na: a) dávkovou výrobu plastbetonu na stavbě, manipulaci ručně v úrovni konstrukce pro drenážní plastbetony nebo jeřábem pro uložení na úložné bloky ložiska pilířů, b) rozprostření samonivelačního plastbetonu pro ložiska, tixotropního pro patní sloupky snímatelného zábradlí a svodidel nebo drenážního plastbetonu v místě vsaku odvodňovací trubky, případně odvodňovací drážky podél obrubníku mostní římsy, urovnání povrchu plastbetonu v požadované konečné tloušťce. 2. V cenách nejsou započteny náklady na úpravu úložné plochy. </t>
  </si>
  <si>
    <t>5*0,1*2</t>
  </si>
  <si>
    <t>451477122</t>
  </si>
  <si>
    <t>Podkladní vrstva plastbetonová drenážní každá další vrstva tl 20 mm</t>
  </si>
  <si>
    <t>591174111</t>
  </si>
  <si>
    <t xml:space="preserve">Podkladní vrstva plastbetonová  drenážní, tloušťky do 20 mm každá další vrstva</t>
  </si>
  <si>
    <t>5*0,1*2*2</t>
  </si>
  <si>
    <t>611131101</t>
  </si>
  <si>
    <t>Cementový postřik vnitřních stropů nanášený celoplošně ručně</t>
  </si>
  <si>
    <t>-538266203</t>
  </si>
  <si>
    <t xml:space="preserve">Podkladní a spojovací vrstva vnitřních omítaných ploch  cementový postřik nanášený ručně celoplošně stropů</t>
  </si>
  <si>
    <t>24,75*7,0+24,75*6,2</t>
  </si>
  <si>
    <t>611321141</t>
  </si>
  <si>
    <t>Vápenocementová omítka štuková dvouvrstvá vnitřních stropů rovných nanášená ručně</t>
  </si>
  <si>
    <t>1750083736</t>
  </si>
  <si>
    <t xml:space="preserve">Omítka vápenocementová vnitřních ploch  nanášená ručně dvouvrstvá, tloušťky jádrové omítky do 10 mm a tloušťky štuku do 3 mm štuková vodorovných konstrukcí stropů rovných</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</si>
  <si>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</si>
  <si>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612131101</t>
  </si>
  <si>
    <t>Cementový postřik vnitřních stěn nanášený celoplošně ručně</t>
  </si>
  <si>
    <t>-101343773</t>
  </si>
  <si>
    <t xml:space="preserve">Podkladní a spojovací vrstva vnitřních omítaných ploch  cementový postřik nanášený ručně celoplošně stěn</t>
  </si>
  <si>
    <t>1,9*24,75*3</t>
  </si>
  <si>
    <t>612321141</t>
  </si>
  <si>
    <t>Vápenocementová omítka štuková dvouvrstvá vnitřních stěn nanášená ručně</t>
  </si>
  <si>
    <t>2012753937</t>
  </si>
  <si>
    <t xml:space="preserve">Omítka vápenocementová vnitřních ploch  nanášená ručně dvouvrstvá, tloušťky jádrové omítky do 10 mm a tloušťky štuku do 3 mm štuková svislých konstrukcí stěn</t>
  </si>
  <si>
    <t>622131121</t>
  </si>
  <si>
    <t>Penetrační disperzní nátěr vnějších stěn nanášený ručně</t>
  </si>
  <si>
    <t>-1820599638</t>
  </si>
  <si>
    <t xml:space="preserve">Podkladní a spojovací vrstva vnějších omítaných ploch  penetrace akrylát-silikonová nanášená ručně stěn</t>
  </si>
  <si>
    <t>5*0,7*2</t>
  </si>
  <si>
    <t>631311126</t>
  </si>
  <si>
    <t>Mazanina tl do 120 mm z betonu prostého bez zvýšených nároků na prostředí tř. C 25/30</t>
  </si>
  <si>
    <t>-920256279</t>
  </si>
  <si>
    <t xml:space="preserve">Mazanina z betonu  prostého bez zvýšených nároků na prostředí tl. přes 80 do 120 mm tř. C 25/30</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</si>
  <si>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</si>
  <si>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(6,4+5,6)*24,15*0,1 "beton-podlaha"</t>
  </si>
  <si>
    <t>631311127</t>
  </si>
  <si>
    <t>Mazanina tl do 120 mm z betonu prostého bez zvýšených nároků na prostředí tř. C 30/37</t>
  </si>
  <si>
    <t>-209390765</t>
  </si>
  <si>
    <t xml:space="preserve">Mazanina z betonu  prostého bez zvýšených nároků na prostředí tl. přes 80 do 120 mm tř. C 30/37</t>
  </si>
  <si>
    <t>14,275*24,15*0,1 "betonová vrstva nad panely"</t>
  </si>
  <si>
    <t>631319022</t>
  </si>
  <si>
    <t>Příplatek k mazanině tl do 120 mm za přehlazení s poprášením cementem</t>
  </si>
  <si>
    <t>-2126157765</t>
  </si>
  <si>
    <t xml:space="preserve">Příplatek k cenám mazanin  za úpravu povrchu mazaniny přehlazením s poprášením cementem pro konečnou úpravu, mazanina tl. přes 80 do 120 mm (20 kg/m3)</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</si>
  <si>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</si>
  <si>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631319204</t>
  </si>
  <si>
    <t>Příplatek k mazaninám za přidání ocelových vláken (drátkobeton) pro objemové vyztužení 30 kg/m3</t>
  </si>
  <si>
    <t>1581299337</t>
  </si>
  <si>
    <t xml:space="preserve">Příplatek k cenám betonových mazanin za vyztužení  ocelovými vlákny (drátkobeton) objemové vyztužení 30 kg/m3</t>
  </si>
  <si>
    <t>28,98</t>
  </si>
  <si>
    <t>632450121</t>
  </si>
  <si>
    <t>Vyrovnávací cementový potěr tl do 20 mm ze suchých směsí provedený v pásu</t>
  </si>
  <si>
    <t>-437893705</t>
  </si>
  <si>
    <t xml:space="preserve">Potěr cementový vyrovnávací ze suchých směsí  v pásu o průměrné (střední) tl. od 10 do 20 mm</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</si>
  <si>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</si>
  <si>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24,15*0,15*4 "potěr pod stropní panely"</t>
  </si>
  <si>
    <t>632450124</t>
  </si>
  <si>
    <t>Vyrovnávací cementový potěr tl do 50 mm ze suchých směsí provedený v pásu</t>
  </si>
  <si>
    <t>1161037759</t>
  </si>
  <si>
    <t xml:space="preserve">Potěr cementový vyrovnávací ze suchých směsí  v pásu o průměrné (střední) tl. přes 40 do 50 mm</t>
  </si>
  <si>
    <t>24*1*3 "vyrovnání horní plochy stávajících stěn"</t>
  </si>
  <si>
    <t>634662112</t>
  </si>
  <si>
    <t>Výplň dilatačních spar šířky do 15 mm v mazaninách akrylátovým tmelem</t>
  </si>
  <si>
    <t>1629579112</t>
  </si>
  <si>
    <t>Výplň dilatačních spar mazanin akrylátovým tmelem, šířka spáry přes 10 do 15 mm</t>
  </si>
  <si>
    <t>634911133</t>
  </si>
  <si>
    <t>Řezání dilatačních spár š 20 mm hl do 50 mm v čerstvé betonové mazanině</t>
  </si>
  <si>
    <t>1055944796</t>
  </si>
  <si>
    <t xml:space="preserve">Řezání dilatačních nebo smršťovacích spár  v čerstvé betonové mazanině nebo potěru šířky přes 10 do 20 mm, hloubky přes 20 do 50 mm</t>
  </si>
  <si>
    <t xml:space="preserve">Poznámka k souboru cen:_x000d_
1. V cenách jsou započteny i náklady na vyčištění spár po řezání. </t>
  </si>
  <si>
    <t>4*13</t>
  </si>
  <si>
    <t>941311111</t>
  </si>
  <si>
    <t>Montáž lešení řadového modulového lehkého zatížení do 200 kg/m2 š do 0,9 m v do 10 m</t>
  </si>
  <si>
    <t>1002658878</t>
  </si>
  <si>
    <t xml:space="preserve">Montáž lešení řadového modulového lehkého pracovního s podlahami  s provozním zatížením tř. 3 do 200 kg/m2 šířky tř. SW06 přes 0,6 do 0,9 m, výšky do 10 m</t>
  </si>
  <si>
    <t xml:space="preserve">Poznámka k souboru cen:_x000d_
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 </t>
  </si>
  <si>
    <t>15*2*4</t>
  </si>
  <si>
    <t>952901111</t>
  </si>
  <si>
    <t>Vyčištění budov bytové a občanské výstavby při výšce podlaží do 4 m</t>
  </si>
  <si>
    <t>141647241</t>
  </si>
  <si>
    <t xml:space="preserve">Vyčištění budov nebo objektů před předáním do užívání  budov bytové nebo občanské výstavby, světlé výšky podlaží do 4 m</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</si>
  <si>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</si>
  <si>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25*15</t>
  </si>
  <si>
    <t>978013141</t>
  </si>
  <si>
    <t>Otlučení (osekání) vnitřní vápenné nebo vápenocementové omítky stěn v rozsahu do 30 %</t>
  </si>
  <si>
    <t>568626753</t>
  </si>
  <si>
    <t>Otlučení vápenných nebo vápenocementových omítek vnitřních ploch stěn s vyškrabáním spar, s očištěním zdiva, v rozsahu přes 10 do 30 %</t>
  </si>
  <si>
    <t xml:space="preserve">Poznámka k souboru cen:_x000d_
1. Položky lze použít i pro ocenění otlučení sádrových, hliněných apod. vnitřních omítek. </t>
  </si>
  <si>
    <t>30*0,5*5</t>
  </si>
  <si>
    <t>985131111</t>
  </si>
  <si>
    <t>Očištění ploch stěn, rubu kleneb a podlah tlakovou vodou</t>
  </si>
  <si>
    <t>1943299211</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</si>
  <si>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</si>
  <si>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985231111</t>
  </si>
  <si>
    <t>Spárování zdiva aktivovanou maltou spára hl do 40 mm dl do 6 m/m2</t>
  </si>
  <si>
    <t>821417035</t>
  </si>
  <si>
    <t>Spárování zdiva hloubky do 40 mm aktivovanou maltou délky spáry na 1 m2 upravované plochy do 6 m</t>
  </si>
  <si>
    <t xml:space="preserve">Poznámka k souboru cen:_x000d_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</si>
  <si>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0,85*24,15*4 "přespárování stáv. zdiva"</t>
  </si>
  <si>
    <t>985233111</t>
  </si>
  <si>
    <t>Úprava spár po spárování zdiva uhlazením spára dl do 6 m/m2</t>
  </si>
  <si>
    <t>-595226112</t>
  </si>
  <si>
    <t>Úprava spár po spárování zdiva kamenného nebo cihelného délky spáry na 1 m2 upravované plochy do 6 m uhlazením</t>
  </si>
  <si>
    <t xml:space="preserve">Poznámka k souboru cen:_x000d_
1. Délce spáry na 1 m2 upravované plochy odpovídají tyto počty kamenů: a) do 6 m - do10 kusů na 1 m2, b) přes 6 do 12 m - přes 10 do 35 kusů na 1 m2, c) přes 12 m - přes 35 kusů na 1 m2. </t>
  </si>
  <si>
    <t>985331215</t>
  </si>
  <si>
    <t>Dodatečné vlepování betonářské výztuže D 16 mm do chemické malty včetně vyvrtání otvoru</t>
  </si>
  <si>
    <t>-1170941185</t>
  </si>
  <si>
    <t>Dodatečné vlepování betonářské výztuže včetně vyvrtání a vyčištění otvoru chemickou maltou průměr výztuže 16 mm</t>
  </si>
  <si>
    <t xml:space="preserve">Poznámka k souboru cen:_x000d_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</si>
  <si>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3 * 24,15 * 4 * 0,3</t>
  </si>
  <si>
    <t>13021015</t>
  </si>
  <si>
    <t>tyč ocelová žebírková jakost BSt 500S výztuž do betonu D 16mm</t>
  </si>
  <si>
    <t>-1978698316</t>
  </si>
  <si>
    <t xml:space="preserve">3 * 24,15 * 4 * 0,75* 1,58/1000 "1,58 kg/m" </t>
  </si>
  <si>
    <t>Samoobslužný box pro parkování jízdních kol - doplňky (kompresor, zásuvka, dobíjení elektrokol)</t>
  </si>
  <si>
    <t>409211058</t>
  </si>
  <si>
    <t>Samoobslužný box pro parkování jízdních kol</t>
  </si>
  <si>
    <t>Poznámka k položce:_x000d_
Jako referenční výrobek a příkladný popis vizuálního, kvalitativního a technologického standardu uvádíme typ Bike safe box.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</si>
  <si>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Samoobslužný box pro parkování jízdních kol, (5x box)</t>
  </si>
  <si>
    <t>-79226385</t>
  </si>
  <si>
    <t>Samoobslužný box pro parkování jízdních kol, (4x box + řídící el. systém)</t>
  </si>
  <si>
    <t>1495380672</t>
  </si>
  <si>
    <t>-598554041</t>
  </si>
  <si>
    <t>962297496</t>
  </si>
  <si>
    <t>15*0,8*2 "izolace - základy"</t>
  </si>
  <si>
    <t>(5,6+6,4)*24,15 "izolace - podlahy"</t>
  </si>
  <si>
    <t>628322800</t>
  </si>
  <si>
    <t>pás asfaltový natavitelný oxidovaný tl. 3,5mm typu V60 S35 s vložkou ze skleněné rohože, s jemnozrnným minerálním posypem</t>
  </si>
  <si>
    <t>-2090276002</t>
  </si>
  <si>
    <t>313,8+120,7</t>
  </si>
  <si>
    <t>434,5*1,15 'Přepočtené koeficientem množství</t>
  </si>
  <si>
    <t>711142559</t>
  </si>
  <si>
    <t>Provedení izolace proti zemní vlhkosti pásy přitavením svislé NAIP</t>
  </si>
  <si>
    <t>809368944</t>
  </si>
  <si>
    <t xml:space="preserve">Provedení izolace proti zemní vlhkosti pásy přitavením  NAIP na ploše svislé S</t>
  </si>
  <si>
    <t>0,95*24,14+4,05*24,14 "izolace krajních stěn svislá"</t>
  </si>
  <si>
    <t>-2124060845</t>
  </si>
  <si>
    <t>2019021610</t>
  </si>
  <si>
    <t>313,8*0,118 'Přepočtené koeficientem množství</t>
  </si>
  <si>
    <t>711412053</t>
  </si>
  <si>
    <t>Provedení izolace proti vodě za studena na svislé ploše krystalickou hydroizolací</t>
  </si>
  <si>
    <t>-2108174994</t>
  </si>
  <si>
    <t xml:space="preserve">Provedení izolace proti povrchové a podpovrchové tlakové vodě natěradly a tmely za studena  na ploše svislé S trojnásobným nátěrem krystalickou hydroizolací</t>
  </si>
  <si>
    <t xml:space="preserve">Poznámka k souboru cen:_x000d_
1. Izolace plochy jednotlivě do 10 m2 se oceňují skladebně cenami příslušných izolací a cenou 711 49-9095 Příplatek za plochu do 10 m2. </t>
  </si>
  <si>
    <t>2*0,8*15,05 "u základu pod čelními stěnami"</t>
  </si>
  <si>
    <t>24551050</t>
  </si>
  <si>
    <t>stěrka hydroizolační cementová kapilárně aktivní s dodatečnou krystalizací do spodní stavby</t>
  </si>
  <si>
    <t>-788032260</t>
  </si>
  <si>
    <t>24,08*2,25 'Přepočtené koeficientem množství</t>
  </si>
  <si>
    <t>711491176</t>
  </si>
  <si>
    <t>Připevnění vodorovné izolace proti tlakové vodě ukončovací lištou</t>
  </si>
  <si>
    <t>-1140774264</t>
  </si>
  <si>
    <t xml:space="preserve">Provedení izolace proti povrchové a podpovrchové tlakové vodě ostatní  na ploše vodorovné V připevnění izolace ukončovací lištou</t>
  </si>
  <si>
    <t xml:space="preserve">Poznámka k souboru cen:_x000d_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</si>
  <si>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14,1+24,15+5,55+5,05</t>
  </si>
  <si>
    <t>23153004</t>
  </si>
  <si>
    <t>tmel bitumenový střešní</t>
  </si>
  <si>
    <t>litr</t>
  </si>
  <si>
    <t>140347186</t>
  </si>
  <si>
    <t>(14,1+24,15+5,55+5,05)/5 "spotřeba 1 l/5m"</t>
  </si>
  <si>
    <t>28323009</t>
  </si>
  <si>
    <t>lišta ukončovací pro drenážní fólie profilované</t>
  </si>
  <si>
    <t>-330409701</t>
  </si>
  <si>
    <t>998711101</t>
  </si>
  <si>
    <t>Přesun hmot tonážní pro izolace proti vodě, vlhkosti a plynům v objektech výšky do 6 m</t>
  </si>
  <si>
    <t>1868782532</t>
  </si>
  <si>
    <t xml:space="preserve">Přesun hmot pro izolace proti vodě, vlhkosti a plynům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</si>
  <si>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</si>
  <si>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741110041</t>
  </si>
  <si>
    <t>Montáž trubka plastová ohebná D přes 11 do 23 mm uložená pevně</t>
  </si>
  <si>
    <t>-1293447122</t>
  </si>
  <si>
    <t>Montáž trubek elektroinstalačních s nasunutím nebo našroubováním do krabic plastových ohebných, uložených pevně, vnější Ø přes 11 do 23 mm</t>
  </si>
  <si>
    <t>345710510</t>
  </si>
  <si>
    <t>trubka elektroinstalační ohebná EN 500 86-1141 D 22,9/28,5 mm</t>
  </si>
  <si>
    <t>-1586141273</t>
  </si>
  <si>
    <t>Poznámka k položce:_x000d_
EAN 8595057603714</t>
  </si>
  <si>
    <t>741110361</t>
  </si>
  <si>
    <t>Montáž trubka ochranná do krabic ocelová bez závitu D do 70 mm pevně</t>
  </si>
  <si>
    <t>1343226109</t>
  </si>
  <si>
    <t>Montáž trubek ochranných s nasunutím nebo našroubováním do krabic ocelových bez závitu, uložených pevně, Ø do 70 mm</t>
  </si>
  <si>
    <t>34571128</t>
  </si>
  <si>
    <t>trubka elektroinstalační ocelová lakovaná závitová D 42 mm</t>
  </si>
  <si>
    <t>1531340146</t>
  </si>
  <si>
    <t>741112003</t>
  </si>
  <si>
    <t>Montáž krabice zapuštěná plastová čtyřhranná</t>
  </si>
  <si>
    <t>1020077414</t>
  </si>
  <si>
    <t>Montáž krabic elektroinstalačních bez napojení na trubky a lišty, demontáže a montáže víčka a přístroje protahovacích nebo odbočných zapuštěných plastových čtyřhranných</t>
  </si>
  <si>
    <t>Krabice univerzální KU68-1901 o73,5x43mm spojovatelná								</t>
  </si>
  <si>
    <t>2036923202</t>
  </si>
  <si>
    <t>741112103</t>
  </si>
  <si>
    <t>Montáž rozvodka zapuštěná plastová čtyřhranná</t>
  </si>
  <si>
    <t>486478337</t>
  </si>
  <si>
    <t>Montáž krabic elektroinstalačních bez napojení na trubky a lišty, demontáže a montáže víčka a přístroje rozvodek se zapojením vodičů na svorkovnici zapuštěných plastových čtyřhranných</t>
  </si>
  <si>
    <t>Krabice rozvodná 6455-11								</t>
  </si>
  <si>
    <t>-2050447520</t>
  </si>
  <si>
    <t>741122015</t>
  </si>
  <si>
    <t>Montáž kabel Cu bez ukončení uložený pod omítku plný kulatý 3x1,5 mm2 (CYKY)</t>
  </si>
  <si>
    <t>367370969</t>
  </si>
  <si>
    <t>Montáž kabelů měděných bez ukončení uložených pod omítku plných kulatých (CYKY), počtu a průřezu žil 3x1,5 mm2</t>
  </si>
  <si>
    <t>-1695553978</t>
  </si>
  <si>
    <t>741122016</t>
  </si>
  <si>
    <t>Montáž kabel Cu bez ukončení uložený pod omítku plný kulatý 3x2,5 až 6 mm2 (CYKY)</t>
  </si>
  <si>
    <t>-817437847</t>
  </si>
  <si>
    <t>Montáž kabelů měděných bez ukončení uložených pod omítku plných kulatých (CYKY), počtu a průřezu žil 3x2,5 až 6 mm2</t>
  </si>
  <si>
    <t>341110360</t>
  </si>
  <si>
    <t>kabel silový s Cu jádrem 1 kV 3x2,5mm2</t>
  </si>
  <si>
    <t>1290227348</t>
  </si>
  <si>
    <t>Poznámka k položce:_x000d_
obsah kovu [kg/m], Cu =0,074, Al =0</t>
  </si>
  <si>
    <t>741122033</t>
  </si>
  <si>
    <t>Montáž kabel Cu bez ukončení uložený pod omítku plný kulatý 5x10mm2 (CYKY)</t>
  </si>
  <si>
    <t>-1068342346</t>
  </si>
  <si>
    <t>Montáž kabelů měděných bez ukončení uložených pod omítku plných kulatých (CYKY), počtu a průřezu žil 5x10mm2</t>
  </si>
  <si>
    <t>741130001</t>
  </si>
  <si>
    <t>Ukončení vodič izolovaný do 2,5mm2 v rozváděči nebo na přístroji</t>
  </si>
  <si>
    <t>540633435</t>
  </si>
  <si>
    <t>Ukončení vodičů izolovaných s označením a zapojením v rozváděči nebo na přístroji, průřezu žíly do 2,5 mm2</t>
  </si>
  <si>
    <t>741210003</t>
  </si>
  <si>
    <t>Montáž rozvodnice oceloplechová nebo plastová běžná do 100 kg</t>
  </si>
  <si>
    <t>-69979839</t>
  </si>
  <si>
    <t>Montáž rozvodnic oceloplechových nebo plastových bez zapojení vodičů běžných, hmotnosti do 100 kg</t>
  </si>
  <si>
    <t>Poznámka k položce:_x000d_
připojení rovaděče na stávající přípojku budovy č. p. 365</t>
  </si>
  <si>
    <t>Rozvaděč RE/RP - odděl. elektroměrová a podružná (25B/3, přepěť. ochr., chr.25/4/003, 16/1-6ks, 10C/1-4ks, 6/1-2ks, spínací hod.) antivandal								</t>
  </si>
  <si>
    <t>-1442415088</t>
  </si>
  <si>
    <t>741230001</t>
  </si>
  <si>
    <t>Montáž deska přístrojová elektroměrová typová</t>
  </si>
  <si>
    <t>-910186304</t>
  </si>
  <si>
    <t>Montáž desek přístrojových bez zapojení vodičů typových elektroměrových</t>
  </si>
  <si>
    <t>Elektroměrový pilíř (APZ/PK-7)</t>
  </si>
  <si>
    <t>-878459147</t>
  </si>
  <si>
    <t>741231013</t>
  </si>
  <si>
    <t>Montáž svorkovnice do rozvaděčů - jistící</t>
  </si>
  <si>
    <t>-1854513492</t>
  </si>
  <si>
    <t>Montáž svorkovnic do rozváděčů s popisnými štítky se zapojením vodičů na jedné straně jistících</t>
  </si>
  <si>
    <t>Svorkovnice ekvipotenciální EPS 2								</t>
  </si>
  <si>
    <t>-2006602663</t>
  </si>
  <si>
    <t>741313073</t>
  </si>
  <si>
    <t>Montáž zásuvka chráněná v krabici šroubové připojení 2P+PE dvojí zapojení prostředí základní, vlhké</t>
  </si>
  <si>
    <t>-311886769</t>
  </si>
  <si>
    <t>Montáž zásuvek domovních se zapojením vodičů šroubové připojení chráněných v krabici 10/16 A, pro prostředí normální, provedení 2P + PE dvojí zapojení pro průběžnou montáž</t>
  </si>
  <si>
    <t>345551030</t>
  </si>
  <si>
    <t>zásuvka 1násobná 16A bílý, slonová kost</t>
  </si>
  <si>
    <t>2118112830</t>
  </si>
  <si>
    <t>741331032</t>
  </si>
  <si>
    <t>Montáž elektroměru třífázového bez zapojení vodičů</t>
  </si>
  <si>
    <t>660266707</t>
  </si>
  <si>
    <t>Montáž měřicích přístrojů bez zapojení vodičů elektroměru třífázového</t>
  </si>
  <si>
    <t>741372021</t>
  </si>
  <si>
    <t>Montáž svítidlo LED bytové přisazené nástěnné panelové do 0,09 m2</t>
  </si>
  <si>
    <t>-355467923</t>
  </si>
  <si>
    <t>Montáž svítidel LED se zapojením vodičů bytových nebo společenských místností přisazených nástěnných panelových, obsahu do 0,09 m2</t>
  </si>
  <si>
    <t>Hliníkový profil 45° + plexi kryt vysoce propustný + 2 koncovky - délka 3m								</t>
  </si>
  <si>
    <t>-1926657889</t>
  </si>
  <si>
    <t xml:space="preserve">LED pásek  230V,  vysoká svítivost, 10W/1m - 3m								</t>
  </si>
  <si>
    <t>30889195</t>
  </si>
  <si>
    <t>741372061</t>
  </si>
  <si>
    <t>Montáž svítidlo LED bytové přisazené stropní panelové do 0,09 m2</t>
  </si>
  <si>
    <t>1823075300</t>
  </si>
  <si>
    <t>Montáž svítidel LED se zapojením vodičů bytových nebo společenských místností přisazených stropních panelových, obsahu do 0,09 m2</t>
  </si>
  <si>
    <t xml:space="preserve">SVIT VYRT RAMBO-LED-3400-4K  30W								</t>
  </si>
  <si>
    <t>926392570</t>
  </si>
  <si>
    <t>1487755512</t>
  </si>
  <si>
    <t>1138449345</t>
  </si>
  <si>
    <t>1512437860</t>
  </si>
  <si>
    <t>-762740756</t>
  </si>
  <si>
    <t>-1948589325</t>
  </si>
  <si>
    <t>998741101</t>
  </si>
  <si>
    <t>Přesun hmot tonážní pro silnoproud v objektech v do 6 m</t>
  </si>
  <si>
    <t>-1690585141</t>
  </si>
  <si>
    <t>Přesun hmot pro silnoproud stanovený z hmotnosti přesunovaného materiálu vodorovná dopravní vzdálenost do 50 m v objektech výšky do 6 m</t>
  </si>
  <si>
    <t>742</t>
  </si>
  <si>
    <t>Elektroinstalace - slaboproud</t>
  </si>
  <si>
    <t>742110161</t>
  </si>
  <si>
    <t>Montáž spony pro uchycení kabelů pro slaboproud</t>
  </si>
  <si>
    <t>1465191643</t>
  </si>
  <si>
    <t>Montáž kabelového žlabu spony pro uchycení kabelů</t>
  </si>
  <si>
    <t>742121002</t>
  </si>
  <si>
    <t>Montáž kabelů sdělovacích pro vnitřní rozvody přes 15 žil</t>
  </si>
  <si>
    <t>2037456181</t>
  </si>
  <si>
    <t>Montáž kabelů sdělovacích pro vnitřní rozvody počtu žil přes 15</t>
  </si>
  <si>
    <t xml:space="preserve">Poznámka k souboru cen:_x000d_
1. Ceny lze použít i pro ocenění koaxiálních kabelů. </t>
  </si>
  <si>
    <t>Kabel UTP drát CAT6, PVC, cívka 500m, šedý								</t>
  </si>
  <si>
    <t>-2073052663</t>
  </si>
  <si>
    <t>742230003</t>
  </si>
  <si>
    <t>Montáž venkovní kamery</t>
  </si>
  <si>
    <t>-1145305310</t>
  </si>
  <si>
    <t>Montáž kamerového systému venkovní kamery</t>
  </si>
  <si>
    <t>M12</t>
  </si>
  <si>
    <t>IPC-HDBW2220R-VFS / venk., 2Mpix, ICR, 2,7-12mm, IR 30m / venkovní antivandal dome 2 Mpix při 25 sn/s, obj. f = 2,7-12 mm (98-30°), 0,01/0 lux při IR 30 m, D/N IR filtr, 1/2,8" CMOS, DWDR, slot SD, IE, Mozilla, Smart PSS, DMSS aplikace, PoE 12 V=/4 W					</t>
  </si>
  <si>
    <t>-310001161</t>
  </si>
  <si>
    <t>M13</t>
  </si>
  <si>
    <t>NVR2108-8P-S2 / 8CH, 6Mpix, 1xHDD (až 6TB), 80Mb, 8xPoE / 8CH, 8 x PoE pro kamery, max. 6 Mpix, propustnost 80 Mbps, HDMI/VGA výstup na monitor, ovládání USB myší, 1 x HDD (není součástí), max. 6 TB, kódování H.264+, 1 x RJ45 10/100 Mbps, 2 x USB, we					</t>
  </si>
  <si>
    <t>170281120</t>
  </si>
  <si>
    <t>M14</t>
  </si>
  <si>
    <t>PFB203W / nástěnný držák pro DOME / nástěnný držák pro montáž dome kamer Dahua na zeď, do průměru 122 mm, kov, bílá, venkovní -40 až 60°C, š 160 x v 122 x h 76 mm								</t>
  </si>
  <si>
    <t>-1077772307</t>
  </si>
  <si>
    <t>742330001</t>
  </si>
  <si>
    <t>Montáž rozvaděče nástěnného</t>
  </si>
  <si>
    <t>-35640546</t>
  </si>
  <si>
    <t>Montáž strukturované kabeláže rozvaděče nástěnného</t>
  </si>
  <si>
    <t>M15</t>
  </si>
  <si>
    <t xml:space="preserve">Rack  600 x 600 mm - výška 15U (770 mm), dveře plné plech., cylindrický zámek, antivandal 								</t>
  </si>
  <si>
    <t>688954944</t>
  </si>
  <si>
    <t>M16</t>
  </si>
  <si>
    <t>PC-601 C6 UTP/1M / různé barvy / 								</t>
  </si>
  <si>
    <t>1170197189</t>
  </si>
  <si>
    <t>M17</t>
  </si>
  <si>
    <t>HDD 6 TB SATA NVR RACK / disk určený pro NVR/DVR / Seagate Surveillance 6 TB, 5900 rpm, SATA 6Gb/s, 128 MB cache, SATA 3, určený pro nepřetržitý provoz v NVR/DVR záznamových zařízeních, doporučován pro stabilitu, výkon a do RAID polí 5, 5+, 6 a 6+								</t>
  </si>
  <si>
    <t>-237927832</t>
  </si>
  <si>
    <t>M18</t>
  </si>
  <si>
    <t>Monitor 19" LCD, 1280x1024, 700:1 / barevný 19" LCD s parametry určenými přímo pro CCTV systémy, 4:3, 1280 x 1024, 300 cd/m2, 700:1, hor. frek. 30 - 80 KHz, vert. frekv. 50 - 75 KHz, zorný úhel 176°, napájení 230~/50 Hz, VGA/RCA/SVHS, audio,								</t>
  </si>
  <si>
    <t>-677087367</t>
  </si>
  <si>
    <t>M19</t>
  </si>
  <si>
    <t xml:space="preserve">19"polička s perforací, hloubka 350 mm / </t>
  </si>
  <si>
    <t>1259692307</t>
  </si>
  <si>
    <t>123</t>
  </si>
  <si>
    <t>M20</t>
  </si>
  <si>
    <t>19"napájecí panel, 6 x 230V, 1.5 U / dvojpólový vypínač								</t>
  </si>
  <si>
    <t>-728384655</t>
  </si>
  <si>
    <t>124</t>
  </si>
  <si>
    <t>M21</t>
  </si>
  <si>
    <t>19"ventilační jednotka s termostatem, 1U / 								</t>
  </si>
  <si>
    <t>1001623025</t>
  </si>
  <si>
    <t>125</t>
  </si>
  <si>
    <t>M22</t>
  </si>
  <si>
    <t>19"vyvazovací panel, plastový, 1U / 								</t>
  </si>
  <si>
    <t>-1925511315</t>
  </si>
  <si>
    <t>126</t>
  </si>
  <si>
    <t>M23</t>
  </si>
  <si>
    <t xml:space="preserve">Vertikální lišta výška 15U  								</t>
  </si>
  <si>
    <t>343546178</t>
  </si>
  <si>
    <t>127</t>
  </si>
  <si>
    <t>M24</t>
  </si>
  <si>
    <t>osvětlovací jednotka se zářivkou 8W 								</t>
  </si>
  <si>
    <t>1260404969</t>
  </si>
  <si>
    <t>128</t>
  </si>
  <si>
    <t>M25</t>
  </si>
  <si>
    <t>UPS-1500VA SMART / záložní zdroj APC 1500VA smart, černý / 								</t>
  </si>
  <si>
    <t>1201025644</t>
  </si>
  <si>
    <t>129</t>
  </si>
  <si>
    <t>742330024</t>
  </si>
  <si>
    <t>Montáž patch panelu 24 portů UTP/FTP</t>
  </si>
  <si>
    <t>-789616826</t>
  </si>
  <si>
    <t>Montáž strukturované kabeláže příslušenství a ostatní práce k rozvaděčům patch panelu 24 portů UTP/FTP</t>
  </si>
  <si>
    <t>130</t>
  </si>
  <si>
    <t>M26</t>
  </si>
  <si>
    <t>Patch panel UTP osaz. 24 pozic 1U, CAT6 komplet								</t>
  </si>
  <si>
    <t>-319108258</t>
  </si>
  <si>
    <t>131</t>
  </si>
  <si>
    <t>742330101</t>
  </si>
  <si>
    <t>Měření metalického segmentu s vyhotovením protokolu</t>
  </si>
  <si>
    <t>322439094</t>
  </si>
  <si>
    <t>Montáž strukturované kabeláže měření segmentu metalického s vyhotovením protokolu</t>
  </si>
  <si>
    <t>132</t>
  </si>
  <si>
    <t>742360301</t>
  </si>
  <si>
    <t>Montáž switch modulu</t>
  </si>
  <si>
    <t>-1696193410</t>
  </si>
  <si>
    <t>Montáž systému pacient-sestra síťových prvků switch modulu</t>
  </si>
  <si>
    <t>133</t>
  </si>
  <si>
    <t>M27</t>
  </si>
  <si>
    <t>Router								</t>
  </si>
  <si>
    <t>-564251173</t>
  </si>
  <si>
    <t>134</t>
  </si>
  <si>
    <t>M28</t>
  </si>
  <si>
    <t>Modem + ant. podle poskytovatele připojení								</t>
  </si>
  <si>
    <t>541771362</t>
  </si>
  <si>
    <t>1151558117</t>
  </si>
  <si>
    <t>136</t>
  </si>
  <si>
    <t>-948444067</t>
  </si>
  <si>
    <t>137</t>
  </si>
  <si>
    <t>354410720</t>
  </si>
  <si>
    <t>drát pro hromosvod FeZn D 8mm</t>
  </si>
  <si>
    <t>-2142798180</t>
  </si>
  <si>
    <t>Poznámka k položce:_x000d_
Hmotnost: 0,4 kg/m</t>
  </si>
  <si>
    <t>764</t>
  </si>
  <si>
    <t>Konstrukce klempířské</t>
  </si>
  <si>
    <t>138</t>
  </si>
  <si>
    <t>764204105</t>
  </si>
  <si>
    <t>Montáž oplechování horních ploch a atik bez rohů rš do 400 mm</t>
  </si>
  <si>
    <t>1720500317</t>
  </si>
  <si>
    <t>Montáž oplechování horních ploch zdí a nadezdívek (atik) rozvinuté šířky do 400 mm</t>
  </si>
  <si>
    <t>24,15*5 "stáv. zeď - parapety"</t>
  </si>
  <si>
    <t>49,9 "atika"</t>
  </si>
  <si>
    <t>24,6 "sokl"</t>
  </si>
  <si>
    <t>139</t>
  </si>
  <si>
    <t>138142010</t>
  </si>
  <si>
    <t>plech hladký Pz jakost DX51+Z275 tl 1,5mm tabule</t>
  </si>
  <si>
    <t>164761098</t>
  </si>
  <si>
    <t>Poznámka k položce:_x000d_
Hmotnost: 11,9 kg/m2</t>
  </si>
  <si>
    <t>0,0015*(0,460+0,177)*24,15*7,85</t>
  </si>
  <si>
    <t>0,0015*(0,525+0,177)*24,15*7,85</t>
  </si>
  <si>
    <t>0,0015*(0,425+0,177)*24,15*3*7,85</t>
  </si>
  <si>
    <t>0,0015*0,280*24,6*7,85</t>
  </si>
  <si>
    <t>0,0015*0,340*49,9*7,85</t>
  </si>
  <si>
    <t>140</t>
  </si>
  <si>
    <t>-490427781</t>
  </si>
  <si>
    <t>5*2</t>
  </si>
  <si>
    <t>141</t>
  </si>
  <si>
    <t>19620101</t>
  </si>
  <si>
    <t>plech Cu střešní tl 0,55mm svitek š 1000mm</t>
  </si>
  <si>
    <t>1736521871</t>
  </si>
  <si>
    <t>142</t>
  </si>
  <si>
    <t>998764101</t>
  </si>
  <si>
    <t>Přesun hmot tonážní pro konstrukce klempířské v objektech v do 6 m</t>
  </si>
  <si>
    <t>-1817474516</t>
  </si>
  <si>
    <t>Přesun hmot pro konstrukce klempířské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</si>
  <si>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</si>
  <si>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143</t>
  </si>
  <si>
    <t>-350334596</t>
  </si>
  <si>
    <t>5,63+5,92+5,92+5,68+24+14,88</t>
  </si>
  <si>
    <t>144</t>
  </si>
  <si>
    <t>767995112</t>
  </si>
  <si>
    <t>Montáž atypických zámečnických konstrukcí hmotnosti do 10 kg</t>
  </si>
  <si>
    <t>-2098251577</t>
  </si>
  <si>
    <t xml:space="preserve">Montáž ostatních atypických zámečnických konstrukcí  hmotnosti přes 5 do 10 kg</t>
  </si>
  <si>
    <t xml:space="preserve">Poznámka k položce:_x000d_
okno Z2  včetně montáže a uchycovacích prvků</t>
  </si>
  <si>
    <t>0,375*19*3</t>
  </si>
  <si>
    <t>145</t>
  </si>
  <si>
    <t>767995114</t>
  </si>
  <si>
    <t>Montáž atypických zámečnických konstrukcí hmotnosti do 50 kg</t>
  </si>
  <si>
    <t>-1067843862</t>
  </si>
  <si>
    <t xml:space="preserve">Montáž ostatních atypických zámečnických konstrukcí  hmotnosti přes 20 do 50 kg</t>
  </si>
  <si>
    <t>Poznámka k položce:_x000d_
okno Z1 včetně montáže a uchycovacích prvků</t>
  </si>
  <si>
    <t>1,313*19*8</t>
  </si>
  <si>
    <t>146</t>
  </si>
  <si>
    <t>15945235</t>
  </si>
  <si>
    <t>plech děrovaný tahokov oko 42/12,5/2,5 tl 1,5mm tabule</t>
  </si>
  <si>
    <t>-2071205945</t>
  </si>
  <si>
    <t>Poznámka k položce:_x000d_
hmotnost: 4,5 kg/m2</t>
  </si>
  <si>
    <t>0,2+0,02</t>
  </si>
  <si>
    <t>147</t>
  </si>
  <si>
    <t>929146338</t>
  </si>
  <si>
    <t>(1,562+2,846+0,059)*1000</t>
  </si>
  <si>
    <t>148</t>
  </si>
  <si>
    <t>M29</t>
  </si>
  <si>
    <t>Jäkl 200x200x5</t>
  </si>
  <si>
    <t>394834091</t>
  </si>
  <si>
    <t>4*0,5</t>
  </si>
  <si>
    <t>149</t>
  </si>
  <si>
    <t>-413234361</t>
  </si>
  <si>
    <t>62*45,9/1000</t>
  </si>
  <si>
    <t>150</t>
  </si>
  <si>
    <t>-598879578</t>
  </si>
  <si>
    <t>62*25,2/1000</t>
  </si>
  <si>
    <t>151</t>
  </si>
  <si>
    <t>-1847880973</t>
  </si>
  <si>
    <t>152</t>
  </si>
  <si>
    <t>-1099320701</t>
  </si>
  <si>
    <t>153</t>
  </si>
  <si>
    <t>-132483310</t>
  </si>
  <si>
    <t>3*0,375*2+8*1,313*2</t>
  </si>
  <si>
    <t>62*2,17 "zábradlí"</t>
  </si>
  <si>
    <t>154</t>
  </si>
  <si>
    <t>1098736774</t>
  </si>
  <si>
    <t>155</t>
  </si>
  <si>
    <t>436955459</t>
  </si>
  <si>
    <t>156</t>
  </si>
  <si>
    <t>380277334</t>
  </si>
  <si>
    <t>157,798*2 'Přepočtené koeficientem množství</t>
  </si>
  <si>
    <t>157</t>
  </si>
  <si>
    <t>783826675</t>
  </si>
  <si>
    <t>Hydrofobizační transparentní silikonový nátěr hrubých betonových povrchů nebo hrubých omítek</t>
  </si>
  <si>
    <t>-267606294</t>
  </si>
  <si>
    <t>Hydrofobizační nátěr omítek silikonový, transparentní, povrchů hrubých betonových povrchů nebo omítek hrubých, rýhovaných tenkovrstvých nebo škrábaných (břízolitových)</t>
  </si>
  <si>
    <t>2*87,5+2*31</t>
  </si>
  <si>
    <t>158</t>
  </si>
  <si>
    <t>Montáž fotoluminiscenčních bezpečnostních tabulek a šipek</t>
  </si>
  <si>
    <t>1657686610</t>
  </si>
  <si>
    <t>Poznámka k položce:_x000d_
Montáž+materiál</t>
  </si>
  <si>
    <t>784</t>
  </si>
  <si>
    <t>Dokončovací práce - malby a tapety</t>
  </si>
  <si>
    <t>159</t>
  </si>
  <si>
    <t>784331001</t>
  </si>
  <si>
    <t>Dvojnásobné bílé protiplísňové malby v místnostech výšky do 3,80 m</t>
  </si>
  <si>
    <t>1642286091</t>
  </si>
  <si>
    <t>Malby protiplísňové dvojnásobné, bílé v místnostech výšky do 3,80 m</t>
  </si>
  <si>
    <t>326,7+141,07</t>
  </si>
  <si>
    <t>787</t>
  </si>
  <si>
    <t>Dokončovací práce - zasklívání</t>
  </si>
  <si>
    <t>160</t>
  </si>
  <si>
    <t>Zasklení vstupních portálů, včetně automatických dveří s čidlem a dvoukřídlých dveří, v materiálu sklo, dodávka+montáž</t>
  </si>
  <si>
    <t>-1249039420</t>
  </si>
  <si>
    <t>789</t>
  </si>
  <si>
    <t>Povrchové úpravy ocelových konstrukcí a technologických zařízení</t>
  </si>
  <si>
    <t>161</t>
  </si>
  <si>
    <t>789421232</t>
  </si>
  <si>
    <t>Provedení žárového stříkání ocelových konstrukcí třídy II Zn 100 um</t>
  </si>
  <si>
    <t>-2109806185</t>
  </si>
  <si>
    <t>Provedení žárového stříkání ocelových konstrukcí zinkem, tloušťky 100 μm, třídy II (1,560 kg Zn/m2)</t>
  </si>
  <si>
    <t>162</t>
  </si>
  <si>
    <t>15625101</t>
  </si>
  <si>
    <t>drát metalizační Zn D 3mm</t>
  </si>
  <si>
    <t>-1121219467</t>
  </si>
  <si>
    <t>157,798*1,56 'Přepočtené koeficientem množství</t>
  </si>
  <si>
    <t>SO801 - Sadové a terénní úpravy</t>
  </si>
  <si>
    <t>182303111</t>
  </si>
  <si>
    <t>Doplnění zeminy nebo substrátu na travnatých plochách tl 50 mm rovina v rovinně a svahu do 1:5</t>
  </si>
  <si>
    <t>-1039874378</t>
  </si>
  <si>
    <t>Doplnění zeminy nebo substrátu na travnatých plochách tloušťky do 50 mm v rovině nebo na svahu do 1:5</t>
  </si>
  <si>
    <t xml:space="preserve">Poznámka k souboru cen:_x000d_
1. V cenách jsou započteny i náklady na vodorovné přemístění na vzdálenost do 3 m. 2. V cenách nejsou započteny náklady na substrát. </t>
  </si>
  <si>
    <t>112+400</t>
  </si>
  <si>
    <t>103715000</t>
  </si>
  <si>
    <t>substrát pro trávníky VL</t>
  </si>
  <si>
    <t>1183977591</t>
  </si>
  <si>
    <t>512*0,05</t>
  </si>
  <si>
    <t>183205111</t>
  </si>
  <si>
    <t>Založení záhonu v rovině a svahu do 1:5 zemina tř 1 a 2</t>
  </si>
  <si>
    <t>-2053127408</t>
  </si>
  <si>
    <t>Založení záhonu pro výsadbu rostlin v rovině nebo na svahu do 1:5 v zemině tř. 1 až 2</t>
  </si>
  <si>
    <t xml:space="preserve">Poznámka k souboru cen:_x000d_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</si>
  <si>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6*4,9</t>
  </si>
  <si>
    <t>103641010</t>
  </si>
  <si>
    <t xml:space="preserve">zemina pro terénní úpravy -  ornice</t>
  </si>
  <si>
    <t>916081126</t>
  </si>
  <si>
    <t>29,4*0,15*1,9</t>
  </si>
  <si>
    <t>183211312</t>
  </si>
  <si>
    <t>Výsadba trvalek prostokořenných</t>
  </si>
  <si>
    <t>1982541039</t>
  </si>
  <si>
    <t>Výsadba květin do připravené půdy se zalitím do připravené půdy, se zalitím trvalek</t>
  </si>
  <si>
    <t xml:space="preserve">Poznámka k souboru cen:_x000d_
1. V cenách jsou započteny i náklady na případné naložení přebytečných výkopků na dopravní prostředek, odvoz na vzdálenost do 20 km a složení výkopků. 2. V cenách nejsou započteny náklady na: a) hloubení jamek, b) uložení odpadu na skládce. 3. Ceny nelze použít pro ornamentální výsadby; tyto se oceňují individuálně. </t>
  </si>
  <si>
    <t>184102116</t>
  </si>
  <si>
    <t>Výsadba dřeviny s balem D do 0,8 m do jamky se zalitím v rovině a svahu do 1:5</t>
  </si>
  <si>
    <t>-2134513337</t>
  </si>
  <si>
    <t xml:space="preserve">Výsadba dřeviny s balem do předem vyhloubené jamky se zalitím  v rovině nebo na svahu do 1:5, při průměru balu přes 600 do 800 mm</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</si>
  <si>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</si>
  <si>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5+3</t>
  </si>
  <si>
    <t>Višeň pilovitá - Prunus serrulata "Kanzan", VK,OK 16-18, BAL</t>
  </si>
  <si>
    <t>1832407946</t>
  </si>
  <si>
    <t>Slivoň myrobalán - Prunus cerasifera "Nigra", VK, OK 12-14, bal</t>
  </si>
  <si>
    <t>-251259578</t>
  </si>
  <si>
    <t>184102119</t>
  </si>
  <si>
    <t>Výsadba dřeviny s balem D do 1,4 m do jamky se zalitím v rovině a svahu do 1:5</t>
  </si>
  <si>
    <t>921052241</t>
  </si>
  <si>
    <t xml:space="preserve">Výsadba dřeviny s balem do předem vyhloubené jamky se zalitím  v rovině nebo na svahu do 1:5, při průměru balu přes 1200 do 1400 mm</t>
  </si>
  <si>
    <t>Platan jovorolistý - Platanus acerifolia, VK, OK 20-25, bal</t>
  </si>
  <si>
    <t>331470906</t>
  </si>
  <si>
    <t>936001002</t>
  </si>
  <si>
    <t>Montáž prvků městské a zahradní architektury hmotnosti do 1,5 t</t>
  </si>
  <si>
    <t>-8624830</t>
  </si>
  <si>
    <t xml:space="preserve">Montáž prvků městské a zahradní architektury  hmotnosti přes 0,1 do 1,5 t</t>
  </si>
  <si>
    <t xml:space="preserve">Poznámka k souboru cen:_x000d_
1. V cenách nejsou započteny náklady na dodání architektonických prvků, tyto se ocení ve specifikaci. </t>
  </si>
  <si>
    <t>749102010</t>
  </si>
  <si>
    <t>rám ochranný ke stromům 4 díly tvárná litina /1600x1600/x200x30mm</t>
  </si>
  <si>
    <t>1106993426</t>
  </si>
  <si>
    <t>749101970</t>
  </si>
  <si>
    <t>rošt ke stromům s rámem 2 díly tvárná litina /1000x1000/x450x35mm</t>
  </si>
  <si>
    <t>445232167</t>
  </si>
  <si>
    <t>936104211</t>
  </si>
  <si>
    <t>Montáž odpadkového koše do betonové patky</t>
  </si>
  <si>
    <t>1565133614</t>
  </si>
  <si>
    <t xml:space="preserve">Montáž odpadkového koše  do betonové patky</t>
  </si>
  <si>
    <t xml:space="preserve">Poznámka k souboru cen:_x000d_
1. V ceně-4211 jsou započteny i náklady na zemní práce. 2. V cenách -4212 a -4213 jsou započteny i náklady na upevňovací materiál. 3. V cenách nejsou započteny náklady na dodání odpadkového koše, tyto se oceňují ve specifikaci. </t>
  </si>
  <si>
    <t xml:space="preserve">Odpadkový koš 55 l, ocelové tělo 430x260x985, s víkem vhazovacího otvoru </t>
  </si>
  <si>
    <t>-270113327</t>
  </si>
  <si>
    <t>Poznámka k položce:_x000d_
Jako referenční výrobek a příkladný popis vizuálního, kvalitativního a technologického standardu uvádíme typ Crystal CS210.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</si>
  <si>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 xml:space="preserve">Odpadkový koš "pro psí exkrementy" 32 l, ocelové tělo 260x260x985, s víkem vhazovacího otvoru </t>
  </si>
  <si>
    <t>1801405574</t>
  </si>
  <si>
    <t>Poznámka k položce:_x000d_
Jako referenční výrobek a příkladný popis vizuálního, kvalitativního a technologického standardu uvádíme typ Crystal CP110.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</si>
  <si>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936124112</t>
  </si>
  <si>
    <t>Montáž lavičky stabilní parkové se zabetonováním noh</t>
  </si>
  <si>
    <t>-866667208</t>
  </si>
  <si>
    <t xml:space="preserve">Montáž lavičky parkové  stabilní se zabetonováním noh</t>
  </si>
  <si>
    <t xml:space="preserve">Poznámka k souboru cen:_x000d_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</si>
  <si>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lavička parková s opěradlem 185 x 64,5 x 81 cm, ocelová konstrukce, sedák i opěradlo z dřevěných desek</t>
  </si>
  <si>
    <t>-1614237355</t>
  </si>
  <si>
    <t>Poznámka k položce:_x000d_
Jako referenční výrobek a příkladný popis vizuálního, kvalitativního a technologického standardu uvádíme typ Miela LME151.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</si>
  <si>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998231311</t>
  </si>
  <si>
    <t>Přesun hmot pro sadovnické a krajinářské úpravy vodorovně do 5000 m</t>
  </si>
  <si>
    <t>835636515</t>
  </si>
  <si>
    <t>Přesun hmot pro sadovnické a krajinářské úpravy - strojně dopravní vzdálenost do 5000 m</t>
  </si>
  <si>
    <t>Část Ib - Způsobilé výdaje - Vedlejší</t>
  </si>
  <si>
    <t>-1075463971</t>
  </si>
  <si>
    <t>873,86 "z komunikace"</t>
  </si>
  <si>
    <t>-606721947</t>
  </si>
  <si>
    <t>873,86 "frézování ul. Pernerova - měřeno programem"</t>
  </si>
  <si>
    <t>1555105360</t>
  </si>
  <si>
    <t>71 "silniční krajník"</t>
  </si>
  <si>
    <t>905522492</t>
  </si>
  <si>
    <t>873,86*0,3</t>
  </si>
  <si>
    <t>1085228693</t>
  </si>
  <si>
    <t>262,158</t>
  </si>
  <si>
    <t>237653798</t>
  </si>
  <si>
    <t>262,158*1,9</t>
  </si>
  <si>
    <t>-583502170</t>
  </si>
  <si>
    <t>-1799880773</t>
  </si>
  <si>
    <t>2*144,5</t>
  </si>
  <si>
    <t>1888460971</t>
  </si>
  <si>
    <t>Poznámka k položce:_x000d_
prostor před výstupem z podchodu na parcele č.439</t>
  </si>
  <si>
    <t>873,86 "ul. pernerova"</t>
  </si>
  <si>
    <t>565155111</t>
  </si>
  <si>
    <t>Asfaltový beton vrstva podkladní ACP 16 (obalované kamenivo OKS) tl 70 mm š do 3 m</t>
  </si>
  <si>
    <t>-1687152443</t>
  </si>
  <si>
    <t xml:space="preserve">Asfaltový beton vrstva podkladní ACP 16 (obalované kamenivo střednězrnné - OKS)  s rozprostřením a zhutněním v pruhu šířky do 3 m, po zhutnění tl. 70 mm</t>
  </si>
  <si>
    <t>873,864 "ulice Pernerova-plocha programem"</t>
  </si>
  <si>
    <t>153779749</t>
  </si>
  <si>
    <t>666998362</t>
  </si>
  <si>
    <t>-1521013813</t>
  </si>
  <si>
    <t>-1432032071</t>
  </si>
  <si>
    <t>777939689</t>
  </si>
  <si>
    <t>1575892317</t>
  </si>
  <si>
    <t>906746850</t>
  </si>
  <si>
    <t>223,708 "Odvoz odfrézovaného živič. krytu"</t>
  </si>
  <si>
    <t>-1379301838</t>
  </si>
  <si>
    <t>Poznámka k položce:_x000d_
Skládka TS Choceň.</t>
  </si>
  <si>
    <t>223,708*2 "odvoz odfréz. živič. krytu na skládku do 3km"</t>
  </si>
  <si>
    <t>-307331066</t>
  </si>
  <si>
    <t>223,708</t>
  </si>
  <si>
    <t>998225111</t>
  </si>
  <si>
    <t>Přesun hmot pro pozemní komunikace s krytem z kamene, monolitickým betonovým nebo živičným</t>
  </si>
  <si>
    <t>-526833002</t>
  </si>
  <si>
    <t xml:space="preserve">Přesun hmot pro komunikace s krytem z kameniva, monolitickým betonovým nebo živičným  dopravní vzdálenost do 200 m jakékoliv délky objektu</t>
  </si>
  <si>
    <t xml:space="preserve">Poznámka k souboru cen:_x000d_
1. Ceny lze použít i pro plochy letišť s krytem monolitickým betonovým nebo živičným. </t>
  </si>
  <si>
    <t>Část II - Nezpůsobilé výdaje</t>
  </si>
  <si>
    <t xml:space="preserve">    VRN3 - Zařízení staveniště</t>
  </si>
  <si>
    <t>VRN3</t>
  </si>
  <si>
    <t>031002000</t>
  </si>
  <si>
    <t>Související práce pro zařízení staveniště</t>
  </si>
  <si>
    <t>-1651877835</t>
  </si>
  <si>
    <t>032002000</t>
  </si>
  <si>
    <t>Vybavení staveniště</t>
  </si>
  <si>
    <t>526310011</t>
  </si>
  <si>
    <t>032103000</t>
  </si>
  <si>
    <t>Náklady na stavební buňky</t>
  </si>
  <si>
    <t>-1659518397</t>
  </si>
  <si>
    <t>032403000</t>
  </si>
  <si>
    <t>Provizorní komunikace</t>
  </si>
  <si>
    <t>-1572765688</t>
  </si>
  <si>
    <t>032503000</t>
  </si>
  <si>
    <t>Skládky na staveništi</t>
  </si>
  <si>
    <t>-960985948</t>
  </si>
  <si>
    <t>033103000</t>
  </si>
  <si>
    <t>Připojení energií</t>
  </si>
  <si>
    <t>-1242094629</t>
  </si>
  <si>
    <t>Poznámka k položce:_x000d_
zřízení i odstranění staveništní přípojky</t>
  </si>
  <si>
    <t>033203000</t>
  </si>
  <si>
    <t>Energie pro zařízení staveniště</t>
  </si>
  <si>
    <t>-353638875</t>
  </si>
  <si>
    <t>Poznámka k položce:_x000d_
elektřina, voda, plyn, data, apod.</t>
  </si>
  <si>
    <t>034002000</t>
  </si>
  <si>
    <t>Zabezpečení staveniště</t>
  </si>
  <si>
    <t>1313659321</t>
  </si>
  <si>
    <t>034103000</t>
  </si>
  <si>
    <t>Oplocení staveniště</t>
  </si>
  <si>
    <t>-1680687157</t>
  </si>
  <si>
    <t>Poznámka k položce:_x000d_
oplocení z neprůhledných dílců, včetně demontáže</t>
  </si>
  <si>
    <t>034303000</t>
  </si>
  <si>
    <t>Dopravní značení na staveništi</t>
  </si>
  <si>
    <t>-763888342</t>
  </si>
  <si>
    <t>034503000</t>
  </si>
  <si>
    <t>Informační tabule na staveništi</t>
  </si>
  <si>
    <t>-781157784</t>
  </si>
  <si>
    <t>Poznámka k položce:_x000d_
Velký billboard 5,1x4,2m</t>
  </si>
  <si>
    <t>039002000</t>
  </si>
  <si>
    <t>Zrušení zařízení staveniště</t>
  </si>
  <si>
    <t>-1167580121</t>
  </si>
  <si>
    <t>412155748</t>
  </si>
  <si>
    <t>-1930368498</t>
  </si>
  <si>
    <t>-820871890</t>
  </si>
  <si>
    <t>945528501</t>
  </si>
  <si>
    <t>Poznámka k položce:_x000d_
Jako referenční výrobek a příkladný popis vizuálního, kvalitativního a technologického standardu uvádíme typ Molina 8 - barva gomalit stř.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</si>
  <si>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27,5</t>
  </si>
  <si>
    <t>27,5 * 0,01 "ztratné 1%"</t>
  </si>
  <si>
    <t>-421182770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</si>
</sst>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1" fillId="0" borderId="0" applyNumberFormat="0" applyFill="0" applyBorder="0" applyAlignment="0" applyProtection="0"/>
  </cellStyleXfs>
  <cellXfs count="273">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4"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17"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17" fillId="0" borderId="0" xfId="0" applyFont="1" applyAlignment="1">
      <alignment horizontal="left" vertical="center"/>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4" fontId="18" fillId="0" borderId="5" xfId="0" applyNumberFormat="1"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164" fontId="1" fillId="0" borderId="0" xfId="0" applyNumberFormat="1" applyFont="1" applyAlignment="1">
      <alignment horizontal="left" vertical="center"/>
    </xf>
    <xf numFmtId="4" fontId="19" fillId="0" borderId="0" xfId="0" applyNumberFormat="1" applyFont="1" applyAlignment="1">
      <alignment vertical="center"/>
    </xf>
    <xf numFmtId="0" fontId="19" fillId="0" borderId="0" xfId="0" applyFont="1" applyAlignment="1">
      <alignment horizontal="lef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4" fillId="4" borderId="7" xfId="0" applyFont="1" applyFill="1" applyBorder="1" applyAlignment="1">
      <alignment horizontal="lef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18"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left" vertical="center"/>
    </xf>
    <xf numFmtId="0" fontId="23" fillId="5" borderId="0" xfId="0" applyFont="1" applyFill="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center" vertical="center"/>
    </xf>
    <xf numFmtId="4" fontId="16" fillId="0" borderId="14" xfId="0" applyNumberFormat="1" applyFont="1" applyBorder="1" applyAlignment="1">
      <alignment horizontal="right" vertical="center"/>
    </xf>
    <xf numFmtId="4" fontId="16" fillId="0" borderId="0" xfId="0" applyNumberFormat="1" applyFont="1" applyBorder="1" applyAlignment="1">
      <alignment horizontal="righ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5" fillId="0" borderId="3"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horizontal="right" vertical="center"/>
    </xf>
    <xf numFmtId="4" fontId="28" fillId="0" borderId="0" xfId="0" applyNumberFormat="1"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horizontal="right" vertical="center"/>
    </xf>
    <xf numFmtId="4" fontId="29" fillId="0" borderId="0" xfId="0" applyNumberFormat="1" applyFont="1" applyBorder="1" applyAlignment="1">
      <alignment horizontal="righ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0" fontId="30" fillId="0" borderId="0" xfId="1" applyFont="1" applyAlignment="1">
      <alignment horizontal="center" vertical="center"/>
    </xf>
    <xf numFmtId="0" fontId="31" fillId="0" borderId="0" xfId="0" applyFont="1" applyAlignment="1">
      <alignment horizontal="left" vertical="center" wrapText="1"/>
    </xf>
    <xf numFmtId="4" fontId="7" fillId="0" borderId="0" xfId="0" applyNumberFormat="1" applyFont="1" applyAlignment="1">
      <alignment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4" fontId="1" fillId="0" borderId="19" xfId="0" applyNumberFormat="1" applyFont="1" applyBorder="1" applyAlignment="1">
      <alignment vertical="center"/>
    </xf>
    <xf numFmtId="4" fontId="1" fillId="0" borderId="20" xfId="0" applyNumberFormat="1" applyFont="1" applyBorder="1" applyAlignment="1">
      <alignment vertical="center"/>
    </xf>
    <xf numFmtId="166" fontId="1" fillId="0" borderId="20" xfId="0" applyNumberFormat="1" applyFont="1" applyBorder="1" applyAlignment="1">
      <alignment vertical="center"/>
    </xf>
    <xf numFmtId="4" fontId="1"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2"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165" fontId="2" fillId="0" borderId="0" xfId="0" applyNumberFormat="1"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4" fontId="1" fillId="0" borderId="0" xfId="0" applyNumberFormat="1" applyFont="1" applyAlignment="1">
      <alignment vertical="center"/>
    </xf>
    <xf numFmtId="0" fontId="18" fillId="0" borderId="0" xfId="0" applyFont="1" applyAlignment="1">
      <alignment horizontal="lef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pplyProtection="1">
      <alignment horizontal="right" vertical="center"/>
      <protection locked="0"/>
    </xf>
    <xf numFmtId="0" fontId="0" fillId="0" borderId="4"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locked="0"/>
    </xf>
    <xf numFmtId="0" fontId="23" fillId="5" borderId="0" xfId="0" applyFont="1" applyFill="1" applyAlignment="1">
      <alignment horizontal="left" vertical="center"/>
    </xf>
    <xf numFmtId="0" fontId="23" fillId="5" borderId="0" xfId="0" applyFont="1" applyFill="1" applyAlignment="1" applyProtection="1">
      <alignment horizontal="right" vertical="center"/>
      <protection locked="0"/>
    </xf>
    <xf numFmtId="0" fontId="23" fillId="5" borderId="0" xfId="0" applyFont="1" applyFill="1" applyAlignment="1">
      <alignment horizontal="right" vertical="center"/>
    </xf>
    <xf numFmtId="0" fontId="33" fillId="0" borderId="0" xfId="0" applyFont="1" applyAlignment="1">
      <alignment horizontal="left" vertical="center"/>
    </xf>
    <xf numFmtId="4" fontId="25" fillId="0" borderId="0" xfId="0" applyNumberFormat="1" applyFont="1" applyAlignment="1" applyProtection="1">
      <alignment vertical="center"/>
      <protection locked="0"/>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pplyProtection="1">
      <alignment vertical="center"/>
      <protection locked="0"/>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7" xfId="0" applyFont="1" applyFill="1" applyBorder="1" applyAlignment="1" applyProtection="1">
      <alignment horizontal="center" vertical="center" wrapText="1"/>
      <protection locked="0"/>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xf numFmtId="4" fontId="34" fillId="0" borderId="12" xfId="0" applyNumberFormat="1" applyFont="1" applyBorder="1" applyAlignment="1"/>
    <xf numFmtId="166" fontId="34" fillId="0" borderId="12" xfId="0" applyNumberFormat="1" applyFont="1" applyBorder="1" applyAlignment="1"/>
    <xf numFmtId="166" fontId="34" fillId="0" borderId="13" xfId="0" applyNumberFormat="1" applyFont="1" applyBorder="1" applyAlignment="1"/>
    <xf numFmtId="4" fontId="35"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4" fontId="8" fillId="0" borderId="0" xfId="0" applyNumberFormat="1"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14" xfId="0" applyFont="1" applyBorder="1" applyAlignment="1">
      <alignment vertical="center"/>
    </xf>
    <xf numFmtId="0" fontId="0" fillId="0" borderId="0" xfId="0" applyBorder="1" applyAlignment="1">
      <alignment vertical="center"/>
    </xf>
    <xf numFmtId="0" fontId="38" fillId="0" borderId="0" xfId="0" applyFont="1" applyAlignment="1">
      <alignment vertical="center" wrapText="1"/>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167" fontId="23" fillId="3" borderId="22" xfId="0" applyNumberFormat="1" applyFont="1" applyFill="1" applyBorder="1" applyAlignment="1" applyProtection="1">
      <alignment vertical="center"/>
      <protection locked="0"/>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0" fontId="40" fillId="0" borderId="22" xfId="0" applyFont="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theme" Target="theme/theme1.xml" /><Relationship Id="rId16" Type="http://schemas.openxmlformats.org/officeDocument/2006/relationships/calcChain" Target="calcChain.xml" /><Relationship Id="rId1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hidden="1" customWidth="1"/>
    <col min="44" max="44" width="13.67" style="1" customWidth="1"/>
    <col min="45" max="45" width="25.83" style="1" hidden="1" customWidth="1"/>
    <col min="46" max="46" width="25.83" style="1" hidden="1" customWidth="1"/>
    <col min="47" max="47" width="25.83" style="1" hidden="1" customWidth="1"/>
    <col min="48" max="48" width="25.83" style="1" hidden="1" customWidth="1"/>
    <col min="49" max="49" width="25.83" style="1" hidden="1" customWidth="1"/>
    <col min="50" max="50" width="21.67" style="1" hidden="1" customWidth="1"/>
    <col min="51" max="51" width="21.67" style="1" hidden="1" customWidth="1"/>
    <col min="52" max="52" width="25" style="1" hidden="1" customWidth="1"/>
    <col min="53" max="53" width="25" style="1" hidden="1" customWidth="1"/>
    <col min="54" max="54" width="21.67" style="1" hidden="1" customWidth="1"/>
    <col min="55" max="55" width="19.17" style="1" hidden="1" customWidth="1"/>
    <col min="56" max="56" width="25" style="1" hidden="1" customWidth="1"/>
    <col min="57" max="57" width="21.67" style="1" hidden="1" customWidth="1"/>
    <col min="58" max="58" width="19.17" style="1" hidden="1" customWidth="1"/>
    <col min="59" max="59"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7" t="s">
        <v>0</v>
      </c>
      <c r="AZ1" s="17" t="s">
        <v>1</v>
      </c>
      <c r="BA1" s="17" t="s">
        <v>2</v>
      </c>
      <c r="BB1" s="17" t="s">
        <v>1</v>
      </c>
      <c r="BT1" s="17" t="s">
        <v>3</v>
      </c>
      <c r="BU1" s="17" t="s">
        <v>4</v>
      </c>
      <c r="BV1" s="17" t="s">
        <v>5</v>
      </c>
    </row>
    <row r="2" s="1" customFormat="1" ht="36.96" customHeight="1">
      <c r="AR2" s="18" t="s">
        <v>6</v>
      </c>
      <c r="AS2" s="1"/>
      <c r="AT2" s="1"/>
      <c r="AU2" s="1"/>
      <c r="AV2" s="1"/>
      <c r="AW2" s="1"/>
      <c r="AX2" s="1"/>
      <c r="AY2" s="1"/>
      <c r="AZ2" s="1"/>
      <c r="BA2" s="1"/>
      <c r="BB2" s="1"/>
      <c r="BC2" s="1"/>
      <c r="BD2" s="1"/>
      <c r="BE2" s="1"/>
      <c r="BF2" s="1"/>
      <c r="BG2" s="1"/>
      <c r="BS2" s="19" t="s">
        <v>7</v>
      </c>
      <c r="BT2" s="19" t="s">
        <v>8</v>
      </c>
    </row>
    <row r="3" s="1" customFormat="1" ht="6.96"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1" customFormat="1" ht="24.96" customHeight="1">
      <c r="B4" s="22"/>
      <c r="D4" s="23" t="s">
        <v>10</v>
      </c>
      <c r="AR4" s="22"/>
      <c r="AS4" s="24" t="s">
        <v>11</v>
      </c>
      <c r="BG4" s="25" t="s">
        <v>12</v>
      </c>
      <c r="BS4" s="19" t="s">
        <v>13</v>
      </c>
    </row>
    <row r="5" s="1" customFormat="1" ht="12" customHeight="1">
      <c r="B5" s="22"/>
      <c r="D5" s="26" t="s">
        <v>14</v>
      </c>
      <c r="K5" s="27"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G5" s="28" t="s">
        <v>16</v>
      </c>
      <c r="BS5" s="19" t="s">
        <v>7</v>
      </c>
    </row>
    <row r="6" s="1" customFormat="1" ht="36.96" customHeight="1">
      <c r="B6" s="22"/>
      <c r="D6" s="29" t="s">
        <v>17</v>
      </c>
      <c r="K6" s="30"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G6" s="31"/>
      <c r="BS6" s="19" t="s">
        <v>7</v>
      </c>
    </row>
    <row r="7" s="1" customFormat="1" ht="12" customHeight="1">
      <c r="B7" s="22"/>
      <c r="D7" s="32" t="s">
        <v>19</v>
      </c>
      <c r="K7" s="27" t="s">
        <v>1</v>
      </c>
      <c r="AK7" s="32" t="s">
        <v>20</v>
      </c>
      <c r="AN7" s="27" t="s">
        <v>1</v>
      </c>
      <c r="AR7" s="22"/>
      <c r="BG7" s="31"/>
      <c r="BS7" s="19" t="s">
        <v>7</v>
      </c>
    </row>
    <row r="8" s="1" customFormat="1" ht="12" customHeight="1">
      <c r="B8" s="22"/>
      <c r="D8" s="32" t="s">
        <v>21</v>
      </c>
      <c r="K8" s="27" t="s">
        <v>22</v>
      </c>
      <c r="AK8" s="32" t="s">
        <v>23</v>
      </c>
      <c r="AN8" s="33" t="s">
        <v>24</v>
      </c>
      <c r="AR8" s="22"/>
      <c r="BG8" s="31"/>
      <c r="BS8" s="19" t="s">
        <v>7</v>
      </c>
    </row>
    <row r="9" s="1" customFormat="1" ht="14.4" customHeight="1">
      <c r="B9" s="22"/>
      <c r="AR9" s="22"/>
      <c r="BG9" s="31"/>
      <c r="BS9" s="19" t="s">
        <v>7</v>
      </c>
    </row>
    <row r="10" s="1" customFormat="1" ht="12" customHeight="1">
      <c r="B10" s="22"/>
      <c r="D10" s="32" t="s">
        <v>25</v>
      </c>
      <c r="AK10" s="32" t="s">
        <v>26</v>
      </c>
      <c r="AN10" s="27" t="s">
        <v>27</v>
      </c>
      <c r="AR10" s="22"/>
      <c r="BG10" s="31"/>
      <c r="BS10" s="19" t="s">
        <v>7</v>
      </c>
    </row>
    <row r="11" s="1" customFormat="1" ht="18.48" customHeight="1">
      <c r="B11" s="22"/>
      <c r="E11" s="27" t="s">
        <v>28</v>
      </c>
      <c r="AK11" s="32" t="s">
        <v>29</v>
      </c>
      <c r="AN11" s="27" t="s">
        <v>1</v>
      </c>
      <c r="AR11" s="22"/>
      <c r="BG11" s="31"/>
      <c r="BS11" s="19" t="s">
        <v>7</v>
      </c>
    </row>
    <row r="12" s="1" customFormat="1" ht="6.96" customHeight="1">
      <c r="B12" s="22"/>
      <c r="AR12" s="22"/>
      <c r="BG12" s="31"/>
      <c r="BS12" s="19" t="s">
        <v>7</v>
      </c>
    </row>
    <row r="13" s="1" customFormat="1" ht="12" customHeight="1">
      <c r="B13" s="22"/>
      <c r="D13" s="32" t="s">
        <v>30</v>
      </c>
      <c r="AK13" s="32" t="s">
        <v>26</v>
      </c>
      <c r="AN13" s="34" t="s">
        <v>31</v>
      </c>
      <c r="AR13" s="22"/>
      <c r="BG13" s="31"/>
      <c r="BS13" s="19" t="s">
        <v>7</v>
      </c>
    </row>
    <row r="14">
      <c r="B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N14" s="34" t="s">
        <v>31</v>
      </c>
      <c r="AR14" s="22"/>
      <c r="BG14" s="31"/>
      <c r="BS14" s="19" t="s">
        <v>7</v>
      </c>
    </row>
    <row r="15" s="1" customFormat="1" ht="6.96" customHeight="1">
      <c r="B15" s="22"/>
      <c r="AR15" s="22"/>
      <c r="BG15" s="31"/>
      <c r="BS15" s="19" t="s">
        <v>3</v>
      </c>
    </row>
    <row r="16" s="1" customFormat="1" ht="12" customHeight="1">
      <c r="B16" s="22"/>
      <c r="D16" s="32" t="s">
        <v>32</v>
      </c>
      <c r="AK16" s="32" t="s">
        <v>26</v>
      </c>
      <c r="AN16" s="27" t="s">
        <v>33</v>
      </c>
      <c r="AR16" s="22"/>
      <c r="BG16" s="31"/>
      <c r="BS16" s="19" t="s">
        <v>3</v>
      </c>
    </row>
    <row r="17" s="1" customFormat="1" ht="18.48" customHeight="1">
      <c r="B17" s="22"/>
      <c r="E17" s="27" t="s">
        <v>34</v>
      </c>
      <c r="AK17" s="32" t="s">
        <v>29</v>
      </c>
      <c r="AN17" s="27" t="s">
        <v>35</v>
      </c>
      <c r="AR17" s="22"/>
      <c r="BG17" s="31"/>
      <c r="BS17" s="19" t="s">
        <v>4</v>
      </c>
    </row>
    <row r="18" s="1" customFormat="1" ht="6.96" customHeight="1">
      <c r="B18" s="22"/>
      <c r="AR18" s="22"/>
      <c r="BG18" s="31"/>
      <c r="BS18" s="19" t="s">
        <v>7</v>
      </c>
    </row>
    <row r="19" s="1" customFormat="1" ht="12" customHeight="1">
      <c r="B19" s="22"/>
      <c r="D19" s="32" t="s">
        <v>36</v>
      </c>
      <c r="AK19" s="32" t="s">
        <v>26</v>
      </c>
      <c r="AN19" s="27" t="s">
        <v>33</v>
      </c>
      <c r="AR19" s="22"/>
      <c r="BG19" s="31"/>
      <c r="BS19" s="19" t="s">
        <v>7</v>
      </c>
    </row>
    <row r="20" s="1" customFormat="1" ht="18.48" customHeight="1">
      <c r="B20" s="22"/>
      <c r="E20" s="27" t="s">
        <v>34</v>
      </c>
      <c r="AK20" s="32" t="s">
        <v>29</v>
      </c>
      <c r="AN20" s="27" t="s">
        <v>35</v>
      </c>
      <c r="AR20" s="22"/>
      <c r="BG20" s="31"/>
      <c r="BS20" s="19" t="s">
        <v>4</v>
      </c>
    </row>
    <row r="21" s="1" customFormat="1" ht="6.96" customHeight="1">
      <c r="B21" s="22"/>
      <c r="AR21" s="22"/>
      <c r="BG21" s="31"/>
    </row>
    <row r="22" s="1" customFormat="1" ht="12" customHeight="1">
      <c r="B22" s="22"/>
      <c r="D22" s="32" t="s">
        <v>37</v>
      </c>
      <c r="AR22" s="22"/>
      <c r="BG22" s="31"/>
    </row>
    <row r="23" s="1" customFormat="1" ht="16.5" customHeight="1">
      <c r="B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G23" s="31"/>
    </row>
    <row r="24" s="1" customFormat="1" ht="6.96" customHeight="1">
      <c r="B24" s="22"/>
      <c r="AR24" s="22"/>
      <c r="BG24" s="31"/>
    </row>
    <row r="25" s="1" customFormat="1" ht="6.96"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G25" s="31"/>
    </row>
    <row r="26" s="2" customFormat="1" ht="25.92" customHeight="1">
      <c r="A26" s="38"/>
      <c r="B26" s="39"/>
      <c r="C26" s="38"/>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8"/>
      <c r="AQ26" s="38"/>
      <c r="AR26" s="39"/>
      <c r="BG26" s="31"/>
    </row>
    <row r="27" s="2" customFormat="1" ht="6.96"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G27" s="31"/>
    </row>
    <row r="28" s="2" customFormat="1">
      <c r="A28" s="38"/>
      <c r="B28" s="39"/>
      <c r="C28" s="38"/>
      <c r="D28" s="38"/>
      <c r="E28" s="38"/>
      <c r="F28" s="38"/>
      <c r="G28" s="38"/>
      <c r="H28" s="38"/>
      <c r="I28" s="38"/>
      <c r="J28" s="38"/>
      <c r="K28" s="38"/>
      <c r="L28" s="43" t="s">
        <v>39</v>
      </c>
      <c r="M28" s="43"/>
      <c r="N28" s="43"/>
      <c r="O28" s="43"/>
      <c r="P28" s="43"/>
      <c r="Q28" s="38"/>
      <c r="R28" s="38"/>
      <c r="S28" s="38"/>
      <c r="T28" s="38"/>
      <c r="U28" s="38"/>
      <c r="V28" s="38"/>
      <c r="W28" s="43" t="s">
        <v>40</v>
      </c>
      <c r="X28" s="43"/>
      <c r="Y28" s="43"/>
      <c r="Z28" s="43"/>
      <c r="AA28" s="43"/>
      <c r="AB28" s="43"/>
      <c r="AC28" s="43"/>
      <c r="AD28" s="43"/>
      <c r="AE28" s="43"/>
      <c r="AF28" s="38"/>
      <c r="AG28" s="38"/>
      <c r="AH28" s="38"/>
      <c r="AI28" s="38"/>
      <c r="AJ28" s="38"/>
      <c r="AK28" s="43" t="s">
        <v>41</v>
      </c>
      <c r="AL28" s="43"/>
      <c r="AM28" s="43"/>
      <c r="AN28" s="43"/>
      <c r="AO28" s="43"/>
      <c r="AP28" s="38"/>
      <c r="AQ28" s="38"/>
      <c r="AR28" s="39"/>
      <c r="BG28" s="31"/>
    </row>
    <row r="29" s="3" customFormat="1" ht="14.4" customHeight="1">
      <c r="A29" s="3"/>
      <c r="B29" s="44"/>
      <c r="C29" s="3"/>
      <c r="D29" s="32" t="s">
        <v>42</v>
      </c>
      <c r="E29" s="3"/>
      <c r="F29" s="32" t="s">
        <v>43</v>
      </c>
      <c r="G29" s="3"/>
      <c r="H29" s="3"/>
      <c r="I29" s="3"/>
      <c r="J29" s="3"/>
      <c r="K29" s="3"/>
      <c r="L29" s="45">
        <v>0.20999999999999999</v>
      </c>
      <c r="M29" s="3"/>
      <c r="N29" s="3"/>
      <c r="O29" s="3"/>
      <c r="P29" s="3"/>
      <c r="Q29" s="3"/>
      <c r="R29" s="3"/>
      <c r="S29" s="3"/>
      <c r="T29" s="3"/>
      <c r="U29" s="3"/>
      <c r="V29" s="3"/>
      <c r="W29" s="46">
        <f>ROUND(BB94, 2)</f>
        <v>0</v>
      </c>
      <c r="X29" s="3"/>
      <c r="Y29" s="3"/>
      <c r="Z29" s="3"/>
      <c r="AA29" s="3"/>
      <c r="AB29" s="3"/>
      <c r="AC29" s="3"/>
      <c r="AD29" s="3"/>
      <c r="AE29" s="3"/>
      <c r="AF29" s="3"/>
      <c r="AG29" s="3"/>
      <c r="AH29" s="3"/>
      <c r="AI29" s="3"/>
      <c r="AJ29" s="3"/>
      <c r="AK29" s="46">
        <f>ROUND(AX94, 2)</f>
        <v>0</v>
      </c>
      <c r="AL29" s="3"/>
      <c r="AM29" s="3"/>
      <c r="AN29" s="3"/>
      <c r="AO29" s="3"/>
      <c r="AP29" s="3"/>
      <c r="AQ29" s="3"/>
      <c r="AR29" s="44"/>
      <c r="BG29" s="47"/>
    </row>
    <row r="30" s="3" customFormat="1" ht="14.4" customHeight="1">
      <c r="A30" s="3"/>
      <c r="B30" s="44"/>
      <c r="C30" s="3"/>
      <c r="D30" s="3"/>
      <c r="E30" s="3"/>
      <c r="F30" s="32" t="s">
        <v>44</v>
      </c>
      <c r="G30" s="3"/>
      <c r="H30" s="3"/>
      <c r="I30" s="3"/>
      <c r="J30" s="3"/>
      <c r="K30" s="3"/>
      <c r="L30" s="45">
        <v>0.14999999999999999</v>
      </c>
      <c r="M30" s="3"/>
      <c r="N30" s="3"/>
      <c r="O30" s="3"/>
      <c r="P30" s="3"/>
      <c r="Q30" s="3"/>
      <c r="R30" s="3"/>
      <c r="S30" s="3"/>
      <c r="T30" s="3"/>
      <c r="U30" s="3"/>
      <c r="V30" s="3"/>
      <c r="W30" s="46">
        <f>ROUND(BC94, 2)</f>
        <v>0</v>
      </c>
      <c r="X30" s="3"/>
      <c r="Y30" s="3"/>
      <c r="Z30" s="3"/>
      <c r="AA30" s="3"/>
      <c r="AB30" s="3"/>
      <c r="AC30" s="3"/>
      <c r="AD30" s="3"/>
      <c r="AE30" s="3"/>
      <c r="AF30" s="3"/>
      <c r="AG30" s="3"/>
      <c r="AH30" s="3"/>
      <c r="AI30" s="3"/>
      <c r="AJ30" s="3"/>
      <c r="AK30" s="46">
        <f>ROUND(AY94, 2)</f>
        <v>0</v>
      </c>
      <c r="AL30" s="3"/>
      <c r="AM30" s="3"/>
      <c r="AN30" s="3"/>
      <c r="AO30" s="3"/>
      <c r="AP30" s="3"/>
      <c r="AQ30" s="3"/>
      <c r="AR30" s="44"/>
      <c r="BG30" s="47"/>
    </row>
    <row r="31" hidden="1" s="3" customFormat="1" ht="14.4" customHeight="1">
      <c r="A31" s="3"/>
      <c r="B31" s="44"/>
      <c r="C31" s="3"/>
      <c r="D31" s="3"/>
      <c r="E31" s="3"/>
      <c r="F31" s="32" t="s">
        <v>45</v>
      </c>
      <c r="G31" s="3"/>
      <c r="H31" s="3"/>
      <c r="I31" s="3"/>
      <c r="J31" s="3"/>
      <c r="K31" s="3"/>
      <c r="L31" s="45">
        <v>0.20999999999999999</v>
      </c>
      <c r="M31" s="3"/>
      <c r="N31" s="3"/>
      <c r="O31" s="3"/>
      <c r="P31" s="3"/>
      <c r="Q31" s="3"/>
      <c r="R31" s="3"/>
      <c r="S31" s="3"/>
      <c r="T31" s="3"/>
      <c r="U31" s="3"/>
      <c r="V31" s="3"/>
      <c r="W31" s="46">
        <f>ROUND(BD94, 2)</f>
        <v>0</v>
      </c>
      <c r="X31" s="3"/>
      <c r="Y31" s="3"/>
      <c r="Z31" s="3"/>
      <c r="AA31" s="3"/>
      <c r="AB31" s="3"/>
      <c r="AC31" s="3"/>
      <c r="AD31" s="3"/>
      <c r="AE31" s="3"/>
      <c r="AF31" s="3"/>
      <c r="AG31" s="3"/>
      <c r="AH31" s="3"/>
      <c r="AI31" s="3"/>
      <c r="AJ31" s="3"/>
      <c r="AK31" s="46">
        <v>0</v>
      </c>
      <c r="AL31" s="3"/>
      <c r="AM31" s="3"/>
      <c r="AN31" s="3"/>
      <c r="AO31" s="3"/>
      <c r="AP31" s="3"/>
      <c r="AQ31" s="3"/>
      <c r="AR31" s="44"/>
      <c r="BG31" s="47"/>
    </row>
    <row r="32" hidden="1" s="3" customFormat="1" ht="14.4" customHeight="1">
      <c r="A32" s="3"/>
      <c r="B32" s="44"/>
      <c r="C32" s="3"/>
      <c r="D32" s="3"/>
      <c r="E32" s="3"/>
      <c r="F32" s="32" t="s">
        <v>46</v>
      </c>
      <c r="G32" s="3"/>
      <c r="H32" s="3"/>
      <c r="I32" s="3"/>
      <c r="J32" s="3"/>
      <c r="K32" s="3"/>
      <c r="L32" s="45">
        <v>0.14999999999999999</v>
      </c>
      <c r="M32" s="3"/>
      <c r="N32" s="3"/>
      <c r="O32" s="3"/>
      <c r="P32" s="3"/>
      <c r="Q32" s="3"/>
      <c r="R32" s="3"/>
      <c r="S32" s="3"/>
      <c r="T32" s="3"/>
      <c r="U32" s="3"/>
      <c r="V32" s="3"/>
      <c r="W32" s="46">
        <f>ROUND(BE94, 2)</f>
        <v>0</v>
      </c>
      <c r="X32" s="3"/>
      <c r="Y32" s="3"/>
      <c r="Z32" s="3"/>
      <c r="AA32" s="3"/>
      <c r="AB32" s="3"/>
      <c r="AC32" s="3"/>
      <c r="AD32" s="3"/>
      <c r="AE32" s="3"/>
      <c r="AF32" s="3"/>
      <c r="AG32" s="3"/>
      <c r="AH32" s="3"/>
      <c r="AI32" s="3"/>
      <c r="AJ32" s="3"/>
      <c r="AK32" s="46">
        <v>0</v>
      </c>
      <c r="AL32" s="3"/>
      <c r="AM32" s="3"/>
      <c r="AN32" s="3"/>
      <c r="AO32" s="3"/>
      <c r="AP32" s="3"/>
      <c r="AQ32" s="3"/>
      <c r="AR32" s="44"/>
      <c r="BG32" s="47"/>
    </row>
    <row r="33" hidden="1" s="3" customFormat="1" ht="14.4" customHeight="1">
      <c r="A33" s="3"/>
      <c r="B33" s="44"/>
      <c r="C33" s="3"/>
      <c r="D33" s="3"/>
      <c r="E33" s="3"/>
      <c r="F33" s="32" t="s">
        <v>47</v>
      </c>
      <c r="G33" s="3"/>
      <c r="H33" s="3"/>
      <c r="I33" s="3"/>
      <c r="J33" s="3"/>
      <c r="K33" s="3"/>
      <c r="L33" s="45">
        <v>0</v>
      </c>
      <c r="M33" s="3"/>
      <c r="N33" s="3"/>
      <c r="O33" s="3"/>
      <c r="P33" s="3"/>
      <c r="Q33" s="3"/>
      <c r="R33" s="3"/>
      <c r="S33" s="3"/>
      <c r="T33" s="3"/>
      <c r="U33" s="3"/>
      <c r="V33" s="3"/>
      <c r="W33" s="46">
        <f>ROUND(BF94, 2)</f>
        <v>0</v>
      </c>
      <c r="X33" s="3"/>
      <c r="Y33" s="3"/>
      <c r="Z33" s="3"/>
      <c r="AA33" s="3"/>
      <c r="AB33" s="3"/>
      <c r="AC33" s="3"/>
      <c r="AD33" s="3"/>
      <c r="AE33" s="3"/>
      <c r="AF33" s="3"/>
      <c r="AG33" s="3"/>
      <c r="AH33" s="3"/>
      <c r="AI33" s="3"/>
      <c r="AJ33" s="3"/>
      <c r="AK33" s="46">
        <v>0</v>
      </c>
      <c r="AL33" s="3"/>
      <c r="AM33" s="3"/>
      <c r="AN33" s="3"/>
      <c r="AO33" s="3"/>
      <c r="AP33" s="3"/>
      <c r="AQ33" s="3"/>
      <c r="AR33" s="44"/>
      <c r="BG33" s="47"/>
    </row>
    <row r="34" s="2" customFormat="1" ht="6.96"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G34" s="31"/>
    </row>
    <row r="35" s="2" customFormat="1" ht="25.92" customHeight="1">
      <c r="A35" s="38"/>
      <c r="B35" s="39"/>
      <c r="C35" s="48"/>
      <c r="D35" s="49" t="s">
        <v>48</v>
      </c>
      <c r="E35" s="50"/>
      <c r="F35" s="50"/>
      <c r="G35" s="50"/>
      <c r="H35" s="50"/>
      <c r="I35" s="50"/>
      <c r="J35" s="50"/>
      <c r="K35" s="50"/>
      <c r="L35" s="50"/>
      <c r="M35" s="50"/>
      <c r="N35" s="50"/>
      <c r="O35" s="50"/>
      <c r="P35" s="50"/>
      <c r="Q35" s="50"/>
      <c r="R35" s="50"/>
      <c r="S35" s="50"/>
      <c r="T35" s="51" t="s">
        <v>49</v>
      </c>
      <c r="U35" s="50"/>
      <c r="V35" s="50"/>
      <c r="W35" s="50"/>
      <c r="X35" s="52" t="s">
        <v>50</v>
      </c>
      <c r="Y35" s="50"/>
      <c r="Z35" s="50"/>
      <c r="AA35" s="50"/>
      <c r="AB35" s="50"/>
      <c r="AC35" s="50"/>
      <c r="AD35" s="50"/>
      <c r="AE35" s="50"/>
      <c r="AF35" s="50"/>
      <c r="AG35" s="50"/>
      <c r="AH35" s="50"/>
      <c r="AI35" s="50"/>
      <c r="AJ35" s="50"/>
      <c r="AK35" s="53">
        <f>SUM(AK26:AK33)</f>
        <v>0</v>
      </c>
      <c r="AL35" s="50"/>
      <c r="AM35" s="50"/>
      <c r="AN35" s="50"/>
      <c r="AO35" s="54"/>
      <c r="AP35" s="48"/>
      <c r="AQ35" s="48"/>
      <c r="AR35" s="39"/>
      <c r="BG35" s="38"/>
    </row>
    <row r="36" s="2" customFormat="1" ht="6.96"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G36" s="38"/>
    </row>
    <row r="37" s="2" customFormat="1" ht="14.4" customHeight="1">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9"/>
      <c r="BG37" s="38"/>
    </row>
    <row r="38" s="1" customFormat="1" ht="14.4" customHeight="1">
      <c r="B38" s="22"/>
      <c r="AR38" s="22"/>
    </row>
    <row r="39" s="1" customFormat="1" ht="14.4" customHeight="1">
      <c r="B39" s="22"/>
      <c r="AR39" s="22"/>
    </row>
    <row r="40" s="1" customFormat="1" ht="14.4" customHeight="1">
      <c r="B40" s="22"/>
      <c r="AR40" s="22"/>
    </row>
    <row r="41" s="1" customFormat="1" ht="14.4" customHeight="1">
      <c r="B41" s="22"/>
      <c r="AR41" s="22"/>
    </row>
    <row r="42" s="1" customFormat="1" ht="14.4" customHeight="1">
      <c r="B42" s="22"/>
      <c r="AR42" s="22"/>
    </row>
    <row r="43" s="1" customFormat="1" ht="14.4" customHeight="1">
      <c r="B43" s="22"/>
      <c r="AR43" s="22"/>
    </row>
    <row r="44" s="1" customFormat="1" ht="14.4" customHeight="1">
      <c r="B44" s="22"/>
      <c r="AR44" s="22"/>
    </row>
    <row r="45" s="1" customFormat="1" ht="14.4" customHeight="1">
      <c r="B45" s="22"/>
      <c r="AR45" s="22"/>
    </row>
    <row r="46" s="1" customFormat="1" ht="14.4" customHeight="1">
      <c r="B46" s="22"/>
      <c r="AR46" s="22"/>
    </row>
    <row r="47" s="1" customFormat="1" ht="14.4" customHeight="1">
      <c r="B47" s="22"/>
      <c r="AR47" s="22"/>
    </row>
    <row r="48" s="1" customFormat="1" ht="14.4" customHeight="1">
      <c r="B48" s="22"/>
      <c r="AR48" s="22"/>
    </row>
    <row r="49" s="2" customFormat="1" ht="14.4" customHeight="1">
      <c r="B49" s="55"/>
      <c r="D49" s="56" t="s">
        <v>51</v>
      </c>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6" t="s">
        <v>52</v>
      </c>
      <c r="AI49" s="57"/>
      <c r="AJ49" s="57"/>
      <c r="AK49" s="57"/>
      <c r="AL49" s="57"/>
      <c r="AM49" s="57"/>
      <c r="AN49" s="57"/>
      <c r="AO49" s="57"/>
      <c r="AR49" s="55"/>
    </row>
    <row r="50">
      <c r="B50" s="22"/>
      <c r="AR50" s="22"/>
    </row>
    <row r="51">
      <c r="B51" s="22"/>
      <c r="AR51" s="22"/>
    </row>
    <row r="52">
      <c r="B52" s="22"/>
      <c r="AR52" s="22"/>
    </row>
    <row r="53">
      <c r="B53" s="22"/>
      <c r="AR53" s="22"/>
    </row>
    <row r="54">
      <c r="B54" s="22"/>
      <c r="AR54" s="22"/>
    </row>
    <row r="55">
      <c r="B55" s="22"/>
      <c r="AR55" s="22"/>
    </row>
    <row r="56">
      <c r="B56" s="22"/>
      <c r="AR56" s="22"/>
    </row>
    <row r="57">
      <c r="B57" s="22"/>
      <c r="AR57" s="22"/>
    </row>
    <row r="58">
      <c r="B58" s="22"/>
      <c r="AR58" s="22"/>
    </row>
    <row r="59">
      <c r="B59" s="22"/>
      <c r="AR59" s="22"/>
    </row>
    <row r="60" s="2" customFormat="1">
      <c r="A60" s="38"/>
      <c r="B60" s="39"/>
      <c r="C60" s="38"/>
      <c r="D60" s="58" t="s">
        <v>53</v>
      </c>
      <c r="E60" s="41"/>
      <c r="F60" s="41"/>
      <c r="G60" s="41"/>
      <c r="H60" s="41"/>
      <c r="I60" s="41"/>
      <c r="J60" s="41"/>
      <c r="K60" s="41"/>
      <c r="L60" s="41"/>
      <c r="M60" s="41"/>
      <c r="N60" s="41"/>
      <c r="O60" s="41"/>
      <c r="P60" s="41"/>
      <c r="Q60" s="41"/>
      <c r="R60" s="41"/>
      <c r="S60" s="41"/>
      <c r="T60" s="41"/>
      <c r="U60" s="41"/>
      <c r="V60" s="58" t="s">
        <v>54</v>
      </c>
      <c r="W60" s="41"/>
      <c r="X60" s="41"/>
      <c r="Y60" s="41"/>
      <c r="Z60" s="41"/>
      <c r="AA60" s="41"/>
      <c r="AB60" s="41"/>
      <c r="AC60" s="41"/>
      <c r="AD60" s="41"/>
      <c r="AE60" s="41"/>
      <c r="AF60" s="41"/>
      <c r="AG60" s="41"/>
      <c r="AH60" s="58" t="s">
        <v>53</v>
      </c>
      <c r="AI60" s="41"/>
      <c r="AJ60" s="41"/>
      <c r="AK60" s="41"/>
      <c r="AL60" s="41"/>
      <c r="AM60" s="58" t="s">
        <v>54</v>
      </c>
      <c r="AN60" s="41"/>
      <c r="AO60" s="41"/>
      <c r="AP60" s="38"/>
      <c r="AQ60" s="38"/>
      <c r="AR60" s="39"/>
      <c r="BG60" s="38"/>
    </row>
    <row r="61">
      <c r="B61" s="22"/>
      <c r="AR61" s="22"/>
    </row>
    <row r="62">
      <c r="B62" s="22"/>
      <c r="AR62" s="22"/>
    </row>
    <row r="63">
      <c r="B63" s="22"/>
      <c r="AR63" s="22"/>
    </row>
    <row r="64" s="2" customFormat="1">
      <c r="A64" s="38"/>
      <c r="B64" s="39"/>
      <c r="C64" s="38"/>
      <c r="D64" s="56" t="s">
        <v>55</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6" t="s">
        <v>56</v>
      </c>
      <c r="AI64" s="59"/>
      <c r="AJ64" s="59"/>
      <c r="AK64" s="59"/>
      <c r="AL64" s="59"/>
      <c r="AM64" s="59"/>
      <c r="AN64" s="59"/>
      <c r="AO64" s="59"/>
      <c r="AP64" s="38"/>
      <c r="AQ64" s="38"/>
      <c r="AR64" s="39"/>
      <c r="BG64" s="38"/>
    </row>
    <row r="65">
      <c r="B65" s="22"/>
      <c r="AR65" s="22"/>
    </row>
    <row r="66">
      <c r="B66" s="22"/>
      <c r="AR66" s="22"/>
    </row>
    <row r="67">
      <c r="B67" s="22"/>
      <c r="AR67" s="22"/>
    </row>
    <row r="68">
      <c r="B68" s="22"/>
      <c r="AR68" s="22"/>
    </row>
    <row r="69">
      <c r="B69" s="22"/>
      <c r="AR69" s="22"/>
    </row>
    <row r="70">
      <c r="B70" s="22"/>
      <c r="AR70" s="22"/>
    </row>
    <row r="71">
      <c r="B71" s="22"/>
      <c r="AR71" s="22"/>
    </row>
    <row r="72">
      <c r="B72" s="22"/>
      <c r="AR72" s="22"/>
    </row>
    <row r="73">
      <c r="B73" s="22"/>
      <c r="AR73" s="22"/>
    </row>
    <row r="74">
      <c r="B74" s="22"/>
      <c r="AR74" s="22"/>
    </row>
    <row r="75" s="2" customFormat="1">
      <c r="A75" s="38"/>
      <c r="B75" s="39"/>
      <c r="C75" s="38"/>
      <c r="D75" s="58" t="s">
        <v>53</v>
      </c>
      <c r="E75" s="41"/>
      <c r="F75" s="41"/>
      <c r="G75" s="41"/>
      <c r="H75" s="41"/>
      <c r="I75" s="41"/>
      <c r="J75" s="41"/>
      <c r="K75" s="41"/>
      <c r="L75" s="41"/>
      <c r="M75" s="41"/>
      <c r="N75" s="41"/>
      <c r="O75" s="41"/>
      <c r="P75" s="41"/>
      <c r="Q75" s="41"/>
      <c r="R75" s="41"/>
      <c r="S75" s="41"/>
      <c r="T75" s="41"/>
      <c r="U75" s="41"/>
      <c r="V75" s="58" t="s">
        <v>54</v>
      </c>
      <c r="W75" s="41"/>
      <c r="X75" s="41"/>
      <c r="Y75" s="41"/>
      <c r="Z75" s="41"/>
      <c r="AA75" s="41"/>
      <c r="AB75" s="41"/>
      <c r="AC75" s="41"/>
      <c r="AD75" s="41"/>
      <c r="AE75" s="41"/>
      <c r="AF75" s="41"/>
      <c r="AG75" s="41"/>
      <c r="AH75" s="58" t="s">
        <v>53</v>
      </c>
      <c r="AI75" s="41"/>
      <c r="AJ75" s="41"/>
      <c r="AK75" s="41"/>
      <c r="AL75" s="41"/>
      <c r="AM75" s="58" t="s">
        <v>54</v>
      </c>
      <c r="AN75" s="41"/>
      <c r="AO75" s="41"/>
      <c r="AP75" s="38"/>
      <c r="AQ75" s="38"/>
      <c r="AR75" s="39"/>
      <c r="BG75" s="38"/>
    </row>
    <row r="76" s="2" customFormat="1">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9"/>
      <c r="BG76" s="38"/>
    </row>
    <row r="77" s="2" customFormat="1" ht="6.96" customHeight="1">
      <c r="A77" s="38"/>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39"/>
      <c r="BG77" s="38"/>
    </row>
    <row r="81" s="2" customFormat="1" ht="6.96" customHeight="1">
      <c r="A81" s="38"/>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39"/>
      <c r="BG81" s="38"/>
    </row>
    <row r="82" s="2" customFormat="1" ht="24.96" customHeight="1">
      <c r="A82" s="38"/>
      <c r="B82" s="39"/>
      <c r="C82" s="23" t="s">
        <v>57</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9"/>
      <c r="BG82" s="38"/>
    </row>
    <row r="83" s="2" customFormat="1" ht="6.96" customHeight="1">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9"/>
      <c r="BG83" s="38"/>
    </row>
    <row r="84" s="4" customFormat="1" ht="12" customHeight="1">
      <c r="A84" s="4"/>
      <c r="B84" s="64"/>
      <c r="C84" s="32" t="s">
        <v>14</v>
      </c>
      <c r="D84" s="4"/>
      <c r="E84" s="4"/>
      <c r="F84" s="4"/>
      <c r="G84" s="4"/>
      <c r="H84" s="4"/>
      <c r="I84" s="4"/>
      <c r="J84" s="4"/>
      <c r="K84" s="4"/>
      <c r="L84" s="4" t="str">
        <f>K5</f>
        <v>16060</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4"/>
      <c r="BG84" s="4"/>
    </row>
    <row r="85" s="5" customFormat="1" ht="36.96" customHeight="1">
      <c r="A85" s="5"/>
      <c r="B85" s="65"/>
      <c r="C85" s="66" t="s">
        <v>17</v>
      </c>
      <c r="D85" s="5"/>
      <c r="E85" s="5"/>
      <c r="F85" s="5"/>
      <c r="G85" s="5"/>
      <c r="H85" s="5"/>
      <c r="I85" s="5"/>
      <c r="J85" s="5"/>
      <c r="K85" s="5"/>
      <c r="L85" s="67" t="str">
        <f>K6</f>
        <v>Terminál v zeleni, Choceň</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5"/>
      <c r="BG85" s="5"/>
    </row>
    <row r="86" s="2" customFormat="1" ht="6.96" customHeight="1">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9"/>
      <c r="BG86" s="38"/>
    </row>
    <row r="87" s="2" customFormat="1" ht="12" customHeight="1">
      <c r="A87" s="38"/>
      <c r="B87" s="39"/>
      <c r="C87" s="32" t="s">
        <v>21</v>
      </c>
      <c r="D87" s="38"/>
      <c r="E87" s="38"/>
      <c r="F87" s="38"/>
      <c r="G87" s="38"/>
      <c r="H87" s="38"/>
      <c r="I87" s="38"/>
      <c r="J87" s="38"/>
      <c r="K87" s="38"/>
      <c r="L87" s="68" t="str">
        <f>IF(K8="","",K8)</f>
        <v>Choceň</v>
      </c>
      <c r="M87" s="38"/>
      <c r="N87" s="38"/>
      <c r="O87" s="38"/>
      <c r="P87" s="38"/>
      <c r="Q87" s="38"/>
      <c r="R87" s="38"/>
      <c r="S87" s="38"/>
      <c r="T87" s="38"/>
      <c r="U87" s="38"/>
      <c r="V87" s="38"/>
      <c r="W87" s="38"/>
      <c r="X87" s="38"/>
      <c r="Y87" s="38"/>
      <c r="Z87" s="38"/>
      <c r="AA87" s="38"/>
      <c r="AB87" s="38"/>
      <c r="AC87" s="38"/>
      <c r="AD87" s="38"/>
      <c r="AE87" s="38"/>
      <c r="AF87" s="38"/>
      <c r="AG87" s="38"/>
      <c r="AH87" s="38"/>
      <c r="AI87" s="32" t="s">
        <v>23</v>
      </c>
      <c r="AJ87" s="38"/>
      <c r="AK87" s="38"/>
      <c r="AL87" s="38"/>
      <c r="AM87" s="69" t="str">
        <f>IF(AN8= "","",AN8)</f>
        <v>11. 9. 2017</v>
      </c>
      <c r="AN87" s="69"/>
      <c r="AO87" s="38"/>
      <c r="AP87" s="38"/>
      <c r="AQ87" s="38"/>
      <c r="AR87" s="39"/>
      <c r="BG87" s="38"/>
    </row>
    <row r="88" s="2" customFormat="1" ht="6.96" customHeight="1">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9"/>
      <c r="BG88" s="38"/>
    </row>
    <row r="89" s="2" customFormat="1" ht="15.15" customHeight="1">
      <c r="A89" s="38"/>
      <c r="B89" s="39"/>
      <c r="C89" s="32" t="s">
        <v>25</v>
      </c>
      <c r="D89" s="38"/>
      <c r="E89" s="38"/>
      <c r="F89" s="38"/>
      <c r="G89" s="38"/>
      <c r="H89" s="38"/>
      <c r="I89" s="38"/>
      <c r="J89" s="38"/>
      <c r="K89" s="38"/>
      <c r="L89" s="4" t="str">
        <f>IF(E11= "","",E11)</f>
        <v>Město Choceň</v>
      </c>
      <c r="M89" s="38"/>
      <c r="N89" s="38"/>
      <c r="O89" s="38"/>
      <c r="P89" s="38"/>
      <c r="Q89" s="38"/>
      <c r="R89" s="38"/>
      <c r="S89" s="38"/>
      <c r="T89" s="38"/>
      <c r="U89" s="38"/>
      <c r="V89" s="38"/>
      <c r="W89" s="38"/>
      <c r="X89" s="38"/>
      <c r="Y89" s="38"/>
      <c r="Z89" s="38"/>
      <c r="AA89" s="38"/>
      <c r="AB89" s="38"/>
      <c r="AC89" s="38"/>
      <c r="AD89" s="38"/>
      <c r="AE89" s="38"/>
      <c r="AF89" s="38"/>
      <c r="AG89" s="38"/>
      <c r="AH89" s="38"/>
      <c r="AI89" s="32" t="s">
        <v>32</v>
      </c>
      <c r="AJ89" s="38"/>
      <c r="AK89" s="38"/>
      <c r="AL89" s="38"/>
      <c r="AM89" s="70" t="str">
        <f>IF(E17="","",E17)</f>
        <v>Laboro ateliér s.r.o.</v>
      </c>
      <c r="AN89" s="4"/>
      <c r="AO89" s="4"/>
      <c r="AP89" s="4"/>
      <c r="AQ89" s="38"/>
      <c r="AR89" s="39"/>
      <c r="AS89" s="71" t="s">
        <v>58</v>
      </c>
      <c r="AT89" s="72"/>
      <c r="AU89" s="73"/>
      <c r="AV89" s="73"/>
      <c r="AW89" s="73"/>
      <c r="AX89" s="73"/>
      <c r="AY89" s="73"/>
      <c r="AZ89" s="73"/>
      <c r="BA89" s="73"/>
      <c r="BB89" s="73"/>
      <c r="BC89" s="73"/>
      <c r="BD89" s="73"/>
      <c r="BE89" s="73"/>
      <c r="BF89" s="74"/>
      <c r="BG89" s="38"/>
    </row>
    <row r="90" s="2" customFormat="1" ht="15.15" customHeight="1">
      <c r="A90" s="38"/>
      <c r="B90" s="39"/>
      <c r="C90" s="32" t="s">
        <v>30</v>
      </c>
      <c r="D90" s="38"/>
      <c r="E90" s="38"/>
      <c r="F90" s="38"/>
      <c r="G90" s="38"/>
      <c r="H90" s="38"/>
      <c r="I90" s="38"/>
      <c r="J90" s="38"/>
      <c r="K90" s="38"/>
      <c r="L90" s="4" t="str">
        <f>IF(E14= "Vyplň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2" t="s">
        <v>36</v>
      </c>
      <c r="AJ90" s="38"/>
      <c r="AK90" s="38"/>
      <c r="AL90" s="38"/>
      <c r="AM90" s="70" t="str">
        <f>IF(E20="","",E20)</f>
        <v>Laboro ateliér s.r.o.</v>
      </c>
      <c r="AN90" s="4"/>
      <c r="AO90" s="4"/>
      <c r="AP90" s="4"/>
      <c r="AQ90" s="38"/>
      <c r="AR90" s="39"/>
      <c r="AS90" s="75"/>
      <c r="AT90" s="76"/>
      <c r="AU90" s="77"/>
      <c r="AV90" s="77"/>
      <c r="AW90" s="77"/>
      <c r="AX90" s="77"/>
      <c r="AY90" s="77"/>
      <c r="AZ90" s="77"/>
      <c r="BA90" s="77"/>
      <c r="BB90" s="77"/>
      <c r="BC90" s="77"/>
      <c r="BD90" s="77"/>
      <c r="BE90" s="77"/>
      <c r="BF90" s="78"/>
      <c r="BG90" s="38"/>
    </row>
    <row r="91" s="2" customFormat="1" ht="10.8" customHeight="1">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9"/>
      <c r="AS91" s="75"/>
      <c r="AT91" s="76"/>
      <c r="AU91" s="77"/>
      <c r="AV91" s="77"/>
      <c r="AW91" s="77"/>
      <c r="AX91" s="77"/>
      <c r="AY91" s="77"/>
      <c r="AZ91" s="77"/>
      <c r="BA91" s="77"/>
      <c r="BB91" s="77"/>
      <c r="BC91" s="77"/>
      <c r="BD91" s="77"/>
      <c r="BE91" s="77"/>
      <c r="BF91" s="78"/>
      <c r="BG91" s="38"/>
    </row>
    <row r="92" s="2" customFormat="1" ht="29.28" customHeight="1">
      <c r="A92" s="38"/>
      <c r="B92" s="39"/>
      <c r="C92" s="79" t="s">
        <v>59</v>
      </c>
      <c r="D92" s="80"/>
      <c r="E92" s="80"/>
      <c r="F92" s="80"/>
      <c r="G92" s="80"/>
      <c r="H92" s="81"/>
      <c r="I92" s="82" t="s">
        <v>60</v>
      </c>
      <c r="J92" s="80"/>
      <c r="K92" s="80"/>
      <c r="L92" s="80"/>
      <c r="M92" s="80"/>
      <c r="N92" s="80"/>
      <c r="O92" s="80"/>
      <c r="P92" s="80"/>
      <c r="Q92" s="80"/>
      <c r="R92" s="80"/>
      <c r="S92" s="80"/>
      <c r="T92" s="80"/>
      <c r="U92" s="80"/>
      <c r="V92" s="80"/>
      <c r="W92" s="80"/>
      <c r="X92" s="80"/>
      <c r="Y92" s="80"/>
      <c r="Z92" s="80"/>
      <c r="AA92" s="80"/>
      <c r="AB92" s="80"/>
      <c r="AC92" s="80"/>
      <c r="AD92" s="80"/>
      <c r="AE92" s="80"/>
      <c r="AF92" s="80"/>
      <c r="AG92" s="83" t="s">
        <v>61</v>
      </c>
      <c r="AH92" s="80"/>
      <c r="AI92" s="80"/>
      <c r="AJ92" s="80"/>
      <c r="AK92" s="80"/>
      <c r="AL92" s="80"/>
      <c r="AM92" s="80"/>
      <c r="AN92" s="82" t="s">
        <v>62</v>
      </c>
      <c r="AO92" s="80"/>
      <c r="AP92" s="84"/>
      <c r="AQ92" s="85" t="s">
        <v>63</v>
      </c>
      <c r="AR92" s="39"/>
      <c r="AS92" s="86" t="s">
        <v>64</v>
      </c>
      <c r="AT92" s="87" t="s">
        <v>65</v>
      </c>
      <c r="AU92" s="87" t="s">
        <v>66</v>
      </c>
      <c r="AV92" s="87" t="s">
        <v>67</v>
      </c>
      <c r="AW92" s="87" t="s">
        <v>68</v>
      </c>
      <c r="AX92" s="87" t="s">
        <v>69</v>
      </c>
      <c r="AY92" s="87" t="s">
        <v>70</v>
      </c>
      <c r="AZ92" s="87" t="s">
        <v>71</v>
      </c>
      <c r="BA92" s="87" t="s">
        <v>72</v>
      </c>
      <c r="BB92" s="87" t="s">
        <v>73</v>
      </c>
      <c r="BC92" s="87" t="s">
        <v>74</v>
      </c>
      <c r="BD92" s="87" t="s">
        <v>75</v>
      </c>
      <c r="BE92" s="87" t="s">
        <v>76</v>
      </c>
      <c r="BF92" s="88" t="s">
        <v>77</v>
      </c>
      <c r="BG92" s="38"/>
    </row>
    <row r="93" s="2" customFormat="1" ht="10.8" customHeight="1">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9"/>
      <c r="AS93" s="89"/>
      <c r="AT93" s="90"/>
      <c r="AU93" s="90"/>
      <c r="AV93" s="90"/>
      <c r="AW93" s="90"/>
      <c r="AX93" s="90"/>
      <c r="AY93" s="90"/>
      <c r="AZ93" s="90"/>
      <c r="BA93" s="90"/>
      <c r="BB93" s="90"/>
      <c r="BC93" s="90"/>
      <c r="BD93" s="90"/>
      <c r="BE93" s="90"/>
      <c r="BF93" s="91"/>
      <c r="BG93" s="38"/>
    </row>
    <row r="94" s="6" customFormat="1" ht="32.4" customHeight="1">
      <c r="A94" s="6"/>
      <c r="B94" s="92"/>
      <c r="C94" s="93" t="s">
        <v>78</v>
      </c>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5">
        <f>ROUND(AG95+AG105+AG107,2)</f>
        <v>0</v>
      </c>
      <c r="AH94" s="95"/>
      <c r="AI94" s="95"/>
      <c r="AJ94" s="95"/>
      <c r="AK94" s="95"/>
      <c r="AL94" s="95"/>
      <c r="AM94" s="95"/>
      <c r="AN94" s="96">
        <f>SUM(AG94,AV94)</f>
        <v>0</v>
      </c>
      <c r="AO94" s="96"/>
      <c r="AP94" s="96"/>
      <c r="AQ94" s="97" t="s">
        <v>1</v>
      </c>
      <c r="AR94" s="92"/>
      <c r="AS94" s="98">
        <f>ROUND(AS95+AS105+AS107,2)</f>
        <v>0</v>
      </c>
      <c r="AT94" s="99">
        <f>ROUND(AT95+AT105+AT107,2)</f>
        <v>0</v>
      </c>
      <c r="AU94" s="100">
        <f>ROUND(AU95+AU105+AU107,2)</f>
        <v>0</v>
      </c>
      <c r="AV94" s="100">
        <f>ROUND(SUM(AX94:AY94),2)</f>
        <v>0</v>
      </c>
      <c r="AW94" s="101">
        <f>ROUND(AW95+AW105+AW107,5)</f>
        <v>0</v>
      </c>
      <c r="AX94" s="100">
        <f>ROUND(BB94*L29,2)</f>
        <v>0</v>
      </c>
      <c r="AY94" s="100">
        <f>ROUND(BC94*L30,2)</f>
        <v>0</v>
      </c>
      <c r="AZ94" s="100">
        <f>ROUND(BD94*L29,2)</f>
        <v>0</v>
      </c>
      <c r="BA94" s="100">
        <f>ROUND(BE94*L30,2)</f>
        <v>0</v>
      </c>
      <c r="BB94" s="100">
        <f>ROUND(BB95+BB105+BB107,2)</f>
        <v>0</v>
      </c>
      <c r="BC94" s="100">
        <f>ROUND(BC95+BC105+BC107,2)</f>
        <v>0</v>
      </c>
      <c r="BD94" s="100">
        <f>ROUND(BD95+BD105+BD107,2)</f>
        <v>0</v>
      </c>
      <c r="BE94" s="100">
        <f>ROUND(BE95+BE105+BE107,2)</f>
        <v>0</v>
      </c>
      <c r="BF94" s="102">
        <f>ROUND(BF95+BF105+BF107,2)</f>
        <v>0</v>
      </c>
      <c r="BG94" s="6"/>
      <c r="BS94" s="103" t="s">
        <v>79</v>
      </c>
      <c r="BT94" s="103" t="s">
        <v>80</v>
      </c>
      <c r="BU94" s="104" t="s">
        <v>81</v>
      </c>
      <c r="BV94" s="103" t="s">
        <v>82</v>
      </c>
      <c r="BW94" s="103" t="s">
        <v>5</v>
      </c>
      <c r="BX94" s="103" t="s">
        <v>83</v>
      </c>
      <c r="CL94" s="103" t="s">
        <v>1</v>
      </c>
    </row>
    <row r="95" s="7" customFormat="1" ht="16.5" customHeight="1">
      <c r="A95" s="7"/>
      <c r="B95" s="105"/>
      <c r="C95" s="106"/>
      <c r="D95" s="107" t="s">
        <v>84</v>
      </c>
      <c r="E95" s="107"/>
      <c r="F95" s="107"/>
      <c r="G95" s="107"/>
      <c r="H95" s="107"/>
      <c r="I95" s="108"/>
      <c r="J95" s="107" t="s">
        <v>85</v>
      </c>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9">
        <f>ROUND(SUM(AG96:AG104),2)</f>
        <v>0</v>
      </c>
      <c r="AH95" s="108"/>
      <c r="AI95" s="108"/>
      <c r="AJ95" s="108"/>
      <c r="AK95" s="108"/>
      <c r="AL95" s="108"/>
      <c r="AM95" s="108"/>
      <c r="AN95" s="110">
        <f>SUM(AG95,AV95)</f>
        <v>0</v>
      </c>
      <c r="AO95" s="108"/>
      <c r="AP95" s="108"/>
      <c r="AQ95" s="111" t="s">
        <v>86</v>
      </c>
      <c r="AR95" s="105"/>
      <c r="AS95" s="112">
        <f>ROUND(SUM(AS96:AS104),2)</f>
        <v>0</v>
      </c>
      <c r="AT95" s="113">
        <f>ROUND(SUM(AT96:AT104),2)</f>
        <v>0</v>
      </c>
      <c r="AU95" s="114">
        <f>ROUND(SUM(AU96:AU104),2)</f>
        <v>0</v>
      </c>
      <c r="AV95" s="114">
        <f>ROUND(SUM(AX95:AY95),2)</f>
        <v>0</v>
      </c>
      <c r="AW95" s="115">
        <f>ROUND(SUM(AW96:AW104),5)</f>
        <v>0</v>
      </c>
      <c r="AX95" s="114">
        <f>ROUND(BB95*L29,2)</f>
        <v>0</v>
      </c>
      <c r="AY95" s="114">
        <f>ROUND(BC95*L30,2)</f>
        <v>0</v>
      </c>
      <c r="AZ95" s="114">
        <f>ROUND(BD95*L29,2)</f>
        <v>0</v>
      </c>
      <c r="BA95" s="114">
        <f>ROUND(BE95*L30,2)</f>
        <v>0</v>
      </c>
      <c r="BB95" s="114">
        <f>ROUND(SUM(BB96:BB104),2)</f>
        <v>0</v>
      </c>
      <c r="BC95" s="114">
        <f>ROUND(SUM(BC96:BC104),2)</f>
        <v>0</v>
      </c>
      <c r="BD95" s="114">
        <f>ROUND(SUM(BD96:BD104),2)</f>
        <v>0</v>
      </c>
      <c r="BE95" s="114">
        <f>ROUND(SUM(BE96:BE104),2)</f>
        <v>0</v>
      </c>
      <c r="BF95" s="116">
        <f>ROUND(SUM(BF96:BF104),2)</f>
        <v>0</v>
      </c>
      <c r="BG95" s="7"/>
      <c r="BS95" s="117" t="s">
        <v>79</v>
      </c>
      <c r="BT95" s="117" t="s">
        <v>87</v>
      </c>
      <c r="BU95" s="117" t="s">
        <v>81</v>
      </c>
      <c r="BV95" s="117" t="s">
        <v>82</v>
      </c>
      <c r="BW95" s="117" t="s">
        <v>88</v>
      </c>
      <c r="BX95" s="117" t="s">
        <v>5</v>
      </c>
      <c r="CL95" s="117" t="s">
        <v>1</v>
      </c>
      <c r="CM95" s="117" t="s">
        <v>89</v>
      </c>
    </row>
    <row r="96" s="4" customFormat="1" ht="16.5" customHeight="1">
      <c r="A96" s="118" t="s">
        <v>90</v>
      </c>
      <c r="B96" s="64"/>
      <c r="C96" s="10"/>
      <c r="D96" s="10"/>
      <c r="E96" s="119" t="s">
        <v>91</v>
      </c>
      <c r="F96" s="119"/>
      <c r="G96" s="119"/>
      <c r="H96" s="119"/>
      <c r="I96" s="119"/>
      <c r="J96" s="10"/>
      <c r="K96" s="119" t="s">
        <v>92</v>
      </c>
      <c r="L96" s="119"/>
      <c r="M96" s="119"/>
      <c r="N96" s="119"/>
      <c r="O96" s="119"/>
      <c r="P96" s="119"/>
      <c r="Q96" s="119"/>
      <c r="R96" s="119"/>
      <c r="S96" s="119"/>
      <c r="T96" s="119"/>
      <c r="U96" s="119"/>
      <c r="V96" s="119"/>
      <c r="W96" s="119"/>
      <c r="X96" s="119"/>
      <c r="Y96" s="119"/>
      <c r="Z96" s="119"/>
      <c r="AA96" s="119"/>
      <c r="AB96" s="119"/>
      <c r="AC96" s="119"/>
      <c r="AD96" s="119"/>
      <c r="AE96" s="119"/>
      <c r="AF96" s="119"/>
      <c r="AG96" s="120">
        <f>'SO001 - Zařízení staveniště'!K34</f>
        <v>0</v>
      </c>
      <c r="AH96" s="10"/>
      <c r="AI96" s="10"/>
      <c r="AJ96" s="10"/>
      <c r="AK96" s="10"/>
      <c r="AL96" s="10"/>
      <c r="AM96" s="10"/>
      <c r="AN96" s="120">
        <f>SUM(AG96,AV96)</f>
        <v>0</v>
      </c>
      <c r="AO96" s="10"/>
      <c r="AP96" s="10"/>
      <c r="AQ96" s="121" t="s">
        <v>93</v>
      </c>
      <c r="AR96" s="64"/>
      <c r="AS96" s="122">
        <f>'SO001 - Zařízení staveniště'!K32</f>
        <v>0</v>
      </c>
      <c r="AT96" s="123">
        <f>'SO001 - Zařízení staveniště'!K33</f>
        <v>0</v>
      </c>
      <c r="AU96" s="123">
        <v>0</v>
      </c>
      <c r="AV96" s="123">
        <f>ROUND(SUM(AX96:AY96),2)</f>
        <v>0</v>
      </c>
      <c r="AW96" s="124">
        <f>'SO001 - Zařízení staveniště'!T125</f>
        <v>0</v>
      </c>
      <c r="AX96" s="123">
        <f>'SO001 - Zařízení staveniště'!K37</f>
        <v>0</v>
      </c>
      <c r="AY96" s="123">
        <f>'SO001 - Zařízení staveniště'!K38</f>
        <v>0</v>
      </c>
      <c r="AZ96" s="123">
        <f>'SO001 - Zařízení staveniště'!K39</f>
        <v>0</v>
      </c>
      <c r="BA96" s="123">
        <f>'SO001 - Zařízení staveniště'!K40</f>
        <v>0</v>
      </c>
      <c r="BB96" s="123">
        <f>'SO001 - Zařízení staveniště'!F37</f>
        <v>0</v>
      </c>
      <c r="BC96" s="123">
        <f>'SO001 - Zařízení staveniště'!F38</f>
        <v>0</v>
      </c>
      <c r="BD96" s="123">
        <f>'SO001 - Zařízení staveniště'!F39</f>
        <v>0</v>
      </c>
      <c r="BE96" s="123">
        <f>'SO001 - Zařízení staveniště'!F40</f>
        <v>0</v>
      </c>
      <c r="BF96" s="125">
        <f>'SO001 - Zařízení staveniště'!F41</f>
        <v>0</v>
      </c>
      <c r="BG96" s="4"/>
      <c r="BT96" s="27" t="s">
        <v>89</v>
      </c>
      <c r="BV96" s="27" t="s">
        <v>82</v>
      </c>
      <c r="BW96" s="27" t="s">
        <v>94</v>
      </c>
      <c r="BX96" s="27" t="s">
        <v>88</v>
      </c>
      <c r="CL96" s="27" t="s">
        <v>1</v>
      </c>
    </row>
    <row r="97" s="4" customFormat="1" ht="16.5" customHeight="1">
      <c r="A97" s="118" t="s">
        <v>90</v>
      </c>
      <c r="B97" s="64"/>
      <c r="C97" s="10"/>
      <c r="D97" s="10"/>
      <c r="E97" s="119" t="s">
        <v>95</v>
      </c>
      <c r="F97" s="119"/>
      <c r="G97" s="119"/>
      <c r="H97" s="119"/>
      <c r="I97" s="119"/>
      <c r="J97" s="10"/>
      <c r="K97" s="119" t="s">
        <v>96</v>
      </c>
      <c r="L97" s="119"/>
      <c r="M97" s="119"/>
      <c r="N97" s="119"/>
      <c r="O97" s="119"/>
      <c r="P97" s="119"/>
      <c r="Q97" s="119"/>
      <c r="R97" s="119"/>
      <c r="S97" s="119"/>
      <c r="T97" s="119"/>
      <c r="U97" s="119"/>
      <c r="V97" s="119"/>
      <c r="W97" s="119"/>
      <c r="X97" s="119"/>
      <c r="Y97" s="119"/>
      <c r="Z97" s="119"/>
      <c r="AA97" s="119"/>
      <c r="AB97" s="119"/>
      <c r="AC97" s="119"/>
      <c r="AD97" s="119"/>
      <c r="AE97" s="119"/>
      <c r="AF97" s="119"/>
      <c r="AG97" s="120">
        <f>'SO002 - Demolice domu č. ...'!K34</f>
        <v>0</v>
      </c>
      <c r="AH97" s="10"/>
      <c r="AI97" s="10"/>
      <c r="AJ97" s="10"/>
      <c r="AK97" s="10"/>
      <c r="AL97" s="10"/>
      <c r="AM97" s="10"/>
      <c r="AN97" s="120">
        <f>SUM(AG97,AV97)</f>
        <v>0</v>
      </c>
      <c r="AO97" s="10"/>
      <c r="AP97" s="10"/>
      <c r="AQ97" s="121" t="s">
        <v>93</v>
      </c>
      <c r="AR97" s="64"/>
      <c r="AS97" s="122">
        <f>'SO002 - Demolice domu č. ...'!K32</f>
        <v>0</v>
      </c>
      <c r="AT97" s="123">
        <f>'SO002 - Demolice domu č. ...'!K33</f>
        <v>0</v>
      </c>
      <c r="AU97" s="123">
        <v>0</v>
      </c>
      <c r="AV97" s="123">
        <f>ROUND(SUM(AX97:AY97),2)</f>
        <v>0</v>
      </c>
      <c r="AW97" s="124">
        <f>'SO002 - Demolice domu č. ...'!T129</f>
        <v>0</v>
      </c>
      <c r="AX97" s="123">
        <f>'SO002 - Demolice domu č. ...'!K37</f>
        <v>0</v>
      </c>
      <c r="AY97" s="123">
        <f>'SO002 - Demolice domu č. ...'!K38</f>
        <v>0</v>
      </c>
      <c r="AZ97" s="123">
        <f>'SO002 - Demolice domu č. ...'!K39</f>
        <v>0</v>
      </c>
      <c r="BA97" s="123">
        <f>'SO002 - Demolice domu č. ...'!K40</f>
        <v>0</v>
      </c>
      <c r="BB97" s="123">
        <f>'SO002 - Demolice domu č. ...'!F37</f>
        <v>0</v>
      </c>
      <c r="BC97" s="123">
        <f>'SO002 - Demolice domu č. ...'!F38</f>
        <v>0</v>
      </c>
      <c r="BD97" s="123">
        <f>'SO002 - Demolice domu č. ...'!F39</f>
        <v>0</v>
      </c>
      <c r="BE97" s="123">
        <f>'SO002 - Demolice domu č. ...'!F40</f>
        <v>0</v>
      </c>
      <c r="BF97" s="125">
        <f>'SO002 - Demolice domu č. ...'!F41</f>
        <v>0</v>
      </c>
      <c r="BG97" s="4"/>
      <c r="BT97" s="27" t="s">
        <v>89</v>
      </c>
      <c r="BV97" s="27" t="s">
        <v>82</v>
      </c>
      <c r="BW97" s="27" t="s">
        <v>97</v>
      </c>
      <c r="BX97" s="27" t="s">
        <v>88</v>
      </c>
      <c r="CL97" s="27" t="s">
        <v>1</v>
      </c>
    </row>
    <row r="98" s="4" customFormat="1" ht="16.5" customHeight="1">
      <c r="A98" s="118" t="s">
        <v>90</v>
      </c>
      <c r="B98" s="64"/>
      <c r="C98" s="10"/>
      <c r="D98" s="10"/>
      <c r="E98" s="119" t="s">
        <v>98</v>
      </c>
      <c r="F98" s="119"/>
      <c r="G98" s="119"/>
      <c r="H98" s="119"/>
      <c r="I98" s="119"/>
      <c r="J98" s="10"/>
      <c r="K98" s="119" t="s">
        <v>99</v>
      </c>
      <c r="L98" s="119"/>
      <c r="M98" s="119"/>
      <c r="N98" s="119"/>
      <c r="O98" s="119"/>
      <c r="P98" s="119"/>
      <c r="Q98" s="119"/>
      <c r="R98" s="119"/>
      <c r="S98" s="119"/>
      <c r="T98" s="119"/>
      <c r="U98" s="119"/>
      <c r="V98" s="119"/>
      <c r="W98" s="119"/>
      <c r="X98" s="119"/>
      <c r="Y98" s="119"/>
      <c r="Z98" s="119"/>
      <c r="AA98" s="119"/>
      <c r="AB98" s="119"/>
      <c r="AC98" s="119"/>
      <c r="AD98" s="119"/>
      <c r="AE98" s="119"/>
      <c r="AF98" s="119"/>
      <c r="AG98" s="120">
        <f>'SO101 - Dopravní terminál'!K34</f>
        <v>0</v>
      </c>
      <c r="AH98" s="10"/>
      <c r="AI98" s="10"/>
      <c r="AJ98" s="10"/>
      <c r="AK98" s="10"/>
      <c r="AL98" s="10"/>
      <c r="AM98" s="10"/>
      <c r="AN98" s="120">
        <f>SUM(AG98,AV98)</f>
        <v>0</v>
      </c>
      <c r="AO98" s="10"/>
      <c r="AP98" s="10"/>
      <c r="AQ98" s="121" t="s">
        <v>93</v>
      </c>
      <c r="AR98" s="64"/>
      <c r="AS98" s="122">
        <f>'SO101 - Dopravní terminál'!K32</f>
        <v>0</v>
      </c>
      <c r="AT98" s="123">
        <f>'SO101 - Dopravní terminál'!K33</f>
        <v>0</v>
      </c>
      <c r="AU98" s="123">
        <v>0</v>
      </c>
      <c r="AV98" s="123">
        <f>ROUND(SUM(AX98:AY98),2)</f>
        <v>0</v>
      </c>
      <c r="AW98" s="124">
        <f>'SO101 - Dopravní terminál'!T132</f>
        <v>0</v>
      </c>
      <c r="AX98" s="123">
        <f>'SO101 - Dopravní terminál'!K37</f>
        <v>0</v>
      </c>
      <c r="AY98" s="123">
        <f>'SO101 - Dopravní terminál'!K38</f>
        <v>0</v>
      </c>
      <c r="AZ98" s="123">
        <f>'SO101 - Dopravní terminál'!K39</f>
        <v>0</v>
      </c>
      <c r="BA98" s="123">
        <f>'SO101 - Dopravní terminál'!K40</f>
        <v>0</v>
      </c>
      <c r="BB98" s="123">
        <f>'SO101 - Dopravní terminál'!F37</f>
        <v>0</v>
      </c>
      <c r="BC98" s="123">
        <f>'SO101 - Dopravní terminál'!F38</f>
        <v>0</v>
      </c>
      <c r="BD98" s="123">
        <f>'SO101 - Dopravní terminál'!F39</f>
        <v>0</v>
      </c>
      <c r="BE98" s="123">
        <f>'SO101 - Dopravní terminál'!F40</f>
        <v>0</v>
      </c>
      <c r="BF98" s="125">
        <f>'SO101 - Dopravní terminál'!F41</f>
        <v>0</v>
      </c>
      <c r="BG98" s="4"/>
      <c r="BT98" s="27" t="s">
        <v>89</v>
      </c>
      <c r="BV98" s="27" t="s">
        <v>82</v>
      </c>
      <c r="BW98" s="27" t="s">
        <v>100</v>
      </c>
      <c r="BX98" s="27" t="s">
        <v>88</v>
      </c>
      <c r="CL98" s="27" t="s">
        <v>1</v>
      </c>
    </row>
    <row r="99" s="4" customFormat="1" ht="16.5" customHeight="1">
      <c r="A99" s="118" t="s">
        <v>90</v>
      </c>
      <c r="B99" s="64"/>
      <c r="C99" s="10"/>
      <c r="D99" s="10"/>
      <c r="E99" s="119" t="s">
        <v>101</v>
      </c>
      <c r="F99" s="119"/>
      <c r="G99" s="119"/>
      <c r="H99" s="119"/>
      <c r="I99" s="119"/>
      <c r="J99" s="10"/>
      <c r="K99" s="119" t="s">
        <v>102</v>
      </c>
      <c r="L99" s="119"/>
      <c r="M99" s="119"/>
      <c r="N99" s="119"/>
      <c r="O99" s="119"/>
      <c r="P99" s="119"/>
      <c r="Q99" s="119"/>
      <c r="R99" s="119"/>
      <c r="S99" s="119"/>
      <c r="T99" s="119"/>
      <c r="U99" s="119"/>
      <c r="V99" s="119"/>
      <c r="W99" s="119"/>
      <c r="X99" s="119"/>
      <c r="Y99" s="119"/>
      <c r="Z99" s="119"/>
      <c r="AA99" s="119"/>
      <c r="AB99" s="119"/>
      <c r="AC99" s="119"/>
      <c r="AD99" s="119"/>
      <c r="AE99" s="119"/>
      <c r="AF99" s="119"/>
      <c r="AG99" s="120">
        <f>'SO201 - Opěrná zeď rampy'!K34</f>
        <v>0</v>
      </c>
      <c r="AH99" s="10"/>
      <c r="AI99" s="10"/>
      <c r="AJ99" s="10"/>
      <c r="AK99" s="10"/>
      <c r="AL99" s="10"/>
      <c r="AM99" s="10"/>
      <c r="AN99" s="120">
        <f>SUM(AG99,AV99)</f>
        <v>0</v>
      </c>
      <c r="AO99" s="10"/>
      <c r="AP99" s="10"/>
      <c r="AQ99" s="121" t="s">
        <v>93</v>
      </c>
      <c r="AR99" s="64"/>
      <c r="AS99" s="122">
        <f>'SO201 - Opěrná zeď rampy'!K32</f>
        <v>0</v>
      </c>
      <c r="AT99" s="123">
        <f>'SO201 - Opěrná zeď rampy'!K33</f>
        <v>0</v>
      </c>
      <c r="AU99" s="123">
        <v>0</v>
      </c>
      <c r="AV99" s="123">
        <f>ROUND(SUM(AX99:AY99),2)</f>
        <v>0</v>
      </c>
      <c r="AW99" s="124">
        <f>'SO201 - Opěrná zeď rampy'!T130</f>
        <v>0</v>
      </c>
      <c r="AX99" s="123">
        <f>'SO201 - Opěrná zeď rampy'!K37</f>
        <v>0</v>
      </c>
      <c r="AY99" s="123">
        <f>'SO201 - Opěrná zeď rampy'!K38</f>
        <v>0</v>
      </c>
      <c r="AZ99" s="123">
        <f>'SO201 - Opěrná zeď rampy'!K39</f>
        <v>0</v>
      </c>
      <c r="BA99" s="123">
        <f>'SO201 - Opěrná zeď rampy'!K40</f>
        <v>0</v>
      </c>
      <c r="BB99" s="123">
        <f>'SO201 - Opěrná zeď rampy'!F37</f>
        <v>0</v>
      </c>
      <c r="BC99" s="123">
        <f>'SO201 - Opěrná zeď rampy'!F38</f>
        <v>0</v>
      </c>
      <c r="BD99" s="123">
        <f>'SO201 - Opěrná zeď rampy'!F39</f>
        <v>0</v>
      </c>
      <c r="BE99" s="123">
        <f>'SO201 - Opěrná zeď rampy'!F40</f>
        <v>0</v>
      </c>
      <c r="BF99" s="125">
        <f>'SO201 - Opěrná zeď rampy'!F41</f>
        <v>0</v>
      </c>
      <c r="BG99" s="4"/>
      <c r="BT99" s="27" t="s">
        <v>89</v>
      </c>
      <c r="BV99" s="27" t="s">
        <v>82</v>
      </c>
      <c r="BW99" s="27" t="s">
        <v>103</v>
      </c>
      <c r="BX99" s="27" t="s">
        <v>88</v>
      </c>
      <c r="CL99" s="27" t="s">
        <v>1</v>
      </c>
    </row>
    <row r="100" s="4" customFormat="1" ht="16.5" customHeight="1">
      <c r="A100" s="118" t="s">
        <v>90</v>
      </c>
      <c r="B100" s="64"/>
      <c r="C100" s="10"/>
      <c r="D100" s="10"/>
      <c r="E100" s="119" t="s">
        <v>104</v>
      </c>
      <c r="F100" s="119"/>
      <c r="G100" s="119"/>
      <c r="H100" s="119"/>
      <c r="I100" s="119"/>
      <c r="J100" s="10"/>
      <c r="K100" s="119" t="s">
        <v>105</v>
      </c>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20">
        <f>'SO202 - Zárubní zeď'!K34</f>
        <v>0</v>
      </c>
      <c r="AH100" s="10"/>
      <c r="AI100" s="10"/>
      <c r="AJ100" s="10"/>
      <c r="AK100" s="10"/>
      <c r="AL100" s="10"/>
      <c r="AM100" s="10"/>
      <c r="AN100" s="120">
        <f>SUM(AG100,AV100)</f>
        <v>0</v>
      </c>
      <c r="AO100" s="10"/>
      <c r="AP100" s="10"/>
      <c r="AQ100" s="121" t="s">
        <v>93</v>
      </c>
      <c r="AR100" s="64"/>
      <c r="AS100" s="122">
        <f>'SO202 - Zárubní zeď'!K32</f>
        <v>0</v>
      </c>
      <c r="AT100" s="123">
        <f>'SO202 - Zárubní zeď'!K33</f>
        <v>0</v>
      </c>
      <c r="AU100" s="123">
        <v>0</v>
      </c>
      <c r="AV100" s="123">
        <f>ROUND(SUM(AX100:AY100),2)</f>
        <v>0</v>
      </c>
      <c r="AW100" s="124">
        <f>'SO202 - Zárubní zeď'!T131</f>
        <v>0</v>
      </c>
      <c r="AX100" s="123">
        <f>'SO202 - Zárubní zeď'!K37</f>
        <v>0</v>
      </c>
      <c r="AY100" s="123">
        <f>'SO202 - Zárubní zeď'!K38</f>
        <v>0</v>
      </c>
      <c r="AZ100" s="123">
        <f>'SO202 - Zárubní zeď'!K39</f>
        <v>0</v>
      </c>
      <c r="BA100" s="123">
        <f>'SO202 - Zárubní zeď'!K40</f>
        <v>0</v>
      </c>
      <c r="BB100" s="123">
        <f>'SO202 - Zárubní zeď'!F37</f>
        <v>0</v>
      </c>
      <c r="BC100" s="123">
        <f>'SO202 - Zárubní zeď'!F38</f>
        <v>0</v>
      </c>
      <c r="BD100" s="123">
        <f>'SO202 - Zárubní zeď'!F39</f>
        <v>0</v>
      </c>
      <c r="BE100" s="123">
        <f>'SO202 - Zárubní zeď'!F40</f>
        <v>0</v>
      </c>
      <c r="BF100" s="125">
        <f>'SO202 - Zárubní zeď'!F41</f>
        <v>0</v>
      </c>
      <c r="BG100" s="4"/>
      <c r="BT100" s="27" t="s">
        <v>89</v>
      </c>
      <c r="BV100" s="27" t="s">
        <v>82</v>
      </c>
      <c r="BW100" s="27" t="s">
        <v>106</v>
      </c>
      <c r="BX100" s="27" t="s">
        <v>88</v>
      </c>
      <c r="CL100" s="27" t="s">
        <v>1</v>
      </c>
    </row>
    <row r="101" s="4" customFormat="1" ht="16.5" customHeight="1">
      <c r="A101" s="118" t="s">
        <v>90</v>
      </c>
      <c r="B101" s="64"/>
      <c r="C101" s="10"/>
      <c r="D101" s="10"/>
      <c r="E101" s="119" t="s">
        <v>107</v>
      </c>
      <c r="F101" s="119"/>
      <c r="G101" s="119"/>
      <c r="H101" s="119"/>
      <c r="I101" s="119"/>
      <c r="J101" s="10"/>
      <c r="K101" s="119" t="s">
        <v>108</v>
      </c>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20">
        <f>'SO401 - Veřejné osvětlení'!K34</f>
        <v>0</v>
      </c>
      <c r="AH101" s="10"/>
      <c r="AI101" s="10"/>
      <c r="AJ101" s="10"/>
      <c r="AK101" s="10"/>
      <c r="AL101" s="10"/>
      <c r="AM101" s="10"/>
      <c r="AN101" s="120">
        <f>SUM(AG101,AV101)</f>
        <v>0</v>
      </c>
      <c r="AO101" s="10"/>
      <c r="AP101" s="10"/>
      <c r="AQ101" s="121" t="s">
        <v>93</v>
      </c>
      <c r="AR101" s="64"/>
      <c r="AS101" s="122">
        <f>'SO401 - Veřejné osvětlení'!K32</f>
        <v>0</v>
      </c>
      <c r="AT101" s="123">
        <f>'SO401 - Veřejné osvětlení'!K33</f>
        <v>0</v>
      </c>
      <c r="AU101" s="123">
        <v>0</v>
      </c>
      <c r="AV101" s="123">
        <f>ROUND(SUM(AX101:AY101),2)</f>
        <v>0</v>
      </c>
      <c r="AW101" s="124">
        <f>'SO401 - Veřejné osvětlení'!T128</f>
        <v>0</v>
      </c>
      <c r="AX101" s="123">
        <f>'SO401 - Veřejné osvětlení'!K37</f>
        <v>0</v>
      </c>
      <c r="AY101" s="123">
        <f>'SO401 - Veřejné osvětlení'!K38</f>
        <v>0</v>
      </c>
      <c r="AZ101" s="123">
        <f>'SO401 - Veřejné osvětlení'!K39</f>
        <v>0</v>
      </c>
      <c r="BA101" s="123">
        <f>'SO401 - Veřejné osvětlení'!K40</f>
        <v>0</v>
      </c>
      <c r="BB101" s="123">
        <f>'SO401 - Veřejné osvětlení'!F37</f>
        <v>0</v>
      </c>
      <c r="BC101" s="123">
        <f>'SO401 - Veřejné osvětlení'!F38</f>
        <v>0</v>
      </c>
      <c r="BD101" s="123">
        <f>'SO401 - Veřejné osvětlení'!F39</f>
        <v>0</v>
      </c>
      <c r="BE101" s="123">
        <f>'SO401 - Veřejné osvětlení'!F40</f>
        <v>0</v>
      </c>
      <c r="BF101" s="125">
        <f>'SO401 - Veřejné osvětlení'!F41</f>
        <v>0</v>
      </c>
      <c r="BG101" s="4"/>
      <c r="BT101" s="27" t="s">
        <v>89</v>
      </c>
      <c r="BV101" s="27" t="s">
        <v>82</v>
      </c>
      <c r="BW101" s="27" t="s">
        <v>109</v>
      </c>
      <c r="BX101" s="27" t="s">
        <v>88</v>
      </c>
      <c r="CL101" s="27" t="s">
        <v>1</v>
      </c>
    </row>
    <row r="102" s="4" customFormat="1" ht="16.5" customHeight="1">
      <c r="A102" s="118" t="s">
        <v>90</v>
      </c>
      <c r="B102" s="64"/>
      <c r="C102" s="10"/>
      <c r="D102" s="10"/>
      <c r="E102" s="119" t="s">
        <v>110</v>
      </c>
      <c r="F102" s="119"/>
      <c r="G102" s="119"/>
      <c r="H102" s="119"/>
      <c r="I102" s="119"/>
      <c r="J102" s="10"/>
      <c r="K102" s="119" t="s">
        <v>111</v>
      </c>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20">
        <f>'SO402 - Informační systém'!K34</f>
        <v>0</v>
      </c>
      <c r="AH102" s="10"/>
      <c r="AI102" s="10"/>
      <c r="AJ102" s="10"/>
      <c r="AK102" s="10"/>
      <c r="AL102" s="10"/>
      <c r="AM102" s="10"/>
      <c r="AN102" s="120">
        <f>SUM(AG102,AV102)</f>
        <v>0</v>
      </c>
      <c r="AO102" s="10"/>
      <c r="AP102" s="10"/>
      <c r="AQ102" s="121" t="s">
        <v>93</v>
      </c>
      <c r="AR102" s="64"/>
      <c r="AS102" s="122">
        <f>'SO402 - Informační systém'!K32</f>
        <v>0</v>
      </c>
      <c r="AT102" s="123">
        <f>'SO402 - Informační systém'!K33</f>
        <v>0</v>
      </c>
      <c r="AU102" s="123">
        <v>0</v>
      </c>
      <c r="AV102" s="123">
        <f>ROUND(SUM(AX102:AY102),2)</f>
        <v>0</v>
      </c>
      <c r="AW102" s="124">
        <f>'SO402 - Informační systém'!T129</f>
        <v>0</v>
      </c>
      <c r="AX102" s="123">
        <f>'SO402 - Informační systém'!K37</f>
        <v>0</v>
      </c>
      <c r="AY102" s="123">
        <f>'SO402 - Informační systém'!K38</f>
        <v>0</v>
      </c>
      <c r="AZ102" s="123">
        <f>'SO402 - Informační systém'!K39</f>
        <v>0</v>
      </c>
      <c r="BA102" s="123">
        <f>'SO402 - Informační systém'!K40</f>
        <v>0</v>
      </c>
      <c r="BB102" s="123">
        <f>'SO402 - Informační systém'!F37</f>
        <v>0</v>
      </c>
      <c r="BC102" s="123">
        <f>'SO402 - Informační systém'!F38</f>
        <v>0</v>
      </c>
      <c r="BD102" s="123">
        <f>'SO402 - Informační systém'!F39</f>
        <v>0</v>
      </c>
      <c r="BE102" s="123">
        <f>'SO402 - Informační systém'!F40</f>
        <v>0</v>
      </c>
      <c r="BF102" s="125">
        <f>'SO402 - Informační systém'!F41</f>
        <v>0</v>
      </c>
      <c r="BG102" s="4"/>
      <c r="BT102" s="27" t="s">
        <v>89</v>
      </c>
      <c r="BV102" s="27" t="s">
        <v>82</v>
      </c>
      <c r="BW102" s="27" t="s">
        <v>112</v>
      </c>
      <c r="BX102" s="27" t="s">
        <v>88</v>
      </c>
      <c r="CL102" s="27" t="s">
        <v>1</v>
      </c>
    </row>
    <row r="103" s="4" customFormat="1" ht="16.5" customHeight="1">
      <c r="A103" s="118" t="s">
        <v>90</v>
      </c>
      <c r="B103" s="64"/>
      <c r="C103" s="10"/>
      <c r="D103" s="10"/>
      <c r="E103" s="119" t="s">
        <v>113</v>
      </c>
      <c r="F103" s="119"/>
      <c r="G103" s="119"/>
      <c r="H103" s="119"/>
      <c r="I103" s="119"/>
      <c r="J103" s="10"/>
      <c r="K103" s="119" t="s">
        <v>114</v>
      </c>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20">
        <f>'SO701 - Zázemí pro úschov...'!K34</f>
        <v>0</v>
      </c>
      <c r="AH103" s="10"/>
      <c r="AI103" s="10"/>
      <c r="AJ103" s="10"/>
      <c r="AK103" s="10"/>
      <c r="AL103" s="10"/>
      <c r="AM103" s="10"/>
      <c r="AN103" s="120">
        <f>SUM(AG103,AV103)</f>
        <v>0</v>
      </c>
      <c r="AO103" s="10"/>
      <c r="AP103" s="10"/>
      <c r="AQ103" s="121" t="s">
        <v>93</v>
      </c>
      <c r="AR103" s="64"/>
      <c r="AS103" s="122">
        <f>'SO701 - Zázemí pro úschov...'!K32</f>
        <v>0</v>
      </c>
      <c r="AT103" s="123">
        <f>'SO701 - Zázemí pro úschov...'!K33</f>
        <v>0</v>
      </c>
      <c r="AU103" s="123">
        <v>0</v>
      </c>
      <c r="AV103" s="123">
        <f>ROUND(SUM(AX103:AY103),2)</f>
        <v>0</v>
      </c>
      <c r="AW103" s="124">
        <f>'SO701 - Zázemí pro úschov...'!T139</f>
        <v>0</v>
      </c>
      <c r="AX103" s="123">
        <f>'SO701 - Zázemí pro úschov...'!K37</f>
        <v>0</v>
      </c>
      <c r="AY103" s="123">
        <f>'SO701 - Zázemí pro úschov...'!K38</f>
        <v>0</v>
      </c>
      <c r="AZ103" s="123">
        <f>'SO701 - Zázemí pro úschov...'!K39</f>
        <v>0</v>
      </c>
      <c r="BA103" s="123">
        <f>'SO701 - Zázemí pro úschov...'!K40</f>
        <v>0</v>
      </c>
      <c r="BB103" s="123">
        <f>'SO701 - Zázemí pro úschov...'!F37</f>
        <v>0</v>
      </c>
      <c r="BC103" s="123">
        <f>'SO701 - Zázemí pro úschov...'!F38</f>
        <v>0</v>
      </c>
      <c r="BD103" s="123">
        <f>'SO701 - Zázemí pro úschov...'!F39</f>
        <v>0</v>
      </c>
      <c r="BE103" s="123">
        <f>'SO701 - Zázemí pro úschov...'!F40</f>
        <v>0</v>
      </c>
      <c r="BF103" s="125">
        <f>'SO701 - Zázemí pro úschov...'!F41</f>
        <v>0</v>
      </c>
      <c r="BG103" s="4"/>
      <c r="BT103" s="27" t="s">
        <v>89</v>
      </c>
      <c r="BV103" s="27" t="s">
        <v>82</v>
      </c>
      <c r="BW103" s="27" t="s">
        <v>115</v>
      </c>
      <c r="BX103" s="27" t="s">
        <v>88</v>
      </c>
      <c r="CL103" s="27" t="s">
        <v>1</v>
      </c>
    </row>
    <row r="104" s="4" customFormat="1" ht="16.5" customHeight="1">
      <c r="A104" s="118" t="s">
        <v>90</v>
      </c>
      <c r="B104" s="64"/>
      <c r="C104" s="10"/>
      <c r="D104" s="10"/>
      <c r="E104" s="119" t="s">
        <v>116</v>
      </c>
      <c r="F104" s="119"/>
      <c r="G104" s="119"/>
      <c r="H104" s="119"/>
      <c r="I104" s="119"/>
      <c r="J104" s="10"/>
      <c r="K104" s="119" t="s">
        <v>117</v>
      </c>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20">
        <f>'SO801 - Sadové a terénní ...'!K34</f>
        <v>0</v>
      </c>
      <c r="AH104" s="10"/>
      <c r="AI104" s="10"/>
      <c r="AJ104" s="10"/>
      <c r="AK104" s="10"/>
      <c r="AL104" s="10"/>
      <c r="AM104" s="10"/>
      <c r="AN104" s="120">
        <f>SUM(AG104,AV104)</f>
        <v>0</v>
      </c>
      <c r="AO104" s="10"/>
      <c r="AP104" s="10"/>
      <c r="AQ104" s="121" t="s">
        <v>93</v>
      </c>
      <c r="AR104" s="64"/>
      <c r="AS104" s="122">
        <f>'SO801 - Sadové a terénní ...'!K32</f>
        <v>0</v>
      </c>
      <c r="AT104" s="123">
        <f>'SO801 - Sadové a terénní ...'!K33</f>
        <v>0</v>
      </c>
      <c r="AU104" s="123">
        <v>0</v>
      </c>
      <c r="AV104" s="123">
        <f>ROUND(SUM(AX104:AY104),2)</f>
        <v>0</v>
      </c>
      <c r="AW104" s="124">
        <f>'SO801 - Sadové a terénní ...'!T124</f>
        <v>0</v>
      </c>
      <c r="AX104" s="123">
        <f>'SO801 - Sadové a terénní ...'!K37</f>
        <v>0</v>
      </c>
      <c r="AY104" s="123">
        <f>'SO801 - Sadové a terénní ...'!K38</f>
        <v>0</v>
      </c>
      <c r="AZ104" s="123">
        <f>'SO801 - Sadové a terénní ...'!K39</f>
        <v>0</v>
      </c>
      <c r="BA104" s="123">
        <f>'SO801 - Sadové a terénní ...'!K40</f>
        <v>0</v>
      </c>
      <c r="BB104" s="123">
        <f>'SO801 - Sadové a terénní ...'!F37</f>
        <v>0</v>
      </c>
      <c r="BC104" s="123">
        <f>'SO801 - Sadové a terénní ...'!F38</f>
        <v>0</v>
      </c>
      <c r="BD104" s="123">
        <f>'SO801 - Sadové a terénní ...'!F39</f>
        <v>0</v>
      </c>
      <c r="BE104" s="123">
        <f>'SO801 - Sadové a terénní ...'!F40</f>
        <v>0</v>
      </c>
      <c r="BF104" s="125">
        <f>'SO801 - Sadové a terénní ...'!F41</f>
        <v>0</v>
      </c>
      <c r="BG104" s="4"/>
      <c r="BT104" s="27" t="s">
        <v>89</v>
      </c>
      <c r="BV104" s="27" t="s">
        <v>82</v>
      </c>
      <c r="BW104" s="27" t="s">
        <v>118</v>
      </c>
      <c r="BX104" s="27" t="s">
        <v>88</v>
      </c>
      <c r="CL104" s="27" t="s">
        <v>1</v>
      </c>
    </row>
    <row r="105" s="7" customFormat="1" ht="16.5" customHeight="1">
      <c r="A105" s="7"/>
      <c r="B105" s="105"/>
      <c r="C105" s="106"/>
      <c r="D105" s="107" t="s">
        <v>119</v>
      </c>
      <c r="E105" s="107"/>
      <c r="F105" s="107"/>
      <c r="G105" s="107"/>
      <c r="H105" s="107"/>
      <c r="I105" s="108"/>
      <c r="J105" s="107" t="s">
        <v>120</v>
      </c>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9">
        <f>ROUND(AG106,2)</f>
        <v>0</v>
      </c>
      <c r="AH105" s="108"/>
      <c r="AI105" s="108"/>
      <c r="AJ105" s="108"/>
      <c r="AK105" s="108"/>
      <c r="AL105" s="108"/>
      <c r="AM105" s="108"/>
      <c r="AN105" s="110">
        <f>SUM(AG105,AV105)</f>
        <v>0</v>
      </c>
      <c r="AO105" s="108"/>
      <c r="AP105" s="108"/>
      <c r="AQ105" s="111" t="s">
        <v>86</v>
      </c>
      <c r="AR105" s="105"/>
      <c r="AS105" s="112">
        <f>ROUND(AS106,2)</f>
        <v>0</v>
      </c>
      <c r="AT105" s="113">
        <f>ROUND(AT106,2)</f>
        <v>0</v>
      </c>
      <c r="AU105" s="114">
        <f>ROUND(AU106,2)</f>
        <v>0</v>
      </c>
      <c r="AV105" s="114">
        <f>ROUND(SUM(AX105:AY105),2)</f>
        <v>0</v>
      </c>
      <c r="AW105" s="115">
        <f>ROUND(AW106,5)</f>
        <v>0</v>
      </c>
      <c r="AX105" s="114">
        <f>ROUND(BB105*L29,2)</f>
        <v>0</v>
      </c>
      <c r="AY105" s="114">
        <f>ROUND(BC105*L30,2)</f>
        <v>0</v>
      </c>
      <c r="AZ105" s="114">
        <f>ROUND(BD105*L29,2)</f>
        <v>0</v>
      </c>
      <c r="BA105" s="114">
        <f>ROUND(BE105*L30,2)</f>
        <v>0</v>
      </c>
      <c r="BB105" s="114">
        <f>ROUND(BB106,2)</f>
        <v>0</v>
      </c>
      <c r="BC105" s="114">
        <f>ROUND(BC106,2)</f>
        <v>0</v>
      </c>
      <c r="BD105" s="114">
        <f>ROUND(BD106,2)</f>
        <v>0</v>
      </c>
      <c r="BE105" s="114">
        <f>ROUND(BE106,2)</f>
        <v>0</v>
      </c>
      <c r="BF105" s="116">
        <f>ROUND(BF106,2)</f>
        <v>0</v>
      </c>
      <c r="BG105" s="7"/>
      <c r="BS105" s="117" t="s">
        <v>79</v>
      </c>
      <c r="BT105" s="117" t="s">
        <v>87</v>
      </c>
      <c r="BU105" s="117" t="s">
        <v>81</v>
      </c>
      <c r="BV105" s="117" t="s">
        <v>82</v>
      </c>
      <c r="BW105" s="117" t="s">
        <v>121</v>
      </c>
      <c r="BX105" s="117" t="s">
        <v>5</v>
      </c>
      <c r="CL105" s="117" t="s">
        <v>1</v>
      </c>
      <c r="CM105" s="117" t="s">
        <v>89</v>
      </c>
    </row>
    <row r="106" s="4" customFormat="1" ht="16.5" customHeight="1">
      <c r="A106" s="118" t="s">
        <v>90</v>
      </c>
      <c r="B106" s="64"/>
      <c r="C106" s="10"/>
      <c r="D106" s="10"/>
      <c r="E106" s="119" t="s">
        <v>98</v>
      </c>
      <c r="F106" s="119"/>
      <c r="G106" s="119"/>
      <c r="H106" s="119"/>
      <c r="I106" s="119"/>
      <c r="J106" s="10"/>
      <c r="K106" s="119" t="s">
        <v>99</v>
      </c>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20">
        <f>'SO101 - Dopravní terminál_01'!K34</f>
        <v>0</v>
      </c>
      <c r="AH106" s="10"/>
      <c r="AI106" s="10"/>
      <c r="AJ106" s="10"/>
      <c r="AK106" s="10"/>
      <c r="AL106" s="10"/>
      <c r="AM106" s="10"/>
      <c r="AN106" s="120">
        <f>SUM(AG106,AV106)</f>
        <v>0</v>
      </c>
      <c r="AO106" s="10"/>
      <c r="AP106" s="10"/>
      <c r="AQ106" s="121" t="s">
        <v>93</v>
      </c>
      <c r="AR106" s="64"/>
      <c r="AS106" s="122">
        <f>'SO101 - Dopravní terminál_01'!K32</f>
        <v>0</v>
      </c>
      <c r="AT106" s="123">
        <f>'SO101 - Dopravní terminál_01'!K33</f>
        <v>0</v>
      </c>
      <c r="AU106" s="123">
        <v>0</v>
      </c>
      <c r="AV106" s="123">
        <f>ROUND(SUM(AX106:AY106),2)</f>
        <v>0</v>
      </c>
      <c r="AW106" s="124">
        <f>'SO101 - Dopravní terminál_01'!T127</f>
        <v>0</v>
      </c>
      <c r="AX106" s="123">
        <f>'SO101 - Dopravní terminál_01'!K37</f>
        <v>0</v>
      </c>
      <c r="AY106" s="123">
        <f>'SO101 - Dopravní terminál_01'!K38</f>
        <v>0</v>
      </c>
      <c r="AZ106" s="123">
        <f>'SO101 - Dopravní terminál_01'!K39</f>
        <v>0</v>
      </c>
      <c r="BA106" s="123">
        <f>'SO101 - Dopravní terminál_01'!K40</f>
        <v>0</v>
      </c>
      <c r="BB106" s="123">
        <f>'SO101 - Dopravní terminál_01'!F37</f>
        <v>0</v>
      </c>
      <c r="BC106" s="123">
        <f>'SO101 - Dopravní terminál_01'!F38</f>
        <v>0</v>
      </c>
      <c r="BD106" s="123">
        <f>'SO101 - Dopravní terminál_01'!F39</f>
        <v>0</v>
      </c>
      <c r="BE106" s="123">
        <f>'SO101 - Dopravní terminál_01'!F40</f>
        <v>0</v>
      </c>
      <c r="BF106" s="125">
        <f>'SO101 - Dopravní terminál_01'!F41</f>
        <v>0</v>
      </c>
      <c r="BG106" s="4"/>
      <c r="BT106" s="27" t="s">
        <v>89</v>
      </c>
      <c r="BV106" s="27" t="s">
        <v>82</v>
      </c>
      <c r="BW106" s="27" t="s">
        <v>122</v>
      </c>
      <c r="BX106" s="27" t="s">
        <v>121</v>
      </c>
      <c r="CL106" s="27" t="s">
        <v>1</v>
      </c>
    </row>
    <row r="107" s="7" customFormat="1" ht="16.5" customHeight="1">
      <c r="A107" s="7"/>
      <c r="B107" s="105"/>
      <c r="C107" s="106"/>
      <c r="D107" s="107" t="s">
        <v>123</v>
      </c>
      <c r="E107" s="107"/>
      <c r="F107" s="107"/>
      <c r="G107" s="107"/>
      <c r="H107" s="107"/>
      <c r="I107" s="108"/>
      <c r="J107" s="107" t="s">
        <v>124</v>
      </c>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9">
        <f>ROUND(SUM(AG108:AG109),2)</f>
        <v>0</v>
      </c>
      <c r="AH107" s="108"/>
      <c r="AI107" s="108"/>
      <c r="AJ107" s="108"/>
      <c r="AK107" s="108"/>
      <c r="AL107" s="108"/>
      <c r="AM107" s="108"/>
      <c r="AN107" s="110">
        <f>SUM(AG107,AV107)</f>
        <v>0</v>
      </c>
      <c r="AO107" s="108"/>
      <c r="AP107" s="108"/>
      <c r="AQ107" s="111" t="s">
        <v>86</v>
      </c>
      <c r="AR107" s="105"/>
      <c r="AS107" s="112">
        <f>ROUND(SUM(AS108:AS109),2)</f>
        <v>0</v>
      </c>
      <c r="AT107" s="113">
        <f>ROUND(SUM(AT108:AT109),2)</f>
        <v>0</v>
      </c>
      <c r="AU107" s="114">
        <f>ROUND(SUM(AU108:AU109),2)</f>
        <v>0</v>
      </c>
      <c r="AV107" s="114">
        <f>ROUND(SUM(AX107:AY107),2)</f>
        <v>0</v>
      </c>
      <c r="AW107" s="115">
        <f>ROUND(SUM(AW108:AW109),5)</f>
        <v>0</v>
      </c>
      <c r="AX107" s="114">
        <f>ROUND(BB107*L29,2)</f>
        <v>0</v>
      </c>
      <c r="AY107" s="114">
        <f>ROUND(BC107*L30,2)</f>
        <v>0</v>
      </c>
      <c r="AZ107" s="114">
        <f>ROUND(BD107*L29,2)</f>
        <v>0</v>
      </c>
      <c r="BA107" s="114">
        <f>ROUND(BE107*L30,2)</f>
        <v>0</v>
      </c>
      <c r="BB107" s="114">
        <f>ROUND(SUM(BB108:BB109),2)</f>
        <v>0</v>
      </c>
      <c r="BC107" s="114">
        <f>ROUND(SUM(BC108:BC109),2)</f>
        <v>0</v>
      </c>
      <c r="BD107" s="114">
        <f>ROUND(SUM(BD108:BD109),2)</f>
        <v>0</v>
      </c>
      <c r="BE107" s="114">
        <f>ROUND(SUM(BE108:BE109),2)</f>
        <v>0</v>
      </c>
      <c r="BF107" s="116">
        <f>ROUND(SUM(BF108:BF109),2)</f>
        <v>0</v>
      </c>
      <c r="BG107" s="7"/>
      <c r="BS107" s="117" t="s">
        <v>79</v>
      </c>
      <c r="BT107" s="117" t="s">
        <v>87</v>
      </c>
      <c r="BU107" s="117" t="s">
        <v>81</v>
      </c>
      <c r="BV107" s="117" t="s">
        <v>82</v>
      </c>
      <c r="BW107" s="117" t="s">
        <v>125</v>
      </c>
      <c r="BX107" s="117" t="s">
        <v>5</v>
      </c>
      <c r="CL107" s="117" t="s">
        <v>1</v>
      </c>
      <c r="CM107" s="117" t="s">
        <v>89</v>
      </c>
    </row>
    <row r="108" s="4" customFormat="1" ht="16.5" customHeight="1">
      <c r="A108" s="118" t="s">
        <v>90</v>
      </c>
      <c r="B108" s="64"/>
      <c r="C108" s="10"/>
      <c r="D108" s="10"/>
      <c r="E108" s="119" t="s">
        <v>91</v>
      </c>
      <c r="F108" s="119"/>
      <c r="G108" s="119"/>
      <c r="H108" s="119"/>
      <c r="I108" s="119"/>
      <c r="J108" s="10"/>
      <c r="K108" s="119" t="s">
        <v>92</v>
      </c>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20">
        <f>'SO001 - Zařízení staveniště_01'!K34</f>
        <v>0</v>
      </c>
      <c r="AH108" s="10"/>
      <c r="AI108" s="10"/>
      <c r="AJ108" s="10"/>
      <c r="AK108" s="10"/>
      <c r="AL108" s="10"/>
      <c r="AM108" s="10"/>
      <c r="AN108" s="120">
        <f>SUM(AG108,AV108)</f>
        <v>0</v>
      </c>
      <c r="AO108" s="10"/>
      <c r="AP108" s="10"/>
      <c r="AQ108" s="121" t="s">
        <v>93</v>
      </c>
      <c r="AR108" s="64"/>
      <c r="AS108" s="122">
        <f>'SO001 - Zařízení staveniště_01'!K32</f>
        <v>0</v>
      </c>
      <c r="AT108" s="123">
        <f>'SO001 - Zařízení staveniště_01'!K33</f>
        <v>0</v>
      </c>
      <c r="AU108" s="123">
        <v>0</v>
      </c>
      <c r="AV108" s="123">
        <f>ROUND(SUM(AX108:AY108),2)</f>
        <v>0</v>
      </c>
      <c r="AW108" s="124">
        <f>'SO001 - Zařízení staveniště_01'!T122</f>
        <v>0</v>
      </c>
      <c r="AX108" s="123">
        <f>'SO001 - Zařízení staveniště_01'!K37</f>
        <v>0</v>
      </c>
      <c r="AY108" s="123">
        <f>'SO001 - Zařízení staveniště_01'!K38</f>
        <v>0</v>
      </c>
      <c r="AZ108" s="123">
        <f>'SO001 - Zařízení staveniště_01'!K39</f>
        <v>0</v>
      </c>
      <c r="BA108" s="123">
        <f>'SO001 - Zařízení staveniště_01'!K40</f>
        <v>0</v>
      </c>
      <c r="BB108" s="123">
        <f>'SO001 - Zařízení staveniště_01'!F37</f>
        <v>0</v>
      </c>
      <c r="BC108" s="123">
        <f>'SO001 - Zařízení staveniště_01'!F38</f>
        <v>0</v>
      </c>
      <c r="BD108" s="123">
        <f>'SO001 - Zařízení staveniště_01'!F39</f>
        <v>0</v>
      </c>
      <c r="BE108" s="123">
        <f>'SO001 - Zařízení staveniště_01'!F40</f>
        <v>0</v>
      </c>
      <c r="BF108" s="125">
        <f>'SO001 - Zařízení staveniště_01'!F41</f>
        <v>0</v>
      </c>
      <c r="BG108" s="4"/>
      <c r="BT108" s="27" t="s">
        <v>89</v>
      </c>
      <c r="BV108" s="27" t="s">
        <v>82</v>
      </c>
      <c r="BW108" s="27" t="s">
        <v>126</v>
      </c>
      <c r="BX108" s="27" t="s">
        <v>125</v>
      </c>
      <c r="CL108" s="27" t="s">
        <v>1</v>
      </c>
    </row>
    <row r="109" s="4" customFormat="1" ht="16.5" customHeight="1">
      <c r="A109" s="118" t="s">
        <v>90</v>
      </c>
      <c r="B109" s="64"/>
      <c r="C109" s="10"/>
      <c r="D109" s="10"/>
      <c r="E109" s="119" t="s">
        <v>98</v>
      </c>
      <c r="F109" s="119"/>
      <c r="G109" s="119"/>
      <c r="H109" s="119"/>
      <c r="I109" s="119"/>
      <c r="J109" s="10"/>
      <c r="K109" s="119" t="s">
        <v>99</v>
      </c>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20">
        <f>'SO101 - Dopravní terminál_02'!K34</f>
        <v>0</v>
      </c>
      <c r="AH109" s="10"/>
      <c r="AI109" s="10"/>
      <c r="AJ109" s="10"/>
      <c r="AK109" s="10"/>
      <c r="AL109" s="10"/>
      <c r="AM109" s="10"/>
      <c r="AN109" s="120">
        <f>SUM(AG109,AV109)</f>
        <v>0</v>
      </c>
      <c r="AO109" s="10"/>
      <c r="AP109" s="10"/>
      <c r="AQ109" s="121" t="s">
        <v>93</v>
      </c>
      <c r="AR109" s="64"/>
      <c r="AS109" s="126">
        <f>'SO101 - Dopravní terminál_02'!K32</f>
        <v>0</v>
      </c>
      <c r="AT109" s="127">
        <f>'SO101 - Dopravní terminál_02'!K33</f>
        <v>0</v>
      </c>
      <c r="AU109" s="127">
        <v>0</v>
      </c>
      <c r="AV109" s="127">
        <f>ROUND(SUM(AX109:AY109),2)</f>
        <v>0</v>
      </c>
      <c r="AW109" s="128">
        <f>'SO101 - Dopravní terminál_02'!T124</f>
        <v>0</v>
      </c>
      <c r="AX109" s="127">
        <f>'SO101 - Dopravní terminál_02'!K37</f>
        <v>0</v>
      </c>
      <c r="AY109" s="127">
        <f>'SO101 - Dopravní terminál_02'!K38</f>
        <v>0</v>
      </c>
      <c r="AZ109" s="127">
        <f>'SO101 - Dopravní terminál_02'!K39</f>
        <v>0</v>
      </c>
      <c r="BA109" s="127">
        <f>'SO101 - Dopravní terminál_02'!K40</f>
        <v>0</v>
      </c>
      <c r="BB109" s="127">
        <f>'SO101 - Dopravní terminál_02'!F37</f>
        <v>0</v>
      </c>
      <c r="BC109" s="127">
        <f>'SO101 - Dopravní terminál_02'!F38</f>
        <v>0</v>
      </c>
      <c r="BD109" s="127">
        <f>'SO101 - Dopravní terminál_02'!F39</f>
        <v>0</v>
      </c>
      <c r="BE109" s="127">
        <f>'SO101 - Dopravní terminál_02'!F40</f>
        <v>0</v>
      </c>
      <c r="BF109" s="129">
        <f>'SO101 - Dopravní terminál_02'!F41</f>
        <v>0</v>
      </c>
      <c r="BG109" s="4"/>
      <c r="BT109" s="27" t="s">
        <v>89</v>
      </c>
      <c r="BV109" s="27" t="s">
        <v>82</v>
      </c>
      <c r="BW109" s="27" t="s">
        <v>127</v>
      </c>
      <c r="BX109" s="27" t="s">
        <v>125</v>
      </c>
      <c r="CL109" s="27" t="s">
        <v>1</v>
      </c>
    </row>
    <row r="110" s="2" customFormat="1" ht="30" customHeight="1">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9"/>
      <c r="AS110" s="38"/>
      <c r="AT110" s="38"/>
      <c r="AU110" s="38"/>
      <c r="AV110" s="38"/>
      <c r="AW110" s="38"/>
      <c r="AX110" s="38"/>
      <c r="AY110" s="38"/>
      <c r="AZ110" s="38"/>
      <c r="BA110" s="38"/>
      <c r="BB110" s="38"/>
      <c r="BC110" s="38"/>
      <c r="BD110" s="38"/>
      <c r="BE110" s="38"/>
      <c r="BF110" s="38"/>
      <c r="BG110" s="38"/>
    </row>
    <row r="111" s="2" customFormat="1" ht="6.96" customHeight="1">
      <c r="A111" s="38"/>
      <c r="B111" s="60"/>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39"/>
      <c r="AS111" s="38"/>
      <c r="AT111" s="38"/>
      <c r="AU111" s="38"/>
      <c r="AV111" s="38"/>
      <c r="AW111" s="38"/>
      <c r="AX111" s="38"/>
      <c r="AY111" s="38"/>
      <c r="AZ111" s="38"/>
      <c r="BA111" s="38"/>
      <c r="BB111" s="38"/>
      <c r="BC111" s="38"/>
      <c r="BD111" s="38"/>
      <c r="BE111" s="38"/>
      <c r="BF111" s="38"/>
      <c r="BG111" s="38"/>
    </row>
  </sheetData>
  <mergeCells count="98">
    <mergeCell ref="W31:AE31"/>
    <mergeCell ref="BG5:BG34"/>
    <mergeCell ref="AK26:AO26"/>
    <mergeCell ref="W29:AE29"/>
    <mergeCell ref="AK29:AO29"/>
    <mergeCell ref="W30:AE30"/>
    <mergeCell ref="AK30:AO30"/>
    <mergeCell ref="AK31:AO31"/>
    <mergeCell ref="W32:AE32"/>
    <mergeCell ref="AK32:AO32"/>
    <mergeCell ref="W33:AE33"/>
    <mergeCell ref="AK33:AO33"/>
    <mergeCell ref="X35:AB35"/>
    <mergeCell ref="AK35:AO35"/>
    <mergeCell ref="AR2:BG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101:AP101"/>
    <mergeCell ref="AN98:AP98"/>
    <mergeCell ref="AN99:AP99"/>
    <mergeCell ref="AN100:AP100"/>
    <mergeCell ref="AN102:AP102"/>
    <mergeCell ref="AN103:AP103"/>
    <mergeCell ref="AN104:AP104"/>
    <mergeCell ref="AN105:AP105"/>
    <mergeCell ref="AN106:AP106"/>
    <mergeCell ref="AN107:AP107"/>
    <mergeCell ref="AN108:AP108"/>
    <mergeCell ref="AN109:AP109"/>
    <mergeCell ref="E102:I102"/>
    <mergeCell ref="D95:H95"/>
    <mergeCell ref="E96:I96"/>
    <mergeCell ref="E97:I97"/>
    <mergeCell ref="E98:I98"/>
    <mergeCell ref="E99:I99"/>
    <mergeCell ref="E100:I100"/>
    <mergeCell ref="E101:I101"/>
    <mergeCell ref="E103:I103"/>
    <mergeCell ref="E104:I104"/>
    <mergeCell ref="D105:H105"/>
    <mergeCell ref="E106:I106"/>
    <mergeCell ref="D107:H107"/>
    <mergeCell ref="E108:I108"/>
    <mergeCell ref="E109:I109"/>
    <mergeCell ref="AG104:AM104"/>
    <mergeCell ref="AG103:AM103"/>
    <mergeCell ref="AG105:AM105"/>
    <mergeCell ref="AG106:AM106"/>
    <mergeCell ref="AG107:AM107"/>
    <mergeCell ref="AG108:AM108"/>
    <mergeCell ref="AG109:AM109"/>
    <mergeCell ref="K109:AF109"/>
    <mergeCell ref="K108:AF108"/>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 ref="C92:G92"/>
    <mergeCell ref="I92:AF92"/>
    <mergeCell ref="J95:AF95"/>
    <mergeCell ref="K96:AF96"/>
    <mergeCell ref="K97:AF97"/>
    <mergeCell ref="K98:AF98"/>
    <mergeCell ref="K99:AF99"/>
    <mergeCell ref="K100:AF100"/>
    <mergeCell ref="K101:AF101"/>
    <mergeCell ref="K102:AF102"/>
    <mergeCell ref="K103:AF103"/>
    <mergeCell ref="K104:AF104"/>
    <mergeCell ref="J105:AF105"/>
    <mergeCell ref="K106:AF106"/>
    <mergeCell ref="J107:AF107"/>
  </mergeCells>
  <hyperlinks>
    <hyperlink ref="A96" location="'SO001 - Zařízení staveniště'!C2" display="/"/>
    <hyperlink ref="A97" location="'SO002 - Demolice domu č. ...'!C2" display="/"/>
    <hyperlink ref="A98" location="'SO101 - Dopravní terminál'!C2" display="/"/>
    <hyperlink ref="A99" location="'SO201 - Opěrná zeď rampy'!C2" display="/"/>
    <hyperlink ref="A100" location="'SO202 - Zárubní zeď'!C2" display="/"/>
    <hyperlink ref="A101" location="'SO401 - Veřejné osvětlení'!C2" display="/"/>
    <hyperlink ref="A102" location="'SO402 - Informační systém'!C2" display="/"/>
    <hyperlink ref="A103" location="'SO701 - Zázemí pro úschov...'!C2" display="/"/>
    <hyperlink ref="A104" location="'SO801 - Sadové a terénní ...'!C2" display="/"/>
    <hyperlink ref="A106" location="'SO101 - Dopravní terminál_01'!C2" display="/"/>
    <hyperlink ref="A108" location="'SO001 - Zařízení staveniště_01'!C2" display="/"/>
    <hyperlink ref="A109" location="'SO101 - Dopravní terminál_02'!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118</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2277</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ROUND(K124,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ROUND((SUM(BE124:BE183)),  2)</f>
        <v>0</v>
      </c>
      <c r="G37" s="38"/>
      <c r="H37" s="38"/>
      <c r="I37" s="147">
        <v>0.20999999999999999</v>
      </c>
      <c r="J37" s="134"/>
      <c r="K37" s="143">
        <f>ROUND(((SUM(BE124:BE183))*I37),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ROUND((SUM(BF124:BF183)),  2)</f>
        <v>0</v>
      </c>
      <c r="G38" s="38"/>
      <c r="H38" s="38"/>
      <c r="I38" s="147">
        <v>0.14999999999999999</v>
      </c>
      <c r="J38" s="134"/>
      <c r="K38" s="143">
        <f>ROUND(((SUM(BF124:BF183))*I38),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ROUND((SUM(BG124:BG183)),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ROUND((SUM(BH124:BH183)),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ROUND((SUM(BI124:BI183)),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SO801 - Sadové a terénní úpravy</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Q124</f>
        <v>0</v>
      </c>
      <c r="J98" s="167">
        <f>R124</f>
        <v>0</v>
      </c>
      <c r="K98" s="96">
        <f>K124</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Q125</f>
        <v>0</v>
      </c>
      <c r="J99" s="171">
        <f>R125</f>
        <v>0</v>
      </c>
      <c r="K99" s="172">
        <f>K125</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Q126</f>
        <v>0</v>
      </c>
      <c r="J100" s="176">
        <f>R126</f>
        <v>0</v>
      </c>
      <c r="K100" s="177">
        <f>K126</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274</v>
      </c>
      <c r="E101" s="175"/>
      <c r="F101" s="175"/>
      <c r="G101" s="175"/>
      <c r="H101" s="175"/>
      <c r="I101" s="176">
        <f>Q158</f>
        <v>0</v>
      </c>
      <c r="J101" s="176">
        <f>R158</f>
        <v>0</v>
      </c>
      <c r="K101" s="177">
        <f>K158</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491</v>
      </c>
      <c r="E102" s="175"/>
      <c r="F102" s="175"/>
      <c r="G102" s="175"/>
      <c r="H102" s="175"/>
      <c r="I102" s="176">
        <f>Q181</f>
        <v>0</v>
      </c>
      <c r="J102" s="176">
        <f>R181</f>
        <v>0</v>
      </c>
      <c r="K102" s="177">
        <f>K181</f>
        <v>0</v>
      </c>
      <c r="L102" s="10"/>
      <c r="M102" s="173"/>
      <c r="S102" s="10"/>
      <c r="T102" s="10"/>
      <c r="U102" s="10"/>
      <c r="V102" s="10"/>
      <c r="W102" s="10"/>
      <c r="X102" s="10"/>
      <c r="Y102" s="10"/>
      <c r="Z102" s="10"/>
      <c r="AA102" s="10"/>
      <c r="AB102" s="10"/>
      <c r="AC102" s="10"/>
      <c r="AD102" s="10"/>
      <c r="AE102" s="10"/>
    </row>
    <row r="103" s="2" customFormat="1" ht="21.84" customHeight="1">
      <c r="A103" s="38"/>
      <c r="B103" s="39"/>
      <c r="C103" s="38"/>
      <c r="D103" s="38"/>
      <c r="E103" s="38"/>
      <c r="F103" s="38"/>
      <c r="G103" s="38"/>
      <c r="H103" s="38"/>
      <c r="I103" s="134"/>
      <c r="J103" s="134"/>
      <c r="K103" s="38"/>
      <c r="L103" s="38"/>
      <c r="M103" s="55"/>
      <c r="S103" s="38"/>
      <c r="T103" s="38"/>
      <c r="U103" s="38"/>
      <c r="V103" s="38"/>
      <c r="W103" s="38"/>
      <c r="X103" s="38"/>
      <c r="Y103" s="38"/>
      <c r="Z103" s="38"/>
      <c r="AA103" s="38"/>
      <c r="AB103" s="38"/>
      <c r="AC103" s="38"/>
      <c r="AD103" s="38"/>
      <c r="AE103" s="38"/>
    </row>
    <row r="104" s="2" customFormat="1" ht="6.96" customHeight="1">
      <c r="A104" s="38"/>
      <c r="B104" s="60"/>
      <c r="C104" s="61"/>
      <c r="D104" s="61"/>
      <c r="E104" s="61"/>
      <c r="F104" s="61"/>
      <c r="G104" s="61"/>
      <c r="H104" s="61"/>
      <c r="I104" s="160"/>
      <c r="J104" s="160"/>
      <c r="K104" s="61"/>
      <c r="L104" s="61"/>
      <c r="M104" s="55"/>
      <c r="S104" s="38"/>
      <c r="T104" s="38"/>
      <c r="U104" s="38"/>
      <c r="V104" s="38"/>
      <c r="W104" s="38"/>
      <c r="X104" s="38"/>
      <c r="Y104" s="38"/>
      <c r="Z104" s="38"/>
      <c r="AA104" s="38"/>
      <c r="AB104" s="38"/>
      <c r="AC104" s="38"/>
      <c r="AD104" s="38"/>
      <c r="AE104" s="38"/>
    </row>
    <row r="108" s="2" customFormat="1" ht="6.96" customHeight="1">
      <c r="A108" s="38"/>
      <c r="B108" s="62"/>
      <c r="C108" s="63"/>
      <c r="D108" s="63"/>
      <c r="E108" s="63"/>
      <c r="F108" s="63"/>
      <c r="G108" s="63"/>
      <c r="H108" s="63"/>
      <c r="I108" s="161"/>
      <c r="J108" s="161"/>
      <c r="K108" s="63"/>
      <c r="L108" s="63"/>
      <c r="M108" s="55"/>
      <c r="S108" s="38"/>
      <c r="T108" s="38"/>
      <c r="U108" s="38"/>
      <c r="V108" s="38"/>
      <c r="W108" s="38"/>
      <c r="X108" s="38"/>
      <c r="Y108" s="38"/>
      <c r="Z108" s="38"/>
      <c r="AA108" s="38"/>
      <c r="AB108" s="38"/>
      <c r="AC108" s="38"/>
      <c r="AD108" s="38"/>
      <c r="AE108" s="38"/>
    </row>
    <row r="109" s="2" customFormat="1" ht="24.96" customHeight="1">
      <c r="A109" s="38"/>
      <c r="B109" s="39"/>
      <c r="C109" s="23" t="s">
        <v>147</v>
      </c>
      <c r="D109" s="38"/>
      <c r="E109" s="38"/>
      <c r="F109" s="38"/>
      <c r="G109" s="38"/>
      <c r="H109" s="38"/>
      <c r="I109" s="134"/>
      <c r="J109" s="134"/>
      <c r="K109" s="38"/>
      <c r="L109" s="38"/>
      <c r="M109" s="55"/>
      <c r="S109" s="38"/>
      <c r="T109" s="38"/>
      <c r="U109" s="38"/>
      <c r="V109" s="38"/>
      <c r="W109" s="38"/>
      <c r="X109" s="38"/>
      <c r="Y109" s="38"/>
      <c r="Z109" s="38"/>
      <c r="AA109" s="38"/>
      <c r="AB109" s="38"/>
      <c r="AC109" s="38"/>
      <c r="AD109" s="38"/>
      <c r="AE109" s="38"/>
    </row>
    <row r="110" s="2" customFormat="1" ht="6.96" customHeight="1">
      <c r="A110" s="38"/>
      <c r="B110" s="39"/>
      <c r="C110" s="38"/>
      <c r="D110" s="38"/>
      <c r="E110" s="38"/>
      <c r="F110" s="38"/>
      <c r="G110" s="38"/>
      <c r="H110" s="38"/>
      <c r="I110" s="134"/>
      <c r="J110" s="134"/>
      <c r="K110" s="38"/>
      <c r="L110" s="38"/>
      <c r="M110" s="55"/>
      <c r="S110" s="38"/>
      <c r="T110" s="38"/>
      <c r="U110" s="38"/>
      <c r="V110" s="38"/>
      <c r="W110" s="38"/>
      <c r="X110" s="38"/>
      <c r="Y110" s="38"/>
      <c r="Z110" s="38"/>
      <c r="AA110" s="38"/>
      <c r="AB110" s="38"/>
      <c r="AC110" s="38"/>
      <c r="AD110" s="38"/>
      <c r="AE110" s="38"/>
    </row>
    <row r="111" s="2" customFormat="1" ht="12" customHeight="1">
      <c r="A111" s="38"/>
      <c r="B111" s="39"/>
      <c r="C111" s="32" t="s">
        <v>17</v>
      </c>
      <c r="D111" s="38"/>
      <c r="E111" s="38"/>
      <c r="F111" s="38"/>
      <c r="G111" s="38"/>
      <c r="H111" s="38"/>
      <c r="I111" s="134"/>
      <c r="J111" s="134"/>
      <c r="K111" s="38"/>
      <c r="L111" s="38"/>
      <c r="M111" s="55"/>
      <c r="S111" s="38"/>
      <c r="T111" s="38"/>
      <c r="U111" s="38"/>
      <c r="V111" s="38"/>
      <c r="W111" s="38"/>
      <c r="X111" s="38"/>
      <c r="Y111" s="38"/>
      <c r="Z111" s="38"/>
      <c r="AA111" s="38"/>
      <c r="AB111" s="38"/>
      <c r="AC111" s="38"/>
      <c r="AD111" s="38"/>
      <c r="AE111" s="38"/>
    </row>
    <row r="112" s="2" customFormat="1" ht="16.5" customHeight="1">
      <c r="A112" s="38"/>
      <c r="B112" s="39"/>
      <c r="C112" s="38"/>
      <c r="D112" s="38"/>
      <c r="E112" s="133" t="str">
        <f>E7</f>
        <v>Terminál v zeleni, Choceň</v>
      </c>
      <c r="F112" s="32"/>
      <c r="G112" s="32"/>
      <c r="H112" s="32"/>
      <c r="I112" s="134"/>
      <c r="J112" s="134"/>
      <c r="K112" s="38"/>
      <c r="L112" s="38"/>
      <c r="M112" s="55"/>
      <c r="S112" s="38"/>
      <c r="T112" s="38"/>
      <c r="U112" s="38"/>
      <c r="V112" s="38"/>
      <c r="W112" s="38"/>
      <c r="X112" s="38"/>
      <c r="Y112" s="38"/>
      <c r="Z112" s="38"/>
      <c r="AA112" s="38"/>
      <c r="AB112" s="38"/>
      <c r="AC112" s="38"/>
      <c r="AD112" s="38"/>
      <c r="AE112" s="38"/>
    </row>
    <row r="113" s="1" customFormat="1" ht="12" customHeight="1">
      <c r="B113" s="22"/>
      <c r="C113" s="32" t="s">
        <v>129</v>
      </c>
      <c r="I113" s="130"/>
      <c r="J113" s="130"/>
      <c r="M113" s="22"/>
    </row>
    <row r="114" s="2" customFormat="1" ht="16.5" customHeight="1">
      <c r="A114" s="38"/>
      <c r="B114" s="39"/>
      <c r="C114" s="38"/>
      <c r="D114" s="38"/>
      <c r="E114" s="133" t="s">
        <v>130</v>
      </c>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12" customHeight="1">
      <c r="A115" s="38"/>
      <c r="B115" s="39"/>
      <c r="C115" s="32" t="s">
        <v>131</v>
      </c>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6.5" customHeight="1">
      <c r="A116" s="38"/>
      <c r="B116" s="39"/>
      <c r="C116" s="38"/>
      <c r="D116" s="38"/>
      <c r="E116" s="67" t="str">
        <f>E11</f>
        <v>SO801 - Sadové a terénní úpravy</v>
      </c>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6.96" customHeight="1">
      <c r="A117" s="38"/>
      <c r="B117" s="39"/>
      <c r="C117" s="38"/>
      <c r="D117" s="38"/>
      <c r="E117" s="38"/>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12" customHeight="1">
      <c r="A118" s="38"/>
      <c r="B118" s="39"/>
      <c r="C118" s="32" t="s">
        <v>21</v>
      </c>
      <c r="D118" s="38"/>
      <c r="E118" s="38"/>
      <c r="F118" s="27" t="str">
        <f>F14</f>
        <v xml:space="preserve"> </v>
      </c>
      <c r="G118" s="38"/>
      <c r="H118" s="38"/>
      <c r="I118" s="135" t="s">
        <v>23</v>
      </c>
      <c r="J118" s="137" t="str">
        <f>IF(J14="","",J14)</f>
        <v>11. 9. 2017</v>
      </c>
      <c r="K118" s="38"/>
      <c r="L118" s="38"/>
      <c r="M118" s="55"/>
      <c r="S118" s="38"/>
      <c r="T118" s="38"/>
      <c r="U118" s="38"/>
      <c r="V118" s="38"/>
      <c r="W118" s="38"/>
      <c r="X118" s="38"/>
      <c r="Y118" s="38"/>
      <c r="Z118" s="38"/>
      <c r="AA118" s="38"/>
      <c r="AB118" s="38"/>
      <c r="AC118" s="38"/>
      <c r="AD118" s="38"/>
      <c r="AE118" s="38"/>
    </row>
    <row r="119" s="2" customFormat="1" ht="6.96" customHeight="1">
      <c r="A119" s="38"/>
      <c r="B119" s="39"/>
      <c r="C119" s="38"/>
      <c r="D119" s="38"/>
      <c r="E119" s="38"/>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15.15" customHeight="1">
      <c r="A120" s="38"/>
      <c r="B120" s="39"/>
      <c r="C120" s="32" t="s">
        <v>25</v>
      </c>
      <c r="D120" s="38"/>
      <c r="E120" s="38"/>
      <c r="F120" s="27" t="str">
        <f>E17</f>
        <v>Město Choceň</v>
      </c>
      <c r="G120" s="38"/>
      <c r="H120" s="38"/>
      <c r="I120" s="135" t="s">
        <v>32</v>
      </c>
      <c r="J120" s="162" t="str">
        <f>E23</f>
        <v>Laboro ateliér s.r.o.</v>
      </c>
      <c r="K120" s="38"/>
      <c r="L120" s="38"/>
      <c r="M120" s="55"/>
      <c r="S120" s="38"/>
      <c r="T120" s="38"/>
      <c r="U120" s="38"/>
      <c r="V120" s="38"/>
      <c r="W120" s="38"/>
      <c r="X120" s="38"/>
      <c r="Y120" s="38"/>
      <c r="Z120" s="38"/>
      <c r="AA120" s="38"/>
      <c r="AB120" s="38"/>
      <c r="AC120" s="38"/>
      <c r="AD120" s="38"/>
      <c r="AE120" s="38"/>
    </row>
    <row r="121" s="2" customFormat="1" ht="15.15" customHeight="1">
      <c r="A121" s="38"/>
      <c r="B121" s="39"/>
      <c r="C121" s="32" t="s">
        <v>30</v>
      </c>
      <c r="D121" s="38"/>
      <c r="E121" s="38"/>
      <c r="F121" s="27" t="str">
        <f>IF(E20="","",E20)</f>
        <v>Vyplň údaj</v>
      </c>
      <c r="G121" s="38"/>
      <c r="H121" s="38"/>
      <c r="I121" s="135" t="s">
        <v>36</v>
      </c>
      <c r="J121" s="162" t="str">
        <f>E26</f>
        <v>Laboro ateliér s.r.o.</v>
      </c>
      <c r="K121" s="38"/>
      <c r="L121" s="38"/>
      <c r="M121" s="55"/>
      <c r="S121" s="38"/>
      <c r="T121" s="38"/>
      <c r="U121" s="38"/>
      <c r="V121" s="38"/>
      <c r="W121" s="38"/>
      <c r="X121" s="38"/>
      <c r="Y121" s="38"/>
      <c r="Z121" s="38"/>
      <c r="AA121" s="38"/>
      <c r="AB121" s="38"/>
      <c r="AC121" s="38"/>
      <c r="AD121" s="38"/>
      <c r="AE121" s="38"/>
    </row>
    <row r="122" s="2" customFormat="1" ht="10.32" customHeight="1">
      <c r="A122" s="38"/>
      <c r="B122" s="39"/>
      <c r="C122" s="38"/>
      <c r="D122" s="38"/>
      <c r="E122" s="38"/>
      <c r="F122" s="38"/>
      <c r="G122" s="38"/>
      <c r="H122" s="38"/>
      <c r="I122" s="134"/>
      <c r="J122" s="134"/>
      <c r="K122" s="38"/>
      <c r="L122" s="38"/>
      <c r="M122" s="55"/>
      <c r="S122" s="38"/>
      <c r="T122" s="38"/>
      <c r="U122" s="38"/>
      <c r="V122" s="38"/>
      <c r="W122" s="38"/>
      <c r="X122" s="38"/>
      <c r="Y122" s="38"/>
      <c r="Z122" s="38"/>
      <c r="AA122" s="38"/>
      <c r="AB122" s="38"/>
      <c r="AC122" s="38"/>
      <c r="AD122" s="38"/>
      <c r="AE122" s="38"/>
    </row>
    <row r="123" s="11" customFormat="1" ht="29.28" customHeight="1">
      <c r="A123" s="178"/>
      <c r="B123" s="179"/>
      <c r="C123" s="180" t="s">
        <v>148</v>
      </c>
      <c r="D123" s="181" t="s">
        <v>63</v>
      </c>
      <c r="E123" s="181" t="s">
        <v>59</v>
      </c>
      <c r="F123" s="181" t="s">
        <v>60</v>
      </c>
      <c r="G123" s="181" t="s">
        <v>149</v>
      </c>
      <c r="H123" s="181" t="s">
        <v>150</v>
      </c>
      <c r="I123" s="182" t="s">
        <v>151</v>
      </c>
      <c r="J123" s="182" t="s">
        <v>152</v>
      </c>
      <c r="K123" s="181" t="s">
        <v>139</v>
      </c>
      <c r="L123" s="183" t="s">
        <v>153</v>
      </c>
      <c r="M123" s="184"/>
      <c r="N123" s="86" t="s">
        <v>1</v>
      </c>
      <c r="O123" s="87" t="s">
        <v>42</v>
      </c>
      <c r="P123" s="87" t="s">
        <v>154</v>
      </c>
      <c r="Q123" s="87" t="s">
        <v>155</v>
      </c>
      <c r="R123" s="87" t="s">
        <v>156</v>
      </c>
      <c r="S123" s="87" t="s">
        <v>157</v>
      </c>
      <c r="T123" s="87" t="s">
        <v>158</v>
      </c>
      <c r="U123" s="87" t="s">
        <v>159</v>
      </c>
      <c r="V123" s="87" t="s">
        <v>160</v>
      </c>
      <c r="W123" s="87" t="s">
        <v>161</v>
      </c>
      <c r="X123" s="88" t="s">
        <v>162</v>
      </c>
      <c r="Y123" s="178"/>
      <c r="Z123" s="178"/>
      <c r="AA123" s="178"/>
      <c r="AB123" s="178"/>
      <c r="AC123" s="178"/>
      <c r="AD123" s="178"/>
      <c r="AE123" s="178"/>
    </row>
    <row r="124" s="2" customFormat="1" ht="22.8" customHeight="1">
      <c r="A124" s="38"/>
      <c r="B124" s="39"/>
      <c r="C124" s="93" t="s">
        <v>163</v>
      </c>
      <c r="D124" s="38"/>
      <c r="E124" s="38"/>
      <c r="F124" s="38"/>
      <c r="G124" s="38"/>
      <c r="H124" s="38"/>
      <c r="I124" s="134"/>
      <c r="J124" s="134"/>
      <c r="K124" s="185">
        <f>BK124</f>
        <v>0</v>
      </c>
      <c r="L124" s="38"/>
      <c r="M124" s="39"/>
      <c r="N124" s="89"/>
      <c r="O124" s="73"/>
      <c r="P124" s="90"/>
      <c r="Q124" s="186">
        <f>Q125</f>
        <v>0</v>
      </c>
      <c r="R124" s="186">
        <f>R125</f>
        <v>0</v>
      </c>
      <c r="S124" s="90"/>
      <c r="T124" s="187">
        <f>T125</f>
        <v>0</v>
      </c>
      <c r="U124" s="90"/>
      <c r="V124" s="187">
        <f>V125</f>
        <v>19.210940000000001</v>
      </c>
      <c r="W124" s="90"/>
      <c r="X124" s="188">
        <f>X125</f>
        <v>0</v>
      </c>
      <c r="Y124" s="38"/>
      <c r="Z124" s="38"/>
      <c r="AA124" s="38"/>
      <c r="AB124" s="38"/>
      <c r="AC124" s="38"/>
      <c r="AD124" s="38"/>
      <c r="AE124" s="38"/>
      <c r="AT124" s="19" t="s">
        <v>79</v>
      </c>
      <c r="AU124" s="19" t="s">
        <v>141</v>
      </c>
      <c r="BK124" s="189">
        <f>BK125</f>
        <v>0</v>
      </c>
    </row>
    <row r="125" s="12" customFormat="1" ht="25.92" customHeight="1">
      <c r="A125" s="12"/>
      <c r="B125" s="190"/>
      <c r="C125" s="12"/>
      <c r="D125" s="191" t="s">
        <v>79</v>
      </c>
      <c r="E125" s="192" t="s">
        <v>281</v>
      </c>
      <c r="F125" s="192" t="s">
        <v>282</v>
      </c>
      <c r="G125" s="12"/>
      <c r="H125" s="12"/>
      <c r="I125" s="193"/>
      <c r="J125" s="193"/>
      <c r="K125" s="194">
        <f>BK125</f>
        <v>0</v>
      </c>
      <c r="L125" s="12"/>
      <c r="M125" s="190"/>
      <c r="N125" s="195"/>
      <c r="O125" s="196"/>
      <c r="P125" s="196"/>
      <c r="Q125" s="197">
        <f>Q126+Q158+Q181</f>
        <v>0</v>
      </c>
      <c r="R125" s="197">
        <f>R126+R158+R181</f>
        <v>0</v>
      </c>
      <c r="S125" s="196"/>
      <c r="T125" s="198">
        <f>T126+T158+T181</f>
        <v>0</v>
      </c>
      <c r="U125" s="196"/>
      <c r="V125" s="198">
        <f>V126+V158+V181</f>
        <v>19.210940000000001</v>
      </c>
      <c r="W125" s="196"/>
      <c r="X125" s="199">
        <f>X126+X158+X181</f>
        <v>0</v>
      </c>
      <c r="Y125" s="12"/>
      <c r="Z125" s="12"/>
      <c r="AA125" s="12"/>
      <c r="AB125" s="12"/>
      <c r="AC125" s="12"/>
      <c r="AD125" s="12"/>
      <c r="AE125" s="12"/>
      <c r="AR125" s="191" t="s">
        <v>87</v>
      </c>
      <c r="AT125" s="200" t="s">
        <v>79</v>
      </c>
      <c r="AU125" s="200" t="s">
        <v>80</v>
      </c>
      <c r="AY125" s="191" t="s">
        <v>167</v>
      </c>
      <c r="BK125" s="201">
        <f>BK126+BK158+BK181</f>
        <v>0</v>
      </c>
    </row>
    <row r="126" s="12" customFormat="1" ht="22.8" customHeight="1">
      <c r="A126" s="12"/>
      <c r="B126" s="190"/>
      <c r="C126" s="12"/>
      <c r="D126" s="191" t="s">
        <v>79</v>
      </c>
      <c r="E126" s="202" t="s">
        <v>87</v>
      </c>
      <c r="F126" s="202" t="s">
        <v>283</v>
      </c>
      <c r="G126" s="12"/>
      <c r="H126" s="12"/>
      <c r="I126" s="193"/>
      <c r="J126" s="193"/>
      <c r="K126" s="203">
        <f>BK126</f>
        <v>0</v>
      </c>
      <c r="L126" s="12"/>
      <c r="M126" s="190"/>
      <c r="N126" s="195"/>
      <c r="O126" s="196"/>
      <c r="P126" s="196"/>
      <c r="Q126" s="197">
        <f>SUM(Q127:Q157)</f>
        <v>0</v>
      </c>
      <c r="R126" s="197">
        <f>SUM(R127:R157)</f>
        <v>0</v>
      </c>
      <c r="S126" s="196"/>
      <c r="T126" s="198">
        <f>SUM(T127:T157)</f>
        <v>0</v>
      </c>
      <c r="U126" s="196"/>
      <c r="V126" s="198">
        <f>SUM(V127:V157)</f>
        <v>13.754999999999999</v>
      </c>
      <c r="W126" s="196"/>
      <c r="X126" s="199">
        <f>SUM(X127:X157)</f>
        <v>0</v>
      </c>
      <c r="Y126" s="12"/>
      <c r="Z126" s="12"/>
      <c r="AA126" s="12"/>
      <c r="AB126" s="12"/>
      <c r="AC126" s="12"/>
      <c r="AD126" s="12"/>
      <c r="AE126" s="12"/>
      <c r="AR126" s="191" t="s">
        <v>87</v>
      </c>
      <c r="AT126" s="200" t="s">
        <v>79</v>
      </c>
      <c r="AU126" s="200" t="s">
        <v>87</v>
      </c>
      <c r="AY126" s="191" t="s">
        <v>167</v>
      </c>
      <c r="BK126" s="201">
        <f>SUM(BK127:BK157)</f>
        <v>0</v>
      </c>
    </row>
    <row r="127" s="2" customFormat="1" ht="24" customHeight="1">
      <c r="A127" s="38"/>
      <c r="B127" s="204"/>
      <c r="C127" s="205" t="s">
        <v>87</v>
      </c>
      <c r="D127" s="205" t="s">
        <v>170</v>
      </c>
      <c r="E127" s="206" t="s">
        <v>2278</v>
      </c>
      <c r="F127" s="207" t="s">
        <v>2279</v>
      </c>
      <c r="G127" s="208" t="s">
        <v>305</v>
      </c>
      <c r="H127" s="209">
        <v>512</v>
      </c>
      <c r="I127" s="210"/>
      <c r="J127" s="210"/>
      <c r="K127" s="211">
        <f>ROUND(P127*H127,2)</f>
        <v>0</v>
      </c>
      <c r="L127" s="207" t="s">
        <v>174</v>
      </c>
      <c r="M127" s="39"/>
      <c r="N127" s="212" t="s">
        <v>1</v>
      </c>
      <c r="O127" s="213" t="s">
        <v>43</v>
      </c>
      <c r="P127" s="214">
        <f>I127+J127</f>
        <v>0</v>
      </c>
      <c r="Q127" s="214">
        <f>ROUND(I127*H127,2)</f>
        <v>0</v>
      </c>
      <c r="R127" s="214">
        <f>ROUND(J127*H127,2)</f>
        <v>0</v>
      </c>
      <c r="S127" s="77"/>
      <c r="T127" s="215">
        <f>S127*H127</f>
        <v>0</v>
      </c>
      <c r="U127" s="215">
        <v>0</v>
      </c>
      <c r="V127" s="215">
        <f>U127*H127</f>
        <v>0</v>
      </c>
      <c r="W127" s="215">
        <v>0</v>
      </c>
      <c r="X127" s="216">
        <f>W127*H127</f>
        <v>0</v>
      </c>
      <c r="Y127" s="38"/>
      <c r="Z127" s="38"/>
      <c r="AA127" s="38"/>
      <c r="AB127" s="38"/>
      <c r="AC127" s="38"/>
      <c r="AD127" s="38"/>
      <c r="AE127" s="38"/>
      <c r="AR127" s="217" t="s">
        <v>185</v>
      </c>
      <c r="AT127" s="217" t="s">
        <v>170</v>
      </c>
      <c r="AU127" s="217" t="s">
        <v>89</v>
      </c>
      <c r="AY127" s="19" t="s">
        <v>167</v>
      </c>
      <c r="BE127" s="218">
        <f>IF(O127="základní",K127,0)</f>
        <v>0</v>
      </c>
      <c r="BF127" s="218">
        <f>IF(O127="snížená",K127,0)</f>
        <v>0</v>
      </c>
      <c r="BG127" s="218">
        <f>IF(O127="zákl. přenesená",K127,0)</f>
        <v>0</v>
      </c>
      <c r="BH127" s="218">
        <f>IF(O127="sníž. přenesená",K127,0)</f>
        <v>0</v>
      </c>
      <c r="BI127" s="218">
        <f>IF(O127="nulová",K127,0)</f>
        <v>0</v>
      </c>
      <c r="BJ127" s="19" t="s">
        <v>87</v>
      </c>
      <c r="BK127" s="218">
        <f>ROUND(P127*H127,2)</f>
        <v>0</v>
      </c>
      <c r="BL127" s="19" t="s">
        <v>185</v>
      </c>
      <c r="BM127" s="217" t="s">
        <v>2280</v>
      </c>
    </row>
    <row r="128" s="2" customFormat="1">
      <c r="A128" s="38"/>
      <c r="B128" s="39"/>
      <c r="C128" s="38"/>
      <c r="D128" s="219" t="s">
        <v>177</v>
      </c>
      <c r="E128" s="38"/>
      <c r="F128" s="220" t="s">
        <v>2281</v>
      </c>
      <c r="G128" s="38"/>
      <c r="H128" s="38"/>
      <c r="I128" s="134"/>
      <c r="J128" s="134"/>
      <c r="K128" s="38"/>
      <c r="L128" s="38"/>
      <c r="M128" s="39"/>
      <c r="N128" s="221"/>
      <c r="O128" s="222"/>
      <c r="P128" s="77"/>
      <c r="Q128" s="77"/>
      <c r="R128" s="77"/>
      <c r="S128" s="77"/>
      <c r="T128" s="77"/>
      <c r="U128" s="77"/>
      <c r="V128" s="77"/>
      <c r="W128" s="77"/>
      <c r="X128" s="78"/>
      <c r="Y128" s="38"/>
      <c r="Z128" s="38"/>
      <c r="AA128" s="38"/>
      <c r="AB128" s="38"/>
      <c r="AC128" s="38"/>
      <c r="AD128" s="38"/>
      <c r="AE128" s="38"/>
      <c r="AT128" s="19" t="s">
        <v>177</v>
      </c>
      <c r="AU128" s="19" t="s">
        <v>89</v>
      </c>
    </row>
    <row r="129" s="2" customFormat="1">
      <c r="A129" s="38"/>
      <c r="B129" s="39"/>
      <c r="C129" s="38"/>
      <c r="D129" s="219" t="s">
        <v>288</v>
      </c>
      <c r="E129" s="38"/>
      <c r="F129" s="223" t="s">
        <v>2282</v>
      </c>
      <c r="G129" s="38"/>
      <c r="H129" s="38"/>
      <c r="I129" s="134"/>
      <c r="J129" s="134"/>
      <c r="K129" s="38"/>
      <c r="L129" s="38"/>
      <c r="M129" s="39"/>
      <c r="N129" s="221"/>
      <c r="O129" s="222"/>
      <c r="P129" s="77"/>
      <c r="Q129" s="77"/>
      <c r="R129" s="77"/>
      <c r="S129" s="77"/>
      <c r="T129" s="77"/>
      <c r="U129" s="77"/>
      <c r="V129" s="77"/>
      <c r="W129" s="77"/>
      <c r="X129" s="78"/>
      <c r="Y129" s="38"/>
      <c r="Z129" s="38"/>
      <c r="AA129" s="38"/>
      <c r="AB129" s="38"/>
      <c r="AC129" s="38"/>
      <c r="AD129" s="38"/>
      <c r="AE129" s="38"/>
      <c r="AT129" s="19" t="s">
        <v>288</v>
      </c>
      <c r="AU129" s="19" t="s">
        <v>89</v>
      </c>
    </row>
    <row r="130" s="13" customFormat="1">
      <c r="A130" s="13"/>
      <c r="B130" s="228"/>
      <c r="C130" s="13"/>
      <c r="D130" s="219" t="s">
        <v>291</v>
      </c>
      <c r="E130" s="229" t="s">
        <v>1</v>
      </c>
      <c r="F130" s="230" t="s">
        <v>2283</v>
      </c>
      <c r="G130" s="13"/>
      <c r="H130" s="231">
        <v>512</v>
      </c>
      <c r="I130" s="232"/>
      <c r="J130" s="232"/>
      <c r="K130" s="13"/>
      <c r="L130" s="13"/>
      <c r="M130" s="228"/>
      <c r="N130" s="233"/>
      <c r="O130" s="234"/>
      <c r="P130" s="234"/>
      <c r="Q130" s="234"/>
      <c r="R130" s="234"/>
      <c r="S130" s="234"/>
      <c r="T130" s="234"/>
      <c r="U130" s="234"/>
      <c r="V130" s="234"/>
      <c r="W130" s="234"/>
      <c r="X130" s="235"/>
      <c r="Y130" s="13"/>
      <c r="Z130" s="13"/>
      <c r="AA130" s="13"/>
      <c r="AB130" s="13"/>
      <c r="AC130" s="13"/>
      <c r="AD130" s="13"/>
      <c r="AE130" s="13"/>
      <c r="AT130" s="229" t="s">
        <v>291</v>
      </c>
      <c r="AU130" s="229" t="s">
        <v>89</v>
      </c>
      <c r="AV130" s="13" t="s">
        <v>89</v>
      </c>
      <c r="AW130" s="13" t="s">
        <v>4</v>
      </c>
      <c r="AX130" s="13" t="s">
        <v>87</v>
      </c>
      <c r="AY130" s="229" t="s">
        <v>167</v>
      </c>
    </row>
    <row r="131" s="2" customFormat="1" ht="24" customHeight="1">
      <c r="A131" s="38"/>
      <c r="B131" s="204"/>
      <c r="C131" s="260" t="s">
        <v>89</v>
      </c>
      <c r="D131" s="260" t="s">
        <v>648</v>
      </c>
      <c r="E131" s="261" t="s">
        <v>2284</v>
      </c>
      <c r="F131" s="262" t="s">
        <v>2285</v>
      </c>
      <c r="G131" s="263" t="s">
        <v>286</v>
      </c>
      <c r="H131" s="264">
        <v>25.600000000000001</v>
      </c>
      <c r="I131" s="265"/>
      <c r="J131" s="266"/>
      <c r="K131" s="267">
        <f>ROUND(P131*H131,2)</f>
        <v>0</v>
      </c>
      <c r="L131" s="262" t="s">
        <v>174</v>
      </c>
      <c r="M131" s="268"/>
      <c r="N131" s="269" t="s">
        <v>1</v>
      </c>
      <c r="O131" s="213" t="s">
        <v>43</v>
      </c>
      <c r="P131" s="214">
        <f>I131+J131</f>
        <v>0</v>
      </c>
      <c r="Q131" s="214">
        <f>ROUND(I131*H131,2)</f>
        <v>0</v>
      </c>
      <c r="R131" s="214">
        <f>ROUND(J131*H131,2)</f>
        <v>0</v>
      </c>
      <c r="S131" s="77"/>
      <c r="T131" s="215">
        <f>S131*H131</f>
        <v>0</v>
      </c>
      <c r="U131" s="215">
        <v>0.20999999999999999</v>
      </c>
      <c r="V131" s="215">
        <f>U131*H131</f>
        <v>5.3760000000000003</v>
      </c>
      <c r="W131" s="215">
        <v>0</v>
      </c>
      <c r="X131" s="216">
        <f>W131*H131</f>
        <v>0</v>
      </c>
      <c r="Y131" s="38"/>
      <c r="Z131" s="38"/>
      <c r="AA131" s="38"/>
      <c r="AB131" s="38"/>
      <c r="AC131" s="38"/>
      <c r="AD131" s="38"/>
      <c r="AE131" s="38"/>
      <c r="AR131" s="217" t="s">
        <v>207</v>
      </c>
      <c r="AT131" s="217" t="s">
        <v>648</v>
      </c>
      <c r="AU131" s="217" t="s">
        <v>89</v>
      </c>
      <c r="AY131" s="19" t="s">
        <v>167</v>
      </c>
      <c r="BE131" s="218">
        <f>IF(O131="základní",K131,0)</f>
        <v>0</v>
      </c>
      <c r="BF131" s="218">
        <f>IF(O131="snížená",K131,0)</f>
        <v>0</v>
      </c>
      <c r="BG131" s="218">
        <f>IF(O131="zákl. přenesená",K131,0)</f>
        <v>0</v>
      </c>
      <c r="BH131" s="218">
        <f>IF(O131="sníž. přenesená",K131,0)</f>
        <v>0</v>
      </c>
      <c r="BI131" s="218">
        <f>IF(O131="nulová",K131,0)</f>
        <v>0</v>
      </c>
      <c r="BJ131" s="19" t="s">
        <v>87</v>
      </c>
      <c r="BK131" s="218">
        <f>ROUND(P131*H131,2)</f>
        <v>0</v>
      </c>
      <c r="BL131" s="19" t="s">
        <v>185</v>
      </c>
      <c r="BM131" s="217" t="s">
        <v>2286</v>
      </c>
    </row>
    <row r="132" s="2" customFormat="1">
      <c r="A132" s="38"/>
      <c r="B132" s="39"/>
      <c r="C132" s="38"/>
      <c r="D132" s="219" t="s">
        <v>177</v>
      </c>
      <c r="E132" s="38"/>
      <c r="F132" s="220" t="s">
        <v>2285</v>
      </c>
      <c r="G132" s="38"/>
      <c r="H132" s="38"/>
      <c r="I132" s="134"/>
      <c r="J132" s="134"/>
      <c r="K132" s="38"/>
      <c r="L132" s="38"/>
      <c r="M132" s="39"/>
      <c r="N132" s="221"/>
      <c r="O132" s="222"/>
      <c r="P132" s="77"/>
      <c r="Q132" s="77"/>
      <c r="R132" s="77"/>
      <c r="S132" s="77"/>
      <c r="T132" s="77"/>
      <c r="U132" s="77"/>
      <c r="V132" s="77"/>
      <c r="W132" s="77"/>
      <c r="X132" s="78"/>
      <c r="Y132" s="38"/>
      <c r="Z132" s="38"/>
      <c r="AA132" s="38"/>
      <c r="AB132" s="38"/>
      <c r="AC132" s="38"/>
      <c r="AD132" s="38"/>
      <c r="AE132" s="38"/>
      <c r="AT132" s="19" t="s">
        <v>177</v>
      </c>
      <c r="AU132" s="19" t="s">
        <v>89</v>
      </c>
    </row>
    <row r="133" s="13" customFormat="1">
      <c r="A133" s="13"/>
      <c r="B133" s="228"/>
      <c r="C133" s="13"/>
      <c r="D133" s="219" t="s">
        <v>291</v>
      </c>
      <c r="E133" s="229" t="s">
        <v>1</v>
      </c>
      <c r="F133" s="230" t="s">
        <v>2287</v>
      </c>
      <c r="G133" s="13"/>
      <c r="H133" s="231">
        <v>25.600000000000001</v>
      </c>
      <c r="I133" s="232"/>
      <c r="J133" s="232"/>
      <c r="K133" s="13"/>
      <c r="L133" s="13"/>
      <c r="M133" s="228"/>
      <c r="N133" s="233"/>
      <c r="O133" s="234"/>
      <c r="P133" s="234"/>
      <c r="Q133" s="234"/>
      <c r="R133" s="234"/>
      <c r="S133" s="234"/>
      <c r="T133" s="234"/>
      <c r="U133" s="234"/>
      <c r="V133" s="234"/>
      <c r="W133" s="234"/>
      <c r="X133" s="235"/>
      <c r="Y133" s="13"/>
      <c r="Z133" s="13"/>
      <c r="AA133" s="13"/>
      <c r="AB133" s="13"/>
      <c r="AC133" s="13"/>
      <c r="AD133" s="13"/>
      <c r="AE133" s="13"/>
      <c r="AT133" s="229" t="s">
        <v>291</v>
      </c>
      <c r="AU133" s="229" t="s">
        <v>89</v>
      </c>
      <c r="AV133" s="13" t="s">
        <v>89</v>
      </c>
      <c r="AW133" s="13" t="s">
        <v>4</v>
      </c>
      <c r="AX133" s="13" t="s">
        <v>87</v>
      </c>
      <c r="AY133" s="229" t="s">
        <v>167</v>
      </c>
    </row>
    <row r="134" s="2" customFormat="1" ht="24" customHeight="1">
      <c r="A134" s="38"/>
      <c r="B134" s="204"/>
      <c r="C134" s="205" t="s">
        <v>181</v>
      </c>
      <c r="D134" s="205" t="s">
        <v>170</v>
      </c>
      <c r="E134" s="206" t="s">
        <v>2288</v>
      </c>
      <c r="F134" s="207" t="s">
        <v>2289</v>
      </c>
      <c r="G134" s="208" t="s">
        <v>305</v>
      </c>
      <c r="H134" s="209">
        <v>29.399999999999999</v>
      </c>
      <c r="I134" s="210"/>
      <c r="J134" s="210"/>
      <c r="K134" s="211">
        <f>ROUND(P134*H134,2)</f>
        <v>0</v>
      </c>
      <c r="L134" s="207" t="s">
        <v>174</v>
      </c>
      <c r="M134" s="39"/>
      <c r="N134" s="212" t="s">
        <v>1</v>
      </c>
      <c r="O134" s="213" t="s">
        <v>43</v>
      </c>
      <c r="P134" s="214">
        <f>I134+J134</f>
        <v>0</v>
      </c>
      <c r="Q134" s="214">
        <f>ROUND(I134*H134,2)</f>
        <v>0</v>
      </c>
      <c r="R134" s="214">
        <f>ROUND(J134*H134,2)</f>
        <v>0</v>
      </c>
      <c r="S134" s="77"/>
      <c r="T134" s="215">
        <f>S134*H134</f>
        <v>0</v>
      </c>
      <c r="U134" s="215">
        <v>0</v>
      </c>
      <c r="V134" s="215">
        <f>U134*H134</f>
        <v>0</v>
      </c>
      <c r="W134" s="215">
        <v>0</v>
      </c>
      <c r="X134" s="216">
        <f>W134*H134</f>
        <v>0</v>
      </c>
      <c r="Y134" s="38"/>
      <c r="Z134" s="38"/>
      <c r="AA134" s="38"/>
      <c r="AB134" s="38"/>
      <c r="AC134" s="38"/>
      <c r="AD134" s="38"/>
      <c r="AE134" s="38"/>
      <c r="AR134" s="217" t="s">
        <v>185</v>
      </c>
      <c r="AT134" s="217" t="s">
        <v>170</v>
      </c>
      <c r="AU134" s="217" t="s">
        <v>89</v>
      </c>
      <c r="AY134" s="19" t="s">
        <v>167</v>
      </c>
      <c r="BE134" s="218">
        <f>IF(O134="základní",K134,0)</f>
        <v>0</v>
      </c>
      <c r="BF134" s="218">
        <f>IF(O134="snížená",K134,0)</f>
        <v>0</v>
      </c>
      <c r="BG134" s="218">
        <f>IF(O134="zákl. přenesená",K134,0)</f>
        <v>0</v>
      </c>
      <c r="BH134" s="218">
        <f>IF(O134="sníž. přenesená",K134,0)</f>
        <v>0</v>
      </c>
      <c r="BI134" s="218">
        <f>IF(O134="nulová",K134,0)</f>
        <v>0</v>
      </c>
      <c r="BJ134" s="19" t="s">
        <v>87</v>
      </c>
      <c r="BK134" s="218">
        <f>ROUND(P134*H134,2)</f>
        <v>0</v>
      </c>
      <c r="BL134" s="19" t="s">
        <v>185</v>
      </c>
      <c r="BM134" s="217" t="s">
        <v>2290</v>
      </c>
    </row>
    <row r="135" s="2" customFormat="1">
      <c r="A135" s="38"/>
      <c r="B135" s="39"/>
      <c r="C135" s="38"/>
      <c r="D135" s="219" t="s">
        <v>177</v>
      </c>
      <c r="E135" s="38"/>
      <c r="F135" s="220" t="s">
        <v>2291</v>
      </c>
      <c r="G135" s="38"/>
      <c r="H135" s="38"/>
      <c r="I135" s="134"/>
      <c r="J135" s="134"/>
      <c r="K135" s="38"/>
      <c r="L135" s="38"/>
      <c r="M135" s="39"/>
      <c r="N135" s="221"/>
      <c r="O135" s="222"/>
      <c r="P135" s="77"/>
      <c r="Q135" s="77"/>
      <c r="R135" s="77"/>
      <c r="S135" s="77"/>
      <c r="T135" s="77"/>
      <c r="U135" s="77"/>
      <c r="V135" s="77"/>
      <c r="W135" s="77"/>
      <c r="X135" s="78"/>
      <c r="Y135" s="38"/>
      <c r="Z135" s="38"/>
      <c r="AA135" s="38"/>
      <c r="AB135" s="38"/>
      <c r="AC135" s="38"/>
      <c r="AD135" s="38"/>
      <c r="AE135" s="38"/>
      <c r="AT135" s="19" t="s">
        <v>177</v>
      </c>
      <c r="AU135" s="19" t="s">
        <v>89</v>
      </c>
    </row>
    <row r="136" s="2" customFormat="1">
      <c r="A136" s="38"/>
      <c r="B136" s="39"/>
      <c r="C136" s="38"/>
      <c r="D136" s="219" t="s">
        <v>288</v>
      </c>
      <c r="E136" s="38"/>
      <c r="F136" s="223" t="s">
        <v>2292</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288</v>
      </c>
      <c r="AU136" s="19" t="s">
        <v>89</v>
      </c>
    </row>
    <row r="137" s="13" customFormat="1">
      <c r="A137" s="13"/>
      <c r="B137" s="228"/>
      <c r="C137" s="13"/>
      <c r="D137" s="219" t="s">
        <v>291</v>
      </c>
      <c r="E137" s="229" t="s">
        <v>1</v>
      </c>
      <c r="F137" s="230" t="s">
        <v>2293</v>
      </c>
      <c r="G137" s="13"/>
      <c r="H137" s="231">
        <v>29.399999999999999</v>
      </c>
      <c r="I137" s="232"/>
      <c r="J137" s="232"/>
      <c r="K137" s="13"/>
      <c r="L137" s="13"/>
      <c r="M137" s="228"/>
      <c r="N137" s="233"/>
      <c r="O137" s="234"/>
      <c r="P137" s="234"/>
      <c r="Q137" s="234"/>
      <c r="R137" s="234"/>
      <c r="S137" s="234"/>
      <c r="T137" s="234"/>
      <c r="U137" s="234"/>
      <c r="V137" s="234"/>
      <c r="W137" s="234"/>
      <c r="X137" s="235"/>
      <c r="Y137" s="13"/>
      <c r="Z137" s="13"/>
      <c r="AA137" s="13"/>
      <c r="AB137" s="13"/>
      <c r="AC137" s="13"/>
      <c r="AD137" s="13"/>
      <c r="AE137" s="13"/>
      <c r="AT137" s="229" t="s">
        <v>291</v>
      </c>
      <c r="AU137" s="229" t="s">
        <v>89</v>
      </c>
      <c r="AV137" s="13" t="s">
        <v>89</v>
      </c>
      <c r="AW137" s="13" t="s">
        <v>4</v>
      </c>
      <c r="AX137" s="13" t="s">
        <v>87</v>
      </c>
      <c r="AY137" s="229" t="s">
        <v>167</v>
      </c>
    </row>
    <row r="138" s="2" customFormat="1" ht="24" customHeight="1">
      <c r="A138" s="38"/>
      <c r="B138" s="204"/>
      <c r="C138" s="260" t="s">
        <v>185</v>
      </c>
      <c r="D138" s="260" t="s">
        <v>648</v>
      </c>
      <c r="E138" s="261" t="s">
        <v>2294</v>
      </c>
      <c r="F138" s="262" t="s">
        <v>2295</v>
      </c>
      <c r="G138" s="263" t="s">
        <v>344</v>
      </c>
      <c r="H138" s="264">
        <v>8.3789999999999996</v>
      </c>
      <c r="I138" s="265"/>
      <c r="J138" s="266"/>
      <c r="K138" s="267">
        <f>ROUND(P138*H138,2)</f>
        <v>0</v>
      </c>
      <c r="L138" s="262" t="s">
        <v>174</v>
      </c>
      <c r="M138" s="268"/>
      <c r="N138" s="269" t="s">
        <v>1</v>
      </c>
      <c r="O138" s="213" t="s">
        <v>43</v>
      </c>
      <c r="P138" s="214">
        <f>I138+J138</f>
        <v>0</v>
      </c>
      <c r="Q138" s="214">
        <f>ROUND(I138*H138,2)</f>
        <v>0</v>
      </c>
      <c r="R138" s="214">
        <f>ROUND(J138*H138,2)</f>
        <v>0</v>
      </c>
      <c r="S138" s="77"/>
      <c r="T138" s="215">
        <f>S138*H138</f>
        <v>0</v>
      </c>
      <c r="U138" s="215">
        <v>1</v>
      </c>
      <c r="V138" s="215">
        <f>U138*H138</f>
        <v>8.3789999999999996</v>
      </c>
      <c r="W138" s="215">
        <v>0</v>
      </c>
      <c r="X138" s="216">
        <f>W138*H138</f>
        <v>0</v>
      </c>
      <c r="Y138" s="38"/>
      <c r="Z138" s="38"/>
      <c r="AA138" s="38"/>
      <c r="AB138" s="38"/>
      <c r="AC138" s="38"/>
      <c r="AD138" s="38"/>
      <c r="AE138" s="38"/>
      <c r="AR138" s="217" t="s">
        <v>207</v>
      </c>
      <c r="AT138" s="217" t="s">
        <v>648</v>
      </c>
      <c r="AU138" s="217" t="s">
        <v>89</v>
      </c>
      <c r="AY138" s="19" t="s">
        <v>167</v>
      </c>
      <c r="BE138" s="218">
        <f>IF(O138="základní",K138,0)</f>
        <v>0</v>
      </c>
      <c r="BF138" s="218">
        <f>IF(O138="snížená",K138,0)</f>
        <v>0</v>
      </c>
      <c r="BG138" s="218">
        <f>IF(O138="zákl. přenesená",K138,0)</f>
        <v>0</v>
      </c>
      <c r="BH138" s="218">
        <f>IF(O138="sníž. přenesená",K138,0)</f>
        <v>0</v>
      </c>
      <c r="BI138" s="218">
        <f>IF(O138="nulová",K138,0)</f>
        <v>0</v>
      </c>
      <c r="BJ138" s="19" t="s">
        <v>87</v>
      </c>
      <c r="BK138" s="218">
        <f>ROUND(P138*H138,2)</f>
        <v>0</v>
      </c>
      <c r="BL138" s="19" t="s">
        <v>185</v>
      </c>
      <c r="BM138" s="217" t="s">
        <v>2296</v>
      </c>
    </row>
    <row r="139" s="2" customFormat="1">
      <c r="A139" s="38"/>
      <c r="B139" s="39"/>
      <c r="C139" s="38"/>
      <c r="D139" s="219" t="s">
        <v>177</v>
      </c>
      <c r="E139" s="38"/>
      <c r="F139" s="220" t="s">
        <v>2295</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177</v>
      </c>
      <c r="AU139" s="19" t="s">
        <v>89</v>
      </c>
    </row>
    <row r="140" s="13" customFormat="1">
      <c r="A140" s="13"/>
      <c r="B140" s="228"/>
      <c r="C140" s="13"/>
      <c r="D140" s="219" t="s">
        <v>291</v>
      </c>
      <c r="E140" s="229" t="s">
        <v>1</v>
      </c>
      <c r="F140" s="230" t="s">
        <v>2297</v>
      </c>
      <c r="G140" s="13"/>
      <c r="H140" s="231">
        <v>8.3789999999999996</v>
      </c>
      <c r="I140" s="232"/>
      <c r="J140" s="232"/>
      <c r="K140" s="13"/>
      <c r="L140" s="13"/>
      <c r="M140" s="228"/>
      <c r="N140" s="233"/>
      <c r="O140" s="234"/>
      <c r="P140" s="234"/>
      <c r="Q140" s="234"/>
      <c r="R140" s="234"/>
      <c r="S140" s="234"/>
      <c r="T140" s="234"/>
      <c r="U140" s="234"/>
      <c r="V140" s="234"/>
      <c r="W140" s="234"/>
      <c r="X140" s="235"/>
      <c r="Y140" s="13"/>
      <c r="Z140" s="13"/>
      <c r="AA140" s="13"/>
      <c r="AB140" s="13"/>
      <c r="AC140" s="13"/>
      <c r="AD140" s="13"/>
      <c r="AE140" s="13"/>
      <c r="AT140" s="229" t="s">
        <v>291</v>
      </c>
      <c r="AU140" s="229" t="s">
        <v>89</v>
      </c>
      <c r="AV140" s="13" t="s">
        <v>89</v>
      </c>
      <c r="AW140" s="13" t="s">
        <v>4</v>
      </c>
      <c r="AX140" s="13" t="s">
        <v>87</v>
      </c>
      <c r="AY140" s="229" t="s">
        <v>167</v>
      </c>
    </row>
    <row r="141" s="2" customFormat="1" ht="24" customHeight="1">
      <c r="A141" s="38"/>
      <c r="B141" s="204"/>
      <c r="C141" s="205" t="s">
        <v>166</v>
      </c>
      <c r="D141" s="205" t="s">
        <v>170</v>
      </c>
      <c r="E141" s="206" t="s">
        <v>2298</v>
      </c>
      <c r="F141" s="207" t="s">
        <v>2299</v>
      </c>
      <c r="G141" s="208" t="s">
        <v>500</v>
      </c>
      <c r="H141" s="209">
        <v>45</v>
      </c>
      <c r="I141" s="210"/>
      <c r="J141" s="210"/>
      <c r="K141" s="211">
        <f>ROUND(P141*H141,2)</f>
        <v>0</v>
      </c>
      <c r="L141" s="207" t="s">
        <v>174</v>
      </c>
      <c r="M141" s="39"/>
      <c r="N141" s="212" t="s">
        <v>1</v>
      </c>
      <c r="O141" s="213" t="s">
        <v>43</v>
      </c>
      <c r="P141" s="214">
        <f>I141+J141</f>
        <v>0</v>
      </c>
      <c r="Q141" s="214">
        <f>ROUND(I141*H141,2)</f>
        <v>0</v>
      </c>
      <c r="R141" s="214">
        <f>ROUND(J141*H141,2)</f>
        <v>0</v>
      </c>
      <c r="S141" s="77"/>
      <c r="T141" s="215">
        <f>S141*H141</f>
        <v>0</v>
      </c>
      <c r="U141" s="215">
        <v>0</v>
      </c>
      <c r="V141" s="215">
        <f>U141*H141</f>
        <v>0</v>
      </c>
      <c r="W141" s="215">
        <v>0</v>
      </c>
      <c r="X141" s="216">
        <f>W141*H141</f>
        <v>0</v>
      </c>
      <c r="Y141" s="38"/>
      <c r="Z141" s="38"/>
      <c r="AA141" s="38"/>
      <c r="AB141" s="38"/>
      <c r="AC141" s="38"/>
      <c r="AD141" s="38"/>
      <c r="AE141" s="38"/>
      <c r="AR141" s="217" t="s">
        <v>185</v>
      </c>
      <c r="AT141" s="217" t="s">
        <v>170</v>
      </c>
      <c r="AU141" s="217" t="s">
        <v>89</v>
      </c>
      <c r="AY141" s="19" t="s">
        <v>167</v>
      </c>
      <c r="BE141" s="218">
        <f>IF(O141="základní",K141,0)</f>
        <v>0</v>
      </c>
      <c r="BF141" s="218">
        <f>IF(O141="snížená",K141,0)</f>
        <v>0</v>
      </c>
      <c r="BG141" s="218">
        <f>IF(O141="zákl. přenesená",K141,0)</f>
        <v>0</v>
      </c>
      <c r="BH141" s="218">
        <f>IF(O141="sníž. přenesená",K141,0)</f>
        <v>0</v>
      </c>
      <c r="BI141" s="218">
        <f>IF(O141="nulová",K141,0)</f>
        <v>0</v>
      </c>
      <c r="BJ141" s="19" t="s">
        <v>87</v>
      </c>
      <c r="BK141" s="218">
        <f>ROUND(P141*H141,2)</f>
        <v>0</v>
      </c>
      <c r="BL141" s="19" t="s">
        <v>185</v>
      </c>
      <c r="BM141" s="217" t="s">
        <v>2300</v>
      </c>
    </row>
    <row r="142" s="2" customFormat="1">
      <c r="A142" s="38"/>
      <c r="B142" s="39"/>
      <c r="C142" s="38"/>
      <c r="D142" s="219" t="s">
        <v>177</v>
      </c>
      <c r="E142" s="38"/>
      <c r="F142" s="220" t="s">
        <v>2301</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177</v>
      </c>
      <c r="AU142" s="19" t="s">
        <v>89</v>
      </c>
    </row>
    <row r="143" s="2" customFormat="1">
      <c r="A143" s="38"/>
      <c r="B143" s="39"/>
      <c r="C143" s="38"/>
      <c r="D143" s="219" t="s">
        <v>288</v>
      </c>
      <c r="E143" s="38"/>
      <c r="F143" s="223" t="s">
        <v>2302</v>
      </c>
      <c r="G143" s="38"/>
      <c r="H143" s="38"/>
      <c r="I143" s="134"/>
      <c r="J143" s="134"/>
      <c r="K143" s="38"/>
      <c r="L143" s="38"/>
      <c r="M143" s="39"/>
      <c r="N143" s="221"/>
      <c r="O143" s="222"/>
      <c r="P143" s="77"/>
      <c r="Q143" s="77"/>
      <c r="R143" s="77"/>
      <c r="S143" s="77"/>
      <c r="T143" s="77"/>
      <c r="U143" s="77"/>
      <c r="V143" s="77"/>
      <c r="W143" s="77"/>
      <c r="X143" s="78"/>
      <c r="Y143" s="38"/>
      <c r="Z143" s="38"/>
      <c r="AA143" s="38"/>
      <c r="AB143" s="38"/>
      <c r="AC143" s="38"/>
      <c r="AD143" s="38"/>
      <c r="AE143" s="38"/>
      <c r="AT143" s="19" t="s">
        <v>288</v>
      </c>
      <c r="AU143" s="19" t="s">
        <v>89</v>
      </c>
    </row>
    <row r="144" s="13" customFormat="1">
      <c r="A144" s="13"/>
      <c r="B144" s="228"/>
      <c r="C144" s="13"/>
      <c r="D144" s="219" t="s">
        <v>291</v>
      </c>
      <c r="E144" s="229" t="s">
        <v>1</v>
      </c>
      <c r="F144" s="230" t="s">
        <v>754</v>
      </c>
      <c r="G144" s="13"/>
      <c r="H144" s="231">
        <v>45</v>
      </c>
      <c r="I144" s="232"/>
      <c r="J144" s="232"/>
      <c r="K144" s="13"/>
      <c r="L144" s="13"/>
      <c r="M144" s="228"/>
      <c r="N144" s="233"/>
      <c r="O144" s="234"/>
      <c r="P144" s="234"/>
      <c r="Q144" s="234"/>
      <c r="R144" s="234"/>
      <c r="S144" s="234"/>
      <c r="T144" s="234"/>
      <c r="U144" s="234"/>
      <c r="V144" s="234"/>
      <c r="W144" s="234"/>
      <c r="X144" s="235"/>
      <c r="Y144" s="13"/>
      <c r="Z144" s="13"/>
      <c r="AA144" s="13"/>
      <c r="AB144" s="13"/>
      <c r="AC144" s="13"/>
      <c r="AD144" s="13"/>
      <c r="AE144" s="13"/>
      <c r="AT144" s="229" t="s">
        <v>291</v>
      </c>
      <c r="AU144" s="229" t="s">
        <v>89</v>
      </c>
      <c r="AV144" s="13" t="s">
        <v>89</v>
      </c>
      <c r="AW144" s="13" t="s">
        <v>4</v>
      </c>
      <c r="AX144" s="13" t="s">
        <v>87</v>
      </c>
      <c r="AY144" s="229" t="s">
        <v>167</v>
      </c>
    </row>
    <row r="145" s="2" customFormat="1" ht="24" customHeight="1">
      <c r="A145" s="38"/>
      <c r="B145" s="204"/>
      <c r="C145" s="205" t="s">
        <v>195</v>
      </c>
      <c r="D145" s="205" t="s">
        <v>170</v>
      </c>
      <c r="E145" s="206" t="s">
        <v>2303</v>
      </c>
      <c r="F145" s="207" t="s">
        <v>2304</v>
      </c>
      <c r="G145" s="208" t="s">
        <v>500</v>
      </c>
      <c r="H145" s="209">
        <v>8</v>
      </c>
      <c r="I145" s="210"/>
      <c r="J145" s="210"/>
      <c r="K145" s="211">
        <f>ROUND(P145*H145,2)</f>
        <v>0</v>
      </c>
      <c r="L145" s="207" t="s">
        <v>174</v>
      </c>
      <c r="M145" s="39"/>
      <c r="N145" s="212" t="s">
        <v>1</v>
      </c>
      <c r="O145" s="213" t="s">
        <v>43</v>
      </c>
      <c r="P145" s="214">
        <f>I145+J145</f>
        <v>0</v>
      </c>
      <c r="Q145" s="214">
        <f>ROUND(I145*H145,2)</f>
        <v>0</v>
      </c>
      <c r="R145" s="214">
        <f>ROUND(J145*H145,2)</f>
        <v>0</v>
      </c>
      <c r="S145" s="77"/>
      <c r="T145" s="215">
        <f>S145*H145</f>
        <v>0</v>
      </c>
      <c r="U145" s="215">
        <v>0</v>
      </c>
      <c r="V145" s="215">
        <f>U145*H145</f>
        <v>0</v>
      </c>
      <c r="W145" s="215">
        <v>0</v>
      </c>
      <c r="X145" s="216">
        <f>W145*H145</f>
        <v>0</v>
      </c>
      <c r="Y145" s="38"/>
      <c r="Z145" s="38"/>
      <c r="AA145" s="38"/>
      <c r="AB145" s="38"/>
      <c r="AC145" s="38"/>
      <c r="AD145" s="38"/>
      <c r="AE145" s="38"/>
      <c r="AR145" s="217" t="s">
        <v>185</v>
      </c>
      <c r="AT145" s="217" t="s">
        <v>170</v>
      </c>
      <c r="AU145" s="217" t="s">
        <v>89</v>
      </c>
      <c r="AY145" s="19" t="s">
        <v>167</v>
      </c>
      <c r="BE145" s="218">
        <f>IF(O145="základní",K145,0)</f>
        <v>0</v>
      </c>
      <c r="BF145" s="218">
        <f>IF(O145="snížená",K145,0)</f>
        <v>0</v>
      </c>
      <c r="BG145" s="218">
        <f>IF(O145="zákl. přenesená",K145,0)</f>
        <v>0</v>
      </c>
      <c r="BH145" s="218">
        <f>IF(O145="sníž. přenesená",K145,0)</f>
        <v>0</v>
      </c>
      <c r="BI145" s="218">
        <f>IF(O145="nulová",K145,0)</f>
        <v>0</v>
      </c>
      <c r="BJ145" s="19" t="s">
        <v>87</v>
      </c>
      <c r="BK145" s="218">
        <f>ROUND(P145*H145,2)</f>
        <v>0</v>
      </c>
      <c r="BL145" s="19" t="s">
        <v>185</v>
      </c>
      <c r="BM145" s="217" t="s">
        <v>2305</v>
      </c>
    </row>
    <row r="146" s="2" customFormat="1">
      <c r="A146" s="38"/>
      <c r="B146" s="39"/>
      <c r="C146" s="38"/>
      <c r="D146" s="219" t="s">
        <v>177</v>
      </c>
      <c r="E146" s="38"/>
      <c r="F146" s="220" t="s">
        <v>2306</v>
      </c>
      <c r="G146" s="38"/>
      <c r="H146" s="38"/>
      <c r="I146" s="134"/>
      <c r="J146" s="134"/>
      <c r="K146" s="38"/>
      <c r="L146" s="38"/>
      <c r="M146" s="39"/>
      <c r="N146" s="221"/>
      <c r="O146" s="222"/>
      <c r="P146" s="77"/>
      <c r="Q146" s="77"/>
      <c r="R146" s="77"/>
      <c r="S146" s="77"/>
      <c r="T146" s="77"/>
      <c r="U146" s="77"/>
      <c r="V146" s="77"/>
      <c r="W146" s="77"/>
      <c r="X146" s="78"/>
      <c r="Y146" s="38"/>
      <c r="Z146" s="38"/>
      <c r="AA146" s="38"/>
      <c r="AB146" s="38"/>
      <c r="AC146" s="38"/>
      <c r="AD146" s="38"/>
      <c r="AE146" s="38"/>
      <c r="AT146" s="19" t="s">
        <v>177</v>
      </c>
      <c r="AU146" s="19" t="s">
        <v>89</v>
      </c>
    </row>
    <row r="147" s="2" customFormat="1">
      <c r="A147" s="38"/>
      <c r="B147" s="39"/>
      <c r="C147" s="38"/>
      <c r="D147" s="219" t="s">
        <v>288</v>
      </c>
      <c r="E147" s="38"/>
      <c r="F147" s="223" t="s">
        <v>2307</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288</v>
      </c>
      <c r="AU147" s="19" t="s">
        <v>89</v>
      </c>
    </row>
    <row r="148" s="13" customFormat="1">
      <c r="A148" s="13"/>
      <c r="B148" s="228"/>
      <c r="C148" s="13"/>
      <c r="D148" s="219" t="s">
        <v>291</v>
      </c>
      <c r="E148" s="229" t="s">
        <v>1</v>
      </c>
      <c r="F148" s="230" t="s">
        <v>2308</v>
      </c>
      <c r="G148" s="13"/>
      <c r="H148" s="231">
        <v>8</v>
      </c>
      <c r="I148" s="232"/>
      <c r="J148" s="232"/>
      <c r="K148" s="13"/>
      <c r="L148" s="13"/>
      <c r="M148" s="228"/>
      <c r="N148" s="233"/>
      <c r="O148" s="234"/>
      <c r="P148" s="234"/>
      <c r="Q148" s="234"/>
      <c r="R148" s="234"/>
      <c r="S148" s="234"/>
      <c r="T148" s="234"/>
      <c r="U148" s="234"/>
      <c r="V148" s="234"/>
      <c r="W148" s="234"/>
      <c r="X148" s="235"/>
      <c r="Y148" s="13"/>
      <c r="Z148" s="13"/>
      <c r="AA148" s="13"/>
      <c r="AB148" s="13"/>
      <c r="AC148" s="13"/>
      <c r="AD148" s="13"/>
      <c r="AE148" s="13"/>
      <c r="AT148" s="229" t="s">
        <v>291</v>
      </c>
      <c r="AU148" s="229" t="s">
        <v>89</v>
      </c>
      <c r="AV148" s="13" t="s">
        <v>89</v>
      </c>
      <c r="AW148" s="13" t="s">
        <v>4</v>
      </c>
      <c r="AX148" s="13" t="s">
        <v>87</v>
      </c>
      <c r="AY148" s="229" t="s">
        <v>167</v>
      </c>
    </row>
    <row r="149" s="2" customFormat="1" ht="16.5" customHeight="1">
      <c r="A149" s="38"/>
      <c r="B149" s="204"/>
      <c r="C149" s="260" t="s">
        <v>200</v>
      </c>
      <c r="D149" s="260" t="s">
        <v>648</v>
      </c>
      <c r="E149" s="261" t="s">
        <v>903</v>
      </c>
      <c r="F149" s="262" t="s">
        <v>2309</v>
      </c>
      <c r="G149" s="263" t="s">
        <v>500</v>
      </c>
      <c r="H149" s="264">
        <v>5</v>
      </c>
      <c r="I149" s="265"/>
      <c r="J149" s="266"/>
      <c r="K149" s="267">
        <f>ROUND(P149*H149,2)</f>
        <v>0</v>
      </c>
      <c r="L149" s="262" t="s">
        <v>1</v>
      </c>
      <c r="M149" s="268"/>
      <c r="N149" s="269" t="s">
        <v>1</v>
      </c>
      <c r="O149" s="213" t="s">
        <v>43</v>
      </c>
      <c r="P149" s="214">
        <f>I149+J149</f>
        <v>0</v>
      </c>
      <c r="Q149" s="214">
        <f>ROUND(I149*H149,2)</f>
        <v>0</v>
      </c>
      <c r="R149" s="214">
        <f>ROUND(J149*H149,2)</f>
        <v>0</v>
      </c>
      <c r="S149" s="77"/>
      <c r="T149" s="215">
        <f>S149*H149</f>
        <v>0</v>
      </c>
      <c r="U149" s="215">
        <v>0</v>
      </c>
      <c r="V149" s="215">
        <f>U149*H149</f>
        <v>0</v>
      </c>
      <c r="W149" s="215">
        <v>0</v>
      </c>
      <c r="X149" s="216">
        <f>W149*H149</f>
        <v>0</v>
      </c>
      <c r="Y149" s="38"/>
      <c r="Z149" s="38"/>
      <c r="AA149" s="38"/>
      <c r="AB149" s="38"/>
      <c r="AC149" s="38"/>
      <c r="AD149" s="38"/>
      <c r="AE149" s="38"/>
      <c r="AR149" s="217" t="s">
        <v>207</v>
      </c>
      <c r="AT149" s="217" t="s">
        <v>648</v>
      </c>
      <c r="AU149" s="217" t="s">
        <v>89</v>
      </c>
      <c r="AY149" s="19" t="s">
        <v>167</v>
      </c>
      <c r="BE149" s="218">
        <f>IF(O149="základní",K149,0)</f>
        <v>0</v>
      </c>
      <c r="BF149" s="218">
        <f>IF(O149="snížená",K149,0)</f>
        <v>0</v>
      </c>
      <c r="BG149" s="218">
        <f>IF(O149="zákl. přenesená",K149,0)</f>
        <v>0</v>
      </c>
      <c r="BH149" s="218">
        <f>IF(O149="sníž. přenesená",K149,0)</f>
        <v>0</v>
      </c>
      <c r="BI149" s="218">
        <f>IF(O149="nulová",K149,0)</f>
        <v>0</v>
      </c>
      <c r="BJ149" s="19" t="s">
        <v>87</v>
      </c>
      <c r="BK149" s="218">
        <f>ROUND(P149*H149,2)</f>
        <v>0</v>
      </c>
      <c r="BL149" s="19" t="s">
        <v>185</v>
      </c>
      <c r="BM149" s="217" t="s">
        <v>2310</v>
      </c>
    </row>
    <row r="150" s="2" customFormat="1">
      <c r="A150" s="38"/>
      <c r="B150" s="39"/>
      <c r="C150" s="38"/>
      <c r="D150" s="219" t="s">
        <v>177</v>
      </c>
      <c r="E150" s="38"/>
      <c r="F150" s="220" t="s">
        <v>2309</v>
      </c>
      <c r="G150" s="38"/>
      <c r="H150" s="38"/>
      <c r="I150" s="134"/>
      <c r="J150" s="134"/>
      <c r="K150" s="38"/>
      <c r="L150" s="38"/>
      <c r="M150" s="39"/>
      <c r="N150" s="221"/>
      <c r="O150" s="222"/>
      <c r="P150" s="77"/>
      <c r="Q150" s="77"/>
      <c r="R150" s="77"/>
      <c r="S150" s="77"/>
      <c r="T150" s="77"/>
      <c r="U150" s="77"/>
      <c r="V150" s="77"/>
      <c r="W150" s="77"/>
      <c r="X150" s="78"/>
      <c r="Y150" s="38"/>
      <c r="Z150" s="38"/>
      <c r="AA150" s="38"/>
      <c r="AB150" s="38"/>
      <c r="AC150" s="38"/>
      <c r="AD150" s="38"/>
      <c r="AE150" s="38"/>
      <c r="AT150" s="19" t="s">
        <v>177</v>
      </c>
      <c r="AU150" s="19" t="s">
        <v>89</v>
      </c>
    </row>
    <row r="151" s="2" customFormat="1" ht="16.5" customHeight="1">
      <c r="A151" s="38"/>
      <c r="B151" s="204"/>
      <c r="C151" s="260" t="s">
        <v>207</v>
      </c>
      <c r="D151" s="260" t="s">
        <v>648</v>
      </c>
      <c r="E151" s="261" t="s">
        <v>915</v>
      </c>
      <c r="F151" s="262" t="s">
        <v>2311</v>
      </c>
      <c r="G151" s="263" t="s">
        <v>500</v>
      </c>
      <c r="H151" s="264">
        <v>3</v>
      </c>
      <c r="I151" s="265"/>
      <c r="J151" s="266"/>
      <c r="K151" s="267">
        <f>ROUND(P151*H151,2)</f>
        <v>0</v>
      </c>
      <c r="L151" s="262" t="s">
        <v>1</v>
      </c>
      <c r="M151" s="268"/>
      <c r="N151" s="269" t="s">
        <v>1</v>
      </c>
      <c r="O151" s="213" t="s">
        <v>43</v>
      </c>
      <c r="P151" s="214">
        <f>I151+J151</f>
        <v>0</v>
      </c>
      <c r="Q151" s="214">
        <f>ROUND(I151*H151,2)</f>
        <v>0</v>
      </c>
      <c r="R151" s="214">
        <f>ROUND(J151*H151,2)</f>
        <v>0</v>
      </c>
      <c r="S151" s="77"/>
      <c r="T151" s="215">
        <f>S151*H151</f>
        <v>0</v>
      </c>
      <c r="U151" s="215">
        <v>0</v>
      </c>
      <c r="V151" s="215">
        <f>U151*H151</f>
        <v>0</v>
      </c>
      <c r="W151" s="215">
        <v>0</v>
      </c>
      <c r="X151" s="216">
        <f>W151*H151</f>
        <v>0</v>
      </c>
      <c r="Y151" s="38"/>
      <c r="Z151" s="38"/>
      <c r="AA151" s="38"/>
      <c r="AB151" s="38"/>
      <c r="AC151" s="38"/>
      <c r="AD151" s="38"/>
      <c r="AE151" s="38"/>
      <c r="AR151" s="217" t="s">
        <v>207</v>
      </c>
      <c r="AT151" s="217" t="s">
        <v>648</v>
      </c>
      <c r="AU151" s="217" t="s">
        <v>89</v>
      </c>
      <c r="AY151" s="19" t="s">
        <v>167</v>
      </c>
      <c r="BE151" s="218">
        <f>IF(O151="základní",K151,0)</f>
        <v>0</v>
      </c>
      <c r="BF151" s="218">
        <f>IF(O151="snížená",K151,0)</f>
        <v>0</v>
      </c>
      <c r="BG151" s="218">
        <f>IF(O151="zákl. přenesená",K151,0)</f>
        <v>0</v>
      </c>
      <c r="BH151" s="218">
        <f>IF(O151="sníž. přenesená",K151,0)</f>
        <v>0</v>
      </c>
      <c r="BI151" s="218">
        <f>IF(O151="nulová",K151,0)</f>
        <v>0</v>
      </c>
      <c r="BJ151" s="19" t="s">
        <v>87</v>
      </c>
      <c r="BK151" s="218">
        <f>ROUND(P151*H151,2)</f>
        <v>0</v>
      </c>
      <c r="BL151" s="19" t="s">
        <v>185</v>
      </c>
      <c r="BM151" s="217" t="s">
        <v>2312</v>
      </c>
    </row>
    <row r="152" s="2" customFormat="1">
      <c r="A152" s="38"/>
      <c r="B152" s="39"/>
      <c r="C152" s="38"/>
      <c r="D152" s="219" t="s">
        <v>177</v>
      </c>
      <c r="E152" s="38"/>
      <c r="F152" s="220" t="s">
        <v>2311</v>
      </c>
      <c r="G152" s="38"/>
      <c r="H152" s="38"/>
      <c r="I152" s="134"/>
      <c r="J152" s="134"/>
      <c r="K152" s="38"/>
      <c r="L152" s="38"/>
      <c r="M152" s="39"/>
      <c r="N152" s="221"/>
      <c r="O152" s="222"/>
      <c r="P152" s="77"/>
      <c r="Q152" s="77"/>
      <c r="R152" s="77"/>
      <c r="S152" s="77"/>
      <c r="T152" s="77"/>
      <c r="U152" s="77"/>
      <c r="V152" s="77"/>
      <c r="W152" s="77"/>
      <c r="X152" s="78"/>
      <c r="Y152" s="38"/>
      <c r="Z152" s="38"/>
      <c r="AA152" s="38"/>
      <c r="AB152" s="38"/>
      <c r="AC152" s="38"/>
      <c r="AD152" s="38"/>
      <c r="AE152" s="38"/>
      <c r="AT152" s="19" t="s">
        <v>177</v>
      </c>
      <c r="AU152" s="19" t="s">
        <v>89</v>
      </c>
    </row>
    <row r="153" s="2" customFormat="1" ht="24" customHeight="1">
      <c r="A153" s="38"/>
      <c r="B153" s="204"/>
      <c r="C153" s="205" t="s">
        <v>212</v>
      </c>
      <c r="D153" s="205" t="s">
        <v>170</v>
      </c>
      <c r="E153" s="206" t="s">
        <v>2313</v>
      </c>
      <c r="F153" s="207" t="s">
        <v>2314</v>
      </c>
      <c r="G153" s="208" t="s">
        <v>500</v>
      </c>
      <c r="H153" s="209">
        <v>6</v>
      </c>
      <c r="I153" s="210"/>
      <c r="J153" s="210"/>
      <c r="K153" s="211">
        <f>ROUND(P153*H153,2)</f>
        <v>0</v>
      </c>
      <c r="L153" s="207" t="s">
        <v>174</v>
      </c>
      <c r="M153" s="39"/>
      <c r="N153" s="212" t="s">
        <v>1</v>
      </c>
      <c r="O153" s="213" t="s">
        <v>43</v>
      </c>
      <c r="P153" s="214">
        <f>I153+J153</f>
        <v>0</v>
      </c>
      <c r="Q153" s="214">
        <f>ROUND(I153*H153,2)</f>
        <v>0</v>
      </c>
      <c r="R153" s="214">
        <f>ROUND(J153*H153,2)</f>
        <v>0</v>
      </c>
      <c r="S153" s="77"/>
      <c r="T153" s="215">
        <f>S153*H153</f>
        <v>0</v>
      </c>
      <c r="U153" s="215">
        <v>0</v>
      </c>
      <c r="V153" s="215">
        <f>U153*H153</f>
        <v>0</v>
      </c>
      <c r="W153" s="215">
        <v>0</v>
      </c>
      <c r="X153" s="216">
        <f>W153*H153</f>
        <v>0</v>
      </c>
      <c r="Y153" s="38"/>
      <c r="Z153" s="38"/>
      <c r="AA153" s="38"/>
      <c r="AB153" s="38"/>
      <c r="AC153" s="38"/>
      <c r="AD153" s="38"/>
      <c r="AE153" s="38"/>
      <c r="AR153" s="217" t="s">
        <v>185</v>
      </c>
      <c r="AT153" s="217" t="s">
        <v>170</v>
      </c>
      <c r="AU153" s="217" t="s">
        <v>89</v>
      </c>
      <c r="AY153" s="19" t="s">
        <v>167</v>
      </c>
      <c r="BE153" s="218">
        <f>IF(O153="základní",K153,0)</f>
        <v>0</v>
      </c>
      <c r="BF153" s="218">
        <f>IF(O153="snížená",K153,0)</f>
        <v>0</v>
      </c>
      <c r="BG153" s="218">
        <f>IF(O153="zákl. přenesená",K153,0)</f>
        <v>0</v>
      </c>
      <c r="BH153" s="218">
        <f>IF(O153="sníž. přenesená",K153,0)</f>
        <v>0</v>
      </c>
      <c r="BI153" s="218">
        <f>IF(O153="nulová",K153,0)</f>
        <v>0</v>
      </c>
      <c r="BJ153" s="19" t="s">
        <v>87</v>
      </c>
      <c r="BK153" s="218">
        <f>ROUND(P153*H153,2)</f>
        <v>0</v>
      </c>
      <c r="BL153" s="19" t="s">
        <v>185</v>
      </c>
      <c r="BM153" s="217" t="s">
        <v>2315</v>
      </c>
    </row>
    <row r="154" s="2" customFormat="1">
      <c r="A154" s="38"/>
      <c r="B154" s="39"/>
      <c r="C154" s="38"/>
      <c r="D154" s="219" t="s">
        <v>177</v>
      </c>
      <c r="E154" s="38"/>
      <c r="F154" s="220" t="s">
        <v>2316</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177</v>
      </c>
      <c r="AU154" s="19" t="s">
        <v>89</v>
      </c>
    </row>
    <row r="155" s="2" customFormat="1">
      <c r="A155" s="38"/>
      <c r="B155" s="39"/>
      <c r="C155" s="38"/>
      <c r="D155" s="219" t="s">
        <v>288</v>
      </c>
      <c r="E155" s="38"/>
      <c r="F155" s="223" t="s">
        <v>2307</v>
      </c>
      <c r="G155" s="38"/>
      <c r="H155" s="38"/>
      <c r="I155" s="134"/>
      <c r="J155" s="134"/>
      <c r="K155" s="38"/>
      <c r="L155" s="38"/>
      <c r="M155" s="39"/>
      <c r="N155" s="221"/>
      <c r="O155" s="222"/>
      <c r="P155" s="77"/>
      <c r="Q155" s="77"/>
      <c r="R155" s="77"/>
      <c r="S155" s="77"/>
      <c r="T155" s="77"/>
      <c r="U155" s="77"/>
      <c r="V155" s="77"/>
      <c r="W155" s="77"/>
      <c r="X155" s="78"/>
      <c r="Y155" s="38"/>
      <c r="Z155" s="38"/>
      <c r="AA155" s="38"/>
      <c r="AB155" s="38"/>
      <c r="AC155" s="38"/>
      <c r="AD155" s="38"/>
      <c r="AE155" s="38"/>
      <c r="AT155" s="19" t="s">
        <v>288</v>
      </c>
      <c r="AU155" s="19" t="s">
        <v>89</v>
      </c>
    </row>
    <row r="156" s="2" customFormat="1" ht="16.5" customHeight="1">
      <c r="A156" s="38"/>
      <c r="B156" s="204"/>
      <c r="C156" s="260" t="s">
        <v>217</v>
      </c>
      <c r="D156" s="260" t="s">
        <v>648</v>
      </c>
      <c r="E156" s="261" t="s">
        <v>1127</v>
      </c>
      <c r="F156" s="262" t="s">
        <v>2317</v>
      </c>
      <c r="G156" s="263" t="s">
        <v>500</v>
      </c>
      <c r="H156" s="264">
        <v>6</v>
      </c>
      <c r="I156" s="265"/>
      <c r="J156" s="266"/>
      <c r="K156" s="267">
        <f>ROUND(P156*H156,2)</f>
        <v>0</v>
      </c>
      <c r="L156" s="262" t="s">
        <v>1</v>
      </c>
      <c r="M156" s="268"/>
      <c r="N156" s="269" t="s">
        <v>1</v>
      </c>
      <c r="O156" s="213" t="s">
        <v>43</v>
      </c>
      <c r="P156" s="214">
        <f>I156+J156</f>
        <v>0</v>
      </c>
      <c r="Q156" s="214">
        <f>ROUND(I156*H156,2)</f>
        <v>0</v>
      </c>
      <c r="R156" s="214">
        <f>ROUND(J156*H156,2)</f>
        <v>0</v>
      </c>
      <c r="S156" s="77"/>
      <c r="T156" s="215">
        <f>S156*H156</f>
        <v>0</v>
      </c>
      <c r="U156" s="215">
        <v>0</v>
      </c>
      <c r="V156" s="215">
        <f>U156*H156</f>
        <v>0</v>
      </c>
      <c r="W156" s="215">
        <v>0</v>
      </c>
      <c r="X156" s="216">
        <f>W156*H156</f>
        <v>0</v>
      </c>
      <c r="Y156" s="38"/>
      <c r="Z156" s="38"/>
      <c r="AA156" s="38"/>
      <c r="AB156" s="38"/>
      <c r="AC156" s="38"/>
      <c r="AD156" s="38"/>
      <c r="AE156" s="38"/>
      <c r="AR156" s="217" t="s">
        <v>207</v>
      </c>
      <c r="AT156" s="217" t="s">
        <v>648</v>
      </c>
      <c r="AU156" s="217" t="s">
        <v>89</v>
      </c>
      <c r="AY156" s="19" t="s">
        <v>167</v>
      </c>
      <c r="BE156" s="218">
        <f>IF(O156="základní",K156,0)</f>
        <v>0</v>
      </c>
      <c r="BF156" s="218">
        <f>IF(O156="snížená",K156,0)</f>
        <v>0</v>
      </c>
      <c r="BG156" s="218">
        <f>IF(O156="zákl. přenesená",K156,0)</f>
        <v>0</v>
      </c>
      <c r="BH156" s="218">
        <f>IF(O156="sníž. přenesená",K156,0)</f>
        <v>0</v>
      </c>
      <c r="BI156" s="218">
        <f>IF(O156="nulová",K156,0)</f>
        <v>0</v>
      </c>
      <c r="BJ156" s="19" t="s">
        <v>87</v>
      </c>
      <c r="BK156" s="218">
        <f>ROUND(P156*H156,2)</f>
        <v>0</v>
      </c>
      <c r="BL156" s="19" t="s">
        <v>185</v>
      </c>
      <c r="BM156" s="217" t="s">
        <v>2318</v>
      </c>
    </row>
    <row r="157" s="2" customFormat="1">
      <c r="A157" s="38"/>
      <c r="B157" s="39"/>
      <c r="C157" s="38"/>
      <c r="D157" s="219" t="s">
        <v>177</v>
      </c>
      <c r="E157" s="38"/>
      <c r="F157" s="220" t="s">
        <v>2317</v>
      </c>
      <c r="G157" s="38"/>
      <c r="H157" s="38"/>
      <c r="I157" s="134"/>
      <c r="J157" s="134"/>
      <c r="K157" s="38"/>
      <c r="L157" s="38"/>
      <c r="M157" s="39"/>
      <c r="N157" s="221"/>
      <c r="O157" s="222"/>
      <c r="P157" s="77"/>
      <c r="Q157" s="77"/>
      <c r="R157" s="77"/>
      <c r="S157" s="77"/>
      <c r="T157" s="77"/>
      <c r="U157" s="77"/>
      <c r="V157" s="77"/>
      <c r="W157" s="77"/>
      <c r="X157" s="78"/>
      <c r="Y157" s="38"/>
      <c r="Z157" s="38"/>
      <c r="AA157" s="38"/>
      <c r="AB157" s="38"/>
      <c r="AC157" s="38"/>
      <c r="AD157" s="38"/>
      <c r="AE157" s="38"/>
      <c r="AT157" s="19" t="s">
        <v>177</v>
      </c>
      <c r="AU157" s="19" t="s">
        <v>89</v>
      </c>
    </row>
    <row r="158" s="12" customFormat="1" ht="22.8" customHeight="1">
      <c r="A158" s="12"/>
      <c r="B158" s="190"/>
      <c r="C158" s="12"/>
      <c r="D158" s="191" t="s">
        <v>79</v>
      </c>
      <c r="E158" s="202" t="s">
        <v>212</v>
      </c>
      <c r="F158" s="202" t="s">
        <v>309</v>
      </c>
      <c r="G158" s="12"/>
      <c r="H158" s="12"/>
      <c r="I158" s="193"/>
      <c r="J158" s="193"/>
      <c r="K158" s="203">
        <f>BK158</f>
        <v>0</v>
      </c>
      <c r="L158" s="12"/>
      <c r="M158" s="190"/>
      <c r="N158" s="195"/>
      <c r="O158" s="196"/>
      <c r="P158" s="196"/>
      <c r="Q158" s="197">
        <f>SUM(Q159:Q180)</f>
        <v>0</v>
      </c>
      <c r="R158" s="197">
        <f>SUM(R159:R180)</f>
        <v>0</v>
      </c>
      <c r="S158" s="196"/>
      <c r="T158" s="198">
        <f>SUM(T159:T180)</f>
        <v>0</v>
      </c>
      <c r="U158" s="196"/>
      <c r="V158" s="198">
        <f>SUM(V159:V180)</f>
        <v>5.45594</v>
      </c>
      <c r="W158" s="196"/>
      <c r="X158" s="199">
        <f>SUM(X159:X180)</f>
        <v>0</v>
      </c>
      <c r="Y158" s="12"/>
      <c r="Z158" s="12"/>
      <c r="AA158" s="12"/>
      <c r="AB158" s="12"/>
      <c r="AC158" s="12"/>
      <c r="AD158" s="12"/>
      <c r="AE158" s="12"/>
      <c r="AR158" s="191" t="s">
        <v>87</v>
      </c>
      <c r="AT158" s="200" t="s">
        <v>79</v>
      </c>
      <c r="AU158" s="200" t="s">
        <v>87</v>
      </c>
      <c r="AY158" s="191" t="s">
        <v>167</v>
      </c>
      <c r="BK158" s="201">
        <f>SUM(BK159:BK180)</f>
        <v>0</v>
      </c>
    </row>
    <row r="159" s="2" customFormat="1" ht="24" customHeight="1">
      <c r="A159" s="38"/>
      <c r="B159" s="204"/>
      <c r="C159" s="205" t="s">
        <v>222</v>
      </c>
      <c r="D159" s="205" t="s">
        <v>170</v>
      </c>
      <c r="E159" s="206" t="s">
        <v>2319</v>
      </c>
      <c r="F159" s="207" t="s">
        <v>2320</v>
      </c>
      <c r="G159" s="208" t="s">
        <v>500</v>
      </c>
      <c r="H159" s="209">
        <v>9</v>
      </c>
      <c r="I159" s="210"/>
      <c r="J159" s="210"/>
      <c r="K159" s="211">
        <f>ROUND(P159*H159,2)</f>
        <v>0</v>
      </c>
      <c r="L159" s="207" t="s">
        <v>174</v>
      </c>
      <c r="M159" s="39"/>
      <c r="N159" s="212" t="s">
        <v>1</v>
      </c>
      <c r="O159" s="213" t="s">
        <v>43</v>
      </c>
      <c r="P159" s="214">
        <f>I159+J159</f>
        <v>0</v>
      </c>
      <c r="Q159" s="214">
        <f>ROUND(I159*H159,2)</f>
        <v>0</v>
      </c>
      <c r="R159" s="214">
        <f>ROUND(J159*H159,2)</f>
        <v>0</v>
      </c>
      <c r="S159" s="77"/>
      <c r="T159" s="215">
        <f>S159*H159</f>
        <v>0</v>
      </c>
      <c r="U159" s="215">
        <v>0</v>
      </c>
      <c r="V159" s="215">
        <f>U159*H159</f>
        <v>0</v>
      </c>
      <c r="W159" s="215">
        <v>0</v>
      </c>
      <c r="X159" s="216">
        <f>W159*H159</f>
        <v>0</v>
      </c>
      <c r="Y159" s="38"/>
      <c r="Z159" s="38"/>
      <c r="AA159" s="38"/>
      <c r="AB159" s="38"/>
      <c r="AC159" s="38"/>
      <c r="AD159" s="38"/>
      <c r="AE159" s="38"/>
      <c r="AR159" s="217" t="s">
        <v>185</v>
      </c>
      <c r="AT159" s="217" t="s">
        <v>170</v>
      </c>
      <c r="AU159" s="217" t="s">
        <v>89</v>
      </c>
      <c r="AY159" s="19" t="s">
        <v>167</v>
      </c>
      <c r="BE159" s="218">
        <f>IF(O159="základní",K159,0)</f>
        <v>0</v>
      </c>
      <c r="BF159" s="218">
        <f>IF(O159="snížená",K159,0)</f>
        <v>0</v>
      </c>
      <c r="BG159" s="218">
        <f>IF(O159="zákl. přenesená",K159,0)</f>
        <v>0</v>
      </c>
      <c r="BH159" s="218">
        <f>IF(O159="sníž. přenesená",K159,0)</f>
        <v>0</v>
      </c>
      <c r="BI159" s="218">
        <f>IF(O159="nulová",K159,0)</f>
        <v>0</v>
      </c>
      <c r="BJ159" s="19" t="s">
        <v>87</v>
      </c>
      <c r="BK159" s="218">
        <f>ROUND(P159*H159,2)</f>
        <v>0</v>
      </c>
      <c r="BL159" s="19" t="s">
        <v>185</v>
      </c>
      <c r="BM159" s="217" t="s">
        <v>2321</v>
      </c>
    </row>
    <row r="160" s="2" customFormat="1">
      <c r="A160" s="38"/>
      <c r="B160" s="39"/>
      <c r="C160" s="38"/>
      <c r="D160" s="219" t="s">
        <v>177</v>
      </c>
      <c r="E160" s="38"/>
      <c r="F160" s="220" t="s">
        <v>2322</v>
      </c>
      <c r="G160" s="38"/>
      <c r="H160" s="38"/>
      <c r="I160" s="134"/>
      <c r="J160" s="134"/>
      <c r="K160" s="38"/>
      <c r="L160" s="38"/>
      <c r="M160" s="39"/>
      <c r="N160" s="221"/>
      <c r="O160" s="222"/>
      <c r="P160" s="77"/>
      <c r="Q160" s="77"/>
      <c r="R160" s="77"/>
      <c r="S160" s="77"/>
      <c r="T160" s="77"/>
      <c r="U160" s="77"/>
      <c r="V160" s="77"/>
      <c r="W160" s="77"/>
      <c r="X160" s="78"/>
      <c r="Y160" s="38"/>
      <c r="Z160" s="38"/>
      <c r="AA160" s="38"/>
      <c r="AB160" s="38"/>
      <c r="AC160" s="38"/>
      <c r="AD160" s="38"/>
      <c r="AE160" s="38"/>
      <c r="AT160" s="19" t="s">
        <v>177</v>
      </c>
      <c r="AU160" s="19" t="s">
        <v>89</v>
      </c>
    </row>
    <row r="161" s="2" customFormat="1">
      <c r="A161" s="38"/>
      <c r="B161" s="39"/>
      <c r="C161" s="38"/>
      <c r="D161" s="219" t="s">
        <v>288</v>
      </c>
      <c r="E161" s="38"/>
      <c r="F161" s="223" t="s">
        <v>2323</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288</v>
      </c>
      <c r="AU161" s="19" t="s">
        <v>89</v>
      </c>
    </row>
    <row r="162" s="2" customFormat="1" ht="24" customHeight="1">
      <c r="A162" s="38"/>
      <c r="B162" s="204"/>
      <c r="C162" s="260" t="s">
        <v>226</v>
      </c>
      <c r="D162" s="260" t="s">
        <v>648</v>
      </c>
      <c r="E162" s="261" t="s">
        <v>2324</v>
      </c>
      <c r="F162" s="262" t="s">
        <v>2325</v>
      </c>
      <c r="G162" s="263" t="s">
        <v>500</v>
      </c>
      <c r="H162" s="264">
        <v>8</v>
      </c>
      <c r="I162" s="265"/>
      <c r="J162" s="266"/>
      <c r="K162" s="267">
        <f>ROUND(P162*H162,2)</f>
        <v>0</v>
      </c>
      <c r="L162" s="262" t="s">
        <v>174</v>
      </c>
      <c r="M162" s="268"/>
      <c r="N162" s="269" t="s">
        <v>1</v>
      </c>
      <c r="O162" s="213" t="s">
        <v>43</v>
      </c>
      <c r="P162" s="214">
        <f>I162+J162</f>
        <v>0</v>
      </c>
      <c r="Q162" s="214">
        <f>ROUND(I162*H162,2)</f>
        <v>0</v>
      </c>
      <c r="R162" s="214">
        <f>ROUND(J162*H162,2)</f>
        <v>0</v>
      </c>
      <c r="S162" s="77"/>
      <c r="T162" s="215">
        <f>S162*H162</f>
        <v>0</v>
      </c>
      <c r="U162" s="215">
        <v>0.040000000000000001</v>
      </c>
      <c r="V162" s="215">
        <f>U162*H162</f>
        <v>0.32000000000000001</v>
      </c>
      <c r="W162" s="215">
        <v>0</v>
      </c>
      <c r="X162" s="216">
        <f>W162*H162</f>
        <v>0</v>
      </c>
      <c r="Y162" s="38"/>
      <c r="Z162" s="38"/>
      <c r="AA162" s="38"/>
      <c r="AB162" s="38"/>
      <c r="AC162" s="38"/>
      <c r="AD162" s="38"/>
      <c r="AE162" s="38"/>
      <c r="AR162" s="217" t="s">
        <v>207</v>
      </c>
      <c r="AT162" s="217" t="s">
        <v>648</v>
      </c>
      <c r="AU162" s="217" t="s">
        <v>89</v>
      </c>
      <c r="AY162" s="19" t="s">
        <v>167</v>
      </c>
      <c r="BE162" s="218">
        <f>IF(O162="základní",K162,0)</f>
        <v>0</v>
      </c>
      <c r="BF162" s="218">
        <f>IF(O162="snížená",K162,0)</f>
        <v>0</v>
      </c>
      <c r="BG162" s="218">
        <f>IF(O162="zákl. přenesená",K162,0)</f>
        <v>0</v>
      </c>
      <c r="BH162" s="218">
        <f>IF(O162="sníž. přenesená",K162,0)</f>
        <v>0</v>
      </c>
      <c r="BI162" s="218">
        <f>IF(O162="nulová",K162,0)</f>
        <v>0</v>
      </c>
      <c r="BJ162" s="19" t="s">
        <v>87</v>
      </c>
      <c r="BK162" s="218">
        <f>ROUND(P162*H162,2)</f>
        <v>0</v>
      </c>
      <c r="BL162" s="19" t="s">
        <v>185</v>
      </c>
      <c r="BM162" s="217" t="s">
        <v>2326</v>
      </c>
    </row>
    <row r="163" s="2" customFormat="1">
      <c r="A163" s="38"/>
      <c r="B163" s="39"/>
      <c r="C163" s="38"/>
      <c r="D163" s="219" t="s">
        <v>177</v>
      </c>
      <c r="E163" s="38"/>
      <c r="F163" s="220" t="s">
        <v>2325</v>
      </c>
      <c r="G163" s="38"/>
      <c r="H163" s="38"/>
      <c r="I163" s="134"/>
      <c r="J163" s="134"/>
      <c r="K163" s="38"/>
      <c r="L163" s="38"/>
      <c r="M163" s="39"/>
      <c r="N163" s="221"/>
      <c r="O163" s="222"/>
      <c r="P163" s="77"/>
      <c r="Q163" s="77"/>
      <c r="R163" s="77"/>
      <c r="S163" s="77"/>
      <c r="T163" s="77"/>
      <c r="U163" s="77"/>
      <c r="V163" s="77"/>
      <c r="W163" s="77"/>
      <c r="X163" s="78"/>
      <c r="Y163" s="38"/>
      <c r="Z163" s="38"/>
      <c r="AA163" s="38"/>
      <c r="AB163" s="38"/>
      <c r="AC163" s="38"/>
      <c r="AD163" s="38"/>
      <c r="AE163" s="38"/>
      <c r="AT163" s="19" t="s">
        <v>177</v>
      </c>
      <c r="AU163" s="19" t="s">
        <v>89</v>
      </c>
    </row>
    <row r="164" s="2" customFormat="1" ht="24" customHeight="1">
      <c r="A164" s="38"/>
      <c r="B164" s="204"/>
      <c r="C164" s="260" t="s">
        <v>231</v>
      </c>
      <c r="D164" s="260" t="s">
        <v>648</v>
      </c>
      <c r="E164" s="261" t="s">
        <v>2327</v>
      </c>
      <c r="F164" s="262" t="s">
        <v>2328</v>
      </c>
      <c r="G164" s="263" t="s">
        <v>500</v>
      </c>
      <c r="H164" s="264">
        <v>1</v>
      </c>
      <c r="I164" s="265"/>
      <c r="J164" s="266"/>
      <c r="K164" s="267">
        <f>ROUND(P164*H164,2)</f>
        <v>0</v>
      </c>
      <c r="L164" s="262" t="s">
        <v>174</v>
      </c>
      <c r="M164" s="268"/>
      <c r="N164" s="269" t="s">
        <v>1</v>
      </c>
      <c r="O164" s="213" t="s">
        <v>43</v>
      </c>
      <c r="P164" s="214">
        <f>I164+J164</f>
        <v>0</v>
      </c>
      <c r="Q164" s="214">
        <f>ROUND(I164*H164,2)</f>
        <v>0</v>
      </c>
      <c r="R164" s="214">
        <f>ROUND(J164*H164,2)</f>
        <v>0</v>
      </c>
      <c r="S164" s="77"/>
      <c r="T164" s="215">
        <f>S164*H164</f>
        <v>0</v>
      </c>
      <c r="U164" s="215">
        <v>0.051999999999999998</v>
      </c>
      <c r="V164" s="215">
        <f>U164*H164</f>
        <v>0.051999999999999998</v>
      </c>
      <c r="W164" s="215">
        <v>0</v>
      </c>
      <c r="X164" s="216">
        <f>W164*H164</f>
        <v>0</v>
      </c>
      <c r="Y164" s="38"/>
      <c r="Z164" s="38"/>
      <c r="AA164" s="38"/>
      <c r="AB164" s="38"/>
      <c r="AC164" s="38"/>
      <c r="AD164" s="38"/>
      <c r="AE164" s="38"/>
      <c r="AR164" s="217" t="s">
        <v>207</v>
      </c>
      <c r="AT164" s="217" t="s">
        <v>648</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185</v>
      </c>
      <c r="BM164" s="217" t="s">
        <v>2329</v>
      </c>
    </row>
    <row r="165" s="2" customFormat="1">
      <c r="A165" s="38"/>
      <c r="B165" s="39"/>
      <c r="C165" s="38"/>
      <c r="D165" s="219" t="s">
        <v>177</v>
      </c>
      <c r="E165" s="38"/>
      <c r="F165" s="220" t="s">
        <v>2328</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ht="24" customHeight="1">
      <c r="A166" s="38"/>
      <c r="B166" s="204"/>
      <c r="C166" s="205" t="s">
        <v>235</v>
      </c>
      <c r="D166" s="205" t="s">
        <v>170</v>
      </c>
      <c r="E166" s="206" t="s">
        <v>2330</v>
      </c>
      <c r="F166" s="207" t="s">
        <v>2331</v>
      </c>
      <c r="G166" s="208" t="s">
        <v>500</v>
      </c>
      <c r="H166" s="209">
        <v>6</v>
      </c>
      <c r="I166" s="210"/>
      <c r="J166" s="210"/>
      <c r="K166" s="211">
        <f>ROUND(P166*H166,2)</f>
        <v>0</v>
      </c>
      <c r="L166" s="207" t="s">
        <v>174</v>
      </c>
      <c r="M166" s="39"/>
      <c r="N166" s="212" t="s">
        <v>1</v>
      </c>
      <c r="O166" s="213" t="s">
        <v>43</v>
      </c>
      <c r="P166" s="214">
        <f>I166+J166</f>
        <v>0</v>
      </c>
      <c r="Q166" s="214">
        <f>ROUND(I166*H166,2)</f>
        <v>0</v>
      </c>
      <c r="R166" s="214">
        <f>ROUND(J166*H166,2)</f>
        <v>0</v>
      </c>
      <c r="S166" s="77"/>
      <c r="T166" s="215">
        <f>S166*H166</f>
        <v>0</v>
      </c>
      <c r="U166" s="215">
        <v>0.072870000000000004</v>
      </c>
      <c r="V166" s="215">
        <f>U166*H166</f>
        <v>0.43722000000000005</v>
      </c>
      <c r="W166" s="215">
        <v>0</v>
      </c>
      <c r="X166" s="216">
        <f>W166*H166</f>
        <v>0</v>
      </c>
      <c r="Y166" s="38"/>
      <c r="Z166" s="38"/>
      <c r="AA166" s="38"/>
      <c r="AB166" s="38"/>
      <c r="AC166" s="38"/>
      <c r="AD166" s="38"/>
      <c r="AE166" s="38"/>
      <c r="AR166" s="217" t="s">
        <v>185</v>
      </c>
      <c r="AT166" s="217" t="s">
        <v>170</v>
      </c>
      <c r="AU166" s="217" t="s">
        <v>89</v>
      </c>
      <c r="AY166" s="19" t="s">
        <v>167</v>
      </c>
      <c r="BE166" s="218">
        <f>IF(O166="základní",K166,0)</f>
        <v>0</v>
      </c>
      <c r="BF166" s="218">
        <f>IF(O166="snížená",K166,0)</f>
        <v>0</v>
      </c>
      <c r="BG166" s="218">
        <f>IF(O166="zákl. přenesená",K166,0)</f>
        <v>0</v>
      </c>
      <c r="BH166" s="218">
        <f>IF(O166="sníž. přenesená",K166,0)</f>
        <v>0</v>
      </c>
      <c r="BI166" s="218">
        <f>IF(O166="nulová",K166,0)</f>
        <v>0</v>
      </c>
      <c r="BJ166" s="19" t="s">
        <v>87</v>
      </c>
      <c r="BK166" s="218">
        <f>ROUND(P166*H166,2)</f>
        <v>0</v>
      </c>
      <c r="BL166" s="19" t="s">
        <v>185</v>
      </c>
      <c r="BM166" s="217" t="s">
        <v>2332</v>
      </c>
    </row>
    <row r="167" s="2" customFormat="1">
      <c r="A167" s="38"/>
      <c r="B167" s="39"/>
      <c r="C167" s="38"/>
      <c r="D167" s="219" t="s">
        <v>177</v>
      </c>
      <c r="E167" s="38"/>
      <c r="F167" s="220" t="s">
        <v>2333</v>
      </c>
      <c r="G167" s="38"/>
      <c r="H167" s="38"/>
      <c r="I167" s="134"/>
      <c r="J167" s="134"/>
      <c r="K167" s="38"/>
      <c r="L167" s="38"/>
      <c r="M167" s="39"/>
      <c r="N167" s="221"/>
      <c r="O167" s="222"/>
      <c r="P167" s="77"/>
      <c r="Q167" s="77"/>
      <c r="R167" s="77"/>
      <c r="S167" s="77"/>
      <c r="T167" s="77"/>
      <c r="U167" s="77"/>
      <c r="V167" s="77"/>
      <c r="W167" s="77"/>
      <c r="X167" s="78"/>
      <c r="Y167" s="38"/>
      <c r="Z167" s="38"/>
      <c r="AA167" s="38"/>
      <c r="AB167" s="38"/>
      <c r="AC167" s="38"/>
      <c r="AD167" s="38"/>
      <c r="AE167" s="38"/>
      <c r="AT167" s="19" t="s">
        <v>177</v>
      </c>
      <c r="AU167" s="19" t="s">
        <v>89</v>
      </c>
    </row>
    <row r="168" s="2" customFormat="1">
      <c r="A168" s="38"/>
      <c r="B168" s="39"/>
      <c r="C168" s="38"/>
      <c r="D168" s="219" t="s">
        <v>288</v>
      </c>
      <c r="E168" s="38"/>
      <c r="F168" s="223" t="s">
        <v>2334</v>
      </c>
      <c r="G168" s="38"/>
      <c r="H168" s="38"/>
      <c r="I168" s="134"/>
      <c r="J168" s="134"/>
      <c r="K168" s="38"/>
      <c r="L168" s="38"/>
      <c r="M168" s="39"/>
      <c r="N168" s="221"/>
      <c r="O168" s="222"/>
      <c r="P168" s="77"/>
      <c r="Q168" s="77"/>
      <c r="R168" s="77"/>
      <c r="S168" s="77"/>
      <c r="T168" s="77"/>
      <c r="U168" s="77"/>
      <c r="V168" s="77"/>
      <c r="W168" s="77"/>
      <c r="X168" s="78"/>
      <c r="Y168" s="38"/>
      <c r="Z168" s="38"/>
      <c r="AA168" s="38"/>
      <c r="AB168" s="38"/>
      <c r="AC168" s="38"/>
      <c r="AD168" s="38"/>
      <c r="AE168" s="38"/>
      <c r="AT168" s="19" t="s">
        <v>288</v>
      </c>
      <c r="AU168" s="19" t="s">
        <v>89</v>
      </c>
    </row>
    <row r="169" s="2" customFormat="1" ht="16.5" customHeight="1">
      <c r="A169" s="38"/>
      <c r="B169" s="204"/>
      <c r="C169" s="260" t="s">
        <v>9</v>
      </c>
      <c r="D169" s="260" t="s">
        <v>648</v>
      </c>
      <c r="E169" s="261" t="s">
        <v>850</v>
      </c>
      <c r="F169" s="262" t="s">
        <v>2335</v>
      </c>
      <c r="G169" s="263" t="s">
        <v>500</v>
      </c>
      <c r="H169" s="264">
        <v>3</v>
      </c>
      <c r="I169" s="265"/>
      <c r="J169" s="266"/>
      <c r="K169" s="267">
        <f>ROUND(P169*H169,2)</f>
        <v>0</v>
      </c>
      <c r="L169" s="262" t="s">
        <v>1</v>
      </c>
      <c r="M169" s="268"/>
      <c r="N169" s="269" t="s">
        <v>1</v>
      </c>
      <c r="O169" s="213" t="s">
        <v>43</v>
      </c>
      <c r="P169" s="214">
        <f>I169+J169</f>
        <v>0</v>
      </c>
      <c r="Q169" s="214">
        <f>ROUND(I169*H169,2)</f>
        <v>0</v>
      </c>
      <c r="R169" s="214">
        <f>ROUND(J169*H169,2)</f>
        <v>0</v>
      </c>
      <c r="S169" s="77"/>
      <c r="T169" s="215">
        <f>S169*H169</f>
        <v>0</v>
      </c>
      <c r="U169" s="215">
        <v>0</v>
      </c>
      <c r="V169" s="215">
        <f>U169*H169</f>
        <v>0</v>
      </c>
      <c r="W169" s="215">
        <v>0</v>
      </c>
      <c r="X169" s="216">
        <f>W169*H169</f>
        <v>0</v>
      </c>
      <c r="Y169" s="38"/>
      <c r="Z169" s="38"/>
      <c r="AA169" s="38"/>
      <c r="AB169" s="38"/>
      <c r="AC169" s="38"/>
      <c r="AD169" s="38"/>
      <c r="AE169" s="38"/>
      <c r="AR169" s="217" t="s">
        <v>207</v>
      </c>
      <c r="AT169" s="217" t="s">
        <v>648</v>
      </c>
      <c r="AU169" s="217" t="s">
        <v>89</v>
      </c>
      <c r="AY169" s="19" t="s">
        <v>167</v>
      </c>
      <c r="BE169" s="218">
        <f>IF(O169="základní",K169,0)</f>
        <v>0</v>
      </c>
      <c r="BF169" s="218">
        <f>IF(O169="snížená",K169,0)</f>
        <v>0</v>
      </c>
      <c r="BG169" s="218">
        <f>IF(O169="zákl. přenesená",K169,0)</f>
        <v>0</v>
      </c>
      <c r="BH169" s="218">
        <f>IF(O169="sníž. přenesená",K169,0)</f>
        <v>0</v>
      </c>
      <c r="BI169" s="218">
        <f>IF(O169="nulová",K169,0)</f>
        <v>0</v>
      </c>
      <c r="BJ169" s="19" t="s">
        <v>87</v>
      </c>
      <c r="BK169" s="218">
        <f>ROUND(P169*H169,2)</f>
        <v>0</v>
      </c>
      <c r="BL169" s="19" t="s">
        <v>185</v>
      </c>
      <c r="BM169" s="217" t="s">
        <v>2336</v>
      </c>
    </row>
    <row r="170" s="2" customFormat="1">
      <c r="A170" s="38"/>
      <c r="B170" s="39"/>
      <c r="C170" s="38"/>
      <c r="D170" s="219" t="s">
        <v>177</v>
      </c>
      <c r="E170" s="38"/>
      <c r="F170" s="220" t="s">
        <v>2335</v>
      </c>
      <c r="G170" s="38"/>
      <c r="H170" s="38"/>
      <c r="I170" s="134"/>
      <c r="J170" s="134"/>
      <c r="K170" s="38"/>
      <c r="L170" s="38"/>
      <c r="M170" s="39"/>
      <c r="N170" s="221"/>
      <c r="O170" s="222"/>
      <c r="P170" s="77"/>
      <c r="Q170" s="77"/>
      <c r="R170" s="77"/>
      <c r="S170" s="77"/>
      <c r="T170" s="77"/>
      <c r="U170" s="77"/>
      <c r="V170" s="77"/>
      <c r="W170" s="77"/>
      <c r="X170" s="78"/>
      <c r="Y170" s="38"/>
      <c r="Z170" s="38"/>
      <c r="AA170" s="38"/>
      <c r="AB170" s="38"/>
      <c r="AC170" s="38"/>
      <c r="AD170" s="38"/>
      <c r="AE170" s="38"/>
      <c r="AT170" s="19" t="s">
        <v>177</v>
      </c>
      <c r="AU170" s="19" t="s">
        <v>89</v>
      </c>
    </row>
    <row r="171" s="2" customFormat="1">
      <c r="A171" s="38"/>
      <c r="B171" s="39"/>
      <c r="C171" s="38"/>
      <c r="D171" s="219" t="s">
        <v>189</v>
      </c>
      <c r="E171" s="38"/>
      <c r="F171" s="223" t="s">
        <v>2337</v>
      </c>
      <c r="G171" s="38"/>
      <c r="H171" s="38"/>
      <c r="I171" s="134"/>
      <c r="J171" s="134"/>
      <c r="K171" s="38"/>
      <c r="L171" s="38"/>
      <c r="M171" s="39"/>
      <c r="N171" s="221"/>
      <c r="O171" s="222"/>
      <c r="P171" s="77"/>
      <c r="Q171" s="77"/>
      <c r="R171" s="77"/>
      <c r="S171" s="77"/>
      <c r="T171" s="77"/>
      <c r="U171" s="77"/>
      <c r="V171" s="77"/>
      <c r="W171" s="77"/>
      <c r="X171" s="78"/>
      <c r="Y171" s="38"/>
      <c r="Z171" s="38"/>
      <c r="AA171" s="38"/>
      <c r="AB171" s="38"/>
      <c r="AC171" s="38"/>
      <c r="AD171" s="38"/>
      <c r="AE171" s="38"/>
      <c r="AT171" s="19" t="s">
        <v>189</v>
      </c>
      <c r="AU171" s="19" t="s">
        <v>89</v>
      </c>
    </row>
    <row r="172" s="2" customFormat="1" ht="16.5" customHeight="1">
      <c r="A172" s="38"/>
      <c r="B172" s="204"/>
      <c r="C172" s="260" t="s">
        <v>246</v>
      </c>
      <c r="D172" s="260" t="s">
        <v>648</v>
      </c>
      <c r="E172" s="261" t="s">
        <v>856</v>
      </c>
      <c r="F172" s="262" t="s">
        <v>2338</v>
      </c>
      <c r="G172" s="263" t="s">
        <v>500</v>
      </c>
      <c r="H172" s="264">
        <v>3</v>
      </c>
      <c r="I172" s="265"/>
      <c r="J172" s="266"/>
      <c r="K172" s="267">
        <f>ROUND(P172*H172,2)</f>
        <v>0</v>
      </c>
      <c r="L172" s="262" t="s">
        <v>1</v>
      </c>
      <c r="M172" s="268"/>
      <c r="N172" s="269" t="s">
        <v>1</v>
      </c>
      <c r="O172" s="213" t="s">
        <v>43</v>
      </c>
      <c r="P172" s="214">
        <f>I172+J172</f>
        <v>0</v>
      </c>
      <c r="Q172" s="214">
        <f>ROUND(I172*H172,2)</f>
        <v>0</v>
      </c>
      <c r="R172" s="214">
        <f>ROUND(J172*H172,2)</f>
        <v>0</v>
      </c>
      <c r="S172" s="77"/>
      <c r="T172" s="215">
        <f>S172*H172</f>
        <v>0</v>
      </c>
      <c r="U172" s="215">
        <v>0</v>
      </c>
      <c r="V172" s="215">
        <f>U172*H172</f>
        <v>0</v>
      </c>
      <c r="W172" s="215">
        <v>0</v>
      </c>
      <c r="X172" s="216">
        <f>W172*H172</f>
        <v>0</v>
      </c>
      <c r="Y172" s="38"/>
      <c r="Z172" s="38"/>
      <c r="AA172" s="38"/>
      <c r="AB172" s="38"/>
      <c r="AC172" s="38"/>
      <c r="AD172" s="38"/>
      <c r="AE172" s="38"/>
      <c r="AR172" s="217" t="s">
        <v>207</v>
      </c>
      <c r="AT172" s="217" t="s">
        <v>648</v>
      </c>
      <c r="AU172" s="217" t="s">
        <v>89</v>
      </c>
      <c r="AY172" s="19" t="s">
        <v>167</v>
      </c>
      <c r="BE172" s="218">
        <f>IF(O172="základní",K172,0)</f>
        <v>0</v>
      </c>
      <c r="BF172" s="218">
        <f>IF(O172="snížená",K172,0)</f>
        <v>0</v>
      </c>
      <c r="BG172" s="218">
        <f>IF(O172="zákl. přenesená",K172,0)</f>
        <v>0</v>
      </c>
      <c r="BH172" s="218">
        <f>IF(O172="sníž. přenesená",K172,0)</f>
        <v>0</v>
      </c>
      <c r="BI172" s="218">
        <f>IF(O172="nulová",K172,0)</f>
        <v>0</v>
      </c>
      <c r="BJ172" s="19" t="s">
        <v>87</v>
      </c>
      <c r="BK172" s="218">
        <f>ROUND(P172*H172,2)</f>
        <v>0</v>
      </c>
      <c r="BL172" s="19" t="s">
        <v>185</v>
      </c>
      <c r="BM172" s="217" t="s">
        <v>2339</v>
      </c>
    </row>
    <row r="173" s="2" customFormat="1">
      <c r="A173" s="38"/>
      <c r="B173" s="39"/>
      <c r="C173" s="38"/>
      <c r="D173" s="219" t="s">
        <v>177</v>
      </c>
      <c r="E173" s="38"/>
      <c r="F173" s="220" t="s">
        <v>2338</v>
      </c>
      <c r="G173" s="38"/>
      <c r="H173" s="38"/>
      <c r="I173" s="134"/>
      <c r="J173" s="134"/>
      <c r="K173" s="38"/>
      <c r="L173" s="38"/>
      <c r="M173" s="39"/>
      <c r="N173" s="221"/>
      <c r="O173" s="222"/>
      <c r="P173" s="77"/>
      <c r="Q173" s="77"/>
      <c r="R173" s="77"/>
      <c r="S173" s="77"/>
      <c r="T173" s="77"/>
      <c r="U173" s="77"/>
      <c r="V173" s="77"/>
      <c r="W173" s="77"/>
      <c r="X173" s="78"/>
      <c r="Y173" s="38"/>
      <c r="Z173" s="38"/>
      <c r="AA173" s="38"/>
      <c r="AB173" s="38"/>
      <c r="AC173" s="38"/>
      <c r="AD173" s="38"/>
      <c r="AE173" s="38"/>
      <c r="AT173" s="19" t="s">
        <v>177</v>
      </c>
      <c r="AU173" s="19" t="s">
        <v>89</v>
      </c>
    </row>
    <row r="174" s="2" customFormat="1">
      <c r="A174" s="38"/>
      <c r="B174" s="39"/>
      <c r="C174" s="38"/>
      <c r="D174" s="219" t="s">
        <v>189</v>
      </c>
      <c r="E174" s="38"/>
      <c r="F174" s="223" t="s">
        <v>2340</v>
      </c>
      <c r="G174" s="38"/>
      <c r="H174" s="38"/>
      <c r="I174" s="134"/>
      <c r="J174" s="134"/>
      <c r="K174" s="38"/>
      <c r="L174" s="38"/>
      <c r="M174" s="39"/>
      <c r="N174" s="221"/>
      <c r="O174" s="222"/>
      <c r="P174" s="77"/>
      <c r="Q174" s="77"/>
      <c r="R174" s="77"/>
      <c r="S174" s="77"/>
      <c r="T174" s="77"/>
      <c r="U174" s="77"/>
      <c r="V174" s="77"/>
      <c r="W174" s="77"/>
      <c r="X174" s="78"/>
      <c r="Y174" s="38"/>
      <c r="Z174" s="38"/>
      <c r="AA174" s="38"/>
      <c r="AB174" s="38"/>
      <c r="AC174" s="38"/>
      <c r="AD174" s="38"/>
      <c r="AE174" s="38"/>
      <c r="AT174" s="19" t="s">
        <v>189</v>
      </c>
      <c r="AU174" s="19" t="s">
        <v>89</v>
      </c>
    </row>
    <row r="175" s="2" customFormat="1" ht="24" customHeight="1">
      <c r="A175" s="38"/>
      <c r="B175" s="204"/>
      <c r="C175" s="205" t="s">
        <v>250</v>
      </c>
      <c r="D175" s="205" t="s">
        <v>170</v>
      </c>
      <c r="E175" s="206" t="s">
        <v>2341</v>
      </c>
      <c r="F175" s="207" t="s">
        <v>2342</v>
      </c>
      <c r="G175" s="208" t="s">
        <v>500</v>
      </c>
      <c r="H175" s="209">
        <v>13</v>
      </c>
      <c r="I175" s="210"/>
      <c r="J175" s="210"/>
      <c r="K175" s="211">
        <f>ROUND(P175*H175,2)</f>
        <v>0</v>
      </c>
      <c r="L175" s="207" t="s">
        <v>174</v>
      </c>
      <c r="M175" s="39"/>
      <c r="N175" s="212" t="s">
        <v>1</v>
      </c>
      <c r="O175" s="213" t="s">
        <v>43</v>
      </c>
      <c r="P175" s="214">
        <f>I175+J175</f>
        <v>0</v>
      </c>
      <c r="Q175" s="214">
        <f>ROUND(I175*H175,2)</f>
        <v>0</v>
      </c>
      <c r="R175" s="214">
        <f>ROUND(J175*H175,2)</f>
        <v>0</v>
      </c>
      <c r="S175" s="77"/>
      <c r="T175" s="215">
        <f>S175*H175</f>
        <v>0</v>
      </c>
      <c r="U175" s="215">
        <v>0.35743999999999998</v>
      </c>
      <c r="V175" s="215">
        <f>U175*H175</f>
        <v>4.6467200000000002</v>
      </c>
      <c r="W175" s="215">
        <v>0</v>
      </c>
      <c r="X175" s="216">
        <f>W175*H175</f>
        <v>0</v>
      </c>
      <c r="Y175" s="38"/>
      <c r="Z175" s="38"/>
      <c r="AA175" s="38"/>
      <c r="AB175" s="38"/>
      <c r="AC175" s="38"/>
      <c r="AD175" s="38"/>
      <c r="AE175" s="38"/>
      <c r="AR175" s="217" t="s">
        <v>185</v>
      </c>
      <c r="AT175" s="217" t="s">
        <v>170</v>
      </c>
      <c r="AU175" s="217" t="s">
        <v>89</v>
      </c>
      <c r="AY175" s="19" t="s">
        <v>167</v>
      </c>
      <c r="BE175" s="218">
        <f>IF(O175="základní",K175,0)</f>
        <v>0</v>
      </c>
      <c r="BF175" s="218">
        <f>IF(O175="snížená",K175,0)</f>
        <v>0</v>
      </c>
      <c r="BG175" s="218">
        <f>IF(O175="zákl. přenesená",K175,0)</f>
        <v>0</v>
      </c>
      <c r="BH175" s="218">
        <f>IF(O175="sníž. přenesená",K175,0)</f>
        <v>0</v>
      </c>
      <c r="BI175" s="218">
        <f>IF(O175="nulová",K175,0)</f>
        <v>0</v>
      </c>
      <c r="BJ175" s="19" t="s">
        <v>87</v>
      </c>
      <c r="BK175" s="218">
        <f>ROUND(P175*H175,2)</f>
        <v>0</v>
      </c>
      <c r="BL175" s="19" t="s">
        <v>185</v>
      </c>
      <c r="BM175" s="217" t="s">
        <v>2343</v>
      </c>
    </row>
    <row r="176" s="2" customFormat="1">
      <c r="A176" s="38"/>
      <c r="B176" s="39"/>
      <c r="C176" s="38"/>
      <c r="D176" s="219" t="s">
        <v>177</v>
      </c>
      <c r="E176" s="38"/>
      <c r="F176" s="220" t="s">
        <v>2344</v>
      </c>
      <c r="G176" s="38"/>
      <c r="H176" s="38"/>
      <c r="I176" s="134"/>
      <c r="J176" s="134"/>
      <c r="K176" s="38"/>
      <c r="L176" s="38"/>
      <c r="M176" s="39"/>
      <c r="N176" s="221"/>
      <c r="O176" s="222"/>
      <c r="P176" s="77"/>
      <c r="Q176" s="77"/>
      <c r="R176" s="77"/>
      <c r="S176" s="77"/>
      <c r="T176" s="77"/>
      <c r="U176" s="77"/>
      <c r="V176" s="77"/>
      <c r="W176" s="77"/>
      <c r="X176" s="78"/>
      <c r="Y176" s="38"/>
      <c r="Z176" s="38"/>
      <c r="AA176" s="38"/>
      <c r="AB176" s="38"/>
      <c r="AC176" s="38"/>
      <c r="AD176" s="38"/>
      <c r="AE176" s="38"/>
      <c r="AT176" s="19" t="s">
        <v>177</v>
      </c>
      <c r="AU176" s="19" t="s">
        <v>89</v>
      </c>
    </row>
    <row r="177" s="2" customFormat="1">
      <c r="A177" s="38"/>
      <c r="B177" s="39"/>
      <c r="C177" s="38"/>
      <c r="D177" s="219" t="s">
        <v>288</v>
      </c>
      <c r="E177" s="38"/>
      <c r="F177" s="223" t="s">
        <v>2345</v>
      </c>
      <c r="G177" s="38"/>
      <c r="H177" s="38"/>
      <c r="I177" s="134"/>
      <c r="J177" s="134"/>
      <c r="K177" s="38"/>
      <c r="L177" s="38"/>
      <c r="M177" s="39"/>
      <c r="N177" s="221"/>
      <c r="O177" s="222"/>
      <c r="P177" s="77"/>
      <c r="Q177" s="77"/>
      <c r="R177" s="77"/>
      <c r="S177" s="77"/>
      <c r="T177" s="77"/>
      <c r="U177" s="77"/>
      <c r="V177" s="77"/>
      <c r="W177" s="77"/>
      <c r="X177" s="78"/>
      <c r="Y177" s="38"/>
      <c r="Z177" s="38"/>
      <c r="AA177" s="38"/>
      <c r="AB177" s="38"/>
      <c r="AC177" s="38"/>
      <c r="AD177" s="38"/>
      <c r="AE177" s="38"/>
      <c r="AT177" s="19" t="s">
        <v>288</v>
      </c>
      <c r="AU177" s="19" t="s">
        <v>89</v>
      </c>
    </row>
    <row r="178" s="2" customFormat="1" ht="16.5" customHeight="1">
      <c r="A178" s="38"/>
      <c r="B178" s="204"/>
      <c r="C178" s="260" t="s">
        <v>255</v>
      </c>
      <c r="D178" s="260" t="s">
        <v>648</v>
      </c>
      <c r="E178" s="261" t="s">
        <v>872</v>
      </c>
      <c r="F178" s="262" t="s">
        <v>2346</v>
      </c>
      <c r="G178" s="263" t="s">
        <v>500</v>
      </c>
      <c r="H178" s="264">
        <v>13</v>
      </c>
      <c r="I178" s="265"/>
      <c r="J178" s="266"/>
      <c r="K178" s="267">
        <f>ROUND(P178*H178,2)</f>
        <v>0</v>
      </c>
      <c r="L178" s="262" t="s">
        <v>1</v>
      </c>
      <c r="M178" s="268"/>
      <c r="N178" s="269" t="s">
        <v>1</v>
      </c>
      <c r="O178" s="213" t="s">
        <v>43</v>
      </c>
      <c r="P178" s="214">
        <f>I178+J178</f>
        <v>0</v>
      </c>
      <c r="Q178" s="214">
        <f>ROUND(I178*H178,2)</f>
        <v>0</v>
      </c>
      <c r="R178" s="214">
        <f>ROUND(J178*H178,2)</f>
        <v>0</v>
      </c>
      <c r="S178" s="77"/>
      <c r="T178" s="215">
        <f>S178*H178</f>
        <v>0</v>
      </c>
      <c r="U178" s="215">
        <v>0</v>
      </c>
      <c r="V178" s="215">
        <f>U178*H178</f>
        <v>0</v>
      </c>
      <c r="W178" s="215">
        <v>0</v>
      </c>
      <c r="X178" s="216">
        <f>W178*H178</f>
        <v>0</v>
      </c>
      <c r="Y178" s="38"/>
      <c r="Z178" s="38"/>
      <c r="AA178" s="38"/>
      <c r="AB178" s="38"/>
      <c r="AC178" s="38"/>
      <c r="AD178" s="38"/>
      <c r="AE178" s="38"/>
      <c r="AR178" s="217" t="s">
        <v>207</v>
      </c>
      <c r="AT178" s="217" t="s">
        <v>648</v>
      </c>
      <c r="AU178" s="217" t="s">
        <v>89</v>
      </c>
      <c r="AY178" s="19" t="s">
        <v>167</v>
      </c>
      <c r="BE178" s="218">
        <f>IF(O178="základní",K178,0)</f>
        <v>0</v>
      </c>
      <c r="BF178" s="218">
        <f>IF(O178="snížená",K178,0)</f>
        <v>0</v>
      </c>
      <c r="BG178" s="218">
        <f>IF(O178="zákl. přenesená",K178,0)</f>
        <v>0</v>
      </c>
      <c r="BH178" s="218">
        <f>IF(O178="sníž. přenesená",K178,0)</f>
        <v>0</v>
      </c>
      <c r="BI178" s="218">
        <f>IF(O178="nulová",K178,0)</f>
        <v>0</v>
      </c>
      <c r="BJ178" s="19" t="s">
        <v>87</v>
      </c>
      <c r="BK178" s="218">
        <f>ROUND(P178*H178,2)</f>
        <v>0</v>
      </c>
      <c r="BL178" s="19" t="s">
        <v>185</v>
      </c>
      <c r="BM178" s="217" t="s">
        <v>2347</v>
      </c>
    </row>
    <row r="179" s="2" customFormat="1">
      <c r="A179" s="38"/>
      <c r="B179" s="39"/>
      <c r="C179" s="38"/>
      <c r="D179" s="219" t="s">
        <v>177</v>
      </c>
      <c r="E179" s="38"/>
      <c r="F179" s="220" t="s">
        <v>2346</v>
      </c>
      <c r="G179" s="38"/>
      <c r="H179" s="38"/>
      <c r="I179" s="134"/>
      <c r="J179" s="134"/>
      <c r="K179" s="38"/>
      <c r="L179" s="38"/>
      <c r="M179" s="39"/>
      <c r="N179" s="221"/>
      <c r="O179" s="222"/>
      <c r="P179" s="77"/>
      <c r="Q179" s="77"/>
      <c r="R179" s="77"/>
      <c r="S179" s="77"/>
      <c r="T179" s="77"/>
      <c r="U179" s="77"/>
      <c r="V179" s="77"/>
      <c r="W179" s="77"/>
      <c r="X179" s="78"/>
      <c r="Y179" s="38"/>
      <c r="Z179" s="38"/>
      <c r="AA179" s="38"/>
      <c r="AB179" s="38"/>
      <c r="AC179" s="38"/>
      <c r="AD179" s="38"/>
      <c r="AE179" s="38"/>
      <c r="AT179" s="19" t="s">
        <v>177</v>
      </c>
      <c r="AU179" s="19" t="s">
        <v>89</v>
      </c>
    </row>
    <row r="180" s="2" customFormat="1">
      <c r="A180" s="38"/>
      <c r="B180" s="39"/>
      <c r="C180" s="38"/>
      <c r="D180" s="219" t="s">
        <v>189</v>
      </c>
      <c r="E180" s="38"/>
      <c r="F180" s="223" t="s">
        <v>2348</v>
      </c>
      <c r="G180" s="38"/>
      <c r="H180" s="38"/>
      <c r="I180" s="134"/>
      <c r="J180" s="134"/>
      <c r="K180" s="38"/>
      <c r="L180" s="38"/>
      <c r="M180" s="39"/>
      <c r="N180" s="221"/>
      <c r="O180" s="222"/>
      <c r="P180" s="77"/>
      <c r="Q180" s="77"/>
      <c r="R180" s="77"/>
      <c r="S180" s="77"/>
      <c r="T180" s="77"/>
      <c r="U180" s="77"/>
      <c r="V180" s="77"/>
      <c r="W180" s="77"/>
      <c r="X180" s="78"/>
      <c r="Y180" s="38"/>
      <c r="Z180" s="38"/>
      <c r="AA180" s="38"/>
      <c r="AB180" s="38"/>
      <c r="AC180" s="38"/>
      <c r="AD180" s="38"/>
      <c r="AE180" s="38"/>
      <c r="AT180" s="19" t="s">
        <v>189</v>
      </c>
      <c r="AU180" s="19" t="s">
        <v>89</v>
      </c>
    </row>
    <row r="181" s="12" customFormat="1" ht="22.8" customHeight="1">
      <c r="A181" s="12"/>
      <c r="B181" s="190"/>
      <c r="C181" s="12"/>
      <c r="D181" s="191" t="s">
        <v>79</v>
      </c>
      <c r="E181" s="202" t="s">
        <v>1183</v>
      </c>
      <c r="F181" s="202" t="s">
        <v>1184</v>
      </c>
      <c r="G181" s="12"/>
      <c r="H181" s="12"/>
      <c r="I181" s="193"/>
      <c r="J181" s="193"/>
      <c r="K181" s="203">
        <f>BK181</f>
        <v>0</v>
      </c>
      <c r="L181" s="12"/>
      <c r="M181" s="190"/>
      <c r="N181" s="195"/>
      <c r="O181" s="196"/>
      <c r="P181" s="196"/>
      <c r="Q181" s="197">
        <f>SUM(Q182:Q183)</f>
        <v>0</v>
      </c>
      <c r="R181" s="197">
        <f>SUM(R182:R183)</f>
        <v>0</v>
      </c>
      <c r="S181" s="196"/>
      <c r="T181" s="198">
        <f>SUM(T182:T183)</f>
        <v>0</v>
      </c>
      <c r="U181" s="196"/>
      <c r="V181" s="198">
        <f>SUM(V182:V183)</f>
        <v>0</v>
      </c>
      <c r="W181" s="196"/>
      <c r="X181" s="199">
        <f>SUM(X182:X183)</f>
        <v>0</v>
      </c>
      <c r="Y181" s="12"/>
      <c r="Z181" s="12"/>
      <c r="AA181" s="12"/>
      <c r="AB181" s="12"/>
      <c r="AC181" s="12"/>
      <c r="AD181" s="12"/>
      <c r="AE181" s="12"/>
      <c r="AR181" s="191" t="s">
        <v>87</v>
      </c>
      <c r="AT181" s="200" t="s">
        <v>79</v>
      </c>
      <c r="AU181" s="200" t="s">
        <v>87</v>
      </c>
      <c r="AY181" s="191" t="s">
        <v>167</v>
      </c>
      <c r="BK181" s="201">
        <f>SUM(BK182:BK183)</f>
        <v>0</v>
      </c>
    </row>
    <row r="182" s="2" customFormat="1" ht="24" customHeight="1">
      <c r="A182" s="38"/>
      <c r="B182" s="204"/>
      <c r="C182" s="205" t="s">
        <v>261</v>
      </c>
      <c r="D182" s="205" t="s">
        <v>170</v>
      </c>
      <c r="E182" s="206" t="s">
        <v>2349</v>
      </c>
      <c r="F182" s="207" t="s">
        <v>2350</v>
      </c>
      <c r="G182" s="208" t="s">
        <v>344</v>
      </c>
      <c r="H182" s="209">
        <v>19.210999999999999</v>
      </c>
      <c r="I182" s="210"/>
      <c r="J182" s="210"/>
      <c r="K182" s="211">
        <f>ROUND(P182*H182,2)</f>
        <v>0</v>
      </c>
      <c r="L182" s="207" t="s">
        <v>174</v>
      </c>
      <c r="M182" s="39"/>
      <c r="N182" s="212" t="s">
        <v>1</v>
      </c>
      <c r="O182" s="213" t="s">
        <v>43</v>
      </c>
      <c r="P182" s="214">
        <f>I182+J182</f>
        <v>0</v>
      </c>
      <c r="Q182" s="214">
        <f>ROUND(I182*H182,2)</f>
        <v>0</v>
      </c>
      <c r="R182" s="214">
        <f>ROUND(J182*H182,2)</f>
        <v>0</v>
      </c>
      <c r="S182" s="77"/>
      <c r="T182" s="215">
        <f>S182*H182</f>
        <v>0</v>
      </c>
      <c r="U182" s="215">
        <v>0</v>
      </c>
      <c r="V182" s="215">
        <f>U182*H182</f>
        <v>0</v>
      </c>
      <c r="W182" s="215">
        <v>0</v>
      </c>
      <c r="X182" s="216">
        <f>W182*H182</f>
        <v>0</v>
      </c>
      <c r="Y182" s="38"/>
      <c r="Z182" s="38"/>
      <c r="AA182" s="38"/>
      <c r="AB182" s="38"/>
      <c r="AC182" s="38"/>
      <c r="AD182" s="38"/>
      <c r="AE182" s="38"/>
      <c r="AR182" s="217" t="s">
        <v>185</v>
      </c>
      <c r="AT182" s="217" t="s">
        <v>170</v>
      </c>
      <c r="AU182" s="217" t="s">
        <v>89</v>
      </c>
      <c r="AY182" s="19" t="s">
        <v>167</v>
      </c>
      <c r="BE182" s="218">
        <f>IF(O182="základní",K182,0)</f>
        <v>0</v>
      </c>
      <c r="BF182" s="218">
        <f>IF(O182="snížená",K182,0)</f>
        <v>0</v>
      </c>
      <c r="BG182" s="218">
        <f>IF(O182="zákl. přenesená",K182,0)</f>
        <v>0</v>
      </c>
      <c r="BH182" s="218">
        <f>IF(O182="sníž. přenesená",K182,0)</f>
        <v>0</v>
      </c>
      <c r="BI182" s="218">
        <f>IF(O182="nulová",K182,0)</f>
        <v>0</v>
      </c>
      <c r="BJ182" s="19" t="s">
        <v>87</v>
      </c>
      <c r="BK182" s="218">
        <f>ROUND(P182*H182,2)</f>
        <v>0</v>
      </c>
      <c r="BL182" s="19" t="s">
        <v>185</v>
      </c>
      <c r="BM182" s="217" t="s">
        <v>2351</v>
      </c>
    </row>
    <row r="183" s="2" customFormat="1">
      <c r="A183" s="38"/>
      <c r="B183" s="39"/>
      <c r="C183" s="38"/>
      <c r="D183" s="219" t="s">
        <v>177</v>
      </c>
      <c r="E183" s="38"/>
      <c r="F183" s="220" t="s">
        <v>2352</v>
      </c>
      <c r="G183" s="38"/>
      <c r="H183" s="38"/>
      <c r="I183" s="134"/>
      <c r="J183" s="134"/>
      <c r="K183" s="38"/>
      <c r="L183" s="38"/>
      <c r="M183" s="39"/>
      <c r="N183" s="224"/>
      <c r="O183" s="225"/>
      <c r="P183" s="226"/>
      <c r="Q183" s="226"/>
      <c r="R183" s="226"/>
      <c r="S183" s="226"/>
      <c r="T183" s="226"/>
      <c r="U183" s="226"/>
      <c r="V183" s="226"/>
      <c r="W183" s="226"/>
      <c r="X183" s="227"/>
      <c r="Y183" s="38"/>
      <c r="Z183" s="38"/>
      <c r="AA183" s="38"/>
      <c r="AB183" s="38"/>
      <c r="AC183" s="38"/>
      <c r="AD183" s="38"/>
      <c r="AE183" s="38"/>
      <c r="AT183" s="19" t="s">
        <v>177</v>
      </c>
      <c r="AU183" s="19" t="s">
        <v>89</v>
      </c>
    </row>
    <row r="184" s="2" customFormat="1" ht="6.96" customHeight="1">
      <c r="A184" s="38"/>
      <c r="B184" s="60"/>
      <c r="C184" s="61"/>
      <c r="D184" s="61"/>
      <c r="E184" s="61"/>
      <c r="F184" s="61"/>
      <c r="G184" s="61"/>
      <c r="H184" s="61"/>
      <c r="I184" s="160"/>
      <c r="J184" s="160"/>
      <c r="K184" s="61"/>
      <c r="L184" s="61"/>
      <c r="M184" s="39"/>
      <c r="N184" s="38"/>
      <c r="P184" s="38"/>
      <c r="Q184" s="38"/>
      <c r="R184" s="38"/>
      <c r="S184" s="38"/>
      <c r="T184" s="38"/>
      <c r="U184" s="38"/>
      <c r="V184" s="38"/>
      <c r="W184" s="38"/>
      <c r="X184" s="38"/>
      <c r="Y184" s="38"/>
      <c r="Z184" s="38"/>
      <c r="AA184" s="38"/>
      <c r="AB184" s="38"/>
      <c r="AC184" s="38"/>
      <c r="AD184" s="38"/>
      <c r="AE184" s="38"/>
    </row>
  </sheetData>
  <autoFilter ref="C123:L183"/>
  <mergeCells count="12">
    <mergeCell ref="E7:H7"/>
    <mergeCell ref="E9:H9"/>
    <mergeCell ref="E11:H11"/>
    <mergeCell ref="E20:H20"/>
    <mergeCell ref="E29:H29"/>
    <mergeCell ref="E85:H85"/>
    <mergeCell ref="E87:H87"/>
    <mergeCell ref="E89:H89"/>
    <mergeCell ref="E112:H112"/>
    <mergeCell ref="E114:H114"/>
    <mergeCell ref="E116:H116"/>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122</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2353</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485</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ROUND(K127,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ROUND((SUM(BE127:BE201)),  2)</f>
        <v>0</v>
      </c>
      <c r="G37" s="38"/>
      <c r="H37" s="38"/>
      <c r="I37" s="147">
        <v>0.20999999999999999</v>
      </c>
      <c r="J37" s="134"/>
      <c r="K37" s="143">
        <f>ROUND(((SUM(BE127:BE201))*I37),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ROUND((SUM(BF127:BF201)),  2)</f>
        <v>0</v>
      </c>
      <c r="G38" s="38"/>
      <c r="H38" s="38"/>
      <c r="I38" s="147">
        <v>0.14999999999999999</v>
      </c>
      <c r="J38" s="134"/>
      <c r="K38" s="143">
        <f>ROUND(((SUM(BF127:BF201))*I38),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ROUND((SUM(BG127:BG201)),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ROUND((SUM(BH127:BH201)),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ROUND((SUM(BI127:BI201)),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2353</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SO101 - Dopravní terminál</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Q127</f>
        <v>0</v>
      </c>
      <c r="J98" s="167">
        <f>R127</f>
        <v>0</v>
      </c>
      <c r="K98" s="96">
        <f>K127</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Q128</f>
        <v>0</v>
      </c>
      <c r="J99" s="171">
        <f>R128</f>
        <v>0</v>
      </c>
      <c r="K99" s="172">
        <f>K128</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Q129</f>
        <v>0</v>
      </c>
      <c r="J100" s="176">
        <f>R129</f>
        <v>0</v>
      </c>
      <c r="K100" s="177">
        <f>K129</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486</v>
      </c>
      <c r="E101" s="175"/>
      <c r="F101" s="175"/>
      <c r="G101" s="175"/>
      <c r="H101" s="175"/>
      <c r="I101" s="176">
        <f>Q154</f>
        <v>0</v>
      </c>
      <c r="J101" s="176">
        <f>R154</f>
        <v>0</v>
      </c>
      <c r="K101" s="177">
        <f>K154</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488</v>
      </c>
      <c r="E102" s="175"/>
      <c r="F102" s="175"/>
      <c r="G102" s="175"/>
      <c r="H102" s="175"/>
      <c r="I102" s="176">
        <f>Q158</f>
        <v>0</v>
      </c>
      <c r="J102" s="176">
        <f>R158</f>
        <v>0</v>
      </c>
      <c r="K102" s="177">
        <f>K158</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274</v>
      </c>
      <c r="E103" s="175"/>
      <c r="F103" s="175"/>
      <c r="G103" s="175"/>
      <c r="H103" s="175"/>
      <c r="I103" s="176">
        <f>Q178</f>
        <v>0</v>
      </c>
      <c r="J103" s="176">
        <f>R178</f>
        <v>0</v>
      </c>
      <c r="K103" s="177">
        <f>K178</f>
        <v>0</v>
      </c>
      <c r="L103" s="10"/>
      <c r="M103" s="173"/>
      <c r="S103" s="10"/>
      <c r="T103" s="10"/>
      <c r="U103" s="10"/>
      <c r="V103" s="10"/>
      <c r="W103" s="10"/>
      <c r="X103" s="10"/>
      <c r="Y103" s="10"/>
      <c r="Z103" s="10"/>
      <c r="AA103" s="10"/>
      <c r="AB103" s="10"/>
      <c r="AC103" s="10"/>
      <c r="AD103" s="10"/>
      <c r="AE103" s="10"/>
    </row>
    <row r="104" s="10" customFormat="1" ht="19.92" customHeight="1">
      <c r="A104" s="10"/>
      <c r="B104" s="173"/>
      <c r="C104" s="10"/>
      <c r="D104" s="174" t="s">
        <v>276</v>
      </c>
      <c r="E104" s="175"/>
      <c r="F104" s="175"/>
      <c r="G104" s="175"/>
      <c r="H104" s="175"/>
      <c r="I104" s="176">
        <f>Q185</f>
        <v>0</v>
      </c>
      <c r="J104" s="176">
        <f>R185</f>
        <v>0</v>
      </c>
      <c r="K104" s="177">
        <f>K185</f>
        <v>0</v>
      </c>
      <c r="L104" s="10"/>
      <c r="M104" s="173"/>
      <c r="S104" s="10"/>
      <c r="T104" s="10"/>
      <c r="U104" s="10"/>
      <c r="V104" s="10"/>
      <c r="W104" s="10"/>
      <c r="X104" s="10"/>
      <c r="Y104" s="10"/>
      <c r="Z104" s="10"/>
      <c r="AA104" s="10"/>
      <c r="AB104" s="10"/>
      <c r="AC104" s="10"/>
      <c r="AD104" s="10"/>
      <c r="AE104" s="10"/>
    </row>
    <row r="105" s="10" customFormat="1" ht="19.92" customHeight="1">
      <c r="A105" s="10"/>
      <c r="B105" s="173"/>
      <c r="C105" s="10"/>
      <c r="D105" s="174" t="s">
        <v>491</v>
      </c>
      <c r="E105" s="175"/>
      <c r="F105" s="175"/>
      <c r="G105" s="175"/>
      <c r="H105" s="175"/>
      <c r="I105" s="176">
        <f>Q198</f>
        <v>0</v>
      </c>
      <c r="J105" s="176">
        <f>R198</f>
        <v>0</v>
      </c>
      <c r="K105" s="177">
        <f>K198</f>
        <v>0</v>
      </c>
      <c r="L105" s="10"/>
      <c r="M105" s="173"/>
      <c r="S105" s="10"/>
      <c r="T105" s="10"/>
      <c r="U105" s="10"/>
      <c r="V105" s="10"/>
      <c r="W105" s="10"/>
      <c r="X105" s="10"/>
      <c r="Y105" s="10"/>
      <c r="Z105" s="10"/>
      <c r="AA105" s="10"/>
      <c r="AB105" s="10"/>
      <c r="AC105" s="10"/>
      <c r="AD105" s="10"/>
      <c r="AE105" s="10"/>
    </row>
    <row r="106" s="2" customFormat="1" ht="21.84" customHeight="1">
      <c r="A106" s="38"/>
      <c r="B106" s="39"/>
      <c r="C106" s="38"/>
      <c r="D106" s="38"/>
      <c r="E106" s="38"/>
      <c r="F106" s="38"/>
      <c r="G106" s="38"/>
      <c r="H106" s="38"/>
      <c r="I106" s="134"/>
      <c r="J106" s="134"/>
      <c r="K106" s="38"/>
      <c r="L106" s="38"/>
      <c r="M106" s="55"/>
      <c r="S106" s="38"/>
      <c r="T106" s="38"/>
      <c r="U106" s="38"/>
      <c r="V106" s="38"/>
      <c r="W106" s="38"/>
      <c r="X106" s="38"/>
      <c r="Y106" s="38"/>
      <c r="Z106" s="38"/>
      <c r="AA106" s="38"/>
      <c r="AB106" s="38"/>
      <c r="AC106" s="38"/>
      <c r="AD106" s="38"/>
      <c r="AE106" s="38"/>
    </row>
    <row r="107" s="2" customFormat="1" ht="6.96" customHeight="1">
      <c r="A107" s="38"/>
      <c r="B107" s="60"/>
      <c r="C107" s="61"/>
      <c r="D107" s="61"/>
      <c r="E107" s="61"/>
      <c r="F107" s="61"/>
      <c r="G107" s="61"/>
      <c r="H107" s="61"/>
      <c r="I107" s="160"/>
      <c r="J107" s="160"/>
      <c r="K107" s="61"/>
      <c r="L107" s="61"/>
      <c r="M107" s="55"/>
      <c r="S107" s="38"/>
      <c r="T107" s="38"/>
      <c r="U107" s="38"/>
      <c r="V107" s="38"/>
      <c r="W107" s="38"/>
      <c r="X107" s="38"/>
      <c r="Y107" s="38"/>
      <c r="Z107" s="38"/>
      <c r="AA107" s="38"/>
      <c r="AB107" s="38"/>
      <c r="AC107" s="38"/>
      <c r="AD107" s="38"/>
      <c r="AE107" s="38"/>
    </row>
    <row r="111" s="2" customFormat="1" ht="6.96" customHeight="1">
      <c r="A111" s="38"/>
      <c r="B111" s="62"/>
      <c r="C111" s="63"/>
      <c r="D111" s="63"/>
      <c r="E111" s="63"/>
      <c r="F111" s="63"/>
      <c r="G111" s="63"/>
      <c r="H111" s="63"/>
      <c r="I111" s="161"/>
      <c r="J111" s="161"/>
      <c r="K111" s="63"/>
      <c r="L111" s="63"/>
      <c r="M111" s="55"/>
      <c r="S111" s="38"/>
      <c r="T111" s="38"/>
      <c r="U111" s="38"/>
      <c r="V111" s="38"/>
      <c r="W111" s="38"/>
      <c r="X111" s="38"/>
      <c r="Y111" s="38"/>
      <c r="Z111" s="38"/>
      <c r="AA111" s="38"/>
      <c r="AB111" s="38"/>
      <c r="AC111" s="38"/>
      <c r="AD111" s="38"/>
      <c r="AE111" s="38"/>
    </row>
    <row r="112" s="2" customFormat="1" ht="24.96" customHeight="1">
      <c r="A112" s="38"/>
      <c r="B112" s="39"/>
      <c r="C112" s="23" t="s">
        <v>147</v>
      </c>
      <c r="D112" s="38"/>
      <c r="E112" s="38"/>
      <c r="F112" s="38"/>
      <c r="G112" s="38"/>
      <c r="H112" s="38"/>
      <c r="I112" s="134"/>
      <c r="J112" s="134"/>
      <c r="K112" s="38"/>
      <c r="L112" s="38"/>
      <c r="M112" s="55"/>
      <c r="S112" s="38"/>
      <c r="T112" s="38"/>
      <c r="U112" s="38"/>
      <c r="V112" s="38"/>
      <c r="W112" s="38"/>
      <c r="X112" s="38"/>
      <c r="Y112" s="38"/>
      <c r="Z112" s="38"/>
      <c r="AA112" s="38"/>
      <c r="AB112" s="38"/>
      <c r="AC112" s="38"/>
      <c r="AD112" s="38"/>
      <c r="AE112" s="38"/>
    </row>
    <row r="113" s="2" customFormat="1" ht="6.96" customHeight="1">
      <c r="A113" s="38"/>
      <c r="B113" s="39"/>
      <c r="C113" s="38"/>
      <c r="D113" s="38"/>
      <c r="E113" s="38"/>
      <c r="F113" s="38"/>
      <c r="G113" s="38"/>
      <c r="H113" s="38"/>
      <c r="I113" s="134"/>
      <c r="J113" s="134"/>
      <c r="K113" s="38"/>
      <c r="L113" s="38"/>
      <c r="M113" s="55"/>
      <c r="S113" s="38"/>
      <c r="T113" s="38"/>
      <c r="U113" s="38"/>
      <c r="V113" s="38"/>
      <c r="W113" s="38"/>
      <c r="X113" s="38"/>
      <c r="Y113" s="38"/>
      <c r="Z113" s="38"/>
      <c r="AA113" s="38"/>
      <c r="AB113" s="38"/>
      <c r="AC113" s="38"/>
      <c r="AD113" s="38"/>
      <c r="AE113" s="38"/>
    </row>
    <row r="114" s="2" customFormat="1" ht="12" customHeight="1">
      <c r="A114" s="38"/>
      <c r="B114" s="39"/>
      <c r="C114" s="32" t="s">
        <v>17</v>
      </c>
      <c r="D114" s="38"/>
      <c r="E114" s="38"/>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16.5" customHeight="1">
      <c r="A115" s="38"/>
      <c r="B115" s="39"/>
      <c r="C115" s="38"/>
      <c r="D115" s="38"/>
      <c r="E115" s="133" t="str">
        <f>E7</f>
        <v>Terminál v zeleni, Choceň</v>
      </c>
      <c r="F115" s="32"/>
      <c r="G115" s="32"/>
      <c r="H115" s="32"/>
      <c r="I115" s="134"/>
      <c r="J115" s="134"/>
      <c r="K115" s="38"/>
      <c r="L115" s="38"/>
      <c r="M115" s="55"/>
      <c r="S115" s="38"/>
      <c r="T115" s="38"/>
      <c r="U115" s="38"/>
      <c r="V115" s="38"/>
      <c r="W115" s="38"/>
      <c r="X115" s="38"/>
      <c r="Y115" s="38"/>
      <c r="Z115" s="38"/>
      <c r="AA115" s="38"/>
      <c r="AB115" s="38"/>
      <c r="AC115" s="38"/>
      <c r="AD115" s="38"/>
      <c r="AE115" s="38"/>
    </row>
    <row r="116" s="1" customFormat="1" ht="12" customHeight="1">
      <c r="B116" s="22"/>
      <c r="C116" s="32" t="s">
        <v>129</v>
      </c>
      <c r="I116" s="130"/>
      <c r="J116" s="130"/>
      <c r="M116" s="22"/>
    </row>
    <row r="117" s="2" customFormat="1" ht="16.5" customHeight="1">
      <c r="A117" s="38"/>
      <c r="B117" s="39"/>
      <c r="C117" s="38"/>
      <c r="D117" s="38"/>
      <c r="E117" s="133" t="s">
        <v>2353</v>
      </c>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12" customHeight="1">
      <c r="A118" s="38"/>
      <c r="B118" s="39"/>
      <c r="C118" s="32" t="s">
        <v>131</v>
      </c>
      <c r="D118" s="38"/>
      <c r="E118" s="38"/>
      <c r="F118" s="38"/>
      <c r="G118" s="38"/>
      <c r="H118" s="38"/>
      <c r="I118" s="134"/>
      <c r="J118" s="134"/>
      <c r="K118" s="38"/>
      <c r="L118" s="38"/>
      <c r="M118" s="55"/>
      <c r="S118" s="38"/>
      <c r="T118" s="38"/>
      <c r="U118" s="38"/>
      <c r="V118" s="38"/>
      <c r="W118" s="38"/>
      <c r="X118" s="38"/>
      <c r="Y118" s="38"/>
      <c r="Z118" s="38"/>
      <c r="AA118" s="38"/>
      <c r="AB118" s="38"/>
      <c r="AC118" s="38"/>
      <c r="AD118" s="38"/>
      <c r="AE118" s="38"/>
    </row>
    <row r="119" s="2" customFormat="1" ht="16.5" customHeight="1">
      <c r="A119" s="38"/>
      <c r="B119" s="39"/>
      <c r="C119" s="38"/>
      <c r="D119" s="38"/>
      <c r="E119" s="67" t="str">
        <f>E11</f>
        <v>SO101 - Dopravní terminál</v>
      </c>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6.96" customHeight="1">
      <c r="A120" s="38"/>
      <c r="B120" s="39"/>
      <c r="C120" s="38"/>
      <c r="D120" s="38"/>
      <c r="E120" s="38"/>
      <c r="F120" s="38"/>
      <c r="G120" s="38"/>
      <c r="H120" s="38"/>
      <c r="I120" s="134"/>
      <c r="J120" s="134"/>
      <c r="K120" s="38"/>
      <c r="L120" s="38"/>
      <c r="M120" s="55"/>
      <c r="S120" s="38"/>
      <c r="T120" s="38"/>
      <c r="U120" s="38"/>
      <c r="V120" s="38"/>
      <c r="W120" s="38"/>
      <c r="X120" s="38"/>
      <c r="Y120" s="38"/>
      <c r="Z120" s="38"/>
      <c r="AA120" s="38"/>
      <c r="AB120" s="38"/>
      <c r="AC120" s="38"/>
      <c r="AD120" s="38"/>
      <c r="AE120" s="38"/>
    </row>
    <row r="121" s="2" customFormat="1" ht="12" customHeight="1">
      <c r="A121" s="38"/>
      <c r="B121" s="39"/>
      <c r="C121" s="32" t="s">
        <v>21</v>
      </c>
      <c r="D121" s="38"/>
      <c r="E121" s="38"/>
      <c r="F121" s="27" t="str">
        <f>F14</f>
        <v xml:space="preserve"> </v>
      </c>
      <c r="G121" s="38"/>
      <c r="H121" s="38"/>
      <c r="I121" s="135" t="s">
        <v>23</v>
      </c>
      <c r="J121" s="137" t="str">
        <f>IF(J14="","",J14)</f>
        <v>11. 9. 2017</v>
      </c>
      <c r="K121" s="38"/>
      <c r="L121" s="38"/>
      <c r="M121" s="55"/>
      <c r="S121" s="38"/>
      <c r="T121" s="38"/>
      <c r="U121" s="38"/>
      <c r="V121" s="38"/>
      <c r="W121" s="38"/>
      <c r="X121" s="38"/>
      <c r="Y121" s="38"/>
      <c r="Z121" s="38"/>
      <c r="AA121" s="38"/>
      <c r="AB121" s="38"/>
      <c r="AC121" s="38"/>
      <c r="AD121" s="38"/>
      <c r="AE121" s="38"/>
    </row>
    <row r="122" s="2" customFormat="1" ht="6.96" customHeight="1">
      <c r="A122" s="38"/>
      <c r="B122" s="39"/>
      <c r="C122" s="38"/>
      <c r="D122" s="38"/>
      <c r="E122" s="38"/>
      <c r="F122" s="38"/>
      <c r="G122" s="38"/>
      <c r="H122" s="38"/>
      <c r="I122" s="134"/>
      <c r="J122" s="134"/>
      <c r="K122" s="38"/>
      <c r="L122" s="38"/>
      <c r="M122" s="55"/>
      <c r="S122" s="38"/>
      <c r="T122" s="38"/>
      <c r="U122" s="38"/>
      <c r="V122" s="38"/>
      <c r="W122" s="38"/>
      <c r="X122" s="38"/>
      <c r="Y122" s="38"/>
      <c r="Z122" s="38"/>
      <c r="AA122" s="38"/>
      <c r="AB122" s="38"/>
      <c r="AC122" s="38"/>
      <c r="AD122" s="38"/>
      <c r="AE122" s="38"/>
    </row>
    <row r="123" s="2" customFormat="1" ht="15.15" customHeight="1">
      <c r="A123" s="38"/>
      <c r="B123" s="39"/>
      <c r="C123" s="32" t="s">
        <v>25</v>
      </c>
      <c r="D123" s="38"/>
      <c r="E123" s="38"/>
      <c r="F123" s="27" t="str">
        <f>E17</f>
        <v>Město Choceň</v>
      </c>
      <c r="G123" s="38"/>
      <c r="H123" s="38"/>
      <c r="I123" s="135" t="s">
        <v>32</v>
      </c>
      <c r="J123" s="162" t="str">
        <f>E23</f>
        <v>Laboro ateliér s.r.o.</v>
      </c>
      <c r="K123" s="38"/>
      <c r="L123" s="38"/>
      <c r="M123" s="55"/>
      <c r="S123" s="38"/>
      <c r="T123" s="38"/>
      <c r="U123" s="38"/>
      <c r="V123" s="38"/>
      <c r="W123" s="38"/>
      <c r="X123" s="38"/>
      <c r="Y123" s="38"/>
      <c r="Z123" s="38"/>
      <c r="AA123" s="38"/>
      <c r="AB123" s="38"/>
      <c r="AC123" s="38"/>
      <c r="AD123" s="38"/>
      <c r="AE123" s="38"/>
    </row>
    <row r="124" s="2" customFormat="1" ht="15.15" customHeight="1">
      <c r="A124" s="38"/>
      <c r="B124" s="39"/>
      <c r="C124" s="32" t="s">
        <v>30</v>
      </c>
      <c r="D124" s="38"/>
      <c r="E124" s="38"/>
      <c r="F124" s="27" t="str">
        <f>IF(E20="","",E20)</f>
        <v>Vyplň údaj</v>
      </c>
      <c r="G124" s="38"/>
      <c r="H124" s="38"/>
      <c r="I124" s="135" t="s">
        <v>36</v>
      </c>
      <c r="J124" s="162" t="str">
        <f>E26</f>
        <v>Laboro ateliér s.r.o.</v>
      </c>
      <c r="K124" s="38"/>
      <c r="L124" s="38"/>
      <c r="M124" s="55"/>
      <c r="S124" s="38"/>
      <c r="T124" s="38"/>
      <c r="U124" s="38"/>
      <c r="V124" s="38"/>
      <c r="W124" s="38"/>
      <c r="X124" s="38"/>
      <c r="Y124" s="38"/>
      <c r="Z124" s="38"/>
      <c r="AA124" s="38"/>
      <c r="AB124" s="38"/>
      <c r="AC124" s="38"/>
      <c r="AD124" s="38"/>
      <c r="AE124" s="38"/>
    </row>
    <row r="125" s="2" customFormat="1" ht="10.32" customHeight="1">
      <c r="A125" s="38"/>
      <c r="B125" s="39"/>
      <c r="C125" s="38"/>
      <c r="D125" s="38"/>
      <c r="E125" s="38"/>
      <c r="F125" s="38"/>
      <c r="G125" s="38"/>
      <c r="H125" s="38"/>
      <c r="I125" s="134"/>
      <c r="J125" s="134"/>
      <c r="K125" s="38"/>
      <c r="L125" s="38"/>
      <c r="M125" s="55"/>
      <c r="S125" s="38"/>
      <c r="T125" s="38"/>
      <c r="U125" s="38"/>
      <c r="V125" s="38"/>
      <c r="W125" s="38"/>
      <c r="X125" s="38"/>
      <c r="Y125" s="38"/>
      <c r="Z125" s="38"/>
      <c r="AA125" s="38"/>
      <c r="AB125" s="38"/>
      <c r="AC125" s="38"/>
      <c r="AD125" s="38"/>
      <c r="AE125" s="38"/>
    </row>
    <row r="126" s="11" customFormat="1" ht="29.28" customHeight="1">
      <c r="A126" s="178"/>
      <c r="B126" s="179"/>
      <c r="C126" s="180" t="s">
        <v>148</v>
      </c>
      <c r="D126" s="181" t="s">
        <v>63</v>
      </c>
      <c r="E126" s="181" t="s">
        <v>59</v>
      </c>
      <c r="F126" s="181" t="s">
        <v>60</v>
      </c>
      <c r="G126" s="181" t="s">
        <v>149</v>
      </c>
      <c r="H126" s="181" t="s">
        <v>150</v>
      </c>
      <c r="I126" s="182" t="s">
        <v>151</v>
      </c>
      <c r="J126" s="182" t="s">
        <v>152</v>
      </c>
      <c r="K126" s="181" t="s">
        <v>139</v>
      </c>
      <c r="L126" s="183" t="s">
        <v>153</v>
      </c>
      <c r="M126" s="184"/>
      <c r="N126" s="86" t="s">
        <v>1</v>
      </c>
      <c r="O126" s="87" t="s">
        <v>42</v>
      </c>
      <c r="P126" s="87" t="s">
        <v>154</v>
      </c>
      <c r="Q126" s="87" t="s">
        <v>155</v>
      </c>
      <c r="R126" s="87" t="s">
        <v>156</v>
      </c>
      <c r="S126" s="87" t="s">
        <v>157</v>
      </c>
      <c r="T126" s="87" t="s">
        <v>158</v>
      </c>
      <c r="U126" s="87" t="s">
        <v>159</v>
      </c>
      <c r="V126" s="87" t="s">
        <v>160</v>
      </c>
      <c r="W126" s="87" t="s">
        <v>161</v>
      </c>
      <c r="X126" s="88" t="s">
        <v>162</v>
      </c>
      <c r="Y126" s="178"/>
      <c r="Z126" s="178"/>
      <c r="AA126" s="178"/>
      <c r="AB126" s="178"/>
      <c r="AC126" s="178"/>
      <c r="AD126" s="178"/>
      <c r="AE126" s="178"/>
    </row>
    <row r="127" s="2" customFormat="1" ht="22.8" customHeight="1">
      <c r="A127" s="38"/>
      <c r="B127" s="39"/>
      <c r="C127" s="93" t="s">
        <v>163</v>
      </c>
      <c r="D127" s="38"/>
      <c r="E127" s="38"/>
      <c r="F127" s="38"/>
      <c r="G127" s="38"/>
      <c r="H127" s="38"/>
      <c r="I127" s="134"/>
      <c r="J127" s="134"/>
      <c r="K127" s="185">
        <f>BK127</f>
        <v>0</v>
      </c>
      <c r="L127" s="38"/>
      <c r="M127" s="39"/>
      <c r="N127" s="89"/>
      <c r="O127" s="73"/>
      <c r="P127" s="90"/>
      <c r="Q127" s="186">
        <f>Q128</f>
        <v>0</v>
      </c>
      <c r="R127" s="186">
        <f>R128</f>
        <v>0</v>
      </c>
      <c r="S127" s="90"/>
      <c r="T127" s="187">
        <f>T128</f>
        <v>0</v>
      </c>
      <c r="U127" s="90"/>
      <c r="V127" s="187">
        <f>V128</f>
        <v>715.11437003999993</v>
      </c>
      <c r="W127" s="90"/>
      <c r="X127" s="188">
        <f>X128</f>
        <v>622.76156000000003</v>
      </c>
      <c r="Y127" s="38"/>
      <c r="Z127" s="38"/>
      <c r="AA127" s="38"/>
      <c r="AB127" s="38"/>
      <c r="AC127" s="38"/>
      <c r="AD127" s="38"/>
      <c r="AE127" s="38"/>
      <c r="AT127" s="19" t="s">
        <v>79</v>
      </c>
      <c r="AU127" s="19" t="s">
        <v>141</v>
      </c>
      <c r="BK127" s="189">
        <f>BK128</f>
        <v>0</v>
      </c>
    </row>
    <row r="128" s="12" customFormat="1" ht="25.92" customHeight="1">
      <c r="A128" s="12"/>
      <c r="B128" s="190"/>
      <c r="C128" s="12"/>
      <c r="D128" s="191" t="s">
        <v>79</v>
      </c>
      <c r="E128" s="192" t="s">
        <v>281</v>
      </c>
      <c r="F128" s="192" t="s">
        <v>282</v>
      </c>
      <c r="G128" s="12"/>
      <c r="H128" s="12"/>
      <c r="I128" s="193"/>
      <c r="J128" s="193"/>
      <c r="K128" s="194">
        <f>BK128</f>
        <v>0</v>
      </c>
      <c r="L128" s="12"/>
      <c r="M128" s="190"/>
      <c r="N128" s="195"/>
      <c r="O128" s="196"/>
      <c r="P128" s="196"/>
      <c r="Q128" s="197">
        <f>Q129+Q154+Q158+Q178+Q185+Q198</f>
        <v>0</v>
      </c>
      <c r="R128" s="197">
        <f>R129+R154+R158+R178+R185+R198</f>
        <v>0</v>
      </c>
      <c r="S128" s="196"/>
      <c r="T128" s="198">
        <f>T129+T154+T158+T178+T185+T198</f>
        <v>0</v>
      </c>
      <c r="U128" s="196"/>
      <c r="V128" s="198">
        <f>V129+V154+V158+V178+V185+V198</f>
        <v>715.11437003999993</v>
      </c>
      <c r="W128" s="196"/>
      <c r="X128" s="199">
        <f>X129+X154+X158+X178+X185+X198</f>
        <v>622.76156000000003</v>
      </c>
      <c r="Y128" s="12"/>
      <c r="Z128" s="12"/>
      <c r="AA128" s="12"/>
      <c r="AB128" s="12"/>
      <c r="AC128" s="12"/>
      <c r="AD128" s="12"/>
      <c r="AE128" s="12"/>
      <c r="AR128" s="191" t="s">
        <v>87</v>
      </c>
      <c r="AT128" s="200" t="s">
        <v>79</v>
      </c>
      <c r="AU128" s="200" t="s">
        <v>80</v>
      </c>
      <c r="AY128" s="191" t="s">
        <v>167</v>
      </c>
      <c r="BK128" s="201">
        <f>BK129+BK154+BK158+BK178+BK185+BK198</f>
        <v>0</v>
      </c>
    </row>
    <row r="129" s="12" customFormat="1" ht="22.8" customHeight="1">
      <c r="A129" s="12"/>
      <c r="B129" s="190"/>
      <c r="C129" s="12"/>
      <c r="D129" s="191" t="s">
        <v>79</v>
      </c>
      <c r="E129" s="202" t="s">
        <v>87</v>
      </c>
      <c r="F129" s="202" t="s">
        <v>283</v>
      </c>
      <c r="G129" s="12"/>
      <c r="H129" s="12"/>
      <c r="I129" s="193"/>
      <c r="J129" s="193"/>
      <c r="K129" s="203">
        <f>BK129</f>
        <v>0</v>
      </c>
      <c r="L129" s="12"/>
      <c r="M129" s="190"/>
      <c r="N129" s="195"/>
      <c r="O129" s="196"/>
      <c r="P129" s="196"/>
      <c r="Q129" s="197">
        <f>SUM(Q130:Q153)</f>
        <v>0</v>
      </c>
      <c r="R129" s="197">
        <f>SUM(R130:R153)</f>
        <v>0</v>
      </c>
      <c r="S129" s="196"/>
      <c r="T129" s="198">
        <f>SUM(T130:T153)</f>
        <v>0</v>
      </c>
      <c r="U129" s="196"/>
      <c r="V129" s="198">
        <f>SUM(V130:V153)</f>
        <v>0.13981760000000001</v>
      </c>
      <c r="W129" s="196"/>
      <c r="X129" s="199">
        <f>SUM(X130:X153)</f>
        <v>622.76156000000003</v>
      </c>
      <c r="Y129" s="12"/>
      <c r="Z129" s="12"/>
      <c r="AA129" s="12"/>
      <c r="AB129" s="12"/>
      <c r="AC129" s="12"/>
      <c r="AD129" s="12"/>
      <c r="AE129" s="12"/>
      <c r="AR129" s="191" t="s">
        <v>87</v>
      </c>
      <c r="AT129" s="200" t="s">
        <v>79</v>
      </c>
      <c r="AU129" s="200" t="s">
        <v>87</v>
      </c>
      <c r="AY129" s="191" t="s">
        <v>167</v>
      </c>
      <c r="BK129" s="201">
        <f>SUM(BK130:BK153)</f>
        <v>0</v>
      </c>
    </row>
    <row r="130" s="2" customFormat="1" ht="24" customHeight="1">
      <c r="A130" s="38"/>
      <c r="B130" s="204"/>
      <c r="C130" s="205" t="s">
        <v>87</v>
      </c>
      <c r="D130" s="205" t="s">
        <v>170</v>
      </c>
      <c r="E130" s="206" t="s">
        <v>541</v>
      </c>
      <c r="F130" s="207" t="s">
        <v>542</v>
      </c>
      <c r="G130" s="208" t="s">
        <v>305</v>
      </c>
      <c r="H130" s="209">
        <v>873.86000000000001</v>
      </c>
      <c r="I130" s="210"/>
      <c r="J130" s="210"/>
      <c r="K130" s="211">
        <f>ROUND(P130*H130,2)</f>
        <v>0</v>
      </c>
      <c r="L130" s="207" t="s">
        <v>174</v>
      </c>
      <c r="M130" s="39"/>
      <c r="N130" s="212" t="s">
        <v>1</v>
      </c>
      <c r="O130" s="213" t="s">
        <v>43</v>
      </c>
      <c r="P130" s="214">
        <f>I130+J130</f>
        <v>0</v>
      </c>
      <c r="Q130" s="214">
        <f>ROUND(I130*H130,2)</f>
        <v>0</v>
      </c>
      <c r="R130" s="214">
        <f>ROUND(J130*H130,2)</f>
        <v>0</v>
      </c>
      <c r="S130" s="77"/>
      <c r="T130" s="215">
        <f>S130*H130</f>
        <v>0</v>
      </c>
      <c r="U130" s="215">
        <v>0</v>
      </c>
      <c r="V130" s="215">
        <f>U130*H130</f>
        <v>0</v>
      </c>
      <c r="W130" s="215">
        <v>0.44</v>
      </c>
      <c r="X130" s="216">
        <f>W130*H130</f>
        <v>384.4984</v>
      </c>
      <c r="Y130" s="38"/>
      <c r="Z130" s="38"/>
      <c r="AA130" s="38"/>
      <c r="AB130" s="38"/>
      <c r="AC130" s="38"/>
      <c r="AD130" s="38"/>
      <c r="AE130" s="38"/>
      <c r="AR130" s="217" t="s">
        <v>185</v>
      </c>
      <c r="AT130" s="217" t="s">
        <v>170</v>
      </c>
      <c r="AU130" s="217" t="s">
        <v>89</v>
      </c>
      <c r="AY130" s="19" t="s">
        <v>167</v>
      </c>
      <c r="BE130" s="218">
        <f>IF(O130="základní",K130,0)</f>
        <v>0</v>
      </c>
      <c r="BF130" s="218">
        <f>IF(O130="snížená",K130,0)</f>
        <v>0</v>
      </c>
      <c r="BG130" s="218">
        <f>IF(O130="zákl. přenesená",K130,0)</f>
        <v>0</v>
      </c>
      <c r="BH130" s="218">
        <f>IF(O130="sníž. přenesená",K130,0)</f>
        <v>0</v>
      </c>
      <c r="BI130" s="218">
        <f>IF(O130="nulová",K130,0)</f>
        <v>0</v>
      </c>
      <c r="BJ130" s="19" t="s">
        <v>87</v>
      </c>
      <c r="BK130" s="218">
        <f>ROUND(P130*H130,2)</f>
        <v>0</v>
      </c>
      <c r="BL130" s="19" t="s">
        <v>185</v>
      </c>
      <c r="BM130" s="217" t="s">
        <v>2354</v>
      </c>
    </row>
    <row r="131" s="2" customFormat="1">
      <c r="A131" s="38"/>
      <c r="B131" s="39"/>
      <c r="C131" s="38"/>
      <c r="D131" s="219" t="s">
        <v>177</v>
      </c>
      <c r="E131" s="38"/>
      <c r="F131" s="220" t="s">
        <v>544</v>
      </c>
      <c r="G131" s="38"/>
      <c r="H131" s="38"/>
      <c r="I131" s="134"/>
      <c r="J131" s="134"/>
      <c r="K131" s="38"/>
      <c r="L131" s="38"/>
      <c r="M131" s="39"/>
      <c r="N131" s="221"/>
      <c r="O131" s="222"/>
      <c r="P131" s="77"/>
      <c r="Q131" s="77"/>
      <c r="R131" s="77"/>
      <c r="S131" s="77"/>
      <c r="T131" s="77"/>
      <c r="U131" s="77"/>
      <c r="V131" s="77"/>
      <c r="W131" s="77"/>
      <c r="X131" s="78"/>
      <c r="Y131" s="38"/>
      <c r="Z131" s="38"/>
      <c r="AA131" s="38"/>
      <c r="AB131" s="38"/>
      <c r="AC131" s="38"/>
      <c r="AD131" s="38"/>
      <c r="AE131" s="38"/>
      <c r="AT131" s="19" t="s">
        <v>177</v>
      </c>
      <c r="AU131" s="19" t="s">
        <v>89</v>
      </c>
    </row>
    <row r="132" s="2" customFormat="1">
      <c r="A132" s="38"/>
      <c r="B132" s="39"/>
      <c r="C132" s="38"/>
      <c r="D132" s="219" t="s">
        <v>288</v>
      </c>
      <c r="E132" s="38"/>
      <c r="F132" s="223" t="s">
        <v>545</v>
      </c>
      <c r="G132" s="38"/>
      <c r="H132" s="38"/>
      <c r="I132" s="134"/>
      <c r="J132" s="134"/>
      <c r="K132" s="38"/>
      <c r="L132" s="38"/>
      <c r="M132" s="39"/>
      <c r="N132" s="221"/>
      <c r="O132" s="222"/>
      <c r="P132" s="77"/>
      <c r="Q132" s="77"/>
      <c r="R132" s="77"/>
      <c r="S132" s="77"/>
      <c r="T132" s="77"/>
      <c r="U132" s="77"/>
      <c r="V132" s="77"/>
      <c r="W132" s="77"/>
      <c r="X132" s="78"/>
      <c r="Y132" s="38"/>
      <c r="Z132" s="38"/>
      <c r="AA132" s="38"/>
      <c r="AB132" s="38"/>
      <c r="AC132" s="38"/>
      <c r="AD132" s="38"/>
      <c r="AE132" s="38"/>
      <c r="AT132" s="19" t="s">
        <v>288</v>
      </c>
      <c r="AU132" s="19" t="s">
        <v>89</v>
      </c>
    </row>
    <row r="133" s="13" customFormat="1">
      <c r="A133" s="13"/>
      <c r="B133" s="228"/>
      <c r="C133" s="13"/>
      <c r="D133" s="219" t="s">
        <v>291</v>
      </c>
      <c r="E133" s="229" t="s">
        <v>1</v>
      </c>
      <c r="F133" s="230" t="s">
        <v>2355</v>
      </c>
      <c r="G133" s="13"/>
      <c r="H133" s="231">
        <v>873.86000000000001</v>
      </c>
      <c r="I133" s="232"/>
      <c r="J133" s="232"/>
      <c r="K133" s="13"/>
      <c r="L133" s="13"/>
      <c r="M133" s="228"/>
      <c r="N133" s="233"/>
      <c r="O133" s="234"/>
      <c r="P133" s="234"/>
      <c r="Q133" s="234"/>
      <c r="R133" s="234"/>
      <c r="S133" s="234"/>
      <c r="T133" s="234"/>
      <c r="U133" s="234"/>
      <c r="V133" s="234"/>
      <c r="W133" s="234"/>
      <c r="X133" s="235"/>
      <c r="Y133" s="13"/>
      <c r="Z133" s="13"/>
      <c r="AA133" s="13"/>
      <c r="AB133" s="13"/>
      <c r="AC133" s="13"/>
      <c r="AD133" s="13"/>
      <c r="AE133" s="13"/>
      <c r="AT133" s="229" t="s">
        <v>291</v>
      </c>
      <c r="AU133" s="229" t="s">
        <v>89</v>
      </c>
      <c r="AV133" s="13" t="s">
        <v>89</v>
      </c>
      <c r="AW133" s="13" t="s">
        <v>4</v>
      </c>
      <c r="AX133" s="13" t="s">
        <v>87</v>
      </c>
      <c r="AY133" s="229" t="s">
        <v>167</v>
      </c>
    </row>
    <row r="134" s="2" customFormat="1" ht="24" customHeight="1">
      <c r="A134" s="38"/>
      <c r="B134" s="204"/>
      <c r="C134" s="205" t="s">
        <v>89</v>
      </c>
      <c r="D134" s="205" t="s">
        <v>170</v>
      </c>
      <c r="E134" s="206" t="s">
        <v>547</v>
      </c>
      <c r="F134" s="207" t="s">
        <v>548</v>
      </c>
      <c r="G134" s="208" t="s">
        <v>305</v>
      </c>
      <c r="H134" s="209">
        <v>873.86000000000001</v>
      </c>
      <c r="I134" s="210"/>
      <c r="J134" s="210"/>
      <c r="K134" s="211">
        <f>ROUND(P134*H134,2)</f>
        <v>0</v>
      </c>
      <c r="L134" s="207" t="s">
        <v>174</v>
      </c>
      <c r="M134" s="39"/>
      <c r="N134" s="212" t="s">
        <v>1</v>
      </c>
      <c r="O134" s="213" t="s">
        <v>43</v>
      </c>
      <c r="P134" s="214">
        <f>I134+J134</f>
        <v>0</v>
      </c>
      <c r="Q134" s="214">
        <f>ROUND(I134*H134,2)</f>
        <v>0</v>
      </c>
      <c r="R134" s="214">
        <f>ROUND(J134*H134,2)</f>
        <v>0</v>
      </c>
      <c r="S134" s="77"/>
      <c r="T134" s="215">
        <f>S134*H134</f>
        <v>0</v>
      </c>
      <c r="U134" s="215">
        <v>0.00016000000000000001</v>
      </c>
      <c r="V134" s="215">
        <f>U134*H134</f>
        <v>0.13981760000000001</v>
      </c>
      <c r="W134" s="215">
        <v>0.25600000000000001</v>
      </c>
      <c r="X134" s="216">
        <f>W134*H134</f>
        <v>223.70816000000002</v>
      </c>
      <c r="Y134" s="38"/>
      <c r="Z134" s="38"/>
      <c r="AA134" s="38"/>
      <c r="AB134" s="38"/>
      <c r="AC134" s="38"/>
      <c r="AD134" s="38"/>
      <c r="AE134" s="38"/>
      <c r="AR134" s="217" t="s">
        <v>185</v>
      </c>
      <c r="AT134" s="217" t="s">
        <v>170</v>
      </c>
      <c r="AU134" s="217" t="s">
        <v>89</v>
      </c>
      <c r="AY134" s="19" t="s">
        <v>167</v>
      </c>
      <c r="BE134" s="218">
        <f>IF(O134="základní",K134,0)</f>
        <v>0</v>
      </c>
      <c r="BF134" s="218">
        <f>IF(O134="snížená",K134,0)</f>
        <v>0</v>
      </c>
      <c r="BG134" s="218">
        <f>IF(O134="zákl. přenesená",K134,0)</f>
        <v>0</v>
      </c>
      <c r="BH134" s="218">
        <f>IF(O134="sníž. přenesená",K134,0)</f>
        <v>0</v>
      </c>
      <c r="BI134" s="218">
        <f>IF(O134="nulová",K134,0)</f>
        <v>0</v>
      </c>
      <c r="BJ134" s="19" t="s">
        <v>87</v>
      </c>
      <c r="BK134" s="218">
        <f>ROUND(P134*H134,2)</f>
        <v>0</v>
      </c>
      <c r="BL134" s="19" t="s">
        <v>185</v>
      </c>
      <c r="BM134" s="217" t="s">
        <v>2356</v>
      </c>
    </row>
    <row r="135" s="2" customFormat="1">
      <c r="A135" s="38"/>
      <c r="B135" s="39"/>
      <c r="C135" s="38"/>
      <c r="D135" s="219" t="s">
        <v>177</v>
      </c>
      <c r="E135" s="38"/>
      <c r="F135" s="220" t="s">
        <v>550</v>
      </c>
      <c r="G135" s="38"/>
      <c r="H135" s="38"/>
      <c r="I135" s="134"/>
      <c r="J135" s="134"/>
      <c r="K135" s="38"/>
      <c r="L135" s="38"/>
      <c r="M135" s="39"/>
      <c r="N135" s="221"/>
      <c r="O135" s="222"/>
      <c r="P135" s="77"/>
      <c r="Q135" s="77"/>
      <c r="R135" s="77"/>
      <c r="S135" s="77"/>
      <c r="T135" s="77"/>
      <c r="U135" s="77"/>
      <c r="V135" s="77"/>
      <c r="W135" s="77"/>
      <c r="X135" s="78"/>
      <c r="Y135" s="38"/>
      <c r="Z135" s="38"/>
      <c r="AA135" s="38"/>
      <c r="AB135" s="38"/>
      <c r="AC135" s="38"/>
      <c r="AD135" s="38"/>
      <c r="AE135" s="38"/>
      <c r="AT135" s="19" t="s">
        <v>177</v>
      </c>
      <c r="AU135" s="19" t="s">
        <v>89</v>
      </c>
    </row>
    <row r="136" s="2" customFormat="1">
      <c r="A136" s="38"/>
      <c r="B136" s="39"/>
      <c r="C136" s="38"/>
      <c r="D136" s="219" t="s">
        <v>288</v>
      </c>
      <c r="E136" s="38"/>
      <c r="F136" s="223" t="s">
        <v>551</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288</v>
      </c>
      <c r="AU136" s="19" t="s">
        <v>89</v>
      </c>
    </row>
    <row r="137" s="13" customFormat="1">
      <c r="A137" s="13"/>
      <c r="B137" s="228"/>
      <c r="C137" s="13"/>
      <c r="D137" s="219" t="s">
        <v>291</v>
      </c>
      <c r="E137" s="229" t="s">
        <v>1</v>
      </c>
      <c r="F137" s="230" t="s">
        <v>2357</v>
      </c>
      <c r="G137" s="13"/>
      <c r="H137" s="231">
        <v>873.86000000000001</v>
      </c>
      <c r="I137" s="232"/>
      <c r="J137" s="232"/>
      <c r="K137" s="13"/>
      <c r="L137" s="13"/>
      <c r="M137" s="228"/>
      <c r="N137" s="233"/>
      <c r="O137" s="234"/>
      <c r="P137" s="234"/>
      <c r="Q137" s="234"/>
      <c r="R137" s="234"/>
      <c r="S137" s="234"/>
      <c r="T137" s="234"/>
      <c r="U137" s="234"/>
      <c r="V137" s="234"/>
      <c r="W137" s="234"/>
      <c r="X137" s="235"/>
      <c r="Y137" s="13"/>
      <c r="Z137" s="13"/>
      <c r="AA137" s="13"/>
      <c r="AB137" s="13"/>
      <c r="AC137" s="13"/>
      <c r="AD137" s="13"/>
      <c r="AE137" s="13"/>
      <c r="AT137" s="229" t="s">
        <v>291</v>
      </c>
      <c r="AU137" s="229" t="s">
        <v>89</v>
      </c>
      <c r="AV137" s="13" t="s">
        <v>89</v>
      </c>
      <c r="AW137" s="13" t="s">
        <v>4</v>
      </c>
      <c r="AX137" s="13" t="s">
        <v>87</v>
      </c>
      <c r="AY137" s="229" t="s">
        <v>167</v>
      </c>
    </row>
    <row r="138" s="2" customFormat="1" ht="24" customHeight="1">
      <c r="A138" s="38"/>
      <c r="B138" s="204"/>
      <c r="C138" s="205" t="s">
        <v>181</v>
      </c>
      <c r="D138" s="205" t="s">
        <v>170</v>
      </c>
      <c r="E138" s="206" t="s">
        <v>562</v>
      </c>
      <c r="F138" s="207" t="s">
        <v>563</v>
      </c>
      <c r="G138" s="208" t="s">
        <v>462</v>
      </c>
      <c r="H138" s="209">
        <v>71</v>
      </c>
      <c r="I138" s="210"/>
      <c r="J138" s="210"/>
      <c r="K138" s="211">
        <f>ROUND(P138*H138,2)</f>
        <v>0</v>
      </c>
      <c r="L138" s="207" t="s">
        <v>174</v>
      </c>
      <c r="M138" s="39"/>
      <c r="N138" s="212" t="s">
        <v>1</v>
      </c>
      <c r="O138" s="213" t="s">
        <v>43</v>
      </c>
      <c r="P138" s="214">
        <f>I138+J138</f>
        <v>0</v>
      </c>
      <c r="Q138" s="214">
        <f>ROUND(I138*H138,2)</f>
        <v>0</v>
      </c>
      <c r="R138" s="214">
        <f>ROUND(J138*H138,2)</f>
        <v>0</v>
      </c>
      <c r="S138" s="77"/>
      <c r="T138" s="215">
        <f>S138*H138</f>
        <v>0</v>
      </c>
      <c r="U138" s="215">
        <v>0</v>
      </c>
      <c r="V138" s="215">
        <f>U138*H138</f>
        <v>0</v>
      </c>
      <c r="W138" s="215">
        <v>0.20499999999999999</v>
      </c>
      <c r="X138" s="216">
        <f>W138*H138</f>
        <v>14.555</v>
      </c>
      <c r="Y138" s="38"/>
      <c r="Z138" s="38"/>
      <c r="AA138" s="38"/>
      <c r="AB138" s="38"/>
      <c r="AC138" s="38"/>
      <c r="AD138" s="38"/>
      <c r="AE138" s="38"/>
      <c r="AR138" s="217" t="s">
        <v>185</v>
      </c>
      <c r="AT138" s="217" t="s">
        <v>170</v>
      </c>
      <c r="AU138" s="217" t="s">
        <v>89</v>
      </c>
      <c r="AY138" s="19" t="s">
        <v>167</v>
      </c>
      <c r="BE138" s="218">
        <f>IF(O138="základní",K138,0)</f>
        <v>0</v>
      </c>
      <c r="BF138" s="218">
        <f>IF(O138="snížená",K138,0)</f>
        <v>0</v>
      </c>
      <c r="BG138" s="218">
        <f>IF(O138="zákl. přenesená",K138,0)</f>
        <v>0</v>
      </c>
      <c r="BH138" s="218">
        <f>IF(O138="sníž. přenesená",K138,0)</f>
        <v>0</v>
      </c>
      <c r="BI138" s="218">
        <f>IF(O138="nulová",K138,0)</f>
        <v>0</v>
      </c>
      <c r="BJ138" s="19" t="s">
        <v>87</v>
      </c>
      <c r="BK138" s="218">
        <f>ROUND(P138*H138,2)</f>
        <v>0</v>
      </c>
      <c r="BL138" s="19" t="s">
        <v>185</v>
      </c>
      <c r="BM138" s="217" t="s">
        <v>2358</v>
      </c>
    </row>
    <row r="139" s="2" customFormat="1">
      <c r="A139" s="38"/>
      <c r="B139" s="39"/>
      <c r="C139" s="38"/>
      <c r="D139" s="219" t="s">
        <v>177</v>
      </c>
      <c r="E139" s="38"/>
      <c r="F139" s="220" t="s">
        <v>565</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177</v>
      </c>
      <c r="AU139" s="19" t="s">
        <v>89</v>
      </c>
    </row>
    <row r="140" s="2" customFormat="1">
      <c r="A140" s="38"/>
      <c r="B140" s="39"/>
      <c r="C140" s="38"/>
      <c r="D140" s="219" t="s">
        <v>288</v>
      </c>
      <c r="E140" s="38"/>
      <c r="F140" s="223" t="s">
        <v>558</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288</v>
      </c>
      <c r="AU140" s="19" t="s">
        <v>89</v>
      </c>
    </row>
    <row r="141" s="13" customFormat="1">
      <c r="A141" s="13"/>
      <c r="B141" s="228"/>
      <c r="C141" s="13"/>
      <c r="D141" s="219" t="s">
        <v>291</v>
      </c>
      <c r="E141" s="229" t="s">
        <v>1</v>
      </c>
      <c r="F141" s="230" t="s">
        <v>2359</v>
      </c>
      <c r="G141" s="13"/>
      <c r="H141" s="231">
        <v>71</v>
      </c>
      <c r="I141" s="232"/>
      <c r="J141" s="232"/>
      <c r="K141" s="13"/>
      <c r="L141" s="13"/>
      <c r="M141" s="228"/>
      <c r="N141" s="233"/>
      <c r="O141" s="234"/>
      <c r="P141" s="234"/>
      <c r="Q141" s="234"/>
      <c r="R141" s="234"/>
      <c r="S141" s="234"/>
      <c r="T141" s="234"/>
      <c r="U141" s="234"/>
      <c r="V141" s="234"/>
      <c r="W141" s="234"/>
      <c r="X141" s="235"/>
      <c r="Y141" s="13"/>
      <c r="Z141" s="13"/>
      <c r="AA141" s="13"/>
      <c r="AB141" s="13"/>
      <c r="AC141" s="13"/>
      <c r="AD141" s="13"/>
      <c r="AE141" s="13"/>
      <c r="AT141" s="229" t="s">
        <v>291</v>
      </c>
      <c r="AU141" s="229" t="s">
        <v>89</v>
      </c>
      <c r="AV141" s="13" t="s">
        <v>89</v>
      </c>
      <c r="AW141" s="13" t="s">
        <v>4</v>
      </c>
      <c r="AX141" s="13" t="s">
        <v>87</v>
      </c>
      <c r="AY141" s="229" t="s">
        <v>167</v>
      </c>
    </row>
    <row r="142" s="2" customFormat="1" ht="24" customHeight="1">
      <c r="A142" s="38"/>
      <c r="B142" s="204"/>
      <c r="C142" s="205" t="s">
        <v>255</v>
      </c>
      <c r="D142" s="205" t="s">
        <v>170</v>
      </c>
      <c r="E142" s="206" t="s">
        <v>612</v>
      </c>
      <c r="F142" s="207" t="s">
        <v>613</v>
      </c>
      <c r="G142" s="208" t="s">
        <v>286</v>
      </c>
      <c r="H142" s="209">
        <v>262.15800000000002</v>
      </c>
      <c r="I142" s="210"/>
      <c r="J142" s="210"/>
      <c r="K142" s="211">
        <f>ROUND(P142*H142,2)</f>
        <v>0</v>
      </c>
      <c r="L142" s="207" t="s">
        <v>174</v>
      </c>
      <c r="M142" s="39"/>
      <c r="N142" s="212" t="s">
        <v>1</v>
      </c>
      <c r="O142" s="213" t="s">
        <v>43</v>
      </c>
      <c r="P142" s="214">
        <f>I142+J142</f>
        <v>0</v>
      </c>
      <c r="Q142" s="214">
        <f>ROUND(I142*H142,2)</f>
        <v>0</v>
      </c>
      <c r="R142" s="214">
        <f>ROUND(J142*H142,2)</f>
        <v>0</v>
      </c>
      <c r="S142" s="77"/>
      <c r="T142" s="215">
        <f>S142*H142</f>
        <v>0</v>
      </c>
      <c r="U142" s="215">
        <v>0</v>
      </c>
      <c r="V142" s="215">
        <f>U142*H142</f>
        <v>0</v>
      </c>
      <c r="W142" s="215">
        <v>0</v>
      </c>
      <c r="X142" s="216">
        <f>W142*H142</f>
        <v>0</v>
      </c>
      <c r="Y142" s="38"/>
      <c r="Z142" s="38"/>
      <c r="AA142" s="38"/>
      <c r="AB142" s="38"/>
      <c r="AC142" s="38"/>
      <c r="AD142" s="38"/>
      <c r="AE142" s="38"/>
      <c r="AR142" s="217" t="s">
        <v>185</v>
      </c>
      <c r="AT142" s="217" t="s">
        <v>170</v>
      </c>
      <c r="AU142" s="217" t="s">
        <v>89</v>
      </c>
      <c r="AY142" s="19" t="s">
        <v>167</v>
      </c>
      <c r="BE142" s="218">
        <f>IF(O142="základní",K142,0)</f>
        <v>0</v>
      </c>
      <c r="BF142" s="218">
        <f>IF(O142="snížená",K142,0)</f>
        <v>0</v>
      </c>
      <c r="BG142" s="218">
        <f>IF(O142="zákl. přenesená",K142,0)</f>
        <v>0</v>
      </c>
      <c r="BH142" s="218">
        <f>IF(O142="sníž. přenesená",K142,0)</f>
        <v>0</v>
      </c>
      <c r="BI142" s="218">
        <f>IF(O142="nulová",K142,0)</f>
        <v>0</v>
      </c>
      <c r="BJ142" s="19" t="s">
        <v>87</v>
      </c>
      <c r="BK142" s="218">
        <f>ROUND(P142*H142,2)</f>
        <v>0</v>
      </c>
      <c r="BL142" s="19" t="s">
        <v>185</v>
      </c>
      <c r="BM142" s="217" t="s">
        <v>2360</v>
      </c>
    </row>
    <row r="143" s="2" customFormat="1">
      <c r="A143" s="38"/>
      <c r="B143" s="39"/>
      <c r="C143" s="38"/>
      <c r="D143" s="219" t="s">
        <v>177</v>
      </c>
      <c r="E143" s="38"/>
      <c r="F143" s="220" t="s">
        <v>615</v>
      </c>
      <c r="G143" s="38"/>
      <c r="H143" s="38"/>
      <c r="I143" s="134"/>
      <c r="J143" s="134"/>
      <c r="K143" s="38"/>
      <c r="L143" s="38"/>
      <c r="M143" s="39"/>
      <c r="N143" s="221"/>
      <c r="O143" s="222"/>
      <c r="P143" s="77"/>
      <c r="Q143" s="77"/>
      <c r="R143" s="77"/>
      <c r="S143" s="77"/>
      <c r="T143" s="77"/>
      <c r="U143" s="77"/>
      <c r="V143" s="77"/>
      <c r="W143" s="77"/>
      <c r="X143" s="78"/>
      <c r="Y143" s="38"/>
      <c r="Z143" s="38"/>
      <c r="AA143" s="38"/>
      <c r="AB143" s="38"/>
      <c r="AC143" s="38"/>
      <c r="AD143" s="38"/>
      <c r="AE143" s="38"/>
      <c r="AT143" s="19" t="s">
        <v>177</v>
      </c>
      <c r="AU143" s="19" t="s">
        <v>89</v>
      </c>
    </row>
    <row r="144" s="13" customFormat="1">
      <c r="A144" s="13"/>
      <c r="B144" s="228"/>
      <c r="C144" s="13"/>
      <c r="D144" s="219" t="s">
        <v>291</v>
      </c>
      <c r="E144" s="229" t="s">
        <v>1</v>
      </c>
      <c r="F144" s="230" t="s">
        <v>2361</v>
      </c>
      <c r="G144" s="13"/>
      <c r="H144" s="231">
        <v>262.15800000000002</v>
      </c>
      <c r="I144" s="232"/>
      <c r="J144" s="232"/>
      <c r="K144" s="13"/>
      <c r="L144" s="13"/>
      <c r="M144" s="228"/>
      <c r="N144" s="233"/>
      <c r="O144" s="234"/>
      <c r="P144" s="234"/>
      <c r="Q144" s="234"/>
      <c r="R144" s="234"/>
      <c r="S144" s="234"/>
      <c r="T144" s="234"/>
      <c r="U144" s="234"/>
      <c r="V144" s="234"/>
      <c r="W144" s="234"/>
      <c r="X144" s="235"/>
      <c r="Y144" s="13"/>
      <c r="Z144" s="13"/>
      <c r="AA144" s="13"/>
      <c r="AB144" s="13"/>
      <c r="AC144" s="13"/>
      <c r="AD144" s="13"/>
      <c r="AE144" s="13"/>
      <c r="AT144" s="229" t="s">
        <v>291</v>
      </c>
      <c r="AU144" s="229" t="s">
        <v>89</v>
      </c>
      <c r="AV144" s="13" t="s">
        <v>89</v>
      </c>
      <c r="AW144" s="13" t="s">
        <v>4</v>
      </c>
      <c r="AX144" s="13" t="s">
        <v>87</v>
      </c>
      <c r="AY144" s="229" t="s">
        <v>167</v>
      </c>
    </row>
    <row r="145" s="2" customFormat="1" ht="24" customHeight="1">
      <c r="A145" s="38"/>
      <c r="B145" s="204"/>
      <c r="C145" s="205" t="s">
        <v>261</v>
      </c>
      <c r="D145" s="205" t="s">
        <v>170</v>
      </c>
      <c r="E145" s="206" t="s">
        <v>625</v>
      </c>
      <c r="F145" s="207" t="s">
        <v>626</v>
      </c>
      <c r="G145" s="208" t="s">
        <v>286</v>
      </c>
      <c r="H145" s="209">
        <v>262.15800000000002</v>
      </c>
      <c r="I145" s="210"/>
      <c r="J145" s="210"/>
      <c r="K145" s="211">
        <f>ROUND(P145*H145,2)</f>
        <v>0</v>
      </c>
      <c r="L145" s="207" t="s">
        <v>174</v>
      </c>
      <c r="M145" s="39"/>
      <c r="N145" s="212" t="s">
        <v>1</v>
      </c>
      <c r="O145" s="213" t="s">
        <v>43</v>
      </c>
      <c r="P145" s="214">
        <f>I145+J145</f>
        <v>0</v>
      </c>
      <c r="Q145" s="214">
        <f>ROUND(I145*H145,2)</f>
        <v>0</v>
      </c>
      <c r="R145" s="214">
        <f>ROUND(J145*H145,2)</f>
        <v>0</v>
      </c>
      <c r="S145" s="77"/>
      <c r="T145" s="215">
        <f>S145*H145</f>
        <v>0</v>
      </c>
      <c r="U145" s="215">
        <v>0</v>
      </c>
      <c r="V145" s="215">
        <f>U145*H145</f>
        <v>0</v>
      </c>
      <c r="W145" s="215">
        <v>0</v>
      </c>
      <c r="X145" s="216">
        <f>W145*H145</f>
        <v>0</v>
      </c>
      <c r="Y145" s="38"/>
      <c r="Z145" s="38"/>
      <c r="AA145" s="38"/>
      <c r="AB145" s="38"/>
      <c r="AC145" s="38"/>
      <c r="AD145" s="38"/>
      <c r="AE145" s="38"/>
      <c r="AR145" s="217" t="s">
        <v>185</v>
      </c>
      <c r="AT145" s="217" t="s">
        <v>170</v>
      </c>
      <c r="AU145" s="217" t="s">
        <v>89</v>
      </c>
      <c r="AY145" s="19" t="s">
        <v>167</v>
      </c>
      <c r="BE145" s="218">
        <f>IF(O145="základní",K145,0)</f>
        <v>0</v>
      </c>
      <c r="BF145" s="218">
        <f>IF(O145="snížená",K145,0)</f>
        <v>0</v>
      </c>
      <c r="BG145" s="218">
        <f>IF(O145="zákl. přenesená",K145,0)</f>
        <v>0</v>
      </c>
      <c r="BH145" s="218">
        <f>IF(O145="sníž. přenesená",K145,0)</f>
        <v>0</v>
      </c>
      <c r="BI145" s="218">
        <f>IF(O145="nulová",K145,0)</f>
        <v>0</v>
      </c>
      <c r="BJ145" s="19" t="s">
        <v>87</v>
      </c>
      <c r="BK145" s="218">
        <f>ROUND(P145*H145,2)</f>
        <v>0</v>
      </c>
      <c r="BL145" s="19" t="s">
        <v>185</v>
      </c>
      <c r="BM145" s="217" t="s">
        <v>2362</v>
      </c>
    </row>
    <row r="146" s="2" customFormat="1">
      <c r="A146" s="38"/>
      <c r="B146" s="39"/>
      <c r="C146" s="38"/>
      <c r="D146" s="219" t="s">
        <v>177</v>
      </c>
      <c r="E146" s="38"/>
      <c r="F146" s="220" t="s">
        <v>628</v>
      </c>
      <c r="G146" s="38"/>
      <c r="H146" s="38"/>
      <c r="I146" s="134"/>
      <c r="J146" s="134"/>
      <c r="K146" s="38"/>
      <c r="L146" s="38"/>
      <c r="M146" s="39"/>
      <c r="N146" s="221"/>
      <c r="O146" s="222"/>
      <c r="P146" s="77"/>
      <c r="Q146" s="77"/>
      <c r="R146" s="77"/>
      <c r="S146" s="77"/>
      <c r="T146" s="77"/>
      <c r="U146" s="77"/>
      <c r="V146" s="77"/>
      <c r="W146" s="77"/>
      <c r="X146" s="78"/>
      <c r="Y146" s="38"/>
      <c r="Z146" s="38"/>
      <c r="AA146" s="38"/>
      <c r="AB146" s="38"/>
      <c r="AC146" s="38"/>
      <c r="AD146" s="38"/>
      <c r="AE146" s="38"/>
      <c r="AT146" s="19" t="s">
        <v>177</v>
      </c>
      <c r="AU146" s="19" t="s">
        <v>89</v>
      </c>
    </row>
    <row r="147" s="13" customFormat="1">
      <c r="A147" s="13"/>
      <c r="B147" s="228"/>
      <c r="C147" s="13"/>
      <c r="D147" s="219" t="s">
        <v>291</v>
      </c>
      <c r="E147" s="229" t="s">
        <v>1</v>
      </c>
      <c r="F147" s="230" t="s">
        <v>2363</v>
      </c>
      <c r="G147" s="13"/>
      <c r="H147" s="231">
        <v>262.15800000000002</v>
      </c>
      <c r="I147" s="232"/>
      <c r="J147" s="232"/>
      <c r="K147" s="13"/>
      <c r="L147" s="13"/>
      <c r="M147" s="228"/>
      <c r="N147" s="233"/>
      <c r="O147" s="234"/>
      <c r="P147" s="234"/>
      <c r="Q147" s="234"/>
      <c r="R147" s="234"/>
      <c r="S147" s="234"/>
      <c r="T147" s="234"/>
      <c r="U147" s="234"/>
      <c r="V147" s="234"/>
      <c r="W147" s="234"/>
      <c r="X147" s="235"/>
      <c r="Y147" s="13"/>
      <c r="Z147" s="13"/>
      <c r="AA147" s="13"/>
      <c r="AB147" s="13"/>
      <c r="AC147" s="13"/>
      <c r="AD147" s="13"/>
      <c r="AE147" s="13"/>
      <c r="AT147" s="229" t="s">
        <v>291</v>
      </c>
      <c r="AU147" s="229" t="s">
        <v>89</v>
      </c>
      <c r="AV147" s="13" t="s">
        <v>89</v>
      </c>
      <c r="AW147" s="13" t="s">
        <v>4</v>
      </c>
      <c r="AX147" s="13" t="s">
        <v>87</v>
      </c>
      <c r="AY147" s="229" t="s">
        <v>167</v>
      </c>
    </row>
    <row r="148" s="2" customFormat="1" ht="24" customHeight="1">
      <c r="A148" s="38"/>
      <c r="B148" s="204"/>
      <c r="C148" s="205" t="s">
        <v>266</v>
      </c>
      <c r="D148" s="205" t="s">
        <v>170</v>
      </c>
      <c r="E148" s="206" t="s">
        <v>630</v>
      </c>
      <c r="F148" s="207" t="s">
        <v>631</v>
      </c>
      <c r="G148" s="208" t="s">
        <v>344</v>
      </c>
      <c r="H148" s="209">
        <v>498.10000000000002</v>
      </c>
      <c r="I148" s="210"/>
      <c r="J148" s="210"/>
      <c r="K148" s="211">
        <f>ROUND(P148*H148,2)</f>
        <v>0</v>
      </c>
      <c r="L148" s="207" t="s">
        <v>174</v>
      </c>
      <c r="M148" s="39"/>
      <c r="N148" s="212" t="s">
        <v>1</v>
      </c>
      <c r="O148" s="213" t="s">
        <v>43</v>
      </c>
      <c r="P148" s="214">
        <f>I148+J148</f>
        <v>0</v>
      </c>
      <c r="Q148" s="214">
        <f>ROUND(I148*H148,2)</f>
        <v>0</v>
      </c>
      <c r="R148" s="214">
        <f>ROUND(J148*H148,2)</f>
        <v>0</v>
      </c>
      <c r="S148" s="77"/>
      <c r="T148" s="215">
        <f>S148*H148</f>
        <v>0</v>
      </c>
      <c r="U148" s="215">
        <v>0</v>
      </c>
      <c r="V148" s="215">
        <f>U148*H148</f>
        <v>0</v>
      </c>
      <c r="W148" s="215">
        <v>0</v>
      </c>
      <c r="X148" s="216">
        <f>W148*H148</f>
        <v>0</v>
      </c>
      <c r="Y148" s="38"/>
      <c r="Z148" s="38"/>
      <c r="AA148" s="38"/>
      <c r="AB148" s="38"/>
      <c r="AC148" s="38"/>
      <c r="AD148" s="38"/>
      <c r="AE148" s="38"/>
      <c r="AR148" s="217" t="s">
        <v>185</v>
      </c>
      <c r="AT148" s="217" t="s">
        <v>170</v>
      </c>
      <c r="AU148" s="217" t="s">
        <v>89</v>
      </c>
      <c r="AY148" s="19" t="s">
        <v>167</v>
      </c>
      <c r="BE148" s="218">
        <f>IF(O148="základní",K148,0)</f>
        <v>0</v>
      </c>
      <c r="BF148" s="218">
        <f>IF(O148="snížená",K148,0)</f>
        <v>0</v>
      </c>
      <c r="BG148" s="218">
        <f>IF(O148="zákl. přenesená",K148,0)</f>
        <v>0</v>
      </c>
      <c r="BH148" s="218">
        <f>IF(O148="sníž. přenesená",K148,0)</f>
        <v>0</v>
      </c>
      <c r="BI148" s="218">
        <f>IF(O148="nulová",K148,0)</f>
        <v>0</v>
      </c>
      <c r="BJ148" s="19" t="s">
        <v>87</v>
      </c>
      <c r="BK148" s="218">
        <f>ROUND(P148*H148,2)</f>
        <v>0</v>
      </c>
      <c r="BL148" s="19" t="s">
        <v>185</v>
      </c>
      <c r="BM148" s="217" t="s">
        <v>2364</v>
      </c>
    </row>
    <row r="149" s="2" customFormat="1">
      <c r="A149" s="38"/>
      <c r="B149" s="39"/>
      <c r="C149" s="38"/>
      <c r="D149" s="219" t="s">
        <v>177</v>
      </c>
      <c r="E149" s="38"/>
      <c r="F149" s="220" t="s">
        <v>633</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177</v>
      </c>
      <c r="AU149" s="19" t="s">
        <v>89</v>
      </c>
    </row>
    <row r="150" s="13" customFormat="1">
      <c r="A150" s="13"/>
      <c r="B150" s="228"/>
      <c r="C150" s="13"/>
      <c r="D150" s="219" t="s">
        <v>291</v>
      </c>
      <c r="E150" s="229" t="s">
        <v>1</v>
      </c>
      <c r="F150" s="230" t="s">
        <v>2365</v>
      </c>
      <c r="G150" s="13"/>
      <c r="H150" s="231">
        <v>498.10000000000002</v>
      </c>
      <c r="I150" s="232"/>
      <c r="J150" s="232"/>
      <c r="K150" s="13"/>
      <c r="L150" s="13"/>
      <c r="M150" s="228"/>
      <c r="N150" s="233"/>
      <c r="O150" s="234"/>
      <c r="P150" s="234"/>
      <c r="Q150" s="234"/>
      <c r="R150" s="234"/>
      <c r="S150" s="234"/>
      <c r="T150" s="234"/>
      <c r="U150" s="234"/>
      <c r="V150" s="234"/>
      <c r="W150" s="234"/>
      <c r="X150" s="235"/>
      <c r="Y150" s="13"/>
      <c r="Z150" s="13"/>
      <c r="AA150" s="13"/>
      <c r="AB150" s="13"/>
      <c r="AC150" s="13"/>
      <c r="AD150" s="13"/>
      <c r="AE150" s="13"/>
      <c r="AT150" s="229" t="s">
        <v>291</v>
      </c>
      <c r="AU150" s="229" t="s">
        <v>89</v>
      </c>
      <c r="AV150" s="13" t="s">
        <v>89</v>
      </c>
      <c r="AW150" s="13" t="s">
        <v>4</v>
      </c>
      <c r="AX150" s="13" t="s">
        <v>87</v>
      </c>
      <c r="AY150" s="229" t="s">
        <v>167</v>
      </c>
    </row>
    <row r="151" s="2" customFormat="1" ht="24" customHeight="1">
      <c r="A151" s="38"/>
      <c r="B151" s="204"/>
      <c r="C151" s="205" t="s">
        <v>185</v>
      </c>
      <c r="D151" s="205" t="s">
        <v>170</v>
      </c>
      <c r="E151" s="206" t="s">
        <v>303</v>
      </c>
      <c r="F151" s="207" t="s">
        <v>304</v>
      </c>
      <c r="G151" s="208" t="s">
        <v>305</v>
      </c>
      <c r="H151" s="209">
        <v>873.86000000000001</v>
      </c>
      <c r="I151" s="210"/>
      <c r="J151" s="210"/>
      <c r="K151" s="211">
        <f>ROUND(P151*H151,2)</f>
        <v>0</v>
      </c>
      <c r="L151" s="207" t="s">
        <v>174</v>
      </c>
      <c r="M151" s="39"/>
      <c r="N151" s="212" t="s">
        <v>1</v>
      </c>
      <c r="O151" s="213" t="s">
        <v>43</v>
      </c>
      <c r="P151" s="214">
        <f>I151+J151</f>
        <v>0</v>
      </c>
      <c r="Q151" s="214">
        <f>ROUND(I151*H151,2)</f>
        <v>0</v>
      </c>
      <c r="R151" s="214">
        <f>ROUND(J151*H151,2)</f>
        <v>0</v>
      </c>
      <c r="S151" s="77"/>
      <c r="T151" s="215">
        <f>S151*H151</f>
        <v>0</v>
      </c>
      <c r="U151" s="215">
        <v>0</v>
      </c>
      <c r="V151" s="215">
        <f>U151*H151</f>
        <v>0</v>
      </c>
      <c r="W151" s="215">
        <v>0</v>
      </c>
      <c r="X151" s="216">
        <f>W151*H151</f>
        <v>0</v>
      </c>
      <c r="Y151" s="38"/>
      <c r="Z151" s="38"/>
      <c r="AA151" s="38"/>
      <c r="AB151" s="38"/>
      <c r="AC151" s="38"/>
      <c r="AD151" s="38"/>
      <c r="AE151" s="38"/>
      <c r="AR151" s="217" t="s">
        <v>185</v>
      </c>
      <c r="AT151" s="217" t="s">
        <v>170</v>
      </c>
      <c r="AU151" s="217" t="s">
        <v>89</v>
      </c>
      <c r="AY151" s="19" t="s">
        <v>167</v>
      </c>
      <c r="BE151" s="218">
        <f>IF(O151="základní",K151,0)</f>
        <v>0</v>
      </c>
      <c r="BF151" s="218">
        <f>IF(O151="snížená",K151,0)</f>
        <v>0</v>
      </c>
      <c r="BG151" s="218">
        <f>IF(O151="zákl. přenesená",K151,0)</f>
        <v>0</v>
      </c>
      <c r="BH151" s="218">
        <f>IF(O151="sníž. přenesená",K151,0)</f>
        <v>0</v>
      </c>
      <c r="BI151" s="218">
        <f>IF(O151="nulová",K151,0)</f>
        <v>0</v>
      </c>
      <c r="BJ151" s="19" t="s">
        <v>87</v>
      </c>
      <c r="BK151" s="218">
        <f>ROUND(P151*H151,2)</f>
        <v>0</v>
      </c>
      <c r="BL151" s="19" t="s">
        <v>185</v>
      </c>
      <c r="BM151" s="217" t="s">
        <v>2366</v>
      </c>
    </row>
    <row r="152" s="2" customFormat="1">
      <c r="A152" s="38"/>
      <c r="B152" s="39"/>
      <c r="C152" s="38"/>
      <c r="D152" s="219" t="s">
        <v>177</v>
      </c>
      <c r="E152" s="38"/>
      <c r="F152" s="220" t="s">
        <v>306</v>
      </c>
      <c r="G152" s="38"/>
      <c r="H152" s="38"/>
      <c r="I152" s="134"/>
      <c r="J152" s="134"/>
      <c r="K152" s="38"/>
      <c r="L152" s="38"/>
      <c r="M152" s="39"/>
      <c r="N152" s="221"/>
      <c r="O152" s="222"/>
      <c r="P152" s="77"/>
      <c r="Q152" s="77"/>
      <c r="R152" s="77"/>
      <c r="S152" s="77"/>
      <c r="T152" s="77"/>
      <c r="U152" s="77"/>
      <c r="V152" s="77"/>
      <c r="W152" s="77"/>
      <c r="X152" s="78"/>
      <c r="Y152" s="38"/>
      <c r="Z152" s="38"/>
      <c r="AA152" s="38"/>
      <c r="AB152" s="38"/>
      <c r="AC152" s="38"/>
      <c r="AD152" s="38"/>
      <c r="AE152" s="38"/>
      <c r="AT152" s="19" t="s">
        <v>177</v>
      </c>
      <c r="AU152" s="19" t="s">
        <v>89</v>
      </c>
    </row>
    <row r="153" s="2" customFormat="1">
      <c r="A153" s="38"/>
      <c r="B153" s="39"/>
      <c r="C153" s="38"/>
      <c r="D153" s="219" t="s">
        <v>288</v>
      </c>
      <c r="E153" s="38"/>
      <c r="F153" s="223" t="s">
        <v>307</v>
      </c>
      <c r="G153" s="38"/>
      <c r="H153" s="38"/>
      <c r="I153" s="134"/>
      <c r="J153" s="134"/>
      <c r="K153" s="38"/>
      <c r="L153" s="38"/>
      <c r="M153" s="39"/>
      <c r="N153" s="221"/>
      <c r="O153" s="222"/>
      <c r="P153" s="77"/>
      <c r="Q153" s="77"/>
      <c r="R153" s="77"/>
      <c r="S153" s="77"/>
      <c r="T153" s="77"/>
      <c r="U153" s="77"/>
      <c r="V153" s="77"/>
      <c r="W153" s="77"/>
      <c r="X153" s="78"/>
      <c r="Y153" s="38"/>
      <c r="Z153" s="38"/>
      <c r="AA153" s="38"/>
      <c r="AB153" s="38"/>
      <c r="AC153" s="38"/>
      <c r="AD153" s="38"/>
      <c r="AE153" s="38"/>
      <c r="AT153" s="19" t="s">
        <v>288</v>
      </c>
      <c r="AU153" s="19" t="s">
        <v>89</v>
      </c>
    </row>
    <row r="154" s="12" customFormat="1" ht="22.8" customHeight="1">
      <c r="A154" s="12"/>
      <c r="B154" s="190"/>
      <c r="C154" s="12"/>
      <c r="D154" s="191" t="s">
        <v>79</v>
      </c>
      <c r="E154" s="202" t="s">
        <v>89</v>
      </c>
      <c r="F154" s="202" t="s">
        <v>669</v>
      </c>
      <c r="G154" s="12"/>
      <c r="H154" s="12"/>
      <c r="I154" s="193"/>
      <c r="J154" s="193"/>
      <c r="K154" s="203">
        <f>BK154</f>
        <v>0</v>
      </c>
      <c r="L154" s="12"/>
      <c r="M154" s="190"/>
      <c r="N154" s="195"/>
      <c r="O154" s="196"/>
      <c r="P154" s="196"/>
      <c r="Q154" s="197">
        <f>SUM(Q155:Q157)</f>
        <v>0</v>
      </c>
      <c r="R154" s="197">
        <f>SUM(R155:R157)</f>
        <v>0</v>
      </c>
      <c r="S154" s="196"/>
      <c r="T154" s="198">
        <f>SUM(T155:T157)</f>
        <v>0</v>
      </c>
      <c r="U154" s="196"/>
      <c r="V154" s="198">
        <f>SUM(V155:V157)</f>
        <v>66.637619999999998</v>
      </c>
      <c r="W154" s="196"/>
      <c r="X154" s="199">
        <f>SUM(X155:X157)</f>
        <v>0</v>
      </c>
      <c r="Y154" s="12"/>
      <c r="Z154" s="12"/>
      <c r="AA154" s="12"/>
      <c r="AB154" s="12"/>
      <c r="AC154" s="12"/>
      <c r="AD154" s="12"/>
      <c r="AE154" s="12"/>
      <c r="AR154" s="191" t="s">
        <v>87</v>
      </c>
      <c r="AT154" s="200" t="s">
        <v>79</v>
      </c>
      <c r="AU154" s="200" t="s">
        <v>87</v>
      </c>
      <c r="AY154" s="191" t="s">
        <v>167</v>
      </c>
      <c r="BK154" s="201">
        <f>SUM(BK155:BK157)</f>
        <v>0</v>
      </c>
    </row>
    <row r="155" s="2" customFormat="1" ht="24" customHeight="1">
      <c r="A155" s="38"/>
      <c r="B155" s="204"/>
      <c r="C155" s="205" t="s">
        <v>166</v>
      </c>
      <c r="D155" s="205" t="s">
        <v>170</v>
      </c>
      <c r="E155" s="206" t="s">
        <v>670</v>
      </c>
      <c r="F155" s="207" t="s">
        <v>671</v>
      </c>
      <c r="G155" s="208" t="s">
        <v>462</v>
      </c>
      <c r="H155" s="209">
        <v>289</v>
      </c>
      <c r="I155" s="210"/>
      <c r="J155" s="210"/>
      <c r="K155" s="211">
        <f>ROUND(P155*H155,2)</f>
        <v>0</v>
      </c>
      <c r="L155" s="207" t="s">
        <v>174</v>
      </c>
      <c r="M155" s="39"/>
      <c r="N155" s="212" t="s">
        <v>1</v>
      </c>
      <c r="O155" s="213" t="s">
        <v>43</v>
      </c>
      <c r="P155" s="214">
        <f>I155+J155</f>
        <v>0</v>
      </c>
      <c r="Q155" s="214">
        <f>ROUND(I155*H155,2)</f>
        <v>0</v>
      </c>
      <c r="R155" s="214">
        <f>ROUND(J155*H155,2)</f>
        <v>0</v>
      </c>
      <c r="S155" s="77"/>
      <c r="T155" s="215">
        <f>S155*H155</f>
        <v>0</v>
      </c>
      <c r="U155" s="215">
        <v>0.23058000000000001</v>
      </c>
      <c r="V155" s="215">
        <f>U155*H155</f>
        <v>66.637619999999998</v>
      </c>
      <c r="W155" s="215">
        <v>0</v>
      </c>
      <c r="X155" s="216">
        <f>W155*H155</f>
        <v>0</v>
      </c>
      <c r="Y155" s="38"/>
      <c r="Z155" s="38"/>
      <c r="AA155" s="38"/>
      <c r="AB155" s="38"/>
      <c r="AC155" s="38"/>
      <c r="AD155" s="38"/>
      <c r="AE155" s="38"/>
      <c r="AR155" s="217" t="s">
        <v>185</v>
      </c>
      <c r="AT155" s="217" t="s">
        <v>170</v>
      </c>
      <c r="AU155" s="217" t="s">
        <v>89</v>
      </c>
      <c r="AY155" s="19" t="s">
        <v>167</v>
      </c>
      <c r="BE155" s="218">
        <f>IF(O155="základní",K155,0)</f>
        <v>0</v>
      </c>
      <c r="BF155" s="218">
        <f>IF(O155="snížená",K155,0)</f>
        <v>0</v>
      </c>
      <c r="BG155" s="218">
        <f>IF(O155="zákl. přenesená",K155,0)</f>
        <v>0</v>
      </c>
      <c r="BH155" s="218">
        <f>IF(O155="sníž. přenesená",K155,0)</f>
        <v>0</v>
      </c>
      <c r="BI155" s="218">
        <f>IF(O155="nulová",K155,0)</f>
        <v>0</v>
      </c>
      <c r="BJ155" s="19" t="s">
        <v>87</v>
      </c>
      <c r="BK155" s="218">
        <f>ROUND(P155*H155,2)</f>
        <v>0</v>
      </c>
      <c r="BL155" s="19" t="s">
        <v>185</v>
      </c>
      <c r="BM155" s="217" t="s">
        <v>2367</v>
      </c>
    </row>
    <row r="156" s="2" customFormat="1">
      <c r="A156" s="38"/>
      <c r="B156" s="39"/>
      <c r="C156" s="38"/>
      <c r="D156" s="219" t="s">
        <v>177</v>
      </c>
      <c r="E156" s="38"/>
      <c r="F156" s="220" t="s">
        <v>673</v>
      </c>
      <c r="G156" s="38"/>
      <c r="H156" s="38"/>
      <c r="I156" s="134"/>
      <c r="J156" s="134"/>
      <c r="K156" s="38"/>
      <c r="L156" s="38"/>
      <c r="M156" s="39"/>
      <c r="N156" s="221"/>
      <c r="O156" s="222"/>
      <c r="P156" s="77"/>
      <c r="Q156" s="77"/>
      <c r="R156" s="77"/>
      <c r="S156" s="77"/>
      <c r="T156" s="77"/>
      <c r="U156" s="77"/>
      <c r="V156" s="77"/>
      <c r="W156" s="77"/>
      <c r="X156" s="78"/>
      <c r="Y156" s="38"/>
      <c r="Z156" s="38"/>
      <c r="AA156" s="38"/>
      <c r="AB156" s="38"/>
      <c r="AC156" s="38"/>
      <c r="AD156" s="38"/>
      <c r="AE156" s="38"/>
      <c r="AT156" s="19" t="s">
        <v>177</v>
      </c>
      <c r="AU156" s="19" t="s">
        <v>89</v>
      </c>
    </row>
    <row r="157" s="13" customFormat="1">
      <c r="A157" s="13"/>
      <c r="B157" s="228"/>
      <c r="C157" s="13"/>
      <c r="D157" s="219" t="s">
        <v>291</v>
      </c>
      <c r="E157" s="229" t="s">
        <v>1</v>
      </c>
      <c r="F157" s="230" t="s">
        <v>2368</v>
      </c>
      <c r="G157" s="13"/>
      <c r="H157" s="231">
        <v>289</v>
      </c>
      <c r="I157" s="232"/>
      <c r="J157" s="232"/>
      <c r="K157" s="13"/>
      <c r="L157" s="13"/>
      <c r="M157" s="228"/>
      <c r="N157" s="233"/>
      <c r="O157" s="234"/>
      <c r="P157" s="234"/>
      <c r="Q157" s="234"/>
      <c r="R157" s="234"/>
      <c r="S157" s="234"/>
      <c r="T157" s="234"/>
      <c r="U157" s="234"/>
      <c r="V157" s="234"/>
      <c r="W157" s="234"/>
      <c r="X157" s="235"/>
      <c r="Y157" s="13"/>
      <c r="Z157" s="13"/>
      <c r="AA157" s="13"/>
      <c r="AB157" s="13"/>
      <c r="AC157" s="13"/>
      <c r="AD157" s="13"/>
      <c r="AE157" s="13"/>
      <c r="AT157" s="229" t="s">
        <v>291</v>
      </c>
      <c r="AU157" s="229" t="s">
        <v>89</v>
      </c>
      <c r="AV157" s="13" t="s">
        <v>89</v>
      </c>
      <c r="AW157" s="13" t="s">
        <v>4</v>
      </c>
      <c r="AX157" s="13" t="s">
        <v>87</v>
      </c>
      <c r="AY157" s="229" t="s">
        <v>167</v>
      </c>
    </row>
    <row r="158" s="12" customFormat="1" ht="22.8" customHeight="1">
      <c r="A158" s="12"/>
      <c r="B158" s="190"/>
      <c r="C158" s="12"/>
      <c r="D158" s="191" t="s">
        <v>79</v>
      </c>
      <c r="E158" s="202" t="s">
        <v>166</v>
      </c>
      <c r="F158" s="202" t="s">
        <v>721</v>
      </c>
      <c r="G158" s="12"/>
      <c r="H158" s="12"/>
      <c r="I158" s="193"/>
      <c r="J158" s="193"/>
      <c r="K158" s="203">
        <f>BK158</f>
        <v>0</v>
      </c>
      <c r="L158" s="12"/>
      <c r="M158" s="190"/>
      <c r="N158" s="195"/>
      <c r="O158" s="196"/>
      <c r="P158" s="196"/>
      <c r="Q158" s="197">
        <f>SUM(Q159:Q177)</f>
        <v>0</v>
      </c>
      <c r="R158" s="197">
        <f>SUM(R159:R177)</f>
        <v>0</v>
      </c>
      <c r="S158" s="196"/>
      <c r="T158" s="198">
        <f>SUM(T159:T177)</f>
        <v>0</v>
      </c>
      <c r="U158" s="196"/>
      <c r="V158" s="198">
        <f>SUM(V159:V177)</f>
        <v>648.33421243999999</v>
      </c>
      <c r="W158" s="196"/>
      <c r="X158" s="199">
        <f>SUM(X159:X177)</f>
        <v>0</v>
      </c>
      <c r="Y158" s="12"/>
      <c r="Z158" s="12"/>
      <c r="AA158" s="12"/>
      <c r="AB158" s="12"/>
      <c r="AC158" s="12"/>
      <c r="AD158" s="12"/>
      <c r="AE158" s="12"/>
      <c r="AR158" s="191" t="s">
        <v>87</v>
      </c>
      <c r="AT158" s="200" t="s">
        <v>79</v>
      </c>
      <c r="AU158" s="200" t="s">
        <v>87</v>
      </c>
      <c r="AY158" s="191" t="s">
        <v>167</v>
      </c>
      <c r="BK158" s="201">
        <f>SUM(BK159:BK177)</f>
        <v>0</v>
      </c>
    </row>
    <row r="159" s="2" customFormat="1" ht="24" customHeight="1">
      <c r="A159" s="38"/>
      <c r="B159" s="204"/>
      <c r="C159" s="205" t="s">
        <v>195</v>
      </c>
      <c r="D159" s="205" t="s">
        <v>170</v>
      </c>
      <c r="E159" s="206" t="s">
        <v>739</v>
      </c>
      <c r="F159" s="207" t="s">
        <v>740</v>
      </c>
      <c r="G159" s="208" t="s">
        <v>305</v>
      </c>
      <c r="H159" s="209">
        <v>873.86000000000001</v>
      </c>
      <c r="I159" s="210"/>
      <c r="J159" s="210"/>
      <c r="K159" s="211">
        <f>ROUND(P159*H159,2)</f>
        <v>0</v>
      </c>
      <c r="L159" s="207" t="s">
        <v>174</v>
      </c>
      <c r="M159" s="39"/>
      <c r="N159" s="212" t="s">
        <v>1</v>
      </c>
      <c r="O159" s="213" t="s">
        <v>43</v>
      </c>
      <c r="P159" s="214">
        <f>I159+J159</f>
        <v>0</v>
      </c>
      <c r="Q159" s="214">
        <f>ROUND(I159*H159,2)</f>
        <v>0</v>
      </c>
      <c r="R159" s="214">
        <f>ROUND(J159*H159,2)</f>
        <v>0</v>
      </c>
      <c r="S159" s="77"/>
      <c r="T159" s="215">
        <f>S159*H159</f>
        <v>0</v>
      </c>
      <c r="U159" s="215">
        <v>0.378</v>
      </c>
      <c r="V159" s="215">
        <f>U159*H159</f>
        <v>330.31907999999999</v>
      </c>
      <c r="W159" s="215">
        <v>0</v>
      </c>
      <c r="X159" s="216">
        <f>W159*H159</f>
        <v>0</v>
      </c>
      <c r="Y159" s="38"/>
      <c r="Z159" s="38"/>
      <c r="AA159" s="38"/>
      <c r="AB159" s="38"/>
      <c r="AC159" s="38"/>
      <c r="AD159" s="38"/>
      <c r="AE159" s="38"/>
      <c r="AR159" s="217" t="s">
        <v>185</v>
      </c>
      <c r="AT159" s="217" t="s">
        <v>170</v>
      </c>
      <c r="AU159" s="217" t="s">
        <v>89</v>
      </c>
      <c r="AY159" s="19" t="s">
        <v>167</v>
      </c>
      <c r="BE159" s="218">
        <f>IF(O159="základní",K159,0)</f>
        <v>0</v>
      </c>
      <c r="BF159" s="218">
        <f>IF(O159="snížená",K159,0)</f>
        <v>0</v>
      </c>
      <c r="BG159" s="218">
        <f>IF(O159="zákl. přenesená",K159,0)</f>
        <v>0</v>
      </c>
      <c r="BH159" s="218">
        <f>IF(O159="sníž. přenesená",K159,0)</f>
        <v>0</v>
      </c>
      <c r="BI159" s="218">
        <f>IF(O159="nulová",K159,0)</f>
        <v>0</v>
      </c>
      <c r="BJ159" s="19" t="s">
        <v>87</v>
      </c>
      <c r="BK159" s="218">
        <f>ROUND(P159*H159,2)</f>
        <v>0</v>
      </c>
      <c r="BL159" s="19" t="s">
        <v>185</v>
      </c>
      <c r="BM159" s="217" t="s">
        <v>2369</v>
      </c>
    </row>
    <row r="160" s="2" customFormat="1">
      <c r="A160" s="38"/>
      <c r="B160" s="39"/>
      <c r="C160" s="38"/>
      <c r="D160" s="219" t="s">
        <v>177</v>
      </c>
      <c r="E160" s="38"/>
      <c r="F160" s="220" t="s">
        <v>742</v>
      </c>
      <c r="G160" s="38"/>
      <c r="H160" s="38"/>
      <c r="I160" s="134"/>
      <c r="J160" s="134"/>
      <c r="K160" s="38"/>
      <c r="L160" s="38"/>
      <c r="M160" s="39"/>
      <c r="N160" s="221"/>
      <c r="O160" s="222"/>
      <c r="P160" s="77"/>
      <c r="Q160" s="77"/>
      <c r="R160" s="77"/>
      <c r="S160" s="77"/>
      <c r="T160" s="77"/>
      <c r="U160" s="77"/>
      <c r="V160" s="77"/>
      <c r="W160" s="77"/>
      <c r="X160" s="78"/>
      <c r="Y160" s="38"/>
      <c r="Z160" s="38"/>
      <c r="AA160" s="38"/>
      <c r="AB160" s="38"/>
      <c r="AC160" s="38"/>
      <c r="AD160" s="38"/>
      <c r="AE160" s="38"/>
      <c r="AT160" s="19" t="s">
        <v>177</v>
      </c>
      <c r="AU160" s="19" t="s">
        <v>89</v>
      </c>
    </row>
    <row r="161" s="2" customFormat="1">
      <c r="A161" s="38"/>
      <c r="B161" s="39"/>
      <c r="C161" s="38"/>
      <c r="D161" s="219" t="s">
        <v>189</v>
      </c>
      <c r="E161" s="38"/>
      <c r="F161" s="223" t="s">
        <v>2370</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189</v>
      </c>
      <c r="AU161" s="19" t="s">
        <v>89</v>
      </c>
    </row>
    <row r="162" s="13" customFormat="1">
      <c r="A162" s="13"/>
      <c r="B162" s="228"/>
      <c r="C162" s="13"/>
      <c r="D162" s="219" t="s">
        <v>291</v>
      </c>
      <c r="E162" s="229" t="s">
        <v>1</v>
      </c>
      <c r="F162" s="230" t="s">
        <v>2371</v>
      </c>
      <c r="G162" s="13"/>
      <c r="H162" s="231">
        <v>873.86000000000001</v>
      </c>
      <c r="I162" s="232"/>
      <c r="J162" s="232"/>
      <c r="K162" s="13"/>
      <c r="L162" s="13"/>
      <c r="M162" s="228"/>
      <c r="N162" s="233"/>
      <c r="O162" s="234"/>
      <c r="P162" s="234"/>
      <c r="Q162" s="234"/>
      <c r="R162" s="234"/>
      <c r="S162" s="234"/>
      <c r="T162" s="234"/>
      <c r="U162" s="234"/>
      <c r="V162" s="234"/>
      <c r="W162" s="234"/>
      <c r="X162" s="235"/>
      <c r="Y162" s="13"/>
      <c r="Z162" s="13"/>
      <c r="AA162" s="13"/>
      <c r="AB162" s="13"/>
      <c r="AC162" s="13"/>
      <c r="AD162" s="13"/>
      <c r="AE162" s="13"/>
      <c r="AT162" s="229" t="s">
        <v>291</v>
      </c>
      <c r="AU162" s="229" t="s">
        <v>89</v>
      </c>
      <c r="AV162" s="13" t="s">
        <v>89</v>
      </c>
      <c r="AW162" s="13" t="s">
        <v>4</v>
      </c>
      <c r="AX162" s="13" t="s">
        <v>80</v>
      </c>
      <c r="AY162" s="229" t="s">
        <v>167</v>
      </c>
    </row>
    <row r="163" s="14" customFormat="1">
      <c r="A163" s="14"/>
      <c r="B163" s="236"/>
      <c r="C163" s="14"/>
      <c r="D163" s="219" t="s">
        <v>291</v>
      </c>
      <c r="E163" s="237" t="s">
        <v>1</v>
      </c>
      <c r="F163" s="238" t="s">
        <v>294</v>
      </c>
      <c r="G163" s="14"/>
      <c r="H163" s="239">
        <v>873.86000000000001</v>
      </c>
      <c r="I163" s="240"/>
      <c r="J163" s="240"/>
      <c r="K163" s="14"/>
      <c r="L163" s="14"/>
      <c r="M163" s="236"/>
      <c r="N163" s="241"/>
      <c r="O163" s="242"/>
      <c r="P163" s="242"/>
      <c r="Q163" s="242"/>
      <c r="R163" s="242"/>
      <c r="S163" s="242"/>
      <c r="T163" s="242"/>
      <c r="U163" s="242"/>
      <c r="V163" s="242"/>
      <c r="W163" s="242"/>
      <c r="X163" s="243"/>
      <c r="Y163" s="14"/>
      <c r="Z163" s="14"/>
      <c r="AA163" s="14"/>
      <c r="AB163" s="14"/>
      <c r="AC163" s="14"/>
      <c r="AD163" s="14"/>
      <c r="AE163" s="14"/>
      <c r="AT163" s="237" t="s">
        <v>291</v>
      </c>
      <c r="AU163" s="237" t="s">
        <v>89</v>
      </c>
      <c r="AV163" s="14" t="s">
        <v>185</v>
      </c>
      <c r="AW163" s="14" t="s">
        <v>4</v>
      </c>
      <c r="AX163" s="14" t="s">
        <v>87</v>
      </c>
      <c r="AY163" s="237" t="s">
        <v>167</v>
      </c>
    </row>
    <row r="164" s="2" customFormat="1" ht="24" customHeight="1">
      <c r="A164" s="38"/>
      <c r="B164" s="204"/>
      <c r="C164" s="205" t="s">
        <v>200</v>
      </c>
      <c r="D164" s="205" t="s">
        <v>170</v>
      </c>
      <c r="E164" s="206" t="s">
        <v>2372</v>
      </c>
      <c r="F164" s="207" t="s">
        <v>2373</v>
      </c>
      <c r="G164" s="208" t="s">
        <v>305</v>
      </c>
      <c r="H164" s="209">
        <v>873.86400000000003</v>
      </c>
      <c r="I164" s="210"/>
      <c r="J164" s="210"/>
      <c r="K164" s="211">
        <f>ROUND(P164*H164,2)</f>
        <v>0</v>
      </c>
      <c r="L164" s="207" t="s">
        <v>174</v>
      </c>
      <c r="M164" s="39"/>
      <c r="N164" s="212" t="s">
        <v>1</v>
      </c>
      <c r="O164" s="213" t="s">
        <v>43</v>
      </c>
      <c r="P164" s="214">
        <f>I164+J164</f>
        <v>0</v>
      </c>
      <c r="Q164" s="214">
        <f>ROUND(I164*H164,2)</f>
        <v>0</v>
      </c>
      <c r="R164" s="214">
        <f>ROUND(J164*H164,2)</f>
        <v>0</v>
      </c>
      <c r="S164" s="77"/>
      <c r="T164" s="215">
        <f>S164*H164</f>
        <v>0</v>
      </c>
      <c r="U164" s="215">
        <v>0</v>
      </c>
      <c r="V164" s="215">
        <f>U164*H164</f>
        <v>0</v>
      </c>
      <c r="W164" s="215">
        <v>0</v>
      </c>
      <c r="X164" s="216">
        <f>W164*H164</f>
        <v>0</v>
      </c>
      <c r="Y164" s="38"/>
      <c r="Z164" s="38"/>
      <c r="AA164" s="38"/>
      <c r="AB164" s="38"/>
      <c r="AC164" s="38"/>
      <c r="AD164" s="38"/>
      <c r="AE164" s="38"/>
      <c r="AR164" s="217" t="s">
        <v>185</v>
      </c>
      <c r="AT164" s="217" t="s">
        <v>170</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185</v>
      </c>
      <c r="BM164" s="217" t="s">
        <v>2374</v>
      </c>
    </row>
    <row r="165" s="2" customFormat="1">
      <c r="A165" s="38"/>
      <c r="B165" s="39"/>
      <c r="C165" s="38"/>
      <c r="D165" s="219" t="s">
        <v>177</v>
      </c>
      <c r="E165" s="38"/>
      <c r="F165" s="220" t="s">
        <v>2375</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c r="A166" s="38"/>
      <c r="B166" s="39"/>
      <c r="C166" s="38"/>
      <c r="D166" s="219" t="s">
        <v>288</v>
      </c>
      <c r="E166" s="38"/>
      <c r="F166" s="223" t="s">
        <v>759</v>
      </c>
      <c r="G166" s="38"/>
      <c r="H166" s="38"/>
      <c r="I166" s="134"/>
      <c r="J166" s="134"/>
      <c r="K166" s="38"/>
      <c r="L166" s="38"/>
      <c r="M166" s="39"/>
      <c r="N166" s="221"/>
      <c r="O166" s="222"/>
      <c r="P166" s="77"/>
      <c r="Q166" s="77"/>
      <c r="R166" s="77"/>
      <c r="S166" s="77"/>
      <c r="T166" s="77"/>
      <c r="U166" s="77"/>
      <c r="V166" s="77"/>
      <c r="W166" s="77"/>
      <c r="X166" s="78"/>
      <c r="Y166" s="38"/>
      <c r="Z166" s="38"/>
      <c r="AA166" s="38"/>
      <c r="AB166" s="38"/>
      <c r="AC166" s="38"/>
      <c r="AD166" s="38"/>
      <c r="AE166" s="38"/>
      <c r="AT166" s="19" t="s">
        <v>288</v>
      </c>
      <c r="AU166" s="19" t="s">
        <v>89</v>
      </c>
    </row>
    <row r="167" s="13" customFormat="1">
      <c r="A167" s="13"/>
      <c r="B167" s="228"/>
      <c r="C167" s="13"/>
      <c r="D167" s="219" t="s">
        <v>291</v>
      </c>
      <c r="E167" s="229" t="s">
        <v>1</v>
      </c>
      <c r="F167" s="230" t="s">
        <v>2376</v>
      </c>
      <c r="G167" s="13"/>
      <c r="H167" s="231">
        <v>873.86400000000003</v>
      </c>
      <c r="I167" s="232"/>
      <c r="J167" s="232"/>
      <c r="K167" s="13"/>
      <c r="L167" s="13"/>
      <c r="M167" s="228"/>
      <c r="N167" s="233"/>
      <c r="O167" s="234"/>
      <c r="P167" s="234"/>
      <c r="Q167" s="234"/>
      <c r="R167" s="234"/>
      <c r="S167" s="234"/>
      <c r="T167" s="234"/>
      <c r="U167" s="234"/>
      <c r="V167" s="234"/>
      <c r="W167" s="234"/>
      <c r="X167" s="235"/>
      <c r="Y167" s="13"/>
      <c r="Z167" s="13"/>
      <c r="AA167" s="13"/>
      <c r="AB167" s="13"/>
      <c r="AC167" s="13"/>
      <c r="AD167" s="13"/>
      <c r="AE167" s="13"/>
      <c r="AT167" s="229" t="s">
        <v>291</v>
      </c>
      <c r="AU167" s="229" t="s">
        <v>89</v>
      </c>
      <c r="AV167" s="13" t="s">
        <v>89</v>
      </c>
      <c r="AW167" s="13" t="s">
        <v>4</v>
      </c>
      <c r="AX167" s="13" t="s">
        <v>87</v>
      </c>
      <c r="AY167" s="229" t="s">
        <v>167</v>
      </c>
    </row>
    <row r="168" s="2" customFormat="1" ht="24" customHeight="1">
      <c r="A168" s="38"/>
      <c r="B168" s="204"/>
      <c r="C168" s="205" t="s">
        <v>207</v>
      </c>
      <c r="D168" s="205" t="s">
        <v>170</v>
      </c>
      <c r="E168" s="206" t="s">
        <v>779</v>
      </c>
      <c r="F168" s="207" t="s">
        <v>780</v>
      </c>
      <c r="G168" s="208" t="s">
        <v>305</v>
      </c>
      <c r="H168" s="209">
        <v>873.86000000000001</v>
      </c>
      <c r="I168" s="210"/>
      <c r="J168" s="210"/>
      <c r="K168" s="211">
        <f>ROUND(P168*H168,2)</f>
        <v>0</v>
      </c>
      <c r="L168" s="207" t="s">
        <v>174</v>
      </c>
      <c r="M168" s="39"/>
      <c r="N168" s="212" t="s">
        <v>1</v>
      </c>
      <c r="O168" s="213" t="s">
        <v>43</v>
      </c>
      <c r="P168" s="214">
        <f>I168+J168</f>
        <v>0</v>
      </c>
      <c r="Q168" s="214">
        <f>ROUND(I168*H168,2)</f>
        <v>0</v>
      </c>
      <c r="R168" s="214">
        <f>ROUND(J168*H168,2)</f>
        <v>0</v>
      </c>
      <c r="S168" s="77"/>
      <c r="T168" s="215">
        <f>S168*H168</f>
        <v>0</v>
      </c>
      <c r="U168" s="215">
        <v>0.35759999999999997</v>
      </c>
      <c r="V168" s="215">
        <f>U168*H168</f>
        <v>312.49233599999997</v>
      </c>
      <c r="W168" s="215">
        <v>0</v>
      </c>
      <c r="X168" s="216">
        <f>W168*H168</f>
        <v>0</v>
      </c>
      <c r="Y168" s="38"/>
      <c r="Z168" s="38"/>
      <c r="AA168" s="38"/>
      <c r="AB168" s="38"/>
      <c r="AC168" s="38"/>
      <c r="AD168" s="38"/>
      <c r="AE168" s="38"/>
      <c r="AR168" s="217" t="s">
        <v>185</v>
      </c>
      <c r="AT168" s="217" t="s">
        <v>170</v>
      </c>
      <c r="AU168" s="217" t="s">
        <v>89</v>
      </c>
      <c r="AY168" s="19" t="s">
        <v>167</v>
      </c>
      <c r="BE168" s="218">
        <f>IF(O168="základní",K168,0)</f>
        <v>0</v>
      </c>
      <c r="BF168" s="218">
        <f>IF(O168="snížená",K168,0)</f>
        <v>0</v>
      </c>
      <c r="BG168" s="218">
        <f>IF(O168="zákl. přenesená",K168,0)</f>
        <v>0</v>
      </c>
      <c r="BH168" s="218">
        <f>IF(O168="sníž. přenesená",K168,0)</f>
        <v>0</v>
      </c>
      <c r="BI168" s="218">
        <f>IF(O168="nulová",K168,0)</f>
        <v>0</v>
      </c>
      <c r="BJ168" s="19" t="s">
        <v>87</v>
      </c>
      <c r="BK168" s="218">
        <f>ROUND(P168*H168,2)</f>
        <v>0</v>
      </c>
      <c r="BL168" s="19" t="s">
        <v>185</v>
      </c>
      <c r="BM168" s="217" t="s">
        <v>2377</v>
      </c>
    </row>
    <row r="169" s="2" customFormat="1">
      <c r="A169" s="38"/>
      <c r="B169" s="39"/>
      <c r="C169" s="38"/>
      <c r="D169" s="219" t="s">
        <v>177</v>
      </c>
      <c r="E169" s="38"/>
      <c r="F169" s="220" t="s">
        <v>782</v>
      </c>
      <c r="G169" s="38"/>
      <c r="H169" s="38"/>
      <c r="I169" s="134"/>
      <c r="J169" s="134"/>
      <c r="K169" s="38"/>
      <c r="L169" s="38"/>
      <c r="M169" s="39"/>
      <c r="N169" s="221"/>
      <c r="O169" s="222"/>
      <c r="P169" s="77"/>
      <c r="Q169" s="77"/>
      <c r="R169" s="77"/>
      <c r="S169" s="77"/>
      <c r="T169" s="77"/>
      <c r="U169" s="77"/>
      <c r="V169" s="77"/>
      <c r="W169" s="77"/>
      <c r="X169" s="78"/>
      <c r="Y169" s="38"/>
      <c r="Z169" s="38"/>
      <c r="AA169" s="38"/>
      <c r="AB169" s="38"/>
      <c r="AC169" s="38"/>
      <c r="AD169" s="38"/>
      <c r="AE169" s="38"/>
      <c r="AT169" s="19" t="s">
        <v>177</v>
      </c>
      <c r="AU169" s="19" t="s">
        <v>89</v>
      </c>
    </row>
    <row r="170" s="2" customFormat="1">
      <c r="A170" s="38"/>
      <c r="B170" s="39"/>
      <c r="C170" s="38"/>
      <c r="D170" s="219" t="s">
        <v>288</v>
      </c>
      <c r="E170" s="38"/>
      <c r="F170" s="223" t="s">
        <v>776</v>
      </c>
      <c r="G170" s="38"/>
      <c r="H170" s="38"/>
      <c r="I170" s="134"/>
      <c r="J170" s="134"/>
      <c r="K170" s="38"/>
      <c r="L170" s="38"/>
      <c r="M170" s="39"/>
      <c r="N170" s="221"/>
      <c r="O170" s="222"/>
      <c r="P170" s="77"/>
      <c r="Q170" s="77"/>
      <c r="R170" s="77"/>
      <c r="S170" s="77"/>
      <c r="T170" s="77"/>
      <c r="U170" s="77"/>
      <c r="V170" s="77"/>
      <c r="W170" s="77"/>
      <c r="X170" s="78"/>
      <c r="Y170" s="38"/>
      <c r="Z170" s="38"/>
      <c r="AA170" s="38"/>
      <c r="AB170" s="38"/>
      <c r="AC170" s="38"/>
      <c r="AD170" s="38"/>
      <c r="AE170" s="38"/>
      <c r="AT170" s="19" t="s">
        <v>288</v>
      </c>
      <c r="AU170" s="19" t="s">
        <v>89</v>
      </c>
    </row>
    <row r="171" s="2" customFormat="1" ht="24" customHeight="1">
      <c r="A171" s="38"/>
      <c r="B171" s="204"/>
      <c r="C171" s="205" t="s">
        <v>212</v>
      </c>
      <c r="D171" s="205" t="s">
        <v>170</v>
      </c>
      <c r="E171" s="206" t="s">
        <v>784</v>
      </c>
      <c r="F171" s="207" t="s">
        <v>785</v>
      </c>
      <c r="G171" s="208" t="s">
        <v>305</v>
      </c>
      <c r="H171" s="209">
        <v>873.86000000000001</v>
      </c>
      <c r="I171" s="210"/>
      <c r="J171" s="210"/>
      <c r="K171" s="211">
        <f>ROUND(P171*H171,2)</f>
        <v>0</v>
      </c>
      <c r="L171" s="207" t="s">
        <v>174</v>
      </c>
      <c r="M171" s="39"/>
      <c r="N171" s="212" t="s">
        <v>1</v>
      </c>
      <c r="O171" s="213" t="s">
        <v>43</v>
      </c>
      <c r="P171" s="214">
        <f>I171+J171</f>
        <v>0</v>
      </c>
      <c r="Q171" s="214">
        <f>ROUND(I171*H171,2)</f>
        <v>0</v>
      </c>
      <c r="R171" s="214">
        <f>ROUND(J171*H171,2)</f>
        <v>0</v>
      </c>
      <c r="S171" s="77"/>
      <c r="T171" s="215">
        <f>S171*H171</f>
        <v>0</v>
      </c>
      <c r="U171" s="215">
        <v>0.0060099999999999997</v>
      </c>
      <c r="V171" s="215">
        <f>U171*H171</f>
        <v>5.2518985999999996</v>
      </c>
      <c r="W171" s="215">
        <v>0</v>
      </c>
      <c r="X171" s="216">
        <f>W171*H171</f>
        <v>0</v>
      </c>
      <c r="Y171" s="38"/>
      <c r="Z171" s="38"/>
      <c r="AA171" s="38"/>
      <c r="AB171" s="38"/>
      <c r="AC171" s="38"/>
      <c r="AD171" s="38"/>
      <c r="AE171" s="38"/>
      <c r="AR171" s="217" t="s">
        <v>185</v>
      </c>
      <c r="AT171" s="217" t="s">
        <v>170</v>
      </c>
      <c r="AU171" s="217" t="s">
        <v>89</v>
      </c>
      <c r="AY171" s="19" t="s">
        <v>167</v>
      </c>
      <c r="BE171" s="218">
        <f>IF(O171="základní",K171,0)</f>
        <v>0</v>
      </c>
      <c r="BF171" s="218">
        <f>IF(O171="snížená",K171,0)</f>
        <v>0</v>
      </c>
      <c r="BG171" s="218">
        <f>IF(O171="zákl. přenesená",K171,0)</f>
        <v>0</v>
      </c>
      <c r="BH171" s="218">
        <f>IF(O171="sníž. přenesená",K171,0)</f>
        <v>0</v>
      </c>
      <c r="BI171" s="218">
        <f>IF(O171="nulová",K171,0)</f>
        <v>0</v>
      </c>
      <c r="BJ171" s="19" t="s">
        <v>87</v>
      </c>
      <c r="BK171" s="218">
        <f>ROUND(P171*H171,2)</f>
        <v>0</v>
      </c>
      <c r="BL171" s="19" t="s">
        <v>185</v>
      </c>
      <c r="BM171" s="217" t="s">
        <v>2378</v>
      </c>
    </row>
    <row r="172" s="2" customFormat="1">
      <c r="A172" s="38"/>
      <c r="B172" s="39"/>
      <c r="C172" s="38"/>
      <c r="D172" s="219" t="s">
        <v>177</v>
      </c>
      <c r="E172" s="38"/>
      <c r="F172" s="220" t="s">
        <v>787</v>
      </c>
      <c r="G172" s="38"/>
      <c r="H172" s="38"/>
      <c r="I172" s="134"/>
      <c r="J172" s="134"/>
      <c r="K172" s="38"/>
      <c r="L172" s="38"/>
      <c r="M172" s="39"/>
      <c r="N172" s="221"/>
      <c r="O172" s="222"/>
      <c r="P172" s="77"/>
      <c r="Q172" s="77"/>
      <c r="R172" s="77"/>
      <c r="S172" s="77"/>
      <c r="T172" s="77"/>
      <c r="U172" s="77"/>
      <c r="V172" s="77"/>
      <c r="W172" s="77"/>
      <c r="X172" s="78"/>
      <c r="Y172" s="38"/>
      <c r="Z172" s="38"/>
      <c r="AA172" s="38"/>
      <c r="AB172" s="38"/>
      <c r="AC172" s="38"/>
      <c r="AD172" s="38"/>
      <c r="AE172" s="38"/>
      <c r="AT172" s="19" t="s">
        <v>177</v>
      </c>
      <c r="AU172" s="19" t="s">
        <v>89</v>
      </c>
    </row>
    <row r="173" s="2" customFormat="1" ht="24" customHeight="1">
      <c r="A173" s="38"/>
      <c r="B173" s="204"/>
      <c r="C173" s="205" t="s">
        <v>217</v>
      </c>
      <c r="D173" s="205" t="s">
        <v>170</v>
      </c>
      <c r="E173" s="206" t="s">
        <v>790</v>
      </c>
      <c r="F173" s="207" t="s">
        <v>791</v>
      </c>
      <c r="G173" s="208" t="s">
        <v>305</v>
      </c>
      <c r="H173" s="209">
        <v>873.86400000000003</v>
      </c>
      <c r="I173" s="210"/>
      <c r="J173" s="210"/>
      <c r="K173" s="211">
        <f>ROUND(P173*H173,2)</f>
        <v>0</v>
      </c>
      <c r="L173" s="207" t="s">
        <v>174</v>
      </c>
      <c r="M173" s="39"/>
      <c r="N173" s="212" t="s">
        <v>1</v>
      </c>
      <c r="O173" s="213" t="s">
        <v>43</v>
      </c>
      <c r="P173" s="214">
        <f>I173+J173</f>
        <v>0</v>
      </c>
      <c r="Q173" s="214">
        <f>ROUND(I173*H173,2)</f>
        <v>0</v>
      </c>
      <c r="R173" s="214">
        <f>ROUND(J173*H173,2)</f>
        <v>0</v>
      </c>
      <c r="S173" s="77"/>
      <c r="T173" s="215">
        <f>S173*H173</f>
        <v>0</v>
      </c>
      <c r="U173" s="215">
        <v>0.00031</v>
      </c>
      <c r="V173" s="215">
        <f>U173*H173</f>
        <v>0.27089784</v>
      </c>
      <c r="W173" s="215">
        <v>0</v>
      </c>
      <c r="X173" s="216">
        <f>W173*H173</f>
        <v>0</v>
      </c>
      <c r="Y173" s="38"/>
      <c r="Z173" s="38"/>
      <c r="AA173" s="38"/>
      <c r="AB173" s="38"/>
      <c r="AC173" s="38"/>
      <c r="AD173" s="38"/>
      <c r="AE173" s="38"/>
      <c r="AR173" s="217" t="s">
        <v>185</v>
      </c>
      <c r="AT173" s="217" t="s">
        <v>170</v>
      </c>
      <c r="AU173" s="217" t="s">
        <v>89</v>
      </c>
      <c r="AY173" s="19" t="s">
        <v>167</v>
      </c>
      <c r="BE173" s="218">
        <f>IF(O173="základní",K173,0)</f>
        <v>0</v>
      </c>
      <c r="BF173" s="218">
        <f>IF(O173="snížená",K173,0)</f>
        <v>0</v>
      </c>
      <c r="BG173" s="218">
        <f>IF(O173="zákl. přenesená",K173,0)</f>
        <v>0</v>
      </c>
      <c r="BH173" s="218">
        <f>IF(O173="sníž. přenesená",K173,0)</f>
        <v>0</v>
      </c>
      <c r="BI173" s="218">
        <f>IF(O173="nulová",K173,0)</f>
        <v>0</v>
      </c>
      <c r="BJ173" s="19" t="s">
        <v>87</v>
      </c>
      <c r="BK173" s="218">
        <f>ROUND(P173*H173,2)</f>
        <v>0</v>
      </c>
      <c r="BL173" s="19" t="s">
        <v>185</v>
      </c>
      <c r="BM173" s="217" t="s">
        <v>2379</v>
      </c>
    </row>
    <row r="174" s="2" customFormat="1">
      <c r="A174" s="38"/>
      <c r="B174" s="39"/>
      <c r="C174" s="38"/>
      <c r="D174" s="219" t="s">
        <v>177</v>
      </c>
      <c r="E174" s="38"/>
      <c r="F174" s="220" t="s">
        <v>793</v>
      </c>
      <c r="G174" s="38"/>
      <c r="H174" s="38"/>
      <c r="I174" s="134"/>
      <c r="J174" s="134"/>
      <c r="K174" s="38"/>
      <c r="L174" s="38"/>
      <c r="M174" s="39"/>
      <c r="N174" s="221"/>
      <c r="O174" s="222"/>
      <c r="P174" s="77"/>
      <c r="Q174" s="77"/>
      <c r="R174" s="77"/>
      <c r="S174" s="77"/>
      <c r="T174" s="77"/>
      <c r="U174" s="77"/>
      <c r="V174" s="77"/>
      <c r="W174" s="77"/>
      <c r="X174" s="78"/>
      <c r="Y174" s="38"/>
      <c r="Z174" s="38"/>
      <c r="AA174" s="38"/>
      <c r="AB174" s="38"/>
      <c r="AC174" s="38"/>
      <c r="AD174" s="38"/>
      <c r="AE174" s="38"/>
      <c r="AT174" s="19" t="s">
        <v>177</v>
      </c>
      <c r="AU174" s="19" t="s">
        <v>89</v>
      </c>
    </row>
    <row r="175" s="2" customFormat="1" ht="24" customHeight="1">
      <c r="A175" s="38"/>
      <c r="B175" s="204"/>
      <c r="C175" s="205" t="s">
        <v>222</v>
      </c>
      <c r="D175" s="205" t="s">
        <v>170</v>
      </c>
      <c r="E175" s="206" t="s">
        <v>795</v>
      </c>
      <c r="F175" s="207" t="s">
        <v>796</v>
      </c>
      <c r="G175" s="208" t="s">
        <v>305</v>
      </c>
      <c r="H175" s="209">
        <v>873.86400000000003</v>
      </c>
      <c r="I175" s="210"/>
      <c r="J175" s="210"/>
      <c r="K175" s="211">
        <f>ROUND(P175*H175,2)</f>
        <v>0</v>
      </c>
      <c r="L175" s="207" t="s">
        <v>174</v>
      </c>
      <c r="M175" s="39"/>
      <c r="N175" s="212" t="s">
        <v>1</v>
      </c>
      <c r="O175" s="213" t="s">
        <v>43</v>
      </c>
      <c r="P175" s="214">
        <f>I175+J175</f>
        <v>0</v>
      </c>
      <c r="Q175" s="214">
        <f>ROUND(I175*H175,2)</f>
        <v>0</v>
      </c>
      <c r="R175" s="214">
        <f>ROUND(J175*H175,2)</f>
        <v>0</v>
      </c>
      <c r="S175" s="77"/>
      <c r="T175" s="215">
        <f>S175*H175</f>
        <v>0</v>
      </c>
      <c r="U175" s="215">
        <v>0</v>
      </c>
      <c r="V175" s="215">
        <f>U175*H175</f>
        <v>0</v>
      </c>
      <c r="W175" s="215">
        <v>0</v>
      </c>
      <c r="X175" s="216">
        <f>W175*H175</f>
        <v>0</v>
      </c>
      <c r="Y175" s="38"/>
      <c r="Z175" s="38"/>
      <c r="AA175" s="38"/>
      <c r="AB175" s="38"/>
      <c r="AC175" s="38"/>
      <c r="AD175" s="38"/>
      <c r="AE175" s="38"/>
      <c r="AR175" s="217" t="s">
        <v>185</v>
      </c>
      <c r="AT175" s="217" t="s">
        <v>170</v>
      </c>
      <c r="AU175" s="217" t="s">
        <v>89</v>
      </c>
      <c r="AY175" s="19" t="s">
        <v>167</v>
      </c>
      <c r="BE175" s="218">
        <f>IF(O175="základní",K175,0)</f>
        <v>0</v>
      </c>
      <c r="BF175" s="218">
        <f>IF(O175="snížená",K175,0)</f>
        <v>0</v>
      </c>
      <c r="BG175" s="218">
        <f>IF(O175="zákl. přenesená",K175,0)</f>
        <v>0</v>
      </c>
      <c r="BH175" s="218">
        <f>IF(O175="sníž. přenesená",K175,0)</f>
        <v>0</v>
      </c>
      <c r="BI175" s="218">
        <f>IF(O175="nulová",K175,0)</f>
        <v>0</v>
      </c>
      <c r="BJ175" s="19" t="s">
        <v>87</v>
      </c>
      <c r="BK175" s="218">
        <f>ROUND(P175*H175,2)</f>
        <v>0</v>
      </c>
      <c r="BL175" s="19" t="s">
        <v>185</v>
      </c>
      <c r="BM175" s="217" t="s">
        <v>2380</v>
      </c>
    </row>
    <row r="176" s="2" customFormat="1">
      <c r="A176" s="38"/>
      <c r="B176" s="39"/>
      <c r="C176" s="38"/>
      <c r="D176" s="219" t="s">
        <v>177</v>
      </c>
      <c r="E176" s="38"/>
      <c r="F176" s="220" t="s">
        <v>798</v>
      </c>
      <c r="G176" s="38"/>
      <c r="H176" s="38"/>
      <c r="I176" s="134"/>
      <c r="J176" s="134"/>
      <c r="K176" s="38"/>
      <c r="L176" s="38"/>
      <c r="M176" s="39"/>
      <c r="N176" s="221"/>
      <c r="O176" s="222"/>
      <c r="P176" s="77"/>
      <c r="Q176" s="77"/>
      <c r="R176" s="77"/>
      <c r="S176" s="77"/>
      <c r="T176" s="77"/>
      <c r="U176" s="77"/>
      <c r="V176" s="77"/>
      <c r="W176" s="77"/>
      <c r="X176" s="78"/>
      <c r="Y176" s="38"/>
      <c r="Z176" s="38"/>
      <c r="AA176" s="38"/>
      <c r="AB176" s="38"/>
      <c r="AC176" s="38"/>
      <c r="AD176" s="38"/>
      <c r="AE176" s="38"/>
      <c r="AT176" s="19" t="s">
        <v>177</v>
      </c>
      <c r="AU176" s="19" t="s">
        <v>89</v>
      </c>
    </row>
    <row r="177" s="2" customFormat="1">
      <c r="A177" s="38"/>
      <c r="B177" s="39"/>
      <c r="C177" s="38"/>
      <c r="D177" s="219" t="s">
        <v>288</v>
      </c>
      <c r="E177" s="38"/>
      <c r="F177" s="223" t="s">
        <v>799</v>
      </c>
      <c r="G177" s="38"/>
      <c r="H177" s="38"/>
      <c r="I177" s="134"/>
      <c r="J177" s="134"/>
      <c r="K177" s="38"/>
      <c r="L177" s="38"/>
      <c r="M177" s="39"/>
      <c r="N177" s="221"/>
      <c r="O177" s="222"/>
      <c r="P177" s="77"/>
      <c r="Q177" s="77"/>
      <c r="R177" s="77"/>
      <c r="S177" s="77"/>
      <c r="T177" s="77"/>
      <c r="U177" s="77"/>
      <c r="V177" s="77"/>
      <c r="W177" s="77"/>
      <c r="X177" s="78"/>
      <c r="Y177" s="38"/>
      <c r="Z177" s="38"/>
      <c r="AA177" s="38"/>
      <c r="AB177" s="38"/>
      <c r="AC177" s="38"/>
      <c r="AD177" s="38"/>
      <c r="AE177" s="38"/>
      <c r="AT177" s="19" t="s">
        <v>288</v>
      </c>
      <c r="AU177" s="19" t="s">
        <v>89</v>
      </c>
    </row>
    <row r="178" s="12" customFormat="1" ht="22.8" customHeight="1">
      <c r="A178" s="12"/>
      <c r="B178" s="190"/>
      <c r="C178" s="12"/>
      <c r="D178" s="191" t="s">
        <v>79</v>
      </c>
      <c r="E178" s="202" t="s">
        <v>212</v>
      </c>
      <c r="F178" s="202" t="s">
        <v>309</v>
      </c>
      <c r="G178" s="12"/>
      <c r="H178" s="12"/>
      <c r="I178" s="193"/>
      <c r="J178" s="193"/>
      <c r="K178" s="203">
        <f>BK178</f>
        <v>0</v>
      </c>
      <c r="L178" s="12"/>
      <c r="M178" s="190"/>
      <c r="N178" s="195"/>
      <c r="O178" s="196"/>
      <c r="P178" s="196"/>
      <c r="Q178" s="197">
        <f>SUM(Q179:Q184)</f>
        <v>0</v>
      </c>
      <c r="R178" s="197">
        <f>SUM(R179:R184)</f>
        <v>0</v>
      </c>
      <c r="S178" s="196"/>
      <c r="T178" s="198">
        <f>SUM(T179:T184)</f>
        <v>0</v>
      </c>
      <c r="U178" s="196"/>
      <c r="V178" s="198">
        <f>SUM(V179:V184)</f>
        <v>0.0027200000000000002</v>
      </c>
      <c r="W178" s="196"/>
      <c r="X178" s="199">
        <f>SUM(X179:X184)</f>
        <v>0</v>
      </c>
      <c r="Y178" s="12"/>
      <c r="Z178" s="12"/>
      <c r="AA178" s="12"/>
      <c r="AB178" s="12"/>
      <c r="AC178" s="12"/>
      <c r="AD178" s="12"/>
      <c r="AE178" s="12"/>
      <c r="AR178" s="191" t="s">
        <v>87</v>
      </c>
      <c r="AT178" s="200" t="s">
        <v>79</v>
      </c>
      <c r="AU178" s="200" t="s">
        <v>87</v>
      </c>
      <c r="AY178" s="191" t="s">
        <v>167</v>
      </c>
      <c r="BK178" s="201">
        <f>SUM(BK179:BK184)</f>
        <v>0</v>
      </c>
    </row>
    <row r="179" s="2" customFormat="1" ht="24" customHeight="1">
      <c r="A179" s="38"/>
      <c r="B179" s="204"/>
      <c r="C179" s="205" t="s">
        <v>226</v>
      </c>
      <c r="D179" s="205" t="s">
        <v>170</v>
      </c>
      <c r="E179" s="206" t="s">
        <v>1096</v>
      </c>
      <c r="F179" s="207" t="s">
        <v>1097</v>
      </c>
      <c r="G179" s="208" t="s">
        <v>462</v>
      </c>
      <c r="H179" s="209">
        <v>8</v>
      </c>
      <c r="I179" s="210"/>
      <c r="J179" s="210"/>
      <c r="K179" s="211">
        <f>ROUND(P179*H179,2)</f>
        <v>0</v>
      </c>
      <c r="L179" s="207" t="s">
        <v>174</v>
      </c>
      <c r="M179" s="39"/>
      <c r="N179" s="212" t="s">
        <v>1</v>
      </c>
      <c r="O179" s="213" t="s">
        <v>43</v>
      </c>
      <c r="P179" s="214">
        <f>I179+J179</f>
        <v>0</v>
      </c>
      <c r="Q179" s="214">
        <f>ROUND(I179*H179,2)</f>
        <v>0</v>
      </c>
      <c r="R179" s="214">
        <f>ROUND(J179*H179,2)</f>
        <v>0</v>
      </c>
      <c r="S179" s="77"/>
      <c r="T179" s="215">
        <f>S179*H179</f>
        <v>0</v>
      </c>
      <c r="U179" s="215">
        <v>0.00034000000000000002</v>
      </c>
      <c r="V179" s="215">
        <f>U179*H179</f>
        <v>0.0027200000000000002</v>
      </c>
      <c r="W179" s="215">
        <v>0</v>
      </c>
      <c r="X179" s="216">
        <f>W179*H179</f>
        <v>0</v>
      </c>
      <c r="Y179" s="38"/>
      <c r="Z179" s="38"/>
      <c r="AA179" s="38"/>
      <c r="AB179" s="38"/>
      <c r="AC179" s="38"/>
      <c r="AD179" s="38"/>
      <c r="AE179" s="38"/>
      <c r="AR179" s="217" t="s">
        <v>185</v>
      </c>
      <c r="AT179" s="217" t="s">
        <v>170</v>
      </c>
      <c r="AU179" s="217" t="s">
        <v>89</v>
      </c>
      <c r="AY179" s="19" t="s">
        <v>167</v>
      </c>
      <c r="BE179" s="218">
        <f>IF(O179="základní",K179,0)</f>
        <v>0</v>
      </c>
      <c r="BF179" s="218">
        <f>IF(O179="snížená",K179,0)</f>
        <v>0</v>
      </c>
      <c r="BG179" s="218">
        <f>IF(O179="zákl. přenesená",K179,0)</f>
        <v>0</v>
      </c>
      <c r="BH179" s="218">
        <f>IF(O179="sníž. přenesená",K179,0)</f>
        <v>0</v>
      </c>
      <c r="BI179" s="218">
        <f>IF(O179="nulová",K179,0)</f>
        <v>0</v>
      </c>
      <c r="BJ179" s="19" t="s">
        <v>87</v>
      </c>
      <c r="BK179" s="218">
        <f>ROUND(P179*H179,2)</f>
        <v>0</v>
      </c>
      <c r="BL179" s="19" t="s">
        <v>185</v>
      </c>
      <c r="BM179" s="217" t="s">
        <v>2381</v>
      </c>
    </row>
    <row r="180" s="2" customFormat="1">
      <c r="A180" s="38"/>
      <c r="B180" s="39"/>
      <c r="C180" s="38"/>
      <c r="D180" s="219" t="s">
        <v>177</v>
      </c>
      <c r="E180" s="38"/>
      <c r="F180" s="220" t="s">
        <v>1099</v>
      </c>
      <c r="G180" s="38"/>
      <c r="H180" s="38"/>
      <c r="I180" s="134"/>
      <c r="J180" s="134"/>
      <c r="K180" s="38"/>
      <c r="L180" s="38"/>
      <c r="M180" s="39"/>
      <c r="N180" s="221"/>
      <c r="O180" s="222"/>
      <c r="P180" s="77"/>
      <c r="Q180" s="77"/>
      <c r="R180" s="77"/>
      <c r="S180" s="77"/>
      <c r="T180" s="77"/>
      <c r="U180" s="77"/>
      <c r="V180" s="77"/>
      <c r="W180" s="77"/>
      <c r="X180" s="78"/>
      <c r="Y180" s="38"/>
      <c r="Z180" s="38"/>
      <c r="AA180" s="38"/>
      <c r="AB180" s="38"/>
      <c r="AC180" s="38"/>
      <c r="AD180" s="38"/>
      <c r="AE180" s="38"/>
      <c r="AT180" s="19" t="s">
        <v>177</v>
      </c>
      <c r="AU180" s="19" t="s">
        <v>89</v>
      </c>
    </row>
    <row r="181" s="2" customFormat="1">
      <c r="A181" s="38"/>
      <c r="B181" s="39"/>
      <c r="C181" s="38"/>
      <c r="D181" s="219" t="s">
        <v>288</v>
      </c>
      <c r="E181" s="38"/>
      <c r="F181" s="223" t="s">
        <v>1100</v>
      </c>
      <c r="G181" s="38"/>
      <c r="H181" s="38"/>
      <c r="I181" s="134"/>
      <c r="J181" s="134"/>
      <c r="K181" s="38"/>
      <c r="L181" s="38"/>
      <c r="M181" s="39"/>
      <c r="N181" s="221"/>
      <c r="O181" s="222"/>
      <c r="P181" s="77"/>
      <c r="Q181" s="77"/>
      <c r="R181" s="77"/>
      <c r="S181" s="77"/>
      <c r="T181" s="77"/>
      <c r="U181" s="77"/>
      <c r="V181" s="77"/>
      <c r="W181" s="77"/>
      <c r="X181" s="78"/>
      <c r="Y181" s="38"/>
      <c r="Z181" s="38"/>
      <c r="AA181" s="38"/>
      <c r="AB181" s="38"/>
      <c r="AC181" s="38"/>
      <c r="AD181" s="38"/>
      <c r="AE181" s="38"/>
      <c r="AT181" s="19" t="s">
        <v>288</v>
      </c>
      <c r="AU181" s="19" t="s">
        <v>89</v>
      </c>
    </row>
    <row r="182" s="2" customFormat="1" ht="24" customHeight="1">
      <c r="A182" s="38"/>
      <c r="B182" s="204"/>
      <c r="C182" s="205" t="s">
        <v>231</v>
      </c>
      <c r="D182" s="205" t="s">
        <v>170</v>
      </c>
      <c r="E182" s="206" t="s">
        <v>1102</v>
      </c>
      <c r="F182" s="207" t="s">
        <v>1103</v>
      </c>
      <c r="G182" s="208" t="s">
        <v>462</v>
      </c>
      <c r="H182" s="209">
        <v>8</v>
      </c>
      <c r="I182" s="210"/>
      <c r="J182" s="210"/>
      <c r="K182" s="211">
        <f>ROUND(P182*H182,2)</f>
        <v>0</v>
      </c>
      <c r="L182" s="207" t="s">
        <v>174</v>
      </c>
      <c r="M182" s="39"/>
      <c r="N182" s="212" t="s">
        <v>1</v>
      </c>
      <c r="O182" s="213" t="s">
        <v>43</v>
      </c>
      <c r="P182" s="214">
        <f>I182+J182</f>
        <v>0</v>
      </c>
      <c r="Q182" s="214">
        <f>ROUND(I182*H182,2)</f>
        <v>0</v>
      </c>
      <c r="R182" s="214">
        <f>ROUND(J182*H182,2)</f>
        <v>0</v>
      </c>
      <c r="S182" s="77"/>
      <c r="T182" s="215">
        <f>S182*H182</f>
        <v>0</v>
      </c>
      <c r="U182" s="215">
        <v>0</v>
      </c>
      <c r="V182" s="215">
        <f>U182*H182</f>
        <v>0</v>
      </c>
      <c r="W182" s="215">
        <v>0</v>
      </c>
      <c r="X182" s="216">
        <f>W182*H182</f>
        <v>0</v>
      </c>
      <c r="Y182" s="38"/>
      <c r="Z182" s="38"/>
      <c r="AA182" s="38"/>
      <c r="AB182" s="38"/>
      <c r="AC182" s="38"/>
      <c r="AD182" s="38"/>
      <c r="AE182" s="38"/>
      <c r="AR182" s="217" t="s">
        <v>185</v>
      </c>
      <c r="AT182" s="217" t="s">
        <v>170</v>
      </c>
      <c r="AU182" s="217" t="s">
        <v>89</v>
      </c>
      <c r="AY182" s="19" t="s">
        <v>167</v>
      </c>
      <c r="BE182" s="218">
        <f>IF(O182="základní",K182,0)</f>
        <v>0</v>
      </c>
      <c r="BF182" s="218">
        <f>IF(O182="snížená",K182,0)</f>
        <v>0</v>
      </c>
      <c r="BG182" s="218">
        <f>IF(O182="zákl. přenesená",K182,0)</f>
        <v>0</v>
      </c>
      <c r="BH182" s="218">
        <f>IF(O182="sníž. přenesená",K182,0)</f>
        <v>0</v>
      </c>
      <c r="BI182" s="218">
        <f>IF(O182="nulová",K182,0)</f>
        <v>0</v>
      </c>
      <c r="BJ182" s="19" t="s">
        <v>87</v>
      </c>
      <c r="BK182" s="218">
        <f>ROUND(P182*H182,2)</f>
        <v>0</v>
      </c>
      <c r="BL182" s="19" t="s">
        <v>185</v>
      </c>
      <c r="BM182" s="217" t="s">
        <v>2382</v>
      </c>
    </row>
    <row r="183" s="2" customFormat="1">
      <c r="A183" s="38"/>
      <c r="B183" s="39"/>
      <c r="C183" s="38"/>
      <c r="D183" s="219" t="s">
        <v>177</v>
      </c>
      <c r="E183" s="38"/>
      <c r="F183" s="220" t="s">
        <v>1105</v>
      </c>
      <c r="G183" s="38"/>
      <c r="H183" s="38"/>
      <c r="I183" s="134"/>
      <c r="J183" s="134"/>
      <c r="K183" s="38"/>
      <c r="L183" s="38"/>
      <c r="M183" s="39"/>
      <c r="N183" s="221"/>
      <c r="O183" s="222"/>
      <c r="P183" s="77"/>
      <c r="Q183" s="77"/>
      <c r="R183" s="77"/>
      <c r="S183" s="77"/>
      <c r="T183" s="77"/>
      <c r="U183" s="77"/>
      <c r="V183" s="77"/>
      <c r="W183" s="77"/>
      <c r="X183" s="78"/>
      <c r="Y183" s="38"/>
      <c r="Z183" s="38"/>
      <c r="AA183" s="38"/>
      <c r="AB183" s="38"/>
      <c r="AC183" s="38"/>
      <c r="AD183" s="38"/>
      <c r="AE183" s="38"/>
      <c r="AT183" s="19" t="s">
        <v>177</v>
      </c>
      <c r="AU183" s="19" t="s">
        <v>89</v>
      </c>
    </row>
    <row r="184" s="2" customFormat="1">
      <c r="A184" s="38"/>
      <c r="B184" s="39"/>
      <c r="C184" s="38"/>
      <c r="D184" s="219" t="s">
        <v>288</v>
      </c>
      <c r="E184" s="38"/>
      <c r="F184" s="223" t="s">
        <v>1106</v>
      </c>
      <c r="G184" s="38"/>
      <c r="H184" s="38"/>
      <c r="I184" s="134"/>
      <c r="J184" s="134"/>
      <c r="K184" s="38"/>
      <c r="L184" s="38"/>
      <c r="M184" s="39"/>
      <c r="N184" s="221"/>
      <c r="O184" s="222"/>
      <c r="P184" s="77"/>
      <c r="Q184" s="77"/>
      <c r="R184" s="77"/>
      <c r="S184" s="77"/>
      <c r="T184" s="77"/>
      <c r="U184" s="77"/>
      <c r="V184" s="77"/>
      <c r="W184" s="77"/>
      <c r="X184" s="78"/>
      <c r="Y184" s="38"/>
      <c r="Z184" s="38"/>
      <c r="AA184" s="38"/>
      <c r="AB184" s="38"/>
      <c r="AC184" s="38"/>
      <c r="AD184" s="38"/>
      <c r="AE184" s="38"/>
      <c r="AT184" s="19" t="s">
        <v>288</v>
      </c>
      <c r="AU184" s="19" t="s">
        <v>89</v>
      </c>
    </row>
    <row r="185" s="12" customFormat="1" ht="22.8" customHeight="1">
      <c r="A185" s="12"/>
      <c r="B185" s="190"/>
      <c r="C185" s="12"/>
      <c r="D185" s="191" t="s">
        <v>79</v>
      </c>
      <c r="E185" s="202" t="s">
        <v>418</v>
      </c>
      <c r="F185" s="202" t="s">
        <v>419</v>
      </c>
      <c r="G185" s="12"/>
      <c r="H185" s="12"/>
      <c r="I185" s="193"/>
      <c r="J185" s="193"/>
      <c r="K185" s="203">
        <f>BK185</f>
        <v>0</v>
      </c>
      <c r="L185" s="12"/>
      <c r="M185" s="190"/>
      <c r="N185" s="195"/>
      <c r="O185" s="196"/>
      <c r="P185" s="196"/>
      <c r="Q185" s="197">
        <f>SUM(Q186:Q197)</f>
        <v>0</v>
      </c>
      <c r="R185" s="197">
        <f>SUM(R186:R197)</f>
        <v>0</v>
      </c>
      <c r="S185" s="196"/>
      <c r="T185" s="198">
        <f>SUM(T186:T197)</f>
        <v>0</v>
      </c>
      <c r="U185" s="196"/>
      <c r="V185" s="198">
        <f>SUM(V186:V197)</f>
        <v>0</v>
      </c>
      <c r="W185" s="196"/>
      <c r="X185" s="199">
        <f>SUM(X186:X197)</f>
        <v>0</v>
      </c>
      <c r="Y185" s="12"/>
      <c r="Z185" s="12"/>
      <c r="AA185" s="12"/>
      <c r="AB185" s="12"/>
      <c r="AC185" s="12"/>
      <c r="AD185" s="12"/>
      <c r="AE185" s="12"/>
      <c r="AR185" s="191" t="s">
        <v>87</v>
      </c>
      <c r="AT185" s="200" t="s">
        <v>79</v>
      </c>
      <c r="AU185" s="200" t="s">
        <v>87</v>
      </c>
      <c r="AY185" s="191" t="s">
        <v>167</v>
      </c>
      <c r="BK185" s="201">
        <f>SUM(BK186:BK197)</f>
        <v>0</v>
      </c>
    </row>
    <row r="186" s="2" customFormat="1" ht="24" customHeight="1">
      <c r="A186" s="38"/>
      <c r="B186" s="204"/>
      <c r="C186" s="205" t="s">
        <v>235</v>
      </c>
      <c r="D186" s="205" t="s">
        <v>170</v>
      </c>
      <c r="E186" s="206" t="s">
        <v>1153</v>
      </c>
      <c r="F186" s="207" t="s">
        <v>1154</v>
      </c>
      <c r="G186" s="208" t="s">
        <v>344</v>
      </c>
      <c r="H186" s="209">
        <v>223.708</v>
      </c>
      <c r="I186" s="210"/>
      <c r="J186" s="210"/>
      <c r="K186" s="211">
        <f>ROUND(P186*H186,2)</f>
        <v>0</v>
      </c>
      <c r="L186" s="207" t="s">
        <v>174</v>
      </c>
      <c r="M186" s="39"/>
      <c r="N186" s="212" t="s">
        <v>1</v>
      </c>
      <c r="O186" s="213" t="s">
        <v>43</v>
      </c>
      <c r="P186" s="214">
        <f>I186+J186</f>
        <v>0</v>
      </c>
      <c r="Q186" s="214">
        <f>ROUND(I186*H186,2)</f>
        <v>0</v>
      </c>
      <c r="R186" s="214">
        <f>ROUND(J186*H186,2)</f>
        <v>0</v>
      </c>
      <c r="S186" s="77"/>
      <c r="T186" s="215">
        <f>S186*H186</f>
        <v>0</v>
      </c>
      <c r="U186" s="215">
        <v>0</v>
      </c>
      <c r="V186" s="215">
        <f>U186*H186</f>
        <v>0</v>
      </c>
      <c r="W186" s="215">
        <v>0</v>
      </c>
      <c r="X186" s="216">
        <f>W186*H186</f>
        <v>0</v>
      </c>
      <c r="Y186" s="38"/>
      <c r="Z186" s="38"/>
      <c r="AA186" s="38"/>
      <c r="AB186" s="38"/>
      <c r="AC186" s="38"/>
      <c r="AD186" s="38"/>
      <c r="AE186" s="38"/>
      <c r="AR186" s="217" t="s">
        <v>185</v>
      </c>
      <c r="AT186" s="217" t="s">
        <v>170</v>
      </c>
      <c r="AU186" s="217" t="s">
        <v>89</v>
      </c>
      <c r="AY186" s="19" t="s">
        <v>167</v>
      </c>
      <c r="BE186" s="218">
        <f>IF(O186="základní",K186,0)</f>
        <v>0</v>
      </c>
      <c r="BF186" s="218">
        <f>IF(O186="snížená",K186,0)</f>
        <v>0</v>
      </c>
      <c r="BG186" s="218">
        <f>IF(O186="zákl. přenesená",K186,0)</f>
        <v>0</v>
      </c>
      <c r="BH186" s="218">
        <f>IF(O186="sníž. přenesená",K186,0)</f>
        <v>0</v>
      </c>
      <c r="BI186" s="218">
        <f>IF(O186="nulová",K186,0)</f>
        <v>0</v>
      </c>
      <c r="BJ186" s="19" t="s">
        <v>87</v>
      </c>
      <c r="BK186" s="218">
        <f>ROUND(P186*H186,2)</f>
        <v>0</v>
      </c>
      <c r="BL186" s="19" t="s">
        <v>185</v>
      </c>
      <c r="BM186" s="217" t="s">
        <v>2383</v>
      </c>
    </row>
    <row r="187" s="2" customFormat="1">
      <c r="A187" s="38"/>
      <c r="B187" s="39"/>
      <c r="C187" s="38"/>
      <c r="D187" s="219" t="s">
        <v>177</v>
      </c>
      <c r="E187" s="38"/>
      <c r="F187" s="220" t="s">
        <v>1156</v>
      </c>
      <c r="G187" s="38"/>
      <c r="H187" s="38"/>
      <c r="I187" s="134"/>
      <c r="J187" s="134"/>
      <c r="K187" s="38"/>
      <c r="L187" s="38"/>
      <c r="M187" s="39"/>
      <c r="N187" s="221"/>
      <c r="O187" s="222"/>
      <c r="P187" s="77"/>
      <c r="Q187" s="77"/>
      <c r="R187" s="77"/>
      <c r="S187" s="77"/>
      <c r="T187" s="77"/>
      <c r="U187" s="77"/>
      <c r="V187" s="77"/>
      <c r="W187" s="77"/>
      <c r="X187" s="78"/>
      <c r="Y187" s="38"/>
      <c r="Z187" s="38"/>
      <c r="AA187" s="38"/>
      <c r="AB187" s="38"/>
      <c r="AC187" s="38"/>
      <c r="AD187" s="38"/>
      <c r="AE187" s="38"/>
      <c r="AT187" s="19" t="s">
        <v>177</v>
      </c>
      <c r="AU187" s="19" t="s">
        <v>89</v>
      </c>
    </row>
    <row r="188" s="2" customFormat="1">
      <c r="A188" s="38"/>
      <c r="B188" s="39"/>
      <c r="C188" s="38"/>
      <c r="D188" s="219" t="s">
        <v>288</v>
      </c>
      <c r="E188" s="38"/>
      <c r="F188" s="223" t="s">
        <v>1157</v>
      </c>
      <c r="G188" s="38"/>
      <c r="H188" s="38"/>
      <c r="I188" s="134"/>
      <c r="J188" s="134"/>
      <c r="K188" s="38"/>
      <c r="L188" s="38"/>
      <c r="M188" s="39"/>
      <c r="N188" s="221"/>
      <c r="O188" s="222"/>
      <c r="P188" s="77"/>
      <c r="Q188" s="77"/>
      <c r="R188" s="77"/>
      <c r="S188" s="77"/>
      <c r="T188" s="77"/>
      <c r="U188" s="77"/>
      <c r="V188" s="77"/>
      <c r="W188" s="77"/>
      <c r="X188" s="78"/>
      <c r="Y188" s="38"/>
      <c r="Z188" s="38"/>
      <c r="AA188" s="38"/>
      <c r="AB188" s="38"/>
      <c r="AC188" s="38"/>
      <c r="AD188" s="38"/>
      <c r="AE188" s="38"/>
      <c r="AT188" s="19" t="s">
        <v>288</v>
      </c>
      <c r="AU188" s="19" t="s">
        <v>89</v>
      </c>
    </row>
    <row r="189" s="13" customFormat="1">
      <c r="A189" s="13"/>
      <c r="B189" s="228"/>
      <c r="C189" s="13"/>
      <c r="D189" s="219" t="s">
        <v>291</v>
      </c>
      <c r="E189" s="229" t="s">
        <v>1</v>
      </c>
      <c r="F189" s="230" t="s">
        <v>2384</v>
      </c>
      <c r="G189" s="13"/>
      <c r="H189" s="231">
        <v>223.708</v>
      </c>
      <c r="I189" s="232"/>
      <c r="J189" s="232"/>
      <c r="K189" s="13"/>
      <c r="L189" s="13"/>
      <c r="M189" s="228"/>
      <c r="N189" s="233"/>
      <c r="O189" s="234"/>
      <c r="P189" s="234"/>
      <c r="Q189" s="234"/>
      <c r="R189" s="234"/>
      <c r="S189" s="234"/>
      <c r="T189" s="234"/>
      <c r="U189" s="234"/>
      <c r="V189" s="234"/>
      <c r="W189" s="234"/>
      <c r="X189" s="235"/>
      <c r="Y189" s="13"/>
      <c r="Z189" s="13"/>
      <c r="AA189" s="13"/>
      <c r="AB189" s="13"/>
      <c r="AC189" s="13"/>
      <c r="AD189" s="13"/>
      <c r="AE189" s="13"/>
      <c r="AT189" s="229" t="s">
        <v>291</v>
      </c>
      <c r="AU189" s="229" t="s">
        <v>89</v>
      </c>
      <c r="AV189" s="13" t="s">
        <v>89</v>
      </c>
      <c r="AW189" s="13" t="s">
        <v>4</v>
      </c>
      <c r="AX189" s="13" t="s">
        <v>87</v>
      </c>
      <c r="AY189" s="229" t="s">
        <v>167</v>
      </c>
    </row>
    <row r="190" s="2" customFormat="1" ht="24" customHeight="1">
      <c r="A190" s="38"/>
      <c r="B190" s="204"/>
      <c r="C190" s="205" t="s">
        <v>9</v>
      </c>
      <c r="D190" s="205" t="s">
        <v>170</v>
      </c>
      <c r="E190" s="206" t="s">
        <v>1160</v>
      </c>
      <c r="F190" s="207" t="s">
        <v>1161</v>
      </c>
      <c r="G190" s="208" t="s">
        <v>344</v>
      </c>
      <c r="H190" s="209">
        <v>447.416</v>
      </c>
      <c r="I190" s="210"/>
      <c r="J190" s="210"/>
      <c r="K190" s="211">
        <f>ROUND(P190*H190,2)</f>
        <v>0</v>
      </c>
      <c r="L190" s="207" t="s">
        <v>174</v>
      </c>
      <c r="M190" s="39"/>
      <c r="N190" s="212" t="s">
        <v>1</v>
      </c>
      <c r="O190" s="213" t="s">
        <v>43</v>
      </c>
      <c r="P190" s="214">
        <f>I190+J190</f>
        <v>0</v>
      </c>
      <c r="Q190" s="214">
        <f>ROUND(I190*H190,2)</f>
        <v>0</v>
      </c>
      <c r="R190" s="214">
        <f>ROUND(J190*H190,2)</f>
        <v>0</v>
      </c>
      <c r="S190" s="77"/>
      <c r="T190" s="215">
        <f>S190*H190</f>
        <v>0</v>
      </c>
      <c r="U190" s="215">
        <v>0</v>
      </c>
      <c r="V190" s="215">
        <f>U190*H190</f>
        <v>0</v>
      </c>
      <c r="W190" s="215">
        <v>0</v>
      </c>
      <c r="X190" s="216">
        <f>W190*H190</f>
        <v>0</v>
      </c>
      <c r="Y190" s="38"/>
      <c r="Z190" s="38"/>
      <c r="AA190" s="38"/>
      <c r="AB190" s="38"/>
      <c r="AC190" s="38"/>
      <c r="AD190" s="38"/>
      <c r="AE190" s="38"/>
      <c r="AR190" s="217" t="s">
        <v>185</v>
      </c>
      <c r="AT190" s="217" t="s">
        <v>170</v>
      </c>
      <c r="AU190" s="217" t="s">
        <v>89</v>
      </c>
      <c r="AY190" s="19" t="s">
        <v>167</v>
      </c>
      <c r="BE190" s="218">
        <f>IF(O190="základní",K190,0)</f>
        <v>0</v>
      </c>
      <c r="BF190" s="218">
        <f>IF(O190="snížená",K190,0)</f>
        <v>0</v>
      </c>
      <c r="BG190" s="218">
        <f>IF(O190="zákl. přenesená",K190,0)</f>
        <v>0</v>
      </c>
      <c r="BH190" s="218">
        <f>IF(O190="sníž. přenesená",K190,0)</f>
        <v>0</v>
      </c>
      <c r="BI190" s="218">
        <f>IF(O190="nulová",K190,0)</f>
        <v>0</v>
      </c>
      <c r="BJ190" s="19" t="s">
        <v>87</v>
      </c>
      <c r="BK190" s="218">
        <f>ROUND(P190*H190,2)</f>
        <v>0</v>
      </c>
      <c r="BL190" s="19" t="s">
        <v>185</v>
      </c>
      <c r="BM190" s="217" t="s">
        <v>2385</v>
      </c>
    </row>
    <row r="191" s="2" customFormat="1">
      <c r="A191" s="38"/>
      <c r="B191" s="39"/>
      <c r="C191" s="38"/>
      <c r="D191" s="219" t="s">
        <v>177</v>
      </c>
      <c r="E191" s="38"/>
      <c r="F191" s="220" t="s">
        <v>1163</v>
      </c>
      <c r="G191" s="38"/>
      <c r="H191" s="38"/>
      <c r="I191" s="134"/>
      <c r="J191" s="134"/>
      <c r="K191" s="38"/>
      <c r="L191" s="38"/>
      <c r="M191" s="39"/>
      <c r="N191" s="221"/>
      <c r="O191" s="222"/>
      <c r="P191" s="77"/>
      <c r="Q191" s="77"/>
      <c r="R191" s="77"/>
      <c r="S191" s="77"/>
      <c r="T191" s="77"/>
      <c r="U191" s="77"/>
      <c r="V191" s="77"/>
      <c r="W191" s="77"/>
      <c r="X191" s="78"/>
      <c r="Y191" s="38"/>
      <c r="Z191" s="38"/>
      <c r="AA191" s="38"/>
      <c r="AB191" s="38"/>
      <c r="AC191" s="38"/>
      <c r="AD191" s="38"/>
      <c r="AE191" s="38"/>
      <c r="AT191" s="19" t="s">
        <v>177</v>
      </c>
      <c r="AU191" s="19" t="s">
        <v>89</v>
      </c>
    </row>
    <row r="192" s="2" customFormat="1">
      <c r="A192" s="38"/>
      <c r="B192" s="39"/>
      <c r="C192" s="38"/>
      <c r="D192" s="219" t="s">
        <v>288</v>
      </c>
      <c r="E192" s="38"/>
      <c r="F192" s="223" t="s">
        <v>1157</v>
      </c>
      <c r="G192" s="38"/>
      <c r="H192" s="38"/>
      <c r="I192" s="134"/>
      <c r="J192" s="134"/>
      <c r="K192" s="38"/>
      <c r="L192" s="38"/>
      <c r="M192" s="39"/>
      <c r="N192" s="221"/>
      <c r="O192" s="222"/>
      <c r="P192" s="77"/>
      <c r="Q192" s="77"/>
      <c r="R192" s="77"/>
      <c r="S192" s="77"/>
      <c r="T192" s="77"/>
      <c r="U192" s="77"/>
      <c r="V192" s="77"/>
      <c r="W192" s="77"/>
      <c r="X192" s="78"/>
      <c r="Y192" s="38"/>
      <c r="Z192" s="38"/>
      <c r="AA192" s="38"/>
      <c r="AB192" s="38"/>
      <c r="AC192" s="38"/>
      <c r="AD192" s="38"/>
      <c r="AE192" s="38"/>
      <c r="AT192" s="19" t="s">
        <v>288</v>
      </c>
      <c r="AU192" s="19" t="s">
        <v>89</v>
      </c>
    </row>
    <row r="193" s="2" customFormat="1">
      <c r="A193" s="38"/>
      <c r="B193" s="39"/>
      <c r="C193" s="38"/>
      <c r="D193" s="219" t="s">
        <v>189</v>
      </c>
      <c r="E193" s="38"/>
      <c r="F193" s="223" t="s">
        <v>2386</v>
      </c>
      <c r="G193" s="38"/>
      <c r="H193" s="38"/>
      <c r="I193" s="134"/>
      <c r="J193" s="134"/>
      <c r="K193" s="38"/>
      <c r="L193" s="38"/>
      <c r="M193" s="39"/>
      <c r="N193" s="221"/>
      <c r="O193" s="222"/>
      <c r="P193" s="77"/>
      <c r="Q193" s="77"/>
      <c r="R193" s="77"/>
      <c r="S193" s="77"/>
      <c r="T193" s="77"/>
      <c r="U193" s="77"/>
      <c r="V193" s="77"/>
      <c r="W193" s="77"/>
      <c r="X193" s="78"/>
      <c r="Y193" s="38"/>
      <c r="Z193" s="38"/>
      <c r="AA193" s="38"/>
      <c r="AB193" s="38"/>
      <c r="AC193" s="38"/>
      <c r="AD193" s="38"/>
      <c r="AE193" s="38"/>
      <c r="AT193" s="19" t="s">
        <v>189</v>
      </c>
      <c r="AU193" s="19" t="s">
        <v>89</v>
      </c>
    </row>
    <row r="194" s="13" customFormat="1">
      <c r="A194" s="13"/>
      <c r="B194" s="228"/>
      <c r="C194" s="13"/>
      <c r="D194" s="219" t="s">
        <v>291</v>
      </c>
      <c r="E194" s="229" t="s">
        <v>1</v>
      </c>
      <c r="F194" s="230" t="s">
        <v>2387</v>
      </c>
      <c r="G194" s="13"/>
      <c r="H194" s="231">
        <v>447.416</v>
      </c>
      <c r="I194" s="232"/>
      <c r="J194" s="232"/>
      <c r="K194" s="13"/>
      <c r="L194" s="13"/>
      <c r="M194" s="228"/>
      <c r="N194" s="233"/>
      <c r="O194" s="234"/>
      <c r="P194" s="234"/>
      <c r="Q194" s="234"/>
      <c r="R194" s="234"/>
      <c r="S194" s="234"/>
      <c r="T194" s="234"/>
      <c r="U194" s="234"/>
      <c r="V194" s="234"/>
      <c r="W194" s="234"/>
      <c r="X194" s="235"/>
      <c r="Y194" s="13"/>
      <c r="Z194" s="13"/>
      <c r="AA194" s="13"/>
      <c r="AB194" s="13"/>
      <c r="AC194" s="13"/>
      <c r="AD194" s="13"/>
      <c r="AE194" s="13"/>
      <c r="AT194" s="229" t="s">
        <v>291</v>
      </c>
      <c r="AU194" s="229" t="s">
        <v>89</v>
      </c>
      <c r="AV194" s="13" t="s">
        <v>89</v>
      </c>
      <c r="AW194" s="13" t="s">
        <v>4</v>
      </c>
      <c r="AX194" s="13" t="s">
        <v>87</v>
      </c>
      <c r="AY194" s="229" t="s">
        <v>167</v>
      </c>
    </row>
    <row r="195" s="2" customFormat="1" ht="24" customHeight="1">
      <c r="A195" s="38"/>
      <c r="B195" s="204"/>
      <c r="C195" s="205" t="s">
        <v>250</v>
      </c>
      <c r="D195" s="205" t="s">
        <v>170</v>
      </c>
      <c r="E195" s="206" t="s">
        <v>1177</v>
      </c>
      <c r="F195" s="207" t="s">
        <v>1178</v>
      </c>
      <c r="G195" s="208" t="s">
        <v>344</v>
      </c>
      <c r="H195" s="209">
        <v>223.708</v>
      </c>
      <c r="I195" s="210"/>
      <c r="J195" s="210"/>
      <c r="K195" s="211">
        <f>ROUND(P195*H195,2)</f>
        <v>0</v>
      </c>
      <c r="L195" s="207" t="s">
        <v>174</v>
      </c>
      <c r="M195" s="39"/>
      <c r="N195" s="212" t="s">
        <v>1</v>
      </c>
      <c r="O195" s="213" t="s">
        <v>43</v>
      </c>
      <c r="P195" s="214">
        <f>I195+J195</f>
        <v>0</v>
      </c>
      <c r="Q195" s="214">
        <f>ROUND(I195*H195,2)</f>
        <v>0</v>
      </c>
      <c r="R195" s="214">
        <f>ROUND(J195*H195,2)</f>
        <v>0</v>
      </c>
      <c r="S195" s="77"/>
      <c r="T195" s="215">
        <f>S195*H195</f>
        <v>0</v>
      </c>
      <c r="U195" s="215">
        <v>0</v>
      </c>
      <c r="V195" s="215">
        <f>U195*H195</f>
        <v>0</v>
      </c>
      <c r="W195" s="215">
        <v>0</v>
      </c>
      <c r="X195" s="216">
        <f>W195*H195</f>
        <v>0</v>
      </c>
      <c r="Y195" s="38"/>
      <c r="Z195" s="38"/>
      <c r="AA195" s="38"/>
      <c r="AB195" s="38"/>
      <c r="AC195" s="38"/>
      <c r="AD195" s="38"/>
      <c r="AE195" s="38"/>
      <c r="AR195" s="217" t="s">
        <v>185</v>
      </c>
      <c r="AT195" s="217" t="s">
        <v>170</v>
      </c>
      <c r="AU195" s="217" t="s">
        <v>89</v>
      </c>
      <c r="AY195" s="19" t="s">
        <v>167</v>
      </c>
      <c r="BE195" s="218">
        <f>IF(O195="základní",K195,0)</f>
        <v>0</v>
      </c>
      <c r="BF195" s="218">
        <f>IF(O195="snížená",K195,0)</f>
        <v>0</v>
      </c>
      <c r="BG195" s="218">
        <f>IF(O195="zákl. přenesená",K195,0)</f>
        <v>0</v>
      </c>
      <c r="BH195" s="218">
        <f>IF(O195="sníž. přenesená",K195,0)</f>
        <v>0</v>
      </c>
      <c r="BI195" s="218">
        <f>IF(O195="nulová",K195,0)</f>
        <v>0</v>
      </c>
      <c r="BJ195" s="19" t="s">
        <v>87</v>
      </c>
      <c r="BK195" s="218">
        <f>ROUND(P195*H195,2)</f>
        <v>0</v>
      </c>
      <c r="BL195" s="19" t="s">
        <v>185</v>
      </c>
      <c r="BM195" s="217" t="s">
        <v>2388</v>
      </c>
    </row>
    <row r="196" s="2" customFormat="1">
      <c r="A196" s="38"/>
      <c r="B196" s="39"/>
      <c r="C196" s="38"/>
      <c r="D196" s="219" t="s">
        <v>177</v>
      </c>
      <c r="E196" s="38"/>
      <c r="F196" s="220" t="s">
        <v>1180</v>
      </c>
      <c r="G196" s="38"/>
      <c r="H196" s="38"/>
      <c r="I196" s="134"/>
      <c r="J196" s="134"/>
      <c r="K196" s="38"/>
      <c r="L196" s="38"/>
      <c r="M196" s="39"/>
      <c r="N196" s="221"/>
      <c r="O196" s="222"/>
      <c r="P196" s="77"/>
      <c r="Q196" s="77"/>
      <c r="R196" s="77"/>
      <c r="S196" s="77"/>
      <c r="T196" s="77"/>
      <c r="U196" s="77"/>
      <c r="V196" s="77"/>
      <c r="W196" s="77"/>
      <c r="X196" s="78"/>
      <c r="Y196" s="38"/>
      <c r="Z196" s="38"/>
      <c r="AA196" s="38"/>
      <c r="AB196" s="38"/>
      <c r="AC196" s="38"/>
      <c r="AD196" s="38"/>
      <c r="AE196" s="38"/>
      <c r="AT196" s="19" t="s">
        <v>177</v>
      </c>
      <c r="AU196" s="19" t="s">
        <v>89</v>
      </c>
    </row>
    <row r="197" s="13" customFormat="1">
      <c r="A197" s="13"/>
      <c r="B197" s="228"/>
      <c r="C197" s="13"/>
      <c r="D197" s="219" t="s">
        <v>291</v>
      </c>
      <c r="E197" s="229" t="s">
        <v>1</v>
      </c>
      <c r="F197" s="230" t="s">
        <v>2389</v>
      </c>
      <c r="G197" s="13"/>
      <c r="H197" s="231">
        <v>223.708</v>
      </c>
      <c r="I197" s="232"/>
      <c r="J197" s="232"/>
      <c r="K197" s="13"/>
      <c r="L197" s="13"/>
      <c r="M197" s="228"/>
      <c r="N197" s="233"/>
      <c r="O197" s="234"/>
      <c r="P197" s="234"/>
      <c r="Q197" s="234"/>
      <c r="R197" s="234"/>
      <c r="S197" s="234"/>
      <c r="T197" s="234"/>
      <c r="U197" s="234"/>
      <c r="V197" s="234"/>
      <c r="W197" s="234"/>
      <c r="X197" s="235"/>
      <c r="Y197" s="13"/>
      <c r="Z197" s="13"/>
      <c r="AA197" s="13"/>
      <c r="AB197" s="13"/>
      <c r="AC197" s="13"/>
      <c r="AD197" s="13"/>
      <c r="AE197" s="13"/>
      <c r="AT197" s="229" t="s">
        <v>291</v>
      </c>
      <c r="AU197" s="229" t="s">
        <v>89</v>
      </c>
      <c r="AV197" s="13" t="s">
        <v>89</v>
      </c>
      <c r="AW197" s="13" t="s">
        <v>4</v>
      </c>
      <c r="AX197" s="13" t="s">
        <v>87</v>
      </c>
      <c r="AY197" s="229" t="s">
        <v>167</v>
      </c>
    </row>
    <row r="198" s="12" customFormat="1" ht="22.8" customHeight="1">
      <c r="A198" s="12"/>
      <c r="B198" s="190"/>
      <c r="C198" s="12"/>
      <c r="D198" s="191" t="s">
        <v>79</v>
      </c>
      <c r="E198" s="202" t="s">
        <v>1183</v>
      </c>
      <c r="F198" s="202" t="s">
        <v>1184</v>
      </c>
      <c r="G198" s="12"/>
      <c r="H198" s="12"/>
      <c r="I198" s="193"/>
      <c r="J198" s="193"/>
      <c r="K198" s="203">
        <f>BK198</f>
        <v>0</v>
      </c>
      <c r="L198" s="12"/>
      <c r="M198" s="190"/>
      <c r="N198" s="195"/>
      <c r="O198" s="196"/>
      <c r="P198" s="196"/>
      <c r="Q198" s="197">
        <f>SUM(Q199:Q201)</f>
        <v>0</v>
      </c>
      <c r="R198" s="197">
        <f>SUM(R199:R201)</f>
        <v>0</v>
      </c>
      <c r="S198" s="196"/>
      <c r="T198" s="198">
        <f>SUM(T199:T201)</f>
        <v>0</v>
      </c>
      <c r="U198" s="196"/>
      <c r="V198" s="198">
        <f>SUM(V199:V201)</f>
        <v>0</v>
      </c>
      <c r="W198" s="196"/>
      <c r="X198" s="199">
        <f>SUM(X199:X201)</f>
        <v>0</v>
      </c>
      <c r="Y198" s="12"/>
      <c r="Z198" s="12"/>
      <c r="AA198" s="12"/>
      <c r="AB198" s="12"/>
      <c r="AC198" s="12"/>
      <c r="AD198" s="12"/>
      <c r="AE198" s="12"/>
      <c r="AR198" s="191" t="s">
        <v>87</v>
      </c>
      <c r="AT198" s="200" t="s">
        <v>79</v>
      </c>
      <c r="AU198" s="200" t="s">
        <v>87</v>
      </c>
      <c r="AY198" s="191" t="s">
        <v>167</v>
      </c>
      <c r="BK198" s="201">
        <f>SUM(BK199:BK201)</f>
        <v>0</v>
      </c>
    </row>
    <row r="199" s="2" customFormat="1" ht="24" customHeight="1">
      <c r="A199" s="38"/>
      <c r="B199" s="204"/>
      <c r="C199" s="205" t="s">
        <v>246</v>
      </c>
      <c r="D199" s="205" t="s">
        <v>170</v>
      </c>
      <c r="E199" s="206" t="s">
        <v>2390</v>
      </c>
      <c r="F199" s="207" t="s">
        <v>2391</v>
      </c>
      <c r="G199" s="208" t="s">
        <v>344</v>
      </c>
      <c r="H199" s="209">
        <v>715.11400000000003</v>
      </c>
      <c r="I199" s="210"/>
      <c r="J199" s="210"/>
      <c r="K199" s="211">
        <f>ROUND(P199*H199,2)</f>
        <v>0</v>
      </c>
      <c r="L199" s="207" t="s">
        <v>174</v>
      </c>
      <c r="M199" s="39"/>
      <c r="N199" s="212" t="s">
        <v>1</v>
      </c>
      <c r="O199" s="213" t="s">
        <v>43</v>
      </c>
      <c r="P199" s="214">
        <f>I199+J199</f>
        <v>0</v>
      </c>
      <c r="Q199" s="214">
        <f>ROUND(I199*H199,2)</f>
        <v>0</v>
      </c>
      <c r="R199" s="214">
        <f>ROUND(J199*H199,2)</f>
        <v>0</v>
      </c>
      <c r="S199" s="77"/>
      <c r="T199" s="215">
        <f>S199*H199</f>
        <v>0</v>
      </c>
      <c r="U199" s="215">
        <v>0</v>
      </c>
      <c r="V199" s="215">
        <f>U199*H199</f>
        <v>0</v>
      </c>
      <c r="W199" s="215">
        <v>0</v>
      </c>
      <c r="X199" s="216">
        <f>W199*H199</f>
        <v>0</v>
      </c>
      <c r="Y199" s="38"/>
      <c r="Z199" s="38"/>
      <c r="AA199" s="38"/>
      <c r="AB199" s="38"/>
      <c r="AC199" s="38"/>
      <c r="AD199" s="38"/>
      <c r="AE199" s="38"/>
      <c r="AR199" s="217" t="s">
        <v>185</v>
      </c>
      <c r="AT199" s="217" t="s">
        <v>170</v>
      </c>
      <c r="AU199" s="217" t="s">
        <v>89</v>
      </c>
      <c r="AY199" s="19" t="s">
        <v>167</v>
      </c>
      <c r="BE199" s="218">
        <f>IF(O199="základní",K199,0)</f>
        <v>0</v>
      </c>
      <c r="BF199" s="218">
        <f>IF(O199="snížená",K199,0)</f>
        <v>0</v>
      </c>
      <c r="BG199" s="218">
        <f>IF(O199="zákl. přenesená",K199,0)</f>
        <v>0</v>
      </c>
      <c r="BH199" s="218">
        <f>IF(O199="sníž. přenesená",K199,0)</f>
        <v>0</v>
      </c>
      <c r="BI199" s="218">
        <f>IF(O199="nulová",K199,0)</f>
        <v>0</v>
      </c>
      <c r="BJ199" s="19" t="s">
        <v>87</v>
      </c>
      <c r="BK199" s="218">
        <f>ROUND(P199*H199,2)</f>
        <v>0</v>
      </c>
      <c r="BL199" s="19" t="s">
        <v>185</v>
      </c>
      <c r="BM199" s="217" t="s">
        <v>2392</v>
      </c>
    </row>
    <row r="200" s="2" customFormat="1">
      <c r="A200" s="38"/>
      <c r="B200" s="39"/>
      <c r="C200" s="38"/>
      <c r="D200" s="219" t="s">
        <v>177</v>
      </c>
      <c r="E200" s="38"/>
      <c r="F200" s="220" t="s">
        <v>2393</v>
      </c>
      <c r="G200" s="38"/>
      <c r="H200" s="38"/>
      <c r="I200" s="134"/>
      <c r="J200" s="134"/>
      <c r="K200" s="38"/>
      <c r="L200" s="38"/>
      <c r="M200" s="39"/>
      <c r="N200" s="221"/>
      <c r="O200" s="222"/>
      <c r="P200" s="77"/>
      <c r="Q200" s="77"/>
      <c r="R200" s="77"/>
      <c r="S200" s="77"/>
      <c r="T200" s="77"/>
      <c r="U200" s="77"/>
      <c r="V200" s="77"/>
      <c r="W200" s="77"/>
      <c r="X200" s="78"/>
      <c r="Y200" s="38"/>
      <c r="Z200" s="38"/>
      <c r="AA200" s="38"/>
      <c r="AB200" s="38"/>
      <c r="AC200" s="38"/>
      <c r="AD200" s="38"/>
      <c r="AE200" s="38"/>
      <c r="AT200" s="19" t="s">
        <v>177</v>
      </c>
      <c r="AU200" s="19" t="s">
        <v>89</v>
      </c>
    </row>
    <row r="201" s="2" customFormat="1">
      <c r="A201" s="38"/>
      <c r="B201" s="39"/>
      <c r="C201" s="38"/>
      <c r="D201" s="219" t="s">
        <v>288</v>
      </c>
      <c r="E201" s="38"/>
      <c r="F201" s="223" t="s">
        <v>2394</v>
      </c>
      <c r="G201" s="38"/>
      <c r="H201" s="38"/>
      <c r="I201" s="134"/>
      <c r="J201" s="134"/>
      <c r="K201" s="38"/>
      <c r="L201" s="38"/>
      <c r="M201" s="39"/>
      <c r="N201" s="224"/>
      <c r="O201" s="225"/>
      <c r="P201" s="226"/>
      <c r="Q201" s="226"/>
      <c r="R201" s="226"/>
      <c r="S201" s="226"/>
      <c r="T201" s="226"/>
      <c r="U201" s="226"/>
      <c r="V201" s="226"/>
      <c r="W201" s="226"/>
      <c r="X201" s="227"/>
      <c r="Y201" s="38"/>
      <c r="Z201" s="38"/>
      <c r="AA201" s="38"/>
      <c r="AB201" s="38"/>
      <c r="AC201" s="38"/>
      <c r="AD201" s="38"/>
      <c r="AE201" s="38"/>
      <c r="AT201" s="19" t="s">
        <v>288</v>
      </c>
      <c r="AU201" s="19" t="s">
        <v>89</v>
      </c>
    </row>
    <row r="202" s="2" customFormat="1" ht="6.96" customHeight="1">
      <c r="A202" s="38"/>
      <c r="B202" s="60"/>
      <c r="C202" s="61"/>
      <c r="D202" s="61"/>
      <c r="E202" s="61"/>
      <c r="F202" s="61"/>
      <c r="G202" s="61"/>
      <c r="H202" s="61"/>
      <c r="I202" s="160"/>
      <c r="J202" s="160"/>
      <c r="K202" s="61"/>
      <c r="L202" s="61"/>
      <c r="M202" s="39"/>
      <c r="N202" s="38"/>
      <c r="P202" s="38"/>
      <c r="Q202" s="38"/>
      <c r="R202" s="38"/>
      <c r="S202" s="38"/>
      <c r="T202" s="38"/>
      <c r="U202" s="38"/>
      <c r="V202" s="38"/>
      <c r="W202" s="38"/>
      <c r="X202" s="38"/>
      <c r="Y202" s="38"/>
      <c r="Z202" s="38"/>
      <c r="AA202" s="38"/>
      <c r="AB202" s="38"/>
      <c r="AC202" s="38"/>
      <c r="AD202" s="38"/>
      <c r="AE202" s="38"/>
    </row>
  </sheetData>
  <autoFilter ref="C126:L201"/>
  <mergeCells count="12">
    <mergeCell ref="E7:H7"/>
    <mergeCell ref="E9:H9"/>
    <mergeCell ref="E11:H11"/>
    <mergeCell ref="E20:H20"/>
    <mergeCell ref="E29:H29"/>
    <mergeCell ref="E85:H85"/>
    <mergeCell ref="E87:H87"/>
    <mergeCell ref="E89:H89"/>
    <mergeCell ref="E115:H115"/>
    <mergeCell ref="E117:H117"/>
    <mergeCell ref="E119:H119"/>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126</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2395</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132</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22</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ROUND(K122,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ROUND((SUM(BE122:BE152)),  2)</f>
        <v>0</v>
      </c>
      <c r="G37" s="38"/>
      <c r="H37" s="38"/>
      <c r="I37" s="147">
        <v>0.20999999999999999</v>
      </c>
      <c r="J37" s="134"/>
      <c r="K37" s="143">
        <f>ROUND(((SUM(BE122:BE152))*I37),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ROUND((SUM(BF122:BF152)),  2)</f>
        <v>0</v>
      </c>
      <c r="G38" s="38"/>
      <c r="H38" s="38"/>
      <c r="I38" s="147">
        <v>0.14999999999999999</v>
      </c>
      <c r="J38" s="134"/>
      <c r="K38" s="143">
        <f>ROUND(((SUM(BF122:BF152))*I38),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ROUND((SUM(BG122:BG152)),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ROUND((SUM(BH122:BH152)),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ROUND((SUM(BI122:BI152)),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2395</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SO001 - Zařízení staveniště</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Choceň</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Q122</f>
        <v>0</v>
      </c>
      <c r="J98" s="167">
        <f>R122</f>
        <v>0</v>
      </c>
      <c r="K98" s="96">
        <f>K122</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142</v>
      </c>
      <c r="E99" s="170"/>
      <c r="F99" s="170"/>
      <c r="G99" s="170"/>
      <c r="H99" s="170"/>
      <c r="I99" s="171">
        <f>Q123</f>
        <v>0</v>
      </c>
      <c r="J99" s="171">
        <f>R123</f>
        <v>0</v>
      </c>
      <c r="K99" s="172">
        <f>K123</f>
        <v>0</v>
      </c>
      <c r="L99" s="9"/>
      <c r="M99" s="168"/>
      <c r="S99" s="9"/>
      <c r="T99" s="9"/>
      <c r="U99" s="9"/>
      <c r="V99" s="9"/>
      <c r="W99" s="9"/>
      <c r="X99" s="9"/>
      <c r="Y99" s="9"/>
      <c r="Z99" s="9"/>
      <c r="AA99" s="9"/>
      <c r="AB99" s="9"/>
      <c r="AC99" s="9"/>
      <c r="AD99" s="9"/>
      <c r="AE99" s="9"/>
    </row>
    <row r="100" s="10" customFormat="1" ht="19.92" customHeight="1">
      <c r="A100" s="10"/>
      <c r="B100" s="173"/>
      <c r="C100" s="10"/>
      <c r="D100" s="174" t="s">
        <v>2396</v>
      </c>
      <c r="E100" s="175"/>
      <c r="F100" s="175"/>
      <c r="G100" s="175"/>
      <c r="H100" s="175"/>
      <c r="I100" s="176">
        <f>Q124</f>
        <v>0</v>
      </c>
      <c r="J100" s="176">
        <f>R124</f>
        <v>0</v>
      </c>
      <c r="K100" s="177">
        <f>K124</f>
        <v>0</v>
      </c>
      <c r="L100" s="10"/>
      <c r="M100" s="173"/>
      <c r="S100" s="10"/>
      <c r="T100" s="10"/>
      <c r="U100" s="10"/>
      <c r="V100" s="10"/>
      <c r="W100" s="10"/>
      <c r="X100" s="10"/>
      <c r="Y100" s="10"/>
      <c r="Z100" s="10"/>
      <c r="AA100" s="10"/>
      <c r="AB100" s="10"/>
      <c r="AC100" s="10"/>
      <c r="AD100" s="10"/>
      <c r="AE100" s="10"/>
    </row>
    <row r="101" s="2" customFormat="1" ht="21.84" customHeight="1">
      <c r="A101" s="38"/>
      <c r="B101" s="39"/>
      <c r="C101" s="38"/>
      <c r="D101" s="38"/>
      <c r="E101" s="38"/>
      <c r="F101" s="38"/>
      <c r="G101" s="38"/>
      <c r="H101" s="38"/>
      <c r="I101" s="134"/>
      <c r="J101" s="134"/>
      <c r="K101" s="38"/>
      <c r="L101" s="38"/>
      <c r="M101" s="55"/>
      <c r="S101" s="38"/>
      <c r="T101" s="38"/>
      <c r="U101" s="38"/>
      <c r="V101" s="38"/>
      <c r="W101" s="38"/>
      <c r="X101" s="38"/>
      <c r="Y101" s="38"/>
      <c r="Z101" s="38"/>
      <c r="AA101" s="38"/>
      <c r="AB101" s="38"/>
      <c r="AC101" s="38"/>
      <c r="AD101" s="38"/>
      <c r="AE101" s="38"/>
    </row>
    <row r="102" s="2" customFormat="1" ht="6.96" customHeight="1">
      <c r="A102" s="38"/>
      <c r="B102" s="60"/>
      <c r="C102" s="61"/>
      <c r="D102" s="61"/>
      <c r="E102" s="61"/>
      <c r="F102" s="61"/>
      <c r="G102" s="61"/>
      <c r="H102" s="61"/>
      <c r="I102" s="160"/>
      <c r="J102" s="160"/>
      <c r="K102" s="61"/>
      <c r="L102" s="61"/>
      <c r="M102" s="55"/>
      <c r="S102" s="38"/>
      <c r="T102" s="38"/>
      <c r="U102" s="38"/>
      <c r="V102" s="38"/>
      <c r="W102" s="38"/>
      <c r="X102" s="38"/>
      <c r="Y102" s="38"/>
      <c r="Z102" s="38"/>
      <c r="AA102" s="38"/>
      <c r="AB102" s="38"/>
      <c r="AC102" s="38"/>
      <c r="AD102" s="38"/>
      <c r="AE102" s="38"/>
    </row>
    <row r="106" s="2" customFormat="1" ht="6.96" customHeight="1">
      <c r="A106" s="38"/>
      <c r="B106" s="62"/>
      <c r="C106" s="63"/>
      <c r="D106" s="63"/>
      <c r="E106" s="63"/>
      <c r="F106" s="63"/>
      <c r="G106" s="63"/>
      <c r="H106" s="63"/>
      <c r="I106" s="161"/>
      <c r="J106" s="161"/>
      <c r="K106" s="63"/>
      <c r="L106" s="63"/>
      <c r="M106" s="55"/>
      <c r="S106" s="38"/>
      <c r="T106" s="38"/>
      <c r="U106" s="38"/>
      <c r="V106" s="38"/>
      <c r="W106" s="38"/>
      <c r="X106" s="38"/>
      <c r="Y106" s="38"/>
      <c r="Z106" s="38"/>
      <c r="AA106" s="38"/>
      <c r="AB106" s="38"/>
      <c r="AC106" s="38"/>
      <c r="AD106" s="38"/>
      <c r="AE106" s="38"/>
    </row>
    <row r="107" s="2" customFormat="1" ht="24.96" customHeight="1">
      <c r="A107" s="38"/>
      <c r="B107" s="39"/>
      <c r="C107" s="23" t="s">
        <v>147</v>
      </c>
      <c r="D107" s="38"/>
      <c r="E107" s="38"/>
      <c r="F107" s="38"/>
      <c r="G107" s="38"/>
      <c r="H107" s="38"/>
      <c r="I107" s="134"/>
      <c r="J107" s="134"/>
      <c r="K107" s="38"/>
      <c r="L107" s="38"/>
      <c r="M107" s="55"/>
      <c r="S107" s="38"/>
      <c r="T107" s="38"/>
      <c r="U107" s="38"/>
      <c r="V107" s="38"/>
      <c r="W107" s="38"/>
      <c r="X107" s="38"/>
      <c r="Y107" s="38"/>
      <c r="Z107" s="38"/>
      <c r="AA107" s="38"/>
      <c r="AB107" s="38"/>
      <c r="AC107" s="38"/>
      <c r="AD107" s="38"/>
      <c r="AE107" s="38"/>
    </row>
    <row r="108" s="2" customFormat="1" ht="6.96" customHeight="1">
      <c r="A108" s="38"/>
      <c r="B108" s="39"/>
      <c r="C108" s="38"/>
      <c r="D108" s="38"/>
      <c r="E108" s="38"/>
      <c r="F108" s="38"/>
      <c r="G108" s="38"/>
      <c r="H108" s="38"/>
      <c r="I108" s="134"/>
      <c r="J108" s="134"/>
      <c r="K108" s="38"/>
      <c r="L108" s="38"/>
      <c r="M108" s="55"/>
      <c r="S108" s="38"/>
      <c r="T108" s="38"/>
      <c r="U108" s="38"/>
      <c r="V108" s="38"/>
      <c r="W108" s="38"/>
      <c r="X108" s="38"/>
      <c r="Y108" s="38"/>
      <c r="Z108" s="38"/>
      <c r="AA108" s="38"/>
      <c r="AB108" s="38"/>
      <c r="AC108" s="38"/>
      <c r="AD108" s="38"/>
      <c r="AE108" s="38"/>
    </row>
    <row r="109" s="2" customFormat="1" ht="12" customHeight="1">
      <c r="A109" s="38"/>
      <c r="B109" s="39"/>
      <c r="C109" s="32" t="s">
        <v>17</v>
      </c>
      <c r="D109" s="38"/>
      <c r="E109" s="38"/>
      <c r="F109" s="38"/>
      <c r="G109" s="38"/>
      <c r="H109" s="38"/>
      <c r="I109" s="134"/>
      <c r="J109" s="134"/>
      <c r="K109" s="38"/>
      <c r="L109" s="38"/>
      <c r="M109" s="55"/>
      <c r="S109" s="38"/>
      <c r="T109" s="38"/>
      <c r="U109" s="38"/>
      <c r="V109" s="38"/>
      <c r="W109" s="38"/>
      <c r="X109" s="38"/>
      <c r="Y109" s="38"/>
      <c r="Z109" s="38"/>
      <c r="AA109" s="38"/>
      <c r="AB109" s="38"/>
      <c r="AC109" s="38"/>
      <c r="AD109" s="38"/>
      <c r="AE109" s="38"/>
    </row>
    <row r="110" s="2" customFormat="1" ht="16.5" customHeight="1">
      <c r="A110" s="38"/>
      <c r="B110" s="39"/>
      <c r="C110" s="38"/>
      <c r="D110" s="38"/>
      <c r="E110" s="133" t="str">
        <f>E7</f>
        <v>Terminál v zeleni, Choceň</v>
      </c>
      <c r="F110" s="32"/>
      <c r="G110" s="32"/>
      <c r="H110" s="32"/>
      <c r="I110" s="134"/>
      <c r="J110" s="134"/>
      <c r="K110" s="38"/>
      <c r="L110" s="38"/>
      <c r="M110" s="55"/>
      <c r="S110" s="38"/>
      <c r="T110" s="38"/>
      <c r="U110" s="38"/>
      <c r="V110" s="38"/>
      <c r="W110" s="38"/>
      <c r="X110" s="38"/>
      <c r="Y110" s="38"/>
      <c r="Z110" s="38"/>
      <c r="AA110" s="38"/>
      <c r="AB110" s="38"/>
      <c r="AC110" s="38"/>
      <c r="AD110" s="38"/>
      <c r="AE110" s="38"/>
    </row>
    <row r="111" s="1" customFormat="1" ht="12" customHeight="1">
      <c r="B111" s="22"/>
      <c r="C111" s="32" t="s">
        <v>129</v>
      </c>
      <c r="I111" s="130"/>
      <c r="J111" s="130"/>
      <c r="M111" s="22"/>
    </row>
    <row r="112" s="2" customFormat="1" ht="16.5" customHeight="1">
      <c r="A112" s="38"/>
      <c r="B112" s="39"/>
      <c r="C112" s="38"/>
      <c r="D112" s="38"/>
      <c r="E112" s="133" t="s">
        <v>2395</v>
      </c>
      <c r="F112" s="38"/>
      <c r="G112" s="38"/>
      <c r="H112" s="38"/>
      <c r="I112" s="134"/>
      <c r="J112" s="134"/>
      <c r="K112" s="38"/>
      <c r="L112" s="38"/>
      <c r="M112" s="55"/>
      <c r="S112" s="38"/>
      <c r="T112" s="38"/>
      <c r="U112" s="38"/>
      <c r="V112" s="38"/>
      <c r="W112" s="38"/>
      <c r="X112" s="38"/>
      <c r="Y112" s="38"/>
      <c r="Z112" s="38"/>
      <c r="AA112" s="38"/>
      <c r="AB112" s="38"/>
      <c r="AC112" s="38"/>
      <c r="AD112" s="38"/>
      <c r="AE112" s="38"/>
    </row>
    <row r="113" s="2" customFormat="1" ht="12" customHeight="1">
      <c r="A113" s="38"/>
      <c r="B113" s="39"/>
      <c r="C113" s="32" t="s">
        <v>131</v>
      </c>
      <c r="D113" s="38"/>
      <c r="E113" s="38"/>
      <c r="F113" s="38"/>
      <c r="G113" s="38"/>
      <c r="H113" s="38"/>
      <c r="I113" s="134"/>
      <c r="J113" s="134"/>
      <c r="K113" s="38"/>
      <c r="L113" s="38"/>
      <c r="M113" s="55"/>
      <c r="S113" s="38"/>
      <c r="T113" s="38"/>
      <c r="U113" s="38"/>
      <c r="V113" s="38"/>
      <c r="W113" s="38"/>
      <c r="X113" s="38"/>
      <c r="Y113" s="38"/>
      <c r="Z113" s="38"/>
      <c r="AA113" s="38"/>
      <c r="AB113" s="38"/>
      <c r="AC113" s="38"/>
      <c r="AD113" s="38"/>
      <c r="AE113" s="38"/>
    </row>
    <row r="114" s="2" customFormat="1" ht="16.5" customHeight="1">
      <c r="A114" s="38"/>
      <c r="B114" s="39"/>
      <c r="C114" s="38"/>
      <c r="D114" s="38"/>
      <c r="E114" s="67" t="str">
        <f>E11</f>
        <v>SO001 - Zařízení staveniště</v>
      </c>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6.96" customHeight="1">
      <c r="A115" s="38"/>
      <c r="B115" s="39"/>
      <c r="C115" s="38"/>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2" customHeight="1">
      <c r="A116" s="38"/>
      <c r="B116" s="39"/>
      <c r="C116" s="32" t="s">
        <v>21</v>
      </c>
      <c r="D116" s="38"/>
      <c r="E116" s="38"/>
      <c r="F116" s="27" t="str">
        <f>F14</f>
        <v>Choceň</v>
      </c>
      <c r="G116" s="38"/>
      <c r="H116" s="38"/>
      <c r="I116" s="135" t="s">
        <v>23</v>
      </c>
      <c r="J116" s="137" t="str">
        <f>IF(J14="","",J14)</f>
        <v>11. 9. 2017</v>
      </c>
      <c r="K116" s="38"/>
      <c r="L116" s="38"/>
      <c r="M116" s="55"/>
      <c r="S116" s="38"/>
      <c r="T116" s="38"/>
      <c r="U116" s="38"/>
      <c r="V116" s="38"/>
      <c r="W116" s="38"/>
      <c r="X116" s="38"/>
      <c r="Y116" s="38"/>
      <c r="Z116" s="38"/>
      <c r="AA116" s="38"/>
      <c r="AB116" s="38"/>
      <c r="AC116" s="38"/>
      <c r="AD116" s="38"/>
      <c r="AE116" s="38"/>
    </row>
    <row r="117" s="2" customFormat="1" ht="6.96" customHeight="1">
      <c r="A117" s="38"/>
      <c r="B117" s="39"/>
      <c r="C117" s="38"/>
      <c r="D117" s="38"/>
      <c r="E117" s="38"/>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15.15" customHeight="1">
      <c r="A118" s="38"/>
      <c r="B118" s="39"/>
      <c r="C118" s="32" t="s">
        <v>25</v>
      </c>
      <c r="D118" s="38"/>
      <c r="E118" s="38"/>
      <c r="F118" s="27" t="str">
        <f>E17</f>
        <v>Město Choceň</v>
      </c>
      <c r="G118" s="38"/>
      <c r="H118" s="38"/>
      <c r="I118" s="135" t="s">
        <v>32</v>
      </c>
      <c r="J118" s="162" t="str">
        <f>E23</f>
        <v>Laboro ateliér s.r.o.</v>
      </c>
      <c r="K118" s="38"/>
      <c r="L118" s="38"/>
      <c r="M118" s="55"/>
      <c r="S118" s="38"/>
      <c r="T118" s="38"/>
      <c r="U118" s="38"/>
      <c r="V118" s="38"/>
      <c r="W118" s="38"/>
      <c r="X118" s="38"/>
      <c r="Y118" s="38"/>
      <c r="Z118" s="38"/>
      <c r="AA118" s="38"/>
      <c r="AB118" s="38"/>
      <c r="AC118" s="38"/>
      <c r="AD118" s="38"/>
      <c r="AE118" s="38"/>
    </row>
    <row r="119" s="2" customFormat="1" ht="15.15" customHeight="1">
      <c r="A119" s="38"/>
      <c r="B119" s="39"/>
      <c r="C119" s="32" t="s">
        <v>30</v>
      </c>
      <c r="D119" s="38"/>
      <c r="E119" s="38"/>
      <c r="F119" s="27" t="str">
        <f>IF(E20="","",E20)</f>
        <v>Vyplň údaj</v>
      </c>
      <c r="G119" s="38"/>
      <c r="H119" s="38"/>
      <c r="I119" s="135" t="s">
        <v>36</v>
      </c>
      <c r="J119" s="162" t="str">
        <f>E26</f>
        <v>Laboro ateliér s.r.o.</v>
      </c>
      <c r="K119" s="38"/>
      <c r="L119" s="38"/>
      <c r="M119" s="55"/>
      <c r="S119" s="38"/>
      <c r="T119" s="38"/>
      <c r="U119" s="38"/>
      <c r="V119" s="38"/>
      <c r="W119" s="38"/>
      <c r="X119" s="38"/>
      <c r="Y119" s="38"/>
      <c r="Z119" s="38"/>
      <c r="AA119" s="38"/>
      <c r="AB119" s="38"/>
      <c r="AC119" s="38"/>
      <c r="AD119" s="38"/>
      <c r="AE119" s="38"/>
    </row>
    <row r="120" s="2" customFormat="1" ht="10.32" customHeight="1">
      <c r="A120" s="38"/>
      <c r="B120" s="39"/>
      <c r="C120" s="38"/>
      <c r="D120" s="38"/>
      <c r="E120" s="38"/>
      <c r="F120" s="38"/>
      <c r="G120" s="38"/>
      <c r="H120" s="38"/>
      <c r="I120" s="134"/>
      <c r="J120" s="134"/>
      <c r="K120" s="38"/>
      <c r="L120" s="38"/>
      <c r="M120" s="55"/>
      <c r="S120" s="38"/>
      <c r="T120" s="38"/>
      <c r="U120" s="38"/>
      <c r="V120" s="38"/>
      <c r="W120" s="38"/>
      <c r="X120" s="38"/>
      <c r="Y120" s="38"/>
      <c r="Z120" s="38"/>
      <c r="AA120" s="38"/>
      <c r="AB120" s="38"/>
      <c r="AC120" s="38"/>
      <c r="AD120" s="38"/>
      <c r="AE120" s="38"/>
    </row>
    <row r="121" s="11" customFormat="1" ht="29.28" customHeight="1">
      <c r="A121" s="178"/>
      <c r="B121" s="179"/>
      <c r="C121" s="180" t="s">
        <v>148</v>
      </c>
      <c r="D121" s="181" t="s">
        <v>63</v>
      </c>
      <c r="E121" s="181" t="s">
        <v>59</v>
      </c>
      <c r="F121" s="181" t="s">
        <v>60</v>
      </c>
      <c r="G121" s="181" t="s">
        <v>149</v>
      </c>
      <c r="H121" s="181" t="s">
        <v>150</v>
      </c>
      <c r="I121" s="182" t="s">
        <v>151</v>
      </c>
      <c r="J121" s="182" t="s">
        <v>152</v>
      </c>
      <c r="K121" s="181" t="s">
        <v>139</v>
      </c>
      <c r="L121" s="183" t="s">
        <v>153</v>
      </c>
      <c r="M121" s="184"/>
      <c r="N121" s="86" t="s">
        <v>1</v>
      </c>
      <c r="O121" s="87" t="s">
        <v>42</v>
      </c>
      <c r="P121" s="87" t="s">
        <v>154</v>
      </c>
      <c r="Q121" s="87" t="s">
        <v>155</v>
      </c>
      <c r="R121" s="87" t="s">
        <v>156</v>
      </c>
      <c r="S121" s="87" t="s">
        <v>157</v>
      </c>
      <c r="T121" s="87" t="s">
        <v>158</v>
      </c>
      <c r="U121" s="87" t="s">
        <v>159</v>
      </c>
      <c r="V121" s="87" t="s">
        <v>160</v>
      </c>
      <c r="W121" s="87" t="s">
        <v>161</v>
      </c>
      <c r="X121" s="88" t="s">
        <v>162</v>
      </c>
      <c r="Y121" s="178"/>
      <c r="Z121" s="178"/>
      <c r="AA121" s="178"/>
      <c r="AB121" s="178"/>
      <c r="AC121" s="178"/>
      <c r="AD121" s="178"/>
      <c r="AE121" s="178"/>
    </row>
    <row r="122" s="2" customFormat="1" ht="22.8" customHeight="1">
      <c r="A122" s="38"/>
      <c r="B122" s="39"/>
      <c r="C122" s="93" t="s">
        <v>163</v>
      </c>
      <c r="D122" s="38"/>
      <c r="E122" s="38"/>
      <c r="F122" s="38"/>
      <c r="G122" s="38"/>
      <c r="H122" s="38"/>
      <c r="I122" s="134"/>
      <c r="J122" s="134"/>
      <c r="K122" s="185">
        <f>BK122</f>
        <v>0</v>
      </c>
      <c r="L122" s="38"/>
      <c r="M122" s="39"/>
      <c r="N122" s="89"/>
      <c r="O122" s="73"/>
      <c r="P122" s="90"/>
      <c r="Q122" s="186">
        <f>Q123</f>
        <v>0</v>
      </c>
      <c r="R122" s="186">
        <f>R123</f>
        <v>0</v>
      </c>
      <c r="S122" s="90"/>
      <c r="T122" s="187">
        <f>T123</f>
        <v>0</v>
      </c>
      <c r="U122" s="90"/>
      <c r="V122" s="187">
        <f>V123</f>
        <v>0</v>
      </c>
      <c r="W122" s="90"/>
      <c r="X122" s="188">
        <f>X123</f>
        <v>0</v>
      </c>
      <c r="Y122" s="38"/>
      <c r="Z122" s="38"/>
      <c r="AA122" s="38"/>
      <c r="AB122" s="38"/>
      <c r="AC122" s="38"/>
      <c r="AD122" s="38"/>
      <c r="AE122" s="38"/>
      <c r="AT122" s="19" t="s">
        <v>79</v>
      </c>
      <c r="AU122" s="19" t="s">
        <v>141</v>
      </c>
      <c r="BK122" s="189">
        <f>BK123</f>
        <v>0</v>
      </c>
    </row>
    <row r="123" s="12" customFormat="1" ht="25.92" customHeight="1">
      <c r="A123" s="12"/>
      <c r="B123" s="190"/>
      <c r="C123" s="12"/>
      <c r="D123" s="191" t="s">
        <v>79</v>
      </c>
      <c r="E123" s="192" t="s">
        <v>164</v>
      </c>
      <c r="F123" s="192" t="s">
        <v>165</v>
      </c>
      <c r="G123" s="12"/>
      <c r="H123" s="12"/>
      <c r="I123" s="193"/>
      <c r="J123" s="193"/>
      <c r="K123" s="194">
        <f>BK123</f>
        <v>0</v>
      </c>
      <c r="L123" s="12"/>
      <c r="M123" s="190"/>
      <c r="N123" s="195"/>
      <c r="O123" s="196"/>
      <c r="P123" s="196"/>
      <c r="Q123" s="197">
        <f>Q124</f>
        <v>0</v>
      </c>
      <c r="R123" s="197">
        <f>R124</f>
        <v>0</v>
      </c>
      <c r="S123" s="196"/>
      <c r="T123" s="198">
        <f>T124</f>
        <v>0</v>
      </c>
      <c r="U123" s="196"/>
      <c r="V123" s="198">
        <f>V124</f>
        <v>0</v>
      </c>
      <c r="W123" s="196"/>
      <c r="X123" s="199">
        <f>X124</f>
        <v>0</v>
      </c>
      <c r="Y123" s="12"/>
      <c r="Z123" s="12"/>
      <c r="AA123" s="12"/>
      <c r="AB123" s="12"/>
      <c r="AC123" s="12"/>
      <c r="AD123" s="12"/>
      <c r="AE123" s="12"/>
      <c r="AR123" s="191" t="s">
        <v>166</v>
      </c>
      <c r="AT123" s="200" t="s">
        <v>79</v>
      </c>
      <c r="AU123" s="200" t="s">
        <v>80</v>
      </c>
      <c r="AY123" s="191" t="s">
        <v>167</v>
      </c>
      <c r="BK123" s="201">
        <f>BK124</f>
        <v>0</v>
      </c>
    </row>
    <row r="124" s="12" customFormat="1" ht="22.8" customHeight="1">
      <c r="A124" s="12"/>
      <c r="B124" s="190"/>
      <c r="C124" s="12"/>
      <c r="D124" s="191" t="s">
        <v>79</v>
      </c>
      <c r="E124" s="202" t="s">
        <v>2397</v>
      </c>
      <c r="F124" s="202" t="s">
        <v>92</v>
      </c>
      <c r="G124" s="12"/>
      <c r="H124" s="12"/>
      <c r="I124" s="193"/>
      <c r="J124" s="193"/>
      <c r="K124" s="203">
        <f>BK124</f>
        <v>0</v>
      </c>
      <c r="L124" s="12"/>
      <c r="M124" s="190"/>
      <c r="N124" s="195"/>
      <c r="O124" s="196"/>
      <c r="P124" s="196"/>
      <c r="Q124" s="197">
        <f>SUM(Q125:Q152)</f>
        <v>0</v>
      </c>
      <c r="R124" s="197">
        <f>SUM(R125:R152)</f>
        <v>0</v>
      </c>
      <c r="S124" s="196"/>
      <c r="T124" s="198">
        <f>SUM(T125:T152)</f>
        <v>0</v>
      </c>
      <c r="U124" s="196"/>
      <c r="V124" s="198">
        <f>SUM(V125:V152)</f>
        <v>0</v>
      </c>
      <c r="W124" s="196"/>
      <c r="X124" s="199">
        <f>SUM(X125:X152)</f>
        <v>0</v>
      </c>
      <c r="Y124" s="12"/>
      <c r="Z124" s="12"/>
      <c r="AA124" s="12"/>
      <c r="AB124" s="12"/>
      <c r="AC124" s="12"/>
      <c r="AD124" s="12"/>
      <c r="AE124" s="12"/>
      <c r="AR124" s="191" t="s">
        <v>166</v>
      </c>
      <c r="AT124" s="200" t="s">
        <v>79</v>
      </c>
      <c r="AU124" s="200" t="s">
        <v>87</v>
      </c>
      <c r="AY124" s="191" t="s">
        <v>167</v>
      </c>
      <c r="BK124" s="201">
        <f>SUM(BK125:BK152)</f>
        <v>0</v>
      </c>
    </row>
    <row r="125" s="2" customFormat="1" ht="24" customHeight="1">
      <c r="A125" s="38"/>
      <c r="B125" s="204"/>
      <c r="C125" s="205" t="s">
        <v>87</v>
      </c>
      <c r="D125" s="205" t="s">
        <v>170</v>
      </c>
      <c r="E125" s="206" t="s">
        <v>2398</v>
      </c>
      <c r="F125" s="207" t="s">
        <v>2399</v>
      </c>
      <c r="G125" s="208" t="s">
        <v>173</v>
      </c>
      <c r="H125" s="209">
        <v>1</v>
      </c>
      <c r="I125" s="210"/>
      <c r="J125" s="210"/>
      <c r="K125" s="211">
        <f>ROUND(P125*H125,2)</f>
        <v>0</v>
      </c>
      <c r="L125" s="207" t="s">
        <v>174</v>
      </c>
      <c r="M125" s="39"/>
      <c r="N125" s="212" t="s">
        <v>1</v>
      </c>
      <c r="O125" s="213" t="s">
        <v>43</v>
      </c>
      <c r="P125" s="214">
        <f>I125+J125</f>
        <v>0</v>
      </c>
      <c r="Q125" s="214">
        <f>ROUND(I125*H125,2)</f>
        <v>0</v>
      </c>
      <c r="R125" s="214">
        <f>ROUND(J125*H125,2)</f>
        <v>0</v>
      </c>
      <c r="S125" s="77"/>
      <c r="T125" s="215">
        <f>S125*H125</f>
        <v>0</v>
      </c>
      <c r="U125" s="215">
        <v>0</v>
      </c>
      <c r="V125" s="215">
        <f>U125*H125</f>
        <v>0</v>
      </c>
      <c r="W125" s="215">
        <v>0</v>
      </c>
      <c r="X125" s="216">
        <f>W125*H125</f>
        <v>0</v>
      </c>
      <c r="Y125" s="38"/>
      <c r="Z125" s="38"/>
      <c r="AA125" s="38"/>
      <c r="AB125" s="38"/>
      <c r="AC125" s="38"/>
      <c r="AD125" s="38"/>
      <c r="AE125" s="38"/>
      <c r="AR125" s="217" t="s">
        <v>175</v>
      </c>
      <c r="AT125" s="217" t="s">
        <v>170</v>
      </c>
      <c r="AU125" s="217" t="s">
        <v>89</v>
      </c>
      <c r="AY125" s="19" t="s">
        <v>167</v>
      </c>
      <c r="BE125" s="218">
        <f>IF(O125="základní",K125,0)</f>
        <v>0</v>
      </c>
      <c r="BF125" s="218">
        <f>IF(O125="snížená",K125,0)</f>
        <v>0</v>
      </c>
      <c r="BG125" s="218">
        <f>IF(O125="zákl. přenesená",K125,0)</f>
        <v>0</v>
      </c>
      <c r="BH125" s="218">
        <f>IF(O125="sníž. přenesená",K125,0)</f>
        <v>0</v>
      </c>
      <c r="BI125" s="218">
        <f>IF(O125="nulová",K125,0)</f>
        <v>0</v>
      </c>
      <c r="BJ125" s="19" t="s">
        <v>87</v>
      </c>
      <c r="BK125" s="218">
        <f>ROUND(P125*H125,2)</f>
        <v>0</v>
      </c>
      <c r="BL125" s="19" t="s">
        <v>175</v>
      </c>
      <c r="BM125" s="217" t="s">
        <v>2400</v>
      </c>
    </row>
    <row r="126" s="2" customFormat="1">
      <c r="A126" s="38"/>
      <c r="B126" s="39"/>
      <c r="C126" s="38"/>
      <c r="D126" s="219" t="s">
        <v>177</v>
      </c>
      <c r="E126" s="38"/>
      <c r="F126" s="220" t="s">
        <v>2399</v>
      </c>
      <c r="G126" s="38"/>
      <c r="H126" s="38"/>
      <c r="I126" s="134"/>
      <c r="J126" s="134"/>
      <c r="K126" s="38"/>
      <c r="L126" s="38"/>
      <c r="M126" s="39"/>
      <c r="N126" s="221"/>
      <c r="O126" s="222"/>
      <c r="P126" s="77"/>
      <c r="Q126" s="77"/>
      <c r="R126" s="77"/>
      <c r="S126" s="77"/>
      <c r="T126" s="77"/>
      <c r="U126" s="77"/>
      <c r="V126" s="77"/>
      <c r="W126" s="77"/>
      <c r="X126" s="78"/>
      <c r="Y126" s="38"/>
      <c r="Z126" s="38"/>
      <c r="AA126" s="38"/>
      <c r="AB126" s="38"/>
      <c r="AC126" s="38"/>
      <c r="AD126" s="38"/>
      <c r="AE126" s="38"/>
      <c r="AT126" s="19" t="s">
        <v>177</v>
      </c>
      <c r="AU126" s="19" t="s">
        <v>89</v>
      </c>
    </row>
    <row r="127" s="2" customFormat="1" ht="24" customHeight="1">
      <c r="A127" s="38"/>
      <c r="B127" s="204"/>
      <c r="C127" s="205" t="s">
        <v>89</v>
      </c>
      <c r="D127" s="205" t="s">
        <v>170</v>
      </c>
      <c r="E127" s="206" t="s">
        <v>2401</v>
      </c>
      <c r="F127" s="207" t="s">
        <v>2402</v>
      </c>
      <c r="G127" s="208" t="s">
        <v>173</v>
      </c>
      <c r="H127" s="209">
        <v>1</v>
      </c>
      <c r="I127" s="210"/>
      <c r="J127" s="210"/>
      <c r="K127" s="211">
        <f>ROUND(P127*H127,2)</f>
        <v>0</v>
      </c>
      <c r="L127" s="207" t="s">
        <v>174</v>
      </c>
      <c r="M127" s="39"/>
      <c r="N127" s="212" t="s">
        <v>1</v>
      </c>
      <c r="O127" s="213" t="s">
        <v>43</v>
      </c>
      <c r="P127" s="214">
        <f>I127+J127</f>
        <v>0</v>
      </c>
      <c r="Q127" s="214">
        <f>ROUND(I127*H127,2)</f>
        <v>0</v>
      </c>
      <c r="R127" s="214">
        <f>ROUND(J127*H127,2)</f>
        <v>0</v>
      </c>
      <c r="S127" s="77"/>
      <c r="T127" s="215">
        <f>S127*H127</f>
        <v>0</v>
      </c>
      <c r="U127" s="215">
        <v>0</v>
      </c>
      <c r="V127" s="215">
        <f>U127*H127</f>
        <v>0</v>
      </c>
      <c r="W127" s="215">
        <v>0</v>
      </c>
      <c r="X127" s="216">
        <f>W127*H127</f>
        <v>0</v>
      </c>
      <c r="Y127" s="38"/>
      <c r="Z127" s="38"/>
      <c r="AA127" s="38"/>
      <c r="AB127" s="38"/>
      <c r="AC127" s="38"/>
      <c r="AD127" s="38"/>
      <c r="AE127" s="38"/>
      <c r="AR127" s="217" t="s">
        <v>175</v>
      </c>
      <c r="AT127" s="217" t="s">
        <v>170</v>
      </c>
      <c r="AU127" s="217" t="s">
        <v>89</v>
      </c>
      <c r="AY127" s="19" t="s">
        <v>167</v>
      </c>
      <c r="BE127" s="218">
        <f>IF(O127="základní",K127,0)</f>
        <v>0</v>
      </c>
      <c r="BF127" s="218">
        <f>IF(O127="snížená",K127,0)</f>
        <v>0</v>
      </c>
      <c r="BG127" s="218">
        <f>IF(O127="zákl. přenesená",K127,0)</f>
        <v>0</v>
      </c>
      <c r="BH127" s="218">
        <f>IF(O127="sníž. přenesená",K127,0)</f>
        <v>0</v>
      </c>
      <c r="BI127" s="218">
        <f>IF(O127="nulová",K127,0)</f>
        <v>0</v>
      </c>
      <c r="BJ127" s="19" t="s">
        <v>87</v>
      </c>
      <c r="BK127" s="218">
        <f>ROUND(P127*H127,2)</f>
        <v>0</v>
      </c>
      <c r="BL127" s="19" t="s">
        <v>175</v>
      </c>
      <c r="BM127" s="217" t="s">
        <v>2403</v>
      </c>
    </row>
    <row r="128" s="2" customFormat="1">
      <c r="A128" s="38"/>
      <c r="B128" s="39"/>
      <c r="C128" s="38"/>
      <c r="D128" s="219" t="s">
        <v>177</v>
      </c>
      <c r="E128" s="38"/>
      <c r="F128" s="220" t="s">
        <v>2402</v>
      </c>
      <c r="G128" s="38"/>
      <c r="H128" s="38"/>
      <c r="I128" s="134"/>
      <c r="J128" s="134"/>
      <c r="K128" s="38"/>
      <c r="L128" s="38"/>
      <c r="M128" s="39"/>
      <c r="N128" s="221"/>
      <c r="O128" s="222"/>
      <c r="P128" s="77"/>
      <c r="Q128" s="77"/>
      <c r="R128" s="77"/>
      <c r="S128" s="77"/>
      <c r="T128" s="77"/>
      <c r="U128" s="77"/>
      <c r="V128" s="77"/>
      <c r="W128" s="77"/>
      <c r="X128" s="78"/>
      <c r="Y128" s="38"/>
      <c r="Z128" s="38"/>
      <c r="AA128" s="38"/>
      <c r="AB128" s="38"/>
      <c r="AC128" s="38"/>
      <c r="AD128" s="38"/>
      <c r="AE128" s="38"/>
      <c r="AT128" s="19" t="s">
        <v>177</v>
      </c>
      <c r="AU128" s="19" t="s">
        <v>89</v>
      </c>
    </row>
    <row r="129" s="2" customFormat="1" ht="24" customHeight="1">
      <c r="A129" s="38"/>
      <c r="B129" s="204"/>
      <c r="C129" s="205" t="s">
        <v>181</v>
      </c>
      <c r="D129" s="205" t="s">
        <v>170</v>
      </c>
      <c r="E129" s="206" t="s">
        <v>2404</v>
      </c>
      <c r="F129" s="207" t="s">
        <v>2405</v>
      </c>
      <c r="G129" s="208" t="s">
        <v>173</v>
      </c>
      <c r="H129" s="209">
        <v>1</v>
      </c>
      <c r="I129" s="210"/>
      <c r="J129" s="210"/>
      <c r="K129" s="211">
        <f>ROUND(P129*H129,2)</f>
        <v>0</v>
      </c>
      <c r="L129" s="207" t="s">
        <v>174</v>
      </c>
      <c r="M129" s="39"/>
      <c r="N129" s="212" t="s">
        <v>1</v>
      </c>
      <c r="O129" s="213" t="s">
        <v>43</v>
      </c>
      <c r="P129" s="214">
        <f>I129+J129</f>
        <v>0</v>
      </c>
      <c r="Q129" s="214">
        <f>ROUND(I129*H129,2)</f>
        <v>0</v>
      </c>
      <c r="R129" s="214">
        <f>ROUND(J129*H129,2)</f>
        <v>0</v>
      </c>
      <c r="S129" s="77"/>
      <c r="T129" s="215">
        <f>S129*H129</f>
        <v>0</v>
      </c>
      <c r="U129" s="215">
        <v>0</v>
      </c>
      <c r="V129" s="215">
        <f>U129*H129</f>
        <v>0</v>
      </c>
      <c r="W129" s="215">
        <v>0</v>
      </c>
      <c r="X129" s="216">
        <f>W129*H129</f>
        <v>0</v>
      </c>
      <c r="Y129" s="38"/>
      <c r="Z129" s="38"/>
      <c r="AA129" s="38"/>
      <c r="AB129" s="38"/>
      <c r="AC129" s="38"/>
      <c r="AD129" s="38"/>
      <c r="AE129" s="38"/>
      <c r="AR129" s="217" t="s">
        <v>175</v>
      </c>
      <c r="AT129" s="217" t="s">
        <v>170</v>
      </c>
      <c r="AU129" s="217" t="s">
        <v>89</v>
      </c>
      <c r="AY129" s="19" t="s">
        <v>167</v>
      </c>
      <c r="BE129" s="218">
        <f>IF(O129="základní",K129,0)</f>
        <v>0</v>
      </c>
      <c r="BF129" s="218">
        <f>IF(O129="snížená",K129,0)</f>
        <v>0</v>
      </c>
      <c r="BG129" s="218">
        <f>IF(O129="zákl. přenesená",K129,0)</f>
        <v>0</v>
      </c>
      <c r="BH129" s="218">
        <f>IF(O129="sníž. přenesená",K129,0)</f>
        <v>0</v>
      </c>
      <c r="BI129" s="218">
        <f>IF(O129="nulová",K129,0)</f>
        <v>0</v>
      </c>
      <c r="BJ129" s="19" t="s">
        <v>87</v>
      </c>
      <c r="BK129" s="218">
        <f>ROUND(P129*H129,2)</f>
        <v>0</v>
      </c>
      <c r="BL129" s="19" t="s">
        <v>175</v>
      </c>
      <c r="BM129" s="217" t="s">
        <v>2406</v>
      </c>
    </row>
    <row r="130" s="2" customFormat="1">
      <c r="A130" s="38"/>
      <c r="B130" s="39"/>
      <c r="C130" s="38"/>
      <c r="D130" s="219" t="s">
        <v>177</v>
      </c>
      <c r="E130" s="38"/>
      <c r="F130" s="220" t="s">
        <v>2405</v>
      </c>
      <c r="G130" s="38"/>
      <c r="H130" s="38"/>
      <c r="I130" s="134"/>
      <c r="J130" s="134"/>
      <c r="K130" s="38"/>
      <c r="L130" s="38"/>
      <c r="M130" s="39"/>
      <c r="N130" s="221"/>
      <c r="O130" s="222"/>
      <c r="P130" s="77"/>
      <c r="Q130" s="77"/>
      <c r="R130" s="77"/>
      <c r="S130" s="77"/>
      <c r="T130" s="77"/>
      <c r="U130" s="77"/>
      <c r="V130" s="77"/>
      <c r="W130" s="77"/>
      <c r="X130" s="78"/>
      <c r="Y130" s="38"/>
      <c r="Z130" s="38"/>
      <c r="AA130" s="38"/>
      <c r="AB130" s="38"/>
      <c r="AC130" s="38"/>
      <c r="AD130" s="38"/>
      <c r="AE130" s="38"/>
      <c r="AT130" s="19" t="s">
        <v>177</v>
      </c>
      <c r="AU130" s="19" t="s">
        <v>89</v>
      </c>
    </row>
    <row r="131" s="2" customFormat="1" ht="24" customHeight="1">
      <c r="A131" s="38"/>
      <c r="B131" s="204"/>
      <c r="C131" s="205" t="s">
        <v>185</v>
      </c>
      <c r="D131" s="205" t="s">
        <v>170</v>
      </c>
      <c r="E131" s="206" t="s">
        <v>2407</v>
      </c>
      <c r="F131" s="207" t="s">
        <v>2408</v>
      </c>
      <c r="G131" s="208" t="s">
        <v>173</v>
      </c>
      <c r="H131" s="209">
        <v>1</v>
      </c>
      <c r="I131" s="210"/>
      <c r="J131" s="210"/>
      <c r="K131" s="211">
        <f>ROUND(P131*H131,2)</f>
        <v>0</v>
      </c>
      <c r="L131" s="207" t="s">
        <v>174</v>
      </c>
      <c r="M131" s="39"/>
      <c r="N131" s="212" t="s">
        <v>1</v>
      </c>
      <c r="O131" s="213" t="s">
        <v>43</v>
      </c>
      <c r="P131" s="214">
        <f>I131+J131</f>
        <v>0</v>
      </c>
      <c r="Q131" s="214">
        <f>ROUND(I131*H131,2)</f>
        <v>0</v>
      </c>
      <c r="R131" s="214">
        <f>ROUND(J131*H131,2)</f>
        <v>0</v>
      </c>
      <c r="S131" s="77"/>
      <c r="T131" s="215">
        <f>S131*H131</f>
        <v>0</v>
      </c>
      <c r="U131" s="215">
        <v>0</v>
      </c>
      <c r="V131" s="215">
        <f>U131*H131</f>
        <v>0</v>
      </c>
      <c r="W131" s="215">
        <v>0</v>
      </c>
      <c r="X131" s="216">
        <f>W131*H131</f>
        <v>0</v>
      </c>
      <c r="Y131" s="38"/>
      <c r="Z131" s="38"/>
      <c r="AA131" s="38"/>
      <c r="AB131" s="38"/>
      <c r="AC131" s="38"/>
      <c r="AD131" s="38"/>
      <c r="AE131" s="38"/>
      <c r="AR131" s="217" t="s">
        <v>175</v>
      </c>
      <c r="AT131" s="217" t="s">
        <v>170</v>
      </c>
      <c r="AU131" s="217" t="s">
        <v>89</v>
      </c>
      <c r="AY131" s="19" t="s">
        <v>167</v>
      </c>
      <c r="BE131" s="218">
        <f>IF(O131="základní",K131,0)</f>
        <v>0</v>
      </c>
      <c r="BF131" s="218">
        <f>IF(O131="snížená",K131,0)</f>
        <v>0</v>
      </c>
      <c r="BG131" s="218">
        <f>IF(O131="zákl. přenesená",K131,0)</f>
        <v>0</v>
      </c>
      <c r="BH131" s="218">
        <f>IF(O131="sníž. přenesená",K131,0)</f>
        <v>0</v>
      </c>
      <c r="BI131" s="218">
        <f>IF(O131="nulová",K131,0)</f>
        <v>0</v>
      </c>
      <c r="BJ131" s="19" t="s">
        <v>87</v>
      </c>
      <c r="BK131" s="218">
        <f>ROUND(P131*H131,2)</f>
        <v>0</v>
      </c>
      <c r="BL131" s="19" t="s">
        <v>175</v>
      </c>
      <c r="BM131" s="217" t="s">
        <v>2409</v>
      </c>
    </row>
    <row r="132" s="2" customFormat="1">
      <c r="A132" s="38"/>
      <c r="B132" s="39"/>
      <c r="C132" s="38"/>
      <c r="D132" s="219" t="s">
        <v>177</v>
      </c>
      <c r="E132" s="38"/>
      <c r="F132" s="220" t="s">
        <v>2408</v>
      </c>
      <c r="G132" s="38"/>
      <c r="H132" s="38"/>
      <c r="I132" s="134"/>
      <c r="J132" s="134"/>
      <c r="K132" s="38"/>
      <c r="L132" s="38"/>
      <c r="M132" s="39"/>
      <c r="N132" s="221"/>
      <c r="O132" s="222"/>
      <c r="P132" s="77"/>
      <c r="Q132" s="77"/>
      <c r="R132" s="77"/>
      <c r="S132" s="77"/>
      <c r="T132" s="77"/>
      <c r="U132" s="77"/>
      <c r="V132" s="77"/>
      <c r="W132" s="77"/>
      <c r="X132" s="78"/>
      <c r="Y132" s="38"/>
      <c r="Z132" s="38"/>
      <c r="AA132" s="38"/>
      <c r="AB132" s="38"/>
      <c r="AC132" s="38"/>
      <c r="AD132" s="38"/>
      <c r="AE132" s="38"/>
      <c r="AT132" s="19" t="s">
        <v>177</v>
      </c>
      <c r="AU132" s="19" t="s">
        <v>89</v>
      </c>
    </row>
    <row r="133" s="2" customFormat="1" ht="24" customHeight="1">
      <c r="A133" s="38"/>
      <c r="B133" s="204"/>
      <c r="C133" s="205" t="s">
        <v>166</v>
      </c>
      <c r="D133" s="205" t="s">
        <v>170</v>
      </c>
      <c r="E133" s="206" t="s">
        <v>2410</v>
      </c>
      <c r="F133" s="207" t="s">
        <v>2411</v>
      </c>
      <c r="G133" s="208" t="s">
        <v>173</v>
      </c>
      <c r="H133" s="209">
        <v>1</v>
      </c>
      <c r="I133" s="210"/>
      <c r="J133" s="210"/>
      <c r="K133" s="211">
        <f>ROUND(P133*H133,2)</f>
        <v>0</v>
      </c>
      <c r="L133" s="207" t="s">
        <v>174</v>
      </c>
      <c r="M133" s="39"/>
      <c r="N133" s="212" t="s">
        <v>1</v>
      </c>
      <c r="O133" s="213" t="s">
        <v>43</v>
      </c>
      <c r="P133" s="214">
        <f>I133+J133</f>
        <v>0</v>
      </c>
      <c r="Q133" s="214">
        <f>ROUND(I133*H133,2)</f>
        <v>0</v>
      </c>
      <c r="R133" s="214">
        <f>ROUND(J133*H133,2)</f>
        <v>0</v>
      </c>
      <c r="S133" s="77"/>
      <c r="T133" s="215">
        <f>S133*H133</f>
        <v>0</v>
      </c>
      <c r="U133" s="215">
        <v>0</v>
      </c>
      <c r="V133" s="215">
        <f>U133*H133</f>
        <v>0</v>
      </c>
      <c r="W133" s="215">
        <v>0</v>
      </c>
      <c r="X133" s="216">
        <f>W133*H133</f>
        <v>0</v>
      </c>
      <c r="Y133" s="38"/>
      <c r="Z133" s="38"/>
      <c r="AA133" s="38"/>
      <c r="AB133" s="38"/>
      <c r="AC133" s="38"/>
      <c r="AD133" s="38"/>
      <c r="AE133" s="38"/>
      <c r="AR133" s="217" t="s">
        <v>175</v>
      </c>
      <c r="AT133" s="217" t="s">
        <v>170</v>
      </c>
      <c r="AU133" s="217" t="s">
        <v>89</v>
      </c>
      <c r="AY133" s="19" t="s">
        <v>167</v>
      </c>
      <c r="BE133" s="218">
        <f>IF(O133="základní",K133,0)</f>
        <v>0</v>
      </c>
      <c r="BF133" s="218">
        <f>IF(O133="snížená",K133,0)</f>
        <v>0</v>
      </c>
      <c r="BG133" s="218">
        <f>IF(O133="zákl. přenesená",K133,0)</f>
        <v>0</v>
      </c>
      <c r="BH133" s="218">
        <f>IF(O133="sníž. přenesená",K133,0)</f>
        <v>0</v>
      </c>
      <c r="BI133" s="218">
        <f>IF(O133="nulová",K133,0)</f>
        <v>0</v>
      </c>
      <c r="BJ133" s="19" t="s">
        <v>87</v>
      </c>
      <c r="BK133" s="218">
        <f>ROUND(P133*H133,2)</f>
        <v>0</v>
      </c>
      <c r="BL133" s="19" t="s">
        <v>175</v>
      </c>
      <c r="BM133" s="217" t="s">
        <v>2412</v>
      </c>
    </row>
    <row r="134" s="2" customFormat="1">
      <c r="A134" s="38"/>
      <c r="B134" s="39"/>
      <c r="C134" s="38"/>
      <c r="D134" s="219" t="s">
        <v>177</v>
      </c>
      <c r="E134" s="38"/>
      <c r="F134" s="220" t="s">
        <v>2411</v>
      </c>
      <c r="G134" s="38"/>
      <c r="H134" s="38"/>
      <c r="I134" s="134"/>
      <c r="J134" s="134"/>
      <c r="K134" s="38"/>
      <c r="L134" s="38"/>
      <c r="M134" s="39"/>
      <c r="N134" s="221"/>
      <c r="O134" s="222"/>
      <c r="P134" s="77"/>
      <c r="Q134" s="77"/>
      <c r="R134" s="77"/>
      <c r="S134" s="77"/>
      <c r="T134" s="77"/>
      <c r="U134" s="77"/>
      <c r="V134" s="77"/>
      <c r="W134" s="77"/>
      <c r="X134" s="78"/>
      <c r="Y134" s="38"/>
      <c r="Z134" s="38"/>
      <c r="AA134" s="38"/>
      <c r="AB134" s="38"/>
      <c r="AC134" s="38"/>
      <c r="AD134" s="38"/>
      <c r="AE134" s="38"/>
      <c r="AT134" s="19" t="s">
        <v>177</v>
      </c>
      <c r="AU134" s="19" t="s">
        <v>89</v>
      </c>
    </row>
    <row r="135" s="2" customFormat="1" ht="24" customHeight="1">
      <c r="A135" s="38"/>
      <c r="B135" s="204"/>
      <c r="C135" s="205" t="s">
        <v>195</v>
      </c>
      <c r="D135" s="205" t="s">
        <v>170</v>
      </c>
      <c r="E135" s="206" t="s">
        <v>2413</v>
      </c>
      <c r="F135" s="207" t="s">
        <v>2414</v>
      </c>
      <c r="G135" s="208" t="s">
        <v>173</v>
      </c>
      <c r="H135" s="209">
        <v>1</v>
      </c>
      <c r="I135" s="210"/>
      <c r="J135" s="210"/>
      <c r="K135" s="211">
        <f>ROUND(P135*H135,2)</f>
        <v>0</v>
      </c>
      <c r="L135" s="207" t="s">
        <v>174</v>
      </c>
      <c r="M135" s="39"/>
      <c r="N135" s="212" t="s">
        <v>1</v>
      </c>
      <c r="O135" s="213" t="s">
        <v>43</v>
      </c>
      <c r="P135" s="214">
        <f>I135+J135</f>
        <v>0</v>
      </c>
      <c r="Q135" s="214">
        <f>ROUND(I135*H135,2)</f>
        <v>0</v>
      </c>
      <c r="R135" s="214">
        <f>ROUND(J135*H135,2)</f>
        <v>0</v>
      </c>
      <c r="S135" s="77"/>
      <c r="T135" s="215">
        <f>S135*H135</f>
        <v>0</v>
      </c>
      <c r="U135" s="215">
        <v>0</v>
      </c>
      <c r="V135" s="215">
        <f>U135*H135</f>
        <v>0</v>
      </c>
      <c r="W135" s="215">
        <v>0</v>
      </c>
      <c r="X135" s="216">
        <f>W135*H135</f>
        <v>0</v>
      </c>
      <c r="Y135" s="38"/>
      <c r="Z135" s="38"/>
      <c r="AA135" s="38"/>
      <c r="AB135" s="38"/>
      <c r="AC135" s="38"/>
      <c r="AD135" s="38"/>
      <c r="AE135" s="38"/>
      <c r="AR135" s="217" t="s">
        <v>175</v>
      </c>
      <c r="AT135" s="217" t="s">
        <v>170</v>
      </c>
      <c r="AU135" s="217" t="s">
        <v>89</v>
      </c>
      <c r="AY135" s="19" t="s">
        <v>167</v>
      </c>
      <c r="BE135" s="218">
        <f>IF(O135="základní",K135,0)</f>
        <v>0</v>
      </c>
      <c r="BF135" s="218">
        <f>IF(O135="snížená",K135,0)</f>
        <v>0</v>
      </c>
      <c r="BG135" s="218">
        <f>IF(O135="zákl. přenesená",K135,0)</f>
        <v>0</v>
      </c>
      <c r="BH135" s="218">
        <f>IF(O135="sníž. přenesená",K135,0)</f>
        <v>0</v>
      </c>
      <c r="BI135" s="218">
        <f>IF(O135="nulová",K135,0)</f>
        <v>0</v>
      </c>
      <c r="BJ135" s="19" t="s">
        <v>87</v>
      </c>
      <c r="BK135" s="218">
        <f>ROUND(P135*H135,2)</f>
        <v>0</v>
      </c>
      <c r="BL135" s="19" t="s">
        <v>175</v>
      </c>
      <c r="BM135" s="217" t="s">
        <v>2415</v>
      </c>
    </row>
    <row r="136" s="2" customFormat="1">
      <c r="A136" s="38"/>
      <c r="B136" s="39"/>
      <c r="C136" s="38"/>
      <c r="D136" s="219" t="s">
        <v>177</v>
      </c>
      <c r="E136" s="38"/>
      <c r="F136" s="220" t="s">
        <v>2414</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177</v>
      </c>
      <c r="AU136" s="19" t="s">
        <v>89</v>
      </c>
    </row>
    <row r="137" s="2" customFormat="1">
      <c r="A137" s="38"/>
      <c r="B137" s="39"/>
      <c r="C137" s="38"/>
      <c r="D137" s="219" t="s">
        <v>189</v>
      </c>
      <c r="E137" s="38"/>
      <c r="F137" s="223" t="s">
        <v>2416</v>
      </c>
      <c r="G137" s="38"/>
      <c r="H137" s="38"/>
      <c r="I137" s="134"/>
      <c r="J137" s="134"/>
      <c r="K137" s="38"/>
      <c r="L137" s="38"/>
      <c r="M137" s="39"/>
      <c r="N137" s="221"/>
      <c r="O137" s="222"/>
      <c r="P137" s="77"/>
      <c r="Q137" s="77"/>
      <c r="R137" s="77"/>
      <c r="S137" s="77"/>
      <c r="T137" s="77"/>
      <c r="U137" s="77"/>
      <c r="V137" s="77"/>
      <c r="W137" s="77"/>
      <c r="X137" s="78"/>
      <c r="Y137" s="38"/>
      <c r="Z137" s="38"/>
      <c r="AA137" s="38"/>
      <c r="AB137" s="38"/>
      <c r="AC137" s="38"/>
      <c r="AD137" s="38"/>
      <c r="AE137" s="38"/>
      <c r="AT137" s="19" t="s">
        <v>189</v>
      </c>
      <c r="AU137" s="19" t="s">
        <v>89</v>
      </c>
    </row>
    <row r="138" s="2" customFormat="1" ht="24" customHeight="1">
      <c r="A138" s="38"/>
      <c r="B138" s="204"/>
      <c r="C138" s="205" t="s">
        <v>200</v>
      </c>
      <c r="D138" s="205" t="s">
        <v>170</v>
      </c>
      <c r="E138" s="206" t="s">
        <v>2417</v>
      </c>
      <c r="F138" s="207" t="s">
        <v>2418</v>
      </c>
      <c r="G138" s="208" t="s">
        <v>173</v>
      </c>
      <c r="H138" s="209">
        <v>1</v>
      </c>
      <c r="I138" s="210"/>
      <c r="J138" s="210"/>
      <c r="K138" s="211">
        <f>ROUND(P138*H138,2)</f>
        <v>0</v>
      </c>
      <c r="L138" s="207" t="s">
        <v>174</v>
      </c>
      <c r="M138" s="39"/>
      <c r="N138" s="212" t="s">
        <v>1</v>
      </c>
      <c r="O138" s="213" t="s">
        <v>43</v>
      </c>
      <c r="P138" s="214">
        <f>I138+J138</f>
        <v>0</v>
      </c>
      <c r="Q138" s="214">
        <f>ROUND(I138*H138,2)</f>
        <v>0</v>
      </c>
      <c r="R138" s="214">
        <f>ROUND(J138*H138,2)</f>
        <v>0</v>
      </c>
      <c r="S138" s="77"/>
      <c r="T138" s="215">
        <f>S138*H138</f>
        <v>0</v>
      </c>
      <c r="U138" s="215">
        <v>0</v>
      </c>
      <c r="V138" s="215">
        <f>U138*H138</f>
        <v>0</v>
      </c>
      <c r="W138" s="215">
        <v>0</v>
      </c>
      <c r="X138" s="216">
        <f>W138*H138</f>
        <v>0</v>
      </c>
      <c r="Y138" s="38"/>
      <c r="Z138" s="38"/>
      <c r="AA138" s="38"/>
      <c r="AB138" s="38"/>
      <c r="AC138" s="38"/>
      <c r="AD138" s="38"/>
      <c r="AE138" s="38"/>
      <c r="AR138" s="217" t="s">
        <v>175</v>
      </c>
      <c r="AT138" s="217" t="s">
        <v>170</v>
      </c>
      <c r="AU138" s="217" t="s">
        <v>89</v>
      </c>
      <c r="AY138" s="19" t="s">
        <v>167</v>
      </c>
      <c r="BE138" s="218">
        <f>IF(O138="základní",K138,0)</f>
        <v>0</v>
      </c>
      <c r="BF138" s="218">
        <f>IF(O138="snížená",K138,0)</f>
        <v>0</v>
      </c>
      <c r="BG138" s="218">
        <f>IF(O138="zákl. přenesená",K138,0)</f>
        <v>0</v>
      </c>
      <c r="BH138" s="218">
        <f>IF(O138="sníž. přenesená",K138,0)</f>
        <v>0</v>
      </c>
      <c r="BI138" s="218">
        <f>IF(O138="nulová",K138,0)</f>
        <v>0</v>
      </c>
      <c r="BJ138" s="19" t="s">
        <v>87</v>
      </c>
      <c r="BK138" s="218">
        <f>ROUND(P138*H138,2)</f>
        <v>0</v>
      </c>
      <c r="BL138" s="19" t="s">
        <v>175</v>
      </c>
      <c r="BM138" s="217" t="s">
        <v>2419</v>
      </c>
    </row>
    <row r="139" s="2" customFormat="1">
      <c r="A139" s="38"/>
      <c r="B139" s="39"/>
      <c r="C139" s="38"/>
      <c r="D139" s="219" t="s">
        <v>177</v>
      </c>
      <c r="E139" s="38"/>
      <c r="F139" s="220" t="s">
        <v>2418</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177</v>
      </c>
      <c r="AU139" s="19" t="s">
        <v>89</v>
      </c>
    </row>
    <row r="140" s="2" customFormat="1">
      <c r="A140" s="38"/>
      <c r="B140" s="39"/>
      <c r="C140" s="38"/>
      <c r="D140" s="219" t="s">
        <v>189</v>
      </c>
      <c r="E140" s="38"/>
      <c r="F140" s="223" t="s">
        <v>2420</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189</v>
      </c>
      <c r="AU140" s="19" t="s">
        <v>89</v>
      </c>
    </row>
    <row r="141" s="2" customFormat="1" ht="24" customHeight="1">
      <c r="A141" s="38"/>
      <c r="B141" s="204"/>
      <c r="C141" s="205" t="s">
        <v>207</v>
      </c>
      <c r="D141" s="205" t="s">
        <v>170</v>
      </c>
      <c r="E141" s="206" t="s">
        <v>2421</v>
      </c>
      <c r="F141" s="207" t="s">
        <v>2422</v>
      </c>
      <c r="G141" s="208" t="s">
        <v>173</v>
      </c>
      <c r="H141" s="209">
        <v>1</v>
      </c>
      <c r="I141" s="210"/>
      <c r="J141" s="210"/>
      <c r="K141" s="211">
        <f>ROUND(P141*H141,2)</f>
        <v>0</v>
      </c>
      <c r="L141" s="207" t="s">
        <v>174</v>
      </c>
      <c r="M141" s="39"/>
      <c r="N141" s="212" t="s">
        <v>1</v>
      </c>
      <c r="O141" s="213" t="s">
        <v>43</v>
      </c>
      <c r="P141" s="214">
        <f>I141+J141</f>
        <v>0</v>
      </c>
      <c r="Q141" s="214">
        <f>ROUND(I141*H141,2)</f>
        <v>0</v>
      </c>
      <c r="R141" s="214">
        <f>ROUND(J141*H141,2)</f>
        <v>0</v>
      </c>
      <c r="S141" s="77"/>
      <c r="T141" s="215">
        <f>S141*H141</f>
        <v>0</v>
      </c>
      <c r="U141" s="215">
        <v>0</v>
      </c>
      <c r="V141" s="215">
        <f>U141*H141</f>
        <v>0</v>
      </c>
      <c r="W141" s="215">
        <v>0</v>
      </c>
      <c r="X141" s="216">
        <f>W141*H141</f>
        <v>0</v>
      </c>
      <c r="Y141" s="38"/>
      <c r="Z141" s="38"/>
      <c r="AA141" s="38"/>
      <c r="AB141" s="38"/>
      <c r="AC141" s="38"/>
      <c r="AD141" s="38"/>
      <c r="AE141" s="38"/>
      <c r="AR141" s="217" t="s">
        <v>175</v>
      </c>
      <c r="AT141" s="217" t="s">
        <v>170</v>
      </c>
      <c r="AU141" s="217" t="s">
        <v>89</v>
      </c>
      <c r="AY141" s="19" t="s">
        <v>167</v>
      </c>
      <c r="BE141" s="218">
        <f>IF(O141="základní",K141,0)</f>
        <v>0</v>
      </c>
      <c r="BF141" s="218">
        <f>IF(O141="snížená",K141,0)</f>
        <v>0</v>
      </c>
      <c r="BG141" s="218">
        <f>IF(O141="zákl. přenesená",K141,0)</f>
        <v>0</v>
      </c>
      <c r="BH141" s="218">
        <f>IF(O141="sníž. přenesená",K141,0)</f>
        <v>0</v>
      </c>
      <c r="BI141" s="218">
        <f>IF(O141="nulová",K141,0)</f>
        <v>0</v>
      </c>
      <c r="BJ141" s="19" t="s">
        <v>87</v>
      </c>
      <c r="BK141" s="218">
        <f>ROUND(P141*H141,2)</f>
        <v>0</v>
      </c>
      <c r="BL141" s="19" t="s">
        <v>175</v>
      </c>
      <c r="BM141" s="217" t="s">
        <v>2423</v>
      </c>
    </row>
    <row r="142" s="2" customFormat="1">
      <c r="A142" s="38"/>
      <c r="B142" s="39"/>
      <c r="C142" s="38"/>
      <c r="D142" s="219" t="s">
        <v>177</v>
      </c>
      <c r="E142" s="38"/>
      <c r="F142" s="220" t="s">
        <v>2422</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177</v>
      </c>
      <c r="AU142" s="19" t="s">
        <v>89</v>
      </c>
    </row>
    <row r="143" s="2" customFormat="1" ht="24" customHeight="1">
      <c r="A143" s="38"/>
      <c r="B143" s="204"/>
      <c r="C143" s="205" t="s">
        <v>212</v>
      </c>
      <c r="D143" s="205" t="s">
        <v>170</v>
      </c>
      <c r="E143" s="206" t="s">
        <v>2424</v>
      </c>
      <c r="F143" s="207" t="s">
        <v>2425</v>
      </c>
      <c r="G143" s="208" t="s">
        <v>173</v>
      </c>
      <c r="H143" s="209">
        <v>1</v>
      </c>
      <c r="I143" s="210"/>
      <c r="J143" s="210"/>
      <c r="K143" s="211">
        <f>ROUND(P143*H143,2)</f>
        <v>0</v>
      </c>
      <c r="L143" s="207" t="s">
        <v>174</v>
      </c>
      <c r="M143" s="39"/>
      <c r="N143" s="212" t="s">
        <v>1</v>
      </c>
      <c r="O143" s="213" t="s">
        <v>43</v>
      </c>
      <c r="P143" s="214">
        <f>I143+J143</f>
        <v>0</v>
      </c>
      <c r="Q143" s="214">
        <f>ROUND(I143*H143,2)</f>
        <v>0</v>
      </c>
      <c r="R143" s="214">
        <f>ROUND(J143*H143,2)</f>
        <v>0</v>
      </c>
      <c r="S143" s="77"/>
      <c r="T143" s="215">
        <f>S143*H143</f>
        <v>0</v>
      </c>
      <c r="U143" s="215">
        <v>0</v>
      </c>
      <c r="V143" s="215">
        <f>U143*H143</f>
        <v>0</v>
      </c>
      <c r="W143" s="215">
        <v>0</v>
      </c>
      <c r="X143" s="216">
        <f>W143*H143</f>
        <v>0</v>
      </c>
      <c r="Y143" s="38"/>
      <c r="Z143" s="38"/>
      <c r="AA143" s="38"/>
      <c r="AB143" s="38"/>
      <c r="AC143" s="38"/>
      <c r="AD143" s="38"/>
      <c r="AE143" s="38"/>
      <c r="AR143" s="217" t="s">
        <v>175</v>
      </c>
      <c r="AT143" s="217" t="s">
        <v>170</v>
      </c>
      <c r="AU143" s="217" t="s">
        <v>89</v>
      </c>
      <c r="AY143" s="19" t="s">
        <v>167</v>
      </c>
      <c r="BE143" s="218">
        <f>IF(O143="základní",K143,0)</f>
        <v>0</v>
      </c>
      <c r="BF143" s="218">
        <f>IF(O143="snížená",K143,0)</f>
        <v>0</v>
      </c>
      <c r="BG143" s="218">
        <f>IF(O143="zákl. přenesená",K143,0)</f>
        <v>0</v>
      </c>
      <c r="BH143" s="218">
        <f>IF(O143="sníž. přenesená",K143,0)</f>
        <v>0</v>
      </c>
      <c r="BI143" s="218">
        <f>IF(O143="nulová",K143,0)</f>
        <v>0</v>
      </c>
      <c r="BJ143" s="19" t="s">
        <v>87</v>
      </c>
      <c r="BK143" s="218">
        <f>ROUND(P143*H143,2)</f>
        <v>0</v>
      </c>
      <c r="BL143" s="19" t="s">
        <v>175</v>
      </c>
      <c r="BM143" s="217" t="s">
        <v>2426</v>
      </c>
    </row>
    <row r="144" s="2" customFormat="1">
      <c r="A144" s="38"/>
      <c r="B144" s="39"/>
      <c r="C144" s="38"/>
      <c r="D144" s="219" t="s">
        <v>177</v>
      </c>
      <c r="E144" s="38"/>
      <c r="F144" s="220" t="s">
        <v>2425</v>
      </c>
      <c r="G144" s="38"/>
      <c r="H144" s="38"/>
      <c r="I144" s="134"/>
      <c r="J144" s="134"/>
      <c r="K144" s="38"/>
      <c r="L144" s="38"/>
      <c r="M144" s="39"/>
      <c r="N144" s="221"/>
      <c r="O144" s="222"/>
      <c r="P144" s="77"/>
      <c r="Q144" s="77"/>
      <c r="R144" s="77"/>
      <c r="S144" s="77"/>
      <c r="T144" s="77"/>
      <c r="U144" s="77"/>
      <c r="V144" s="77"/>
      <c r="W144" s="77"/>
      <c r="X144" s="78"/>
      <c r="Y144" s="38"/>
      <c r="Z144" s="38"/>
      <c r="AA144" s="38"/>
      <c r="AB144" s="38"/>
      <c r="AC144" s="38"/>
      <c r="AD144" s="38"/>
      <c r="AE144" s="38"/>
      <c r="AT144" s="19" t="s">
        <v>177</v>
      </c>
      <c r="AU144" s="19" t="s">
        <v>89</v>
      </c>
    </row>
    <row r="145" s="2" customFormat="1">
      <c r="A145" s="38"/>
      <c r="B145" s="39"/>
      <c r="C145" s="38"/>
      <c r="D145" s="219" t="s">
        <v>189</v>
      </c>
      <c r="E145" s="38"/>
      <c r="F145" s="223" t="s">
        <v>2427</v>
      </c>
      <c r="G145" s="38"/>
      <c r="H145" s="38"/>
      <c r="I145" s="134"/>
      <c r="J145" s="134"/>
      <c r="K145" s="38"/>
      <c r="L145" s="38"/>
      <c r="M145" s="39"/>
      <c r="N145" s="221"/>
      <c r="O145" s="222"/>
      <c r="P145" s="77"/>
      <c r="Q145" s="77"/>
      <c r="R145" s="77"/>
      <c r="S145" s="77"/>
      <c r="T145" s="77"/>
      <c r="U145" s="77"/>
      <c r="V145" s="77"/>
      <c r="W145" s="77"/>
      <c r="X145" s="78"/>
      <c r="Y145" s="38"/>
      <c r="Z145" s="38"/>
      <c r="AA145" s="38"/>
      <c r="AB145" s="38"/>
      <c r="AC145" s="38"/>
      <c r="AD145" s="38"/>
      <c r="AE145" s="38"/>
      <c r="AT145" s="19" t="s">
        <v>189</v>
      </c>
      <c r="AU145" s="19" t="s">
        <v>89</v>
      </c>
    </row>
    <row r="146" s="2" customFormat="1" ht="24" customHeight="1">
      <c r="A146" s="38"/>
      <c r="B146" s="204"/>
      <c r="C146" s="205" t="s">
        <v>217</v>
      </c>
      <c r="D146" s="205" t="s">
        <v>170</v>
      </c>
      <c r="E146" s="206" t="s">
        <v>2428</v>
      </c>
      <c r="F146" s="207" t="s">
        <v>2429</v>
      </c>
      <c r="G146" s="208" t="s">
        <v>173</v>
      </c>
      <c r="H146" s="209">
        <v>1</v>
      </c>
      <c r="I146" s="210"/>
      <c r="J146" s="210"/>
      <c r="K146" s="211">
        <f>ROUND(P146*H146,2)</f>
        <v>0</v>
      </c>
      <c r="L146" s="207" t="s">
        <v>174</v>
      </c>
      <c r="M146" s="39"/>
      <c r="N146" s="212" t="s">
        <v>1</v>
      </c>
      <c r="O146" s="213" t="s">
        <v>43</v>
      </c>
      <c r="P146" s="214">
        <f>I146+J146</f>
        <v>0</v>
      </c>
      <c r="Q146" s="214">
        <f>ROUND(I146*H146,2)</f>
        <v>0</v>
      </c>
      <c r="R146" s="214">
        <f>ROUND(J146*H146,2)</f>
        <v>0</v>
      </c>
      <c r="S146" s="77"/>
      <c r="T146" s="215">
        <f>S146*H146</f>
        <v>0</v>
      </c>
      <c r="U146" s="215">
        <v>0</v>
      </c>
      <c r="V146" s="215">
        <f>U146*H146</f>
        <v>0</v>
      </c>
      <c r="W146" s="215">
        <v>0</v>
      </c>
      <c r="X146" s="216">
        <f>W146*H146</f>
        <v>0</v>
      </c>
      <c r="Y146" s="38"/>
      <c r="Z146" s="38"/>
      <c r="AA146" s="38"/>
      <c r="AB146" s="38"/>
      <c r="AC146" s="38"/>
      <c r="AD146" s="38"/>
      <c r="AE146" s="38"/>
      <c r="AR146" s="217" t="s">
        <v>175</v>
      </c>
      <c r="AT146" s="217" t="s">
        <v>170</v>
      </c>
      <c r="AU146" s="217" t="s">
        <v>89</v>
      </c>
      <c r="AY146" s="19" t="s">
        <v>167</v>
      </c>
      <c r="BE146" s="218">
        <f>IF(O146="základní",K146,0)</f>
        <v>0</v>
      </c>
      <c r="BF146" s="218">
        <f>IF(O146="snížená",K146,0)</f>
        <v>0</v>
      </c>
      <c r="BG146" s="218">
        <f>IF(O146="zákl. přenesená",K146,0)</f>
        <v>0</v>
      </c>
      <c r="BH146" s="218">
        <f>IF(O146="sníž. přenesená",K146,0)</f>
        <v>0</v>
      </c>
      <c r="BI146" s="218">
        <f>IF(O146="nulová",K146,0)</f>
        <v>0</v>
      </c>
      <c r="BJ146" s="19" t="s">
        <v>87</v>
      </c>
      <c r="BK146" s="218">
        <f>ROUND(P146*H146,2)</f>
        <v>0</v>
      </c>
      <c r="BL146" s="19" t="s">
        <v>175</v>
      </c>
      <c r="BM146" s="217" t="s">
        <v>2430</v>
      </c>
    </row>
    <row r="147" s="2" customFormat="1">
      <c r="A147" s="38"/>
      <c r="B147" s="39"/>
      <c r="C147" s="38"/>
      <c r="D147" s="219" t="s">
        <v>177</v>
      </c>
      <c r="E147" s="38"/>
      <c r="F147" s="220" t="s">
        <v>2429</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177</v>
      </c>
      <c r="AU147" s="19" t="s">
        <v>89</v>
      </c>
    </row>
    <row r="148" s="2" customFormat="1" ht="24" customHeight="1">
      <c r="A148" s="38"/>
      <c r="B148" s="204"/>
      <c r="C148" s="205" t="s">
        <v>222</v>
      </c>
      <c r="D148" s="205" t="s">
        <v>170</v>
      </c>
      <c r="E148" s="206" t="s">
        <v>2431</v>
      </c>
      <c r="F148" s="207" t="s">
        <v>2432</v>
      </c>
      <c r="G148" s="208" t="s">
        <v>173</v>
      </c>
      <c r="H148" s="209">
        <v>1</v>
      </c>
      <c r="I148" s="210"/>
      <c r="J148" s="210"/>
      <c r="K148" s="211">
        <f>ROUND(P148*H148,2)</f>
        <v>0</v>
      </c>
      <c r="L148" s="207" t="s">
        <v>174</v>
      </c>
      <c r="M148" s="39"/>
      <c r="N148" s="212" t="s">
        <v>1</v>
      </c>
      <c r="O148" s="213" t="s">
        <v>43</v>
      </c>
      <c r="P148" s="214">
        <f>I148+J148</f>
        <v>0</v>
      </c>
      <c r="Q148" s="214">
        <f>ROUND(I148*H148,2)</f>
        <v>0</v>
      </c>
      <c r="R148" s="214">
        <f>ROUND(J148*H148,2)</f>
        <v>0</v>
      </c>
      <c r="S148" s="77"/>
      <c r="T148" s="215">
        <f>S148*H148</f>
        <v>0</v>
      </c>
      <c r="U148" s="215">
        <v>0</v>
      </c>
      <c r="V148" s="215">
        <f>U148*H148</f>
        <v>0</v>
      </c>
      <c r="W148" s="215">
        <v>0</v>
      </c>
      <c r="X148" s="216">
        <f>W148*H148</f>
        <v>0</v>
      </c>
      <c r="Y148" s="38"/>
      <c r="Z148" s="38"/>
      <c r="AA148" s="38"/>
      <c r="AB148" s="38"/>
      <c r="AC148" s="38"/>
      <c r="AD148" s="38"/>
      <c r="AE148" s="38"/>
      <c r="AR148" s="217" t="s">
        <v>175</v>
      </c>
      <c r="AT148" s="217" t="s">
        <v>170</v>
      </c>
      <c r="AU148" s="217" t="s">
        <v>89</v>
      </c>
      <c r="AY148" s="19" t="s">
        <v>167</v>
      </c>
      <c r="BE148" s="218">
        <f>IF(O148="základní",K148,0)</f>
        <v>0</v>
      </c>
      <c r="BF148" s="218">
        <f>IF(O148="snížená",K148,0)</f>
        <v>0</v>
      </c>
      <c r="BG148" s="218">
        <f>IF(O148="zákl. přenesená",K148,0)</f>
        <v>0</v>
      </c>
      <c r="BH148" s="218">
        <f>IF(O148="sníž. přenesená",K148,0)</f>
        <v>0</v>
      </c>
      <c r="BI148" s="218">
        <f>IF(O148="nulová",K148,0)</f>
        <v>0</v>
      </c>
      <c r="BJ148" s="19" t="s">
        <v>87</v>
      </c>
      <c r="BK148" s="218">
        <f>ROUND(P148*H148,2)</f>
        <v>0</v>
      </c>
      <c r="BL148" s="19" t="s">
        <v>175</v>
      </c>
      <c r="BM148" s="217" t="s">
        <v>2433</v>
      </c>
    </row>
    <row r="149" s="2" customFormat="1">
      <c r="A149" s="38"/>
      <c r="B149" s="39"/>
      <c r="C149" s="38"/>
      <c r="D149" s="219" t="s">
        <v>177</v>
      </c>
      <c r="E149" s="38"/>
      <c r="F149" s="220" t="s">
        <v>2432</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177</v>
      </c>
      <c r="AU149" s="19" t="s">
        <v>89</v>
      </c>
    </row>
    <row r="150" s="2" customFormat="1">
      <c r="A150" s="38"/>
      <c r="B150" s="39"/>
      <c r="C150" s="38"/>
      <c r="D150" s="219" t="s">
        <v>189</v>
      </c>
      <c r="E150" s="38"/>
      <c r="F150" s="223" t="s">
        <v>2434</v>
      </c>
      <c r="G150" s="38"/>
      <c r="H150" s="38"/>
      <c r="I150" s="134"/>
      <c r="J150" s="134"/>
      <c r="K150" s="38"/>
      <c r="L150" s="38"/>
      <c r="M150" s="39"/>
      <c r="N150" s="221"/>
      <c r="O150" s="222"/>
      <c r="P150" s="77"/>
      <c r="Q150" s="77"/>
      <c r="R150" s="77"/>
      <c r="S150" s="77"/>
      <c r="T150" s="77"/>
      <c r="U150" s="77"/>
      <c r="V150" s="77"/>
      <c r="W150" s="77"/>
      <c r="X150" s="78"/>
      <c r="Y150" s="38"/>
      <c r="Z150" s="38"/>
      <c r="AA150" s="38"/>
      <c r="AB150" s="38"/>
      <c r="AC150" s="38"/>
      <c r="AD150" s="38"/>
      <c r="AE150" s="38"/>
      <c r="AT150" s="19" t="s">
        <v>189</v>
      </c>
      <c r="AU150" s="19" t="s">
        <v>89</v>
      </c>
    </row>
    <row r="151" s="2" customFormat="1" ht="24" customHeight="1">
      <c r="A151" s="38"/>
      <c r="B151" s="204"/>
      <c r="C151" s="205" t="s">
        <v>226</v>
      </c>
      <c r="D151" s="205" t="s">
        <v>170</v>
      </c>
      <c r="E151" s="206" t="s">
        <v>2435</v>
      </c>
      <c r="F151" s="207" t="s">
        <v>2436</v>
      </c>
      <c r="G151" s="208" t="s">
        <v>173</v>
      </c>
      <c r="H151" s="209">
        <v>1</v>
      </c>
      <c r="I151" s="210"/>
      <c r="J151" s="210"/>
      <c r="K151" s="211">
        <f>ROUND(P151*H151,2)</f>
        <v>0</v>
      </c>
      <c r="L151" s="207" t="s">
        <v>174</v>
      </c>
      <c r="M151" s="39"/>
      <c r="N151" s="212" t="s">
        <v>1</v>
      </c>
      <c r="O151" s="213" t="s">
        <v>43</v>
      </c>
      <c r="P151" s="214">
        <f>I151+J151</f>
        <v>0</v>
      </c>
      <c r="Q151" s="214">
        <f>ROUND(I151*H151,2)</f>
        <v>0</v>
      </c>
      <c r="R151" s="214">
        <f>ROUND(J151*H151,2)</f>
        <v>0</v>
      </c>
      <c r="S151" s="77"/>
      <c r="T151" s="215">
        <f>S151*H151</f>
        <v>0</v>
      </c>
      <c r="U151" s="215">
        <v>0</v>
      </c>
      <c r="V151" s="215">
        <f>U151*H151</f>
        <v>0</v>
      </c>
      <c r="W151" s="215">
        <v>0</v>
      </c>
      <c r="X151" s="216">
        <f>W151*H151</f>
        <v>0</v>
      </c>
      <c r="Y151" s="38"/>
      <c r="Z151" s="38"/>
      <c r="AA151" s="38"/>
      <c r="AB151" s="38"/>
      <c r="AC151" s="38"/>
      <c r="AD151" s="38"/>
      <c r="AE151" s="38"/>
      <c r="AR151" s="217" t="s">
        <v>175</v>
      </c>
      <c r="AT151" s="217" t="s">
        <v>170</v>
      </c>
      <c r="AU151" s="217" t="s">
        <v>89</v>
      </c>
      <c r="AY151" s="19" t="s">
        <v>167</v>
      </c>
      <c r="BE151" s="218">
        <f>IF(O151="základní",K151,0)</f>
        <v>0</v>
      </c>
      <c r="BF151" s="218">
        <f>IF(O151="snížená",K151,0)</f>
        <v>0</v>
      </c>
      <c r="BG151" s="218">
        <f>IF(O151="zákl. přenesená",K151,0)</f>
        <v>0</v>
      </c>
      <c r="BH151" s="218">
        <f>IF(O151="sníž. přenesená",K151,0)</f>
        <v>0</v>
      </c>
      <c r="BI151" s="218">
        <f>IF(O151="nulová",K151,0)</f>
        <v>0</v>
      </c>
      <c r="BJ151" s="19" t="s">
        <v>87</v>
      </c>
      <c r="BK151" s="218">
        <f>ROUND(P151*H151,2)</f>
        <v>0</v>
      </c>
      <c r="BL151" s="19" t="s">
        <v>175</v>
      </c>
      <c r="BM151" s="217" t="s">
        <v>2437</v>
      </c>
    </row>
    <row r="152" s="2" customFormat="1">
      <c r="A152" s="38"/>
      <c r="B152" s="39"/>
      <c r="C152" s="38"/>
      <c r="D152" s="219" t="s">
        <v>177</v>
      </c>
      <c r="E152" s="38"/>
      <c r="F152" s="220" t="s">
        <v>2436</v>
      </c>
      <c r="G152" s="38"/>
      <c r="H152" s="38"/>
      <c r="I152" s="134"/>
      <c r="J152" s="134"/>
      <c r="K152" s="38"/>
      <c r="L152" s="38"/>
      <c r="M152" s="39"/>
      <c r="N152" s="224"/>
      <c r="O152" s="225"/>
      <c r="P152" s="226"/>
      <c r="Q152" s="226"/>
      <c r="R152" s="226"/>
      <c r="S152" s="226"/>
      <c r="T152" s="226"/>
      <c r="U152" s="226"/>
      <c r="V152" s="226"/>
      <c r="W152" s="226"/>
      <c r="X152" s="227"/>
      <c r="Y152" s="38"/>
      <c r="Z152" s="38"/>
      <c r="AA152" s="38"/>
      <c r="AB152" s="38"/>
      <c r="AC152" s="38"/>
      <c r="AD152" s="38"/>
      <c r="AE152" s="38"/>
      <c r="AT152" s="19" t="s">
        <v>177</v>
      </c>
      <c r="AU152" s="19" t="s">
        <v>89</v>
      </c>
    </row>
    <row r="153" s="2" customFormat="1" ht="6.96" customHeight="1">
      <c r="A153" s="38"/>
      <c r="B153" s="60"/>
      <c r="C153" s="61"/>
      <c r="D153" s="61"/>
      <c r="E153" s="61"/>
      <c r="F153" s="61"/>
      <c r="G153" s="61"/>
      <c r="H153" s="61"/>
      <c r="I153" s="160"/>
      <c r="J153" s="160"/>
      <c r="K153" s="61"/>
      <c r="L153" s="61"/>
      <c r="M153" s="39"/>
      <c r="N153" s="38"/>
      <c r="P153" s="38"/>
      <c r="Q153" s="38"/>
      <c r="R153" s="38"/>
      <c r="S153" s="38"/>
      <c r="T153" s="38"/>
      <c r="U153" s="38"/>
      <c r="V153" s="38"/>
      <c r="W153" s="38"/>
      <c r="X153" s="38"/>
      <c r="Y153" s="38"/>
      <c r="Z153" s="38"/>
      <c r="AA153" s="38"/>
      <c r="AB153" s="38"/>
      <c r="AC153" s="38"/>
      <c r="AD153" s="38"/>
      <c r="AE153" s="38"/>
    </row>
  </sheetData>
  <autoFilter ref="C121:L152"/>
  <mergeCells count="12">
    <mergeCell ref="E7:H7"/>
    <mergeCell ref="E9:H9"/>
    <mergeCell ref="E11:H11"/>
    <mergeCell ref="E20:H20"/>
    <mergeCell ref="E29:H29"/>
    <mergeCell ref="E85:H85"/>
    <mergeCell ref="E87:H87"/>
    <mergeCell ref="E89:H89"/>
    <mergeCell ref="E110:H110"/>
    <mergeCell ref="E112:H112"/>
    <mergeCell ref="E114:H114"/>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127</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2395</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485</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22</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ROUND(K124,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ROUND((SUM(BE124:BE148)),  2)</f>
        <v>0</v>
      </c>
      <c r="G37" s="38"/>
      <c r="H37" s="38"/>
      <c r="I37" s="147">
        <v>0.20999999999999999</v>
      </c>
      <c r="J37" s="134"/>
      <c r="K37" s="143">
        <f>ROUND(((SUM(BE124:BE148))*I37),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ROUND((SUM(BF124:BF148)),  2)</f>
        <v>0</v>
      </c>
      <c r="G38" s="38"/>
      <c r="H38" s="38"/>
      <c r="I38" s="147">
        <v>0.14999999999999999</v>
      </c>
      <c r="J38" s="134"/>
      <c r="K38" s="143">
        <f>ROUND(((SUM(BF124:BF148))*I38),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ROUND((SUM(BG124:BG148)),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ROUND((SUM(BH124:BH148)),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ROUND((SUM(BI124:BI148)),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2395</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SO101 - Dopravní terminál</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Choceň</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Q124</f>
        <v>0</v>
      </c>
      <c r="J98" s="167">
        <f>R124</f>
        <v>0</v>
      </c>
      <c r="K98" s="96">
        <f>K124</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Q125</f>
        <v>0</v>
      </c>
      <c r="J99" s="171">
        <f>R125</f>
        <v>0</v>
      </c>
      <c r="K99" s="172">
        <f>K125</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Q126</f>
        <v>0</v>
      </c>
      <c r="J100" s="176">
        <f>R126</f>
        <v>0</v>
      </c>
      <c r="K100" s="177">
        <f>K126</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488</v>
      </c>
      <c r="E101" s="175"/>
      <c r="F101" s="175"/>
      <c r="G101" s="175"/>
      <c r="H101" s="175"/>
      <c r="I101" s="176">
        <f>Q131</f>
        <v>0</v>
      </c>
      <c r="J101" s="176">
        <f>R131</f>
        <v>0</v>
      </c>
      <c r="K101" s="177">
        <f>K131</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491</v>
      </c>
      <c r="E102" s="175"/>
      <c r="F102" s="175"/>
      <c r="G102" s="175"/>
      <c r="H102" s="175"/>
      <c r="I102" s="176">
        <f>Q145</f>
        <v>0</v>
      </c>
      <c r="J102" s="176">
        <f>R145</f>
        <v>0</v>
      </c>
      <c r="K102" s="177">
        <f>K145</f>
        <v>0</v>
      </c>
      <c r="L102" s="10"/>
      <c r="M102" s="173"/>
      <c r="S102" s="10"/>
      <c r="T102" s="10"/>
      <c r="U102" s="10"/>
      <c r="V102" s="10"/>
      <c r="W102" s="10"/>
      <c r="X102" s="10"/>
      <c r="Y102" s="10"/>
      <c r="Z102" s="10"/>
      <c r="AA102" s="10"/>
      <c r="AB102" s="10"/>
      <c r="AC102" s="10"/>
      <c r="AD102" s="10"/>
      <c r="AE102" s="10"/>
    </row>
    <row r="103" s="2" customFormat="1" ht="21.84" customHeight="1">
      <c r="A103" s="38"/>
      <c r="B103" s="39"/>
      <c r="C103" s="38"/>
      <c r="D103" s="38"/>
      <c r="E103" s="38"/>
      <c r="F103" s="38"/>
      <c r="G103" s="38"/>
      <c r="H103" s="38"/>
      <c r="I103" s="134"/>
      <c r="J103" s="134"/>
      <c r="K103" s="38"/>
      <c r="L103" s="38"/>
      <c r="M103" s="55"/>
      <c r="S103" s="38"/>
      <c r="T103" s="38"/>
      <c r="U103" s="38"/>
      <c r="V103" s="38"/>
      <c r="W103" s="38"/>
      <c r="X103" s="38"/>
      <c r="Y103" s="38"/>
      <c r="Z103" s="38"/>
      <c r="AA103" s="38"/>
      <c r="AB103" s="38"/>
      <c r="AC103" s="38"/>
      <c r="AD103" s="38"/>
      <c r="AE103" s="38"/>
    </row>
    <row r="104" s="2" customFormat="1" ht="6.96" customHeight="1">
      <c r="A104" s="38"/>
      <c r="B104" s="60"/>
      <c r="C104" s="61"/>
      <c r="D104" s="61"/>
      <c r="E104" s="61"/>
      <c r="F104" s="61"/>
      <c r="G104" s="61"/>
      <c r="H104" s="61"/>
      <c r="I104" s="160"/>
      <c r="J104" s="160"/>
      <c r="K104" s="61"/>
      <c r="L104" s="61"/>
      <c r="M104" s="55"/>
      <c r="S104" s="38"/>
      <c r="T104" s="38"/>
      <c r="U104" s="38"/>
      <c r="V104" s="38"/>
      <c r="W104" s="38"/>
      <c r="X104" s="38"/>
      <c r="Y104" s="38"/>
      <c r="Z104" s="38"/>
      <c r="AA104" s="38"/>
      <c r="AB104" s="38"/>
      <c r="AC104" s="38"/>
      <c r="AD104" s="38"/>
      <c r="AE104" s="38"/>
    </row>
    <row r="108" s="2" customFormat="1" ht="6.96" customHeight="1">
      <c r="A108" s="38"/>
      <c r="B108" s="62"/>
      <c r="C108" s="63"/>
      <c r="D108" s="63"/>
      <c r="E108" s="63"/>
      <c r="F108" s="63"/>
      <c r="G108" s="63"/>
      <c r="H108" s="63"/>
      <c r="I108" s="161"/>
      <c r="J108" s="161"/>
      <c r="K108" s="63"/>
      <c r="L108" s="63"/>
      <c r="M108" s="55"/>
      <c r="S108" s="38"/>
      <c r="T108" s="38"/>
      <c r="U108" s="38"/>
      <c r="V108" s="38"/>
      <c r="W108" s="38"/>
      <c r="X108" s="38"/>
      <c r="Y108" s="38"/>
      <c r="Z108" s="38"/>
      <c r="AA108" s="38"/>
      <c r="AB108" s="38"/>
      <c r="AC108" s="38"/>
      <c r="AD108" s="38"/>
      <c r="AE108" s="38"/>
    </row>
    <row r="109" s="2" customFormat="1" ht="24.96" customHeight="1">
      <c r="A109" s="38"/>
      <c r="B109" s="39"/>
      <c r="C109" s="23" t="s">
        <v>147</v>
      </c>
      <c r="D109" s="38"/>
      <c r="E109" s="38"/>
      <c r="F109" s="38"/>
      <c r="G109" s="38"/>
      <c r="H109" s="38"/>
      <c r="I109" s="134"/>
      <c r="J109" s="134"/>
      <c r="K109" s="38"/>
      <c r="L109" s="38"/>
      <c r="M109" s="55"/>
      <c r="S109" s="38"/>
      <c r="T109" s="38"/>
      <c r="U109" s="38"/>
      <c r="V109" s="38"/>
      <c r="W109" s="38"/>
      <c r="X109" s="38"/>
      <c r="Y109" s="38"/>
      <c r="Z109" s="38"/>
      <c r="AA109" s="38"/>
      <c r="AB109" s="38"/>
      <c r="AC109" s="38"/>
      <c r="AD109" s="38"/>
      <c r="AE109" s="38"/>
    </row>
    <row r="110" s="2" customFormat="1" ht="6.96" customHeight="1">
      <c r="A110" s="38"/>
      <c r="B110" s="39"/>
      <c r="C110" s="38"/>
      <c r="D110" s="38"/>
      <c r="E110" s="38"/>
      <c r="F110" s="38"/>
      <c r="G110" s="38"/>
      <c r="H110" s="38"/>
      <c r="I110" s="134"/>
      <c r="J110" s="134"/>
      <c r="K110" s="38"/>
      <c r="L110" s="38"/>
      <c r="M110" s="55"/>
      <c r="S110" s="38"/>
      <c r="T110" s="38"/>
      <c r="U110" s="38"/>
      <c r="V110" s="38"/>
      <c r="W110" s="38"/>
      <c r="X110" s="38"/>
      <c r="Y110" s="38"/>
      <c r="Z110" s="38"/>
      <c r="AA110" s="38"/>
      <c r="AB110" s="38"/>
      <c r="AC110" s="38"/>
      <c r="AD110" s="38"/>
      <c r="AE110" s="38"/>
    </row>
    <row r="111" s="2" customFormat="1" ht="12" customHeight="1">
      <c r="A111" s="38"/>
      <c r="B111" s="39"/>
      <c r="C111" s="32" t="s">
        <v>17</v>
      </c>
      <c r="D111" s="38"/>
      <c r="E111" s="38"/>
      <c r="F111" s="38"/>
      <c r="G111" s="38"/>
      <c r="H111" s="38"/>
      <c r="I111" s="134"/>
      <c r="J111" s="134"/>
      <c r="K111" s="38"/>
      <c r="L111" s="38"/>
      <c r="M111" s="55"/>
      <c r="S111" s="38"/>
      <c r="T111" s="38"/>
      <c r="U111" s="38"/>
      <c r="V111" s="38"/>
      <c r="W111" s="38"/>
      <c r="X111" s="38"/>
      <c r="Y111" s="38"/>
      <c r="Z111" s="38"/>
      <c r="AA111" s="38"/>
      <c r="AB111" s="38"/>
      <c r="AC111" s="38"/>
      <c r="AD111" s="38"/>
      <c r="AE111" s="38"/>
    </row>
    <row r="112" s="2" customFormat="1" ht="16.5" customHeight="1">
      <c r="A112" s="38"/>
      <c r="B112" s="39"/>
      <c r="C112" s="38"/>
      <c r="D112" s="38"/>
      <c r="E112" s="133" t="str">
        <f>E7</f>
        <v>Terminál v zeleni, Choceň</v>
      </c>
      <c r="F112" s="32"/>
      <c r="G112" s="32"/>
      <c r="H112" s="32"/>
      <c r="I112" s="134"/>
      <c r="J112" s="134"/>
      <c r="K112" s="38"/>
      <c r="L112" s="38"/>
      <c r="M112" s="55"/>
      <c r="S112" s="38"/>
      <c r="T112" s="38"/>
      <c r="U112" s="38"/>
      <c r="V112" s="38"/>
      <c r="W112" s="38"/>
      <c r="X112" s="38"/>
      <c r="Y112" s="38"/>
      <c r="Z112" s="38"/>
      <c r="AA112" s="38"/>
      <c r="AB112" s="38"/>
      <c r="AC112" s="38"/>
      <c r="AD112" s="38"/>
      <c r="AE112" s="38"/>
    </row>
    <row r="113" s="1" customFormat="1" ht="12" customHeight="1">
      <c r="B113" s="22"/>
      <c r="C113" s="32" t="s">
        <v>129</v>
      </c>
      <c r="I113" s="130"/>
      <c r="J113" s="130"/>
      <c r="M113" s="22"/>
    </row>
    <row r="114" s="2" customFormat="1" ht="16.5" customHeight="1">
      <c r="A114" s="38"/>
      <c r="B114" s="39"/>
      <c r="C114" s="38"/>
      <c r="D114" s="38"/>
      <c r="E114" s="133" t="s">
        <v>2395</v>
      </c>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12" customHeight="1">
      <c r="A115" s="38"/>
      <c r="B115" s="39"/>
      <c r="C115" s="32" t="s">
        <v>131</v>
      </c>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6.5" customHeight="1">
      <c r="A116" s="38"/>
      <c r="B116" s="39"/>
      <c r="C116" s="38"/>
      <c r="D116" s="38"/>
      <c r="E116" s="67" t="str">
        <f>E11</f>
        <v>SO101 - Dopravní terminál</v>
      </c>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6.96" customHeight="1">
      <c r="A117" s="38"/>
      <c r="B117" s="39"/>
      <c r="C117" s="38"/>
      <c r="D117" s="38"/>
      <c r="E117" s="38"/>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12" customHeight="1">
      <c r="A118" s="38"/>
      <c r="B118" s="39"/>
      <c r="C118" s="32" t="s">
        <v>21</v>
      </c>
      <c r="D118" s="38"/>
      <c r="E118" s="38"/>
      <c r="F118" s="27" t="str">
        <f>F14</f>
        <v>Choceň</v>
      </c>
      <c r="G118" s="38"/>
      <c r="H118" s="38"/>
      <c r="I118" s="135" t="s">
        <v>23</v>
      </c>
      <c r="J118" s="137" t="str">
        <f>IF(J14="","",J14)</f>
        <v>11. 9. 2017</v>
      </c>
      <c r="K118" s="38"/>
      <c r="L118" s="38"/>
      <c r="M118" s="55"/>
      <c r="S118" s="38"/>
      <c r="T118" s="38"/>
      <c r="U118" s="38"/>
      <c r="V118" s="38"/>
      <c r="W118" s="38"/>
      <c r="X118" s="38"/>
      <c r="Y118" s="38"/>
      <c r="Z118" s="38"/>
      <c r="AA118" s="38"/>
      <c r="AB118" s="38"/>
      <c r="AC118" s="38"/>
      <c r="AD118" s="38"/>
      <c r="AE118" s="38"/>
    </row>
    <row r="119" s="2" customFormat="1" ht="6.96" customHeight="1">
      <c r="A119" s="38"/>
      <c r="B119" s="39"/>
      <c r="C119" s="38"/>
      <c r="D119" s="38"/>
      <c r="E119" s="38"/>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15.15" customHeight="1">
      <c r="A120" s="38"/>
      <c r="B120" s="39"/>
      <c r="C120" s="32" t="s">
        <v>25</v>
      </c>
      <c r="D120" s="38"/>
      <c r="E120" s="38"/>
      <c r="F120" s="27" t="str">
        <f>E17</f>
        <v>Město Choceň</v>
      </c>
      <c r="G120" s="38"/>
      <c r="H120" s="38"/>
      <c r="I120" s="135" t="s">
        <v>32</v>
      </c>
      <c r="J120" s="162" t="str">
        <f>E23</f>
        <v>Laboro ateliér s.r.o.</v>
      </c>
      <c r="K120" s="38"/>
      <c r="L120" s="38"/>
      <c r="M120" s="55"/>
      <c r="S120" s="38"/>
      <c r="T120" s="38"/>
      <c r="U120" s="38"/>
      <c r="V120" s="38"/>
      <c r="W120" s="38"/>
      <c r="X120" s="38"/>
      <c r="Y120" s="38"/>
      <c r="Z120" s="38"/>
      <c r="AA120" s="38"/>
      <c r="AB120" s="38"/>
      <c r="AC120" s="38"/>
      <c r="AD120" s="38"/>
      <c r="AE120" s="38"/>
    </row>
    <row r="121" s="2" customFormat="1" ht="15.15" customHeight="1">
      <c r="A121" s="38"/>
      <c r="B121" s="39"/>
      <c r="C121" s="32" t="s">
        <v>30</v>
      </c>
      <c r="D121" s="38"/>
      <c r="E121" s="38"/>
      <c r="F121" s="27" t="str">
        <f>IF(E20="","",E20)</f>
        <v>Vyplň údaj</v>
      </c>
      <c r="G121" s="38"/>
      <c r="H121" s="38"/>
      <c r="I121" s="135" t="s">
        <v>36</v>
      </c>
      <c r="J121" s="162" t="str">
        <f>E26</f>
        <v>Laboro ateliér s.r.o.</v>
      </c>
      <c r="K121" s="38"/>
      <c r="L121" s="38"/>
      <c r="M121" s="55"/>
      <c r="S121" s="38"/>
      <c r="T121" s="38"/>
      <c r="U121" s="38"/>
      <c r="V121" s="38"/>
      <c r="W121" s="38"/>
      <c r="X121" s="38"/>
      <c r="Y121" s="38"/>
      <c r="Z121" s="38"/>
      <c r="AA121" s="38"/>
      <c r="AB121" s="38"/>
      <c r="AC121" s="38"/>
      <c r="AD121" s="38"/>
      <c r="AE121" s="38"/>
    </row>
    <row r="122" s="2" customFormat="1" ht="10.32" customHeight="1">
      <c r="A122" s="38"/>
      <c r="B122" s="39"/>
      <c r="C122" s="38"/>
      <c r="D122" s="38"/>
      <c r="E122" s="38"/>
      <c r="F122" s="38"/>
      <c r="G122" s="38"/>
      <c r="H122" s="38"/>
      <c r="I122" s="134"/>
      <c r="J122" s="134"/>
      <c r="K122" s="38"/>
      <c r="L122" s="38"/>
      <c r="M122" s="55"/>
      <c r="S122" s="38"/>
      <c r="T122" s="38"/>
      <c r="U122" s="38"/>
      <c r="V122" s="38"/>
      <c r="W122" s="38"/>
      <c r="X122" s="38"/>
      <c r="Y122" s="38"/>
      <c r="Z122" s="38"/>
      <c r="AA122" s="38"/>
      <c r="AB122" s="38"/>
      <c r="AC122" s="38"/>
      <c r="AD122" s="38"/>
      <c r="AE122" s="38"/>
    </row>
    <row r="123" s="11" customFormat="1" ht="29.28" customHeight="1">
      <c r="A123" s="178"/>
      <c r="B123" s="179"/>
      <c r="C123" s="180" t="s">
        <v>148</v>
      </c>
      <c r="D123" s="181" t="s">
        <v>63</v>
      </c>
      <c r="E123" s="181" t="s">
        <v>59</v>
      </c>
      <c r="F123" s="181" t="s">
        <v>60</v>
      </c>
      <c r="G123" s="181" t="s">
        <v>149</v>
      </c>
      <c r="H123" s="181" t="s">
        <v>150</v>
      </c>
      <c r="I123" s="182" t="s">
        <v>151</v>
      </c>
      <c r="J123" s="182" t="s">
        <v>152</v>
      </c>
      <c r="K123" s="181" t="s">
        <v>139</v>
      </c>
      <c r="L123" s="183" t="s">
        <v>153</v>
      </c>
      <c r="M123" s="184"/>
      <c r="N123" s="86" t="s">
        <v>1</v>
      </c>
      <c r="O123" s="87" t="s">
        <v>42</v>
      </c>
      <c r="P123" s="87" t="s">
        <v>154</v>
      </c>
      <c r="Q123" s="87" t="s">
        <v>155</v>
      </c>
      <c r="R123" s="87" t="s">
        <v>156</v>
      </c>
      <c r="S123" s="87" t="s">
        <v>157</v>
      </c>
      <c r="T123" s="87" t="s">
        <v>158</v>
      </c>
      <c r="U123" s="87" t="s">
        <v>159</v>
      </c>
      <c r="V123" s="87" t="s">
        <v>160</v>
      </c>
      <c r="W123" s="87" t="s">
        <v>161</v>
      </c>
      <c r="X123" s="88" t="s">
        <v>162</v>
      </c>
      <c r="Y123" s="178"/>
      <c r="Z123" s="178"/>
      <c r="AA123" s="178"/>
      <c r="AB123" s="178"/>
      <c r="AC123" s="178"/>
      <c r="AD123" s="178"/>
      <c r="AE123" s="178"/>
    </row>
    <row r="124" s="2" customFormat="1" ht="22.8" customHeight="1">
      <c r="A124" s="38"/>
      <c r="B124" s="39"/>
      <c r="C124" s="93" t="s">
        <v>163</v>
      </c>
      <c r="D124" s="38"/>
      <c r="E124" s="38"/>
      <c r="F124" s="38"/>
      <c r="G124" s="38"/>
      <c r="H124" s="38"/>
      <c r="I124" s="134"/>
      <c r="J124" s="134"/>
      <c r="K124" s="185">
        <f>BK124</f>
        <v>0</v>
      </c>
      <c r="L124" s="38"/>
      <c r="M124" s="39"/>
      <c r="N124" s="89"/>
      <c r="O124" s="73"/>
      <c r="P124" s="90"/>
      <c r="Q124" s="186">
        <f>Q125</f>
        <v>0</v>
      </c>
      <c r="R124" s="186">
        <f>R125</f>
        <v>0</v>
      </c>
      <c r="S124" s="90"/>
      <c r="T124" s="187">
        <f>T125</f>
        <v>0</v>
      </c>
      <c r="U124" s="90"/>
      <c r="V124" s="187">
        <f>V125</f>
        <v>13.172499999999999</v>
      </c>
      <c r="W124" s="90"/>
      <c r="X124" s="188">
        <f>X125</f>
        <v>7.1500000000000004</v>
      </c>
      <c r="Y124" s="38"/>
      <c r="Z124" s="38"/>
      <c r="AA124" s="38"/>
      <c r="AB124" s="38"/>
      <c r="AC124" s="38"/>
      <c r="AD124" s="38"/>
      <c r="AE124" s="38"/>
      <c r="AT124" s="19" t="s">
        <v>79</v>
      </c>
      <c r="AU124" s="19" t="s">
        <v>141</v>
      </c>
      <c r="BK124" s="189">
        <f>BK125</f>
        <v>0</v>
      </c>
    </row>
    <row r="125" s="12" customFormat="1" ht="25.92" customHeight="1">
      <c r="A125" s="12"/>
      <c r="B125" s="190"/>
      <c r="C125" s="12"/>
      <c r="D125" s="191" t="s">
        <v>79</v>
      </c>
      <c r="E125" s="192" t="s">
        <v>281</v>
      </c>
      <c r="F125" s="192" t="s">
        <v>282</v>
      </c>
      <c r="G125" s="12"/>
      <c r="H125" s="12"/>
      <c r="I125" s="193"/>
      <c r="J125" s="193"/>
      <c r="K125" s="194">
        <f>BK125</f>
        <v>0</v>
      </c>
      <c r="L125" s="12"/>
      <c r="M125" s="190"/>
      <c r="N125" s="195"/>
      <c r="O125" s="196"/>
      <c r="P125" s="196"/>
      <c r="Q125" s="197">
        <f>Q126+Q131+Q145</f>
        <v>0</v>
      </c>
      <c r="R125" s="197">
        <f>R126+R131+R145</f>
        <v>0</v>
      </c>
      <c r="S125" s="196"/>
      <c r="T125" s="198">
        <f>T126+T131+T145</f>
        <v>0</v>
      </c>
      <c r="U125" s="196"/>
      <c r="V125" s="198">
        <f>V126+V131+V145</f>
        <v>13.172499999999999</v>
      </c>
      <c r="W125" s="196"/>
      <c r="X125" s="199">
        <f>X126+X131+X145</f>
        <v>7.1500000000000004</v>
      </c>
      <c r="Y125" s="12"/>
      <c r="Z125" s="12"/>
      <c r="AA125" s="12"/>
      <c r="AB125" s="12"/>
      <c r="AC125" s="12"/>
      <c r="AD125" s="12"/>
      <c r="AE125" s="12"/>
      <c r="AR125" s="191" t="s">
        <v>87</v>
      </c>
      <c r="AT125" s="200" t="s">
        <v>79</v>
      </c>
      <c r="AU125" s="200" t="s">
        <v>80</v>
      </c>
      <c r="AY125" s="191" t="s">
        <v>167</v>
      </c>
      <c r="BK125" s="201">
        <f>BK126+BK131+BK145</f>
        <v>0</v>
      </c>
    </row>
    <row r="126" s="12" customFormat="1" ht="22.8" customHeight="1">
      <c r="A126" s="12"/>
      <c r="B126" s="190"/>
      <c r="C126" s="12"/>
      <c r="D126" s="191" t="s">
        <v>79</v>
      </c>
      <c r="E126" s="202" t="s">
        <v>87</v>
      </c>
      <c r="F126" s="202" t="s">
        <v>283</v>
      </c>
      <c r="G126" s="12"/>
      <c r="H126" s="12"/>
      <c r="I126" s="193"/>
      <c r="J126" s="193"/>
      <c r="K126" s="203">
        <f>BK126</f>
        <v>0</v>
      </c>
      <c r="L126" s="12"/>
      <c r="M126" s="190"/>
      <c r="N126" s="195"/>
      <c r="O126" s="196"/>
      <c r="P126" s="196"/>
      <c r="Q126" s="197">
        <f>SUM(Q127:Q130)</f>
        <v>0</v>
      </c>
      <c r="R126" s="197">
        <f>SUM(R127:R130)</f>
        <v>0</v>
      </c>
      <c r="S126" s="196"/>
      <c r="T126" s="198">
        <f>SUM(T127:T130)</f>
        <v>0</v>
      </c>
      <c r="U126" s="196"/>
      <c r="V126" s="198">
        <f>SUM(V127:V130)</f>
        <v>0</v>
      </c>
      <c r="W126" s="196"/>
      <c r="X126" s="199">
        <f>SUM(X127:X130)</f>
        <v>7.1500000000000004</v>
      </c>
      <c r="Y126" s="12"/>
      <c r="Z126" s="12"/>
      <c r="AA126" s="12"/>
      <c r="AB126" s="12"/>
      <c r="AC126" s="12"/>
      <c r="AD126" s="12"/>
      <c r="AE126" s="12"/>
      <c r="AR126" s="191" t="s">
        <v>87</v>
      </c>
      <c r="AT126" s="200" t="s">
        <v>79</v>
      </c>
      <c r="AU126" s="200" t="s">
        <v>87</v>
      </c>
      <c r="AY126" s="191" t="s">
        <v>167</v>
      </c>
      <c r="BK126" s="201">
        <f>SUM(BK127:BK130)</f>
        <v>0</v>
      </c>
    </row>
    <row r="127" s="2" customFormat="1" ht="24" customHeight="1">
      <c r="A127" s="38"/>
      <c r="B127" s="204"/>
      <c r="C127" s="205" t="s">
        <v>87</v>
      </c>
      <c r="D127" s="205" t="s">
        <v>170</v>
      </c>
      <c r="E127" s="206" t="s">
        <v>521</v>
      </c>
      <c r="F127" s="207" t="s">
        <v>522</v>
      </c>
      <c r="G127" s="208" t="s">
        <v>305</v>
      </c>
      <c r="H127" s="209">
        <v>27.5</v>
      </c>
      <c r="I127" s="210"/>
      <c r="J127" s="210"/>
      <c r="K127" s="211">
        <f>ROUND(P127*H127,2)</f>
        <v>0</v>
      </c>
      <c r="L127" s="207" t="s">
        <v>174</v>
      </c>
      <c r="M127" s="39"/>
      <c r="N127" s="212" t="s">
        <v>1</v>
      </c>
      <c r="O127" s="213" t="s">
        <v>43</v>
      </c>
      <c r="P127" s="214">
        <f>I127+J127</f>
        <v>0</v>
      </c>
      <c r="Q127" s="214">
        <f>ROUND(I127*H127,2)</f>
        <v>0</v>
      </c>
      <c r="R127" s="214">
        <f>ROUND(J127*H127,2)</f>
        <v>0</v>
      </c>
      <c r="S127" s="77"/>
      <c r="T127" s="215">
        <f>S127*H127</f>
        <v>0</v>
      </c>
      <c r="U127" s="215">
        <v>0</v>
      </c>
      <c r="V127" s="215">
        <f>U127*H127</f>
        <v>0</v>
      </c>
      <c r="W127" s="215">
        <v>0.26000000000000001</v>
      </c>
      <c r="X127" s="216">
        <f>W127*H127</f>
        <v>7.1500000000000004</v>
      </c>
      <c r="Y127" s="38"/>
      <c r="Z127" s="38"/>
      <c r="AA127" s="38"/>
      <c r="AB127" s="38"/>
      <c r="AC127" s="38"/>
      <c r="AD127" s="38"/>
      <c r="AE127" s="38"/>
      <c r="AR127" s="217" t="s">
        <v>185</v>
      </c>
      <c r="AT127" s="217" t="s">
        <v>170</v>
      </c>
      <c r="AU127" s="217" t="s">
        <v>89</v>
      </c>
      <c r="AY127" s="19" t="s">
        <v>167</v>
      </c>
      <c r="BE127" s="218">
        <f>IF(O127="základní",K127,0)</f>
        <v>0</v>
      </c>
      <c r="BF127" s="218">
        <f>IF(O127="snížená",K127,0)</f>
        <v>0</v>
      </c>
      <c r="BG127" s="218">
        <f>IF(O127="zákl. přenesená",K127,0)</f>
        <v>0</v>
      </c>
      <c r="BH127" s="218">
        <f>IF(O127="sníž. přenesená",K127,0)</f>
        <v>0</v>
      </c>
      <c r="BI127" s="218">
        <f>IF(O127="nulová",K127,0)</f>
        <v>0</v>
      </c>
      <c r="BJ127" s="19" t="s">
        <v>87</v>
      </c>
      <c r="BK127" s="218">
        <f>ROUND(P127*H127,2)</f>
        <v>0</v>
      </c>
      <c r="BL127" s="19" t="s">
        <v>185</v>
      </c>
      <c r="BM127" s="217" t="s">
        <v>2438</v>
      </c>
    </row>
    <row r="128" s="2" customFormat="1">
      <c r="A128" s="38"/>
      <c r="B128" s="39"/>
      <c r="C128" s="38"/>
      <c r="D128" s="219" t="s">
        <v>177</v>
      </c>
      <c r="E128" s="38"/>
      <c r="F128" s="220" t="s">
        <v>524</v>
      </c>
      <c r="G128" s="38"/>
      <c r="H128" s="38"/>
      <c r="I128" s="134"/>
      <c r="J128" s="134"/>
      <c r="K128" s="38"/>
      <c r="L128" s="38"/>
      <c r="M128" s="39"/>
      <c r="N128" s="221"/>
      <c r="O128" s="222"/>
      <c r="P128" s="77"/>
      <c r="Q128" s="77"/>
      <c r="R128" s="77"/>
      <c r="S128" s="77"/>
      <c r="T128" s="77"/>
      <c r="U128" s="77"/>
      <c r="V128" s="77"/>
      <c r="W128" s="77"/>
      <c r="X128" s="78"/>
      <c r="Y128" s="38"/>
      <c r="Z128" s="38"/>
      <c r="AA128" s="38"/>
      <c r="AB128" s="38"/>
      <c r="AC128" s="38"/>
      <c r="AD128" s="38"/>
      <c r="AE128" s="38"/>
      <c r="AT128" s="19" t="s">
        <v>177</v>
      </c>
      <c r="AU128" s="19" t="s">
        <v>89</v>
      </c>
    </row>
    <row r="129" s="2" customFormat="1">
      <c r="A129" s="38"/>
      <c r="B129" s="39"/>
      <c r="C129" s="38"/>
      <c r="D129" s="219" t="s">
        <v>288</v>
      </c>
      <c r="E129" s="38"/>
      <c r="F129" s="223" t="s">
        <v>525</v>
      </c>
      <c r="G129" s="38"/>
      <c r="H129" s="38"/>
      <c r="I129" s="134"/>
      <c r="J129" s="134"/>
      <c r="K129" s="38"/>
      <c r="L129" s="38"/>
      <c r="M129" s="39"/>
      <c r="N129" s="221"/>
      <c r="O129" s="222"/>
      <c r="P129" s="77"/>
      <c r="Q129" s="77"/>
      <c r="R129" s="77"/>
      <c r="S129" s="77"/>
      <c r="T129" s="77"/>
      <c r="U129" s="77"/>
      <c r="V129" s="77"/>
      <c r="W129" s="77"/>
      <c r="X129" s="78"/>
      <c r="Y129" s="38"/>
      <c r="Z129" s="38"/>
      <c r="AA129" s="38"/>
      <c r="AB129" s="38"/>
      <c r="AC129" s="38"/>
      <c r="AD129" s="38"/>
      <c r="AE129" s="38"/>
      <c r="AT129" s="19" t="s">
        <v>288</v>
      </c>
      <c r="AU129" s="19" t="s">
        <v>89</v>
      </c>
    </row>
    <row r="130" s="2" customFormat="1">
      <c r="A130" s="38"/>
      <c r="B130" s="39"/>
      <c r="C130" s="38"/>
      <c r="D130" s="219" t="s">
        <v>189</v>
      </c>
      <c r="E130" s="38"/>
      <c r="F130" s="223" t="s">
        <v>2370</v>
      </c>
      <c r="G130" s="38"/>
      <c r="H130" s="38"/>
      <c r="I130" s="134"/>
      <c r="J130" s="134"/>
      <c r="K130" s="38"/>
      <c r="L130" s="38"/>
      <c r="M130" s="39"/>
      <c r="N130" s="221"/>
      <c r="O130" s="222"/>
      <c r="P130" s="77"/>
      <c r="Q130" s="77"/>
      <c r="R130" s="77"/>
      <c r="S130" s="77"/>
      <c r="T130" s="77"/>
      <c r="U130" s="77"/>
      <c r="V130" s="77"/>
      <c r="W130" s="77"/>
      <c r="X130" s="78"/>
      <c r="Y130" s="38"/>
      <c r="Z130" s="38"/>
      <c r="AA130" s="38"/>
      <c r="AB130" s="38"/>
      <c r="AC130" s="38"/>
      <c r="AD130" s="38"/>
      <c r="AE130" s="38"/>
      <c r="AT130" s="19" t="s">
        <v>189</v>
      </c>
      <c r="AU130" s="19" t="s">
        <v>89</v>
      </c>
    </row>
    <row r="131" s="12" customFormat="1" ht="22.8" customHeight="1">
      <c r="A131" s="12"/>
      <c r="B131" s="190"/>
      <c r="C131" s="12"/>
      <c r="D131" s="191" t="s">
        <v>79</v>
      </c>
      <c r="E131" s="202" t="s">
        <v>166</v>
      </c>
      <c r="F131" s="202" t="s">
        <v>721</v>
      </c>
      <c r="G131" s="12"/>
      <c r="H131" s="12"/>
      <c r="I131" s="193"/>
      <c r="J131" s="193"/>
      <c r="K131" s="203">
        <f>BK131</f>
        <v>0</v>
      </c>
      <c r="L131" s="12"/>
      <c r="M131" s="190"/>
      <c r="N131" s="195"/>
      <c r="O131" s="196"/>
      <c r="P131" s="196"/>
      <c r="Q131" s="197">
        <f>SUM(Q132:Q144)</f>
        <v>0</v>
      </c>
      <c r="R131" s="197">
        <f>SUM(R132:R144)</f>
        <v>0</v>
      </c>
      <c r="S131" s="196"/>
      <c r="T131" s="198">
        <f>SUM(T132:T144)</f>
        <v>0</v>
      </c>
      <c r="U131" s="196"/>
      <c r="V131" s="198">
        <f>SUM(V132:V144)</f>
        <v>13.172499999999999</v>
      </c>
      <c r="W131" s="196"/>
      <c r="X131" s="199">
        <f>SUM(X132:X144)</f>
        <v>0</v>
      </c>
      <c r="Y131" s="12"/>
      <c r="Z131" s="12"/>
      <c r="AA131" s="12"/>
      <c r="AB131" s="12"/>
      <c r="AC131" s="12"/>
      <c r="AD131" s="12"/>
      <c r="AE131" s="12"/>
      <c r="AR131" s="191" t="s">
        <v>87</v>
      </c>
      <c r="AT131" s="200" t="s">
        <v>79</v>
      </c>
      <c r="AU131" s="200" t="s">
        <v>87</v>
      </c>
      <c r="AY131" s="191" t="s">
        <v>167</v>
      </c>
      <c r="BK131" s="201">
        <f>SUM(BK132:BK144)</f>
        <v>0</v>
      </c>
    </row>
    <row r="132" s="2" customFormat="1" ht="24" customHeight="1">
      <c r="A132" s="38"/>
      <c r="B132" s="204"/>
      <c r="C132" s="205" t="s">
        <v>89</v>
      </c>
      <c r="D132" s="205" t="s">
        <v>170</v>
      </c>
      <c r="E132" s="206" t="s">
        <v>739</v>
      </c>
      <c r="F132" s="207" t="s">
        <v>740</v>
      </c>
      <c r="G132" s="208" t="s">
        <v>305</v>
      </c>
      <c r="H132" s="209">
        <v>27.5</v>
      </c>
      <c r="I132" s="210"/>
      <c r="J132" s="210"/>
      <c r="K132" s="211">
        <f>ROUND(P132*H132,2)</f>
        <v>0</v>
      </c>
      <c r="L132" s="207" t="s">
        <v>174</v>
      </c>
      <c r="M132" s="39"/>
      <c r="N132" s="212" t="s">
        <v>1</v>
      </c>
      <c r="O132" s="213" t="s">
        <v>43</v>
      </c>
      <c r="P132" s="214">
        <f>I132+J132</f>
        <v>0</v>
      </c>
      <c r="Q132" s="214">
        <f>ROUND(I132*H132,2)</f>
        <v>0</v>
      </c>
      <c r="R132" s="214">
        <f>ROUND(J132*H132,2)</f>
        <v>0</v>
      </c>
      <c r="S132" s="77"/>
      <c r="T132" s="215">
        <f>S132*H132</f>
        <v>0</v>
      </c>
      <c r="U132" s="215">
        <v>0.378</v>
      </c>
      <c r="V132" s="215">
        <f>U132*H132</f>
        <v>10.395</v>
      </c>
      <c r="W132" s="215">
        <v>0</v>
      </c>
      <c r="X132" s="216">
        <f>W132*H132</f>
        <v>0</v>
      </c>
      <c r="Y132" s="38"/>
      <c r="Z132" s="38"/>
      <c r="AA132" s="38"/>
      <c r="AB132" s="38"/>
      <c r="AC132" s="38"/>
      <c r="AD132" s="38"/>
      <c r="AE132" s="38"/>
      <c r="AR132" s="217" t="s">
        <v>185</v>
      </c>
      <c r="AT132" s="217" t="s">
        <v>170</v>
      </c>
      <c r="AU132" s="217" t="s">
        <v>89</v>
      </c>
      <c r="AY132" s="19" t="s">
        <v>167</v>
      </c>
      <c r="BE132" s="218">
        <f>IF(O132="základní",K132,0)</f>
        <v>0</v>
      </c>
      <c r="BF132" s="218">
        <f>IF(O132="snížená",K132,0)</f>
        <v>0</v>
      </c>
      <c r="BG132" s="218">
        <f>IF(O132="zákl. přenesená",K132,0)</f>
        <v>0</v>
      </c>
      <c r="BH132" s="218">
        <f>IF(O132="sníž. přenesená",K132,0)</f>
        <v>0</v>
      </c>
      <c r="BI132" s="218">
        <f>IF(O132="nulová",K132,0)</f>
        <v>0</v>
      </c>
      <c r="BJ132" s="19" t="s">
        <v>87</v>
      </c>
      <c r="BK132" s="218">
        <f>ROUND(P132*H132,2)</f>
        <v>0</v>
      </c>
      <c r="BL132" s="19" t="s">
        <v>185</v>
      </c>
      <c r="BM132" s="217" t="s">
        <v>2439</v>
      </c>
    </row>
    <row r="133" s="2" customFormat="1">
      <c r="A133" s="38"/>
      <c r="B133" s="39"/>
      <c r="C133" s="38"/>
      <c r="D133" s="219" t="s">
        <v>177</v>
      </c>
      <c r="E133" s="38"/>
      <c r="F133" s="220" t="s">
        <v>742</v>
      </c>
      <c r="G133" s="38"/>
      <c r="H133" s="38"/>
      <c r="I133" s="134"/>
      <c r="J133" s="134"/>
      <c r="K133" s="38"/>
      <c r="L133" s="38"/>
      <c r="M133" s="39"/>
      <c r="N133" s="221"/>
      <c r="O133" s="222"/>
      <c r="P133" s="77"/>
      <c r="Q133" s="77"/>
      <c r="R133" s="77"/>
      <c r="S133" s="77"/>
      <c r="T133" s="77"/>
      <c r="U133" s="77"/>
      <c r="V133" s="77"/>
      <c r="W133" s="77"/>
      <c r="X133" s="78"/>
      <c r="Y133" s="38"/>
      <c r="Z133" s="38"/>
      <c r="AA133" s="38"/>
      <c r="AB133" s="38"/>
      <c r="AC133" s="38"/>
      <c r="AD133" s="38"/>
      <c r="AE133" s="38"/>
      <c r="AT133" s="19" t="s">
        <v>177</v>
      </c>
      <c r="AU133" s="19" t="s">
        <v>89</v>
      </c>
    </row>
    <row r="134" s="2" customFormat="1">
      <c r="A134" s="38"/>
      <c r="B134" s="39"/>
      <c r="C134" s="38"/>
      <c r="D134" s="219" t="s">
        <v>189</v>
      </c>
      <c r="E134" s="38"/>
      <c r="F134" s="223" t="s">
        <v>2370</v>
      </c>
      <c r="G134" s="38"/>
      <c r="H134" s="38"/>
      <c r="I134" s="134"/>
      <c r="J134" s="134"/>
      <c r="K134" s="38"/>
      <c r="L134" s="38"/>
      <c r="M134" s="39"/>
      <c r="N134" s="221"/>
      <c r="O134" s="222"/>
      <c r="P134" s="77"/>
      <c r="Q134" s="77"/>
      <c r="R134" s="77"/>
      <c r="S134" s="77"/>
      <c r="T134" s="77"/>
      <c r="U134" s="77"/>
      <c r="V134" s="77"/>
      <c r="W134" s="77"/>
      <c r="X134" s="78"/>
      <c r="Y134" s="38"/>
      <c r="Z134" s="38"/>
      <c r="AA134" s="38"/>
      <c r="AB134" s="38"/>
      <c r="AC134" s="38"/>
      <c r="AD134" s="38"/>
      <c r="AE134" s="38"/>
      <c r="AT134" s="19" t="s">
        <v>189</v>
      </c>
      <c r="AU134" s="19" t="s">
        <v>89</v>
      </c>
    </row>
    <row r="135" s="2" customFormat="1" ht="24" customHeight="1">
      <c r="A135" s="38"/>
      <c r="B135" s="204"/>
      <c r="C135" s="205" t="s">
        <v>181</v>
      </c>
      <c r="D135" s="205" t="s">
        <v>170</v>
      </c>
      <c r="E135" s="206" t="s">
        <v>908</v>
      </c>
      <c r="F135" s="207" t="s">
        <v>909</v>
      </c>
      <c r="G135" s="208" t="s">
        <v>305</v>
      </c>
      <c r="H135" s="209">
        <v>27.5</v>
      </c>
      <c r="I135" s="210"/>
      <c r="J135" s="210"/>
      <c r="K135" s="211">
        <f>ROUND(P135*H135,2)</f>
        <v>0</v>
      </c>
      <c r="L135" s="207" t="s">
        <v>174</v>
      </c>
      <c r="M135" s="39"/>
      <c r="N135" s="212" t="s">
        <v>1</v>
      </c>
      <c r="O135" s="213" t="s">
        <v>43</v>
      </c>
      <c r="P135" s="214">
        <f>I135+J135</f>
        <v>0</v>
      </c>
      <c r="Q135" s="214">
        <f>ROUND(I135*H135,2)</f>
        <v>0</v>
      </c>
      <c r="R135" s="214">
        <f>ROUND(J135*H135,2)</f>
        <v>0</v>
      </c>
      <c r="S135" s="77"/>
      <c r="T135" s="215">
        <f>S135*H135</f>
        <v>0</v>
      </c>
      <c r="U135" s="215">
        <v>0.10100000000000001</v>
      </c>
      <c r="V135" s="215">
        <f>U135*H135</f>
        <v>2.7775000000000003</v>
      </c>
      <c r="W135" s="215">
        <v>0</v>
      </c>
      <c r="X135" s="216">
        <f>W135*H135</f>
        <v>0</v>
      </c>
      <c r="Y135" s="38"/>
      <c r="Z135" s="38"/>
      <c r="AA135" s="38"/>
      <c r="AB135" s="38"/>
      <c r="AC135" s="38"/>
      <c r="AD135" s="38"/>
      <c r="AE135" s="38"/>
      <c r="AR135" s="217" t="s">
        <v>185</v>
      </c>
      <c r="AT135" s="217" t="s">
        <v>170</v>
      </c>
      <c r="AU135" s="217" t="s">
        <v>89</v>
      </c>
      <c r="AY135" s="19" t="s">
        <v>167</v>
      </c>
      <c r="BE135" s="218">
        <f>IF(O135="základní",K135,0)</f>
        <v>0</v>
      </c>
      <c r="BF135" s="218">
        <f>IF(O135="snížená",K135,0)</f>
        <v>0</v>
      </c>
      <c r="BG135" s="218">
        <f>IF(O135="zákl. přenesená",K135,0)</f>
        <v>0</v>
      </c>
      <c r="BH135" s="218">
        <f>IF(O135="sníž. přenesená",K135,0)</f>
        <v>0</v>
      </c>
      <c r="BI135" s="218">
        <f>IF(O135="nulová",K135,0)</f>
        <v>0</v>
      </c>
      <c r="BJ135" s="19" t="s">
        <v>87</v>
      </c>
      <c r="BK135" s="218">
        <f>ROUND(P135*H135,2)</f>
        <v>0</v>
      </c>
      <c r="BL135" s="19" t="s">
        <v>185</v>
      </c>
      <c r="BM135" s="217" t="s">
        <v>2440</v>
      </c>
    </row>
    <row r="136" s="2" customFormat="1">
      <c r="A136" s="38"/>
      <c r="B136" s="39"/>
      <c r="C136" s="38"/>
      <c r="D136" s="219" t="s">
        <v>177</v>
      </c>
      <c r="E136" s="38"/>
      <c r="F136" s="220" t="s">
        <v>911</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177</v>
      </c>
      <c r="AU136" s="19" t="s">
        <v>89</v>
      </c>
    </row>
    <row r="137" s="2" customFormat="1">
      <c r="A137" s="38"/>
      <c r="B137" s="39"/>
      <c r="C137" s="38"/>
      <c r="D137" s="219" t="s">
        <v>288</v>
      </c>
      <c r="E137" s="38"/>
      <c r="F137" s="223" t="s">
        <v>912</v>
      </c>
      <c r="G137" s="38"/>
      <c r="H137" s="38"/>
      <c r="I137" s="134"/>
      <c r="J137" s="134"/>
      <c r="K137" s="38"/>
      <c r="L137" s="38"/>
      <c r="M137" s="39"/>
      <c r="N137" s="221"/>
      <c r="O137" s="222"/>
      <c r="P137" s="77"/>
      <c r="Q137" s="77"/>
      <c r="R137" s="77"/>
      <c r="S137" s="77"/>
      <c r="T137" s="77"/>
      <c r="U137" s="77"/>
      <c r="V137" s="77"/>
      <c r="W137" s="77"/>
      <c r="X137" s="78"/>
      <c r="Y137" s="38"/>
      <c r="Z137" s="38"/>
      <c r="AA137" s="38"/>
      <c r="AB137" s="38"/>
      <c r="AC137" s="38"/>
      <c r="AD137" s="38"/>
      <c r="AE137" s="38"/>
      <c r="AT137" s="19" t="s">
        <v>288</v>
      </c>
      <c r="AU137" s="19" t="s">
        <v>89</v>
      </c>
    </row>
    <row r="138" s="2" customFormat="1">
      <c r="A138" s="38"/>
      <c r="B138" s="39"/>
      <c r="C138" s="38"/>
      <c r="D138" s="219" t="s">
        <v>189</v>
      </c>
      <c r="E138" s="38"/>
      <c r="F138" s="223" t="s">
        <v>2370</v>
      </c>
      <c r="G138" s="38"/>
      <c r="H138" s="38"/>
      <c r="I138" s="134"/>
      <c r="J138" s="134"/>
      <c r="K138" s="38"/>
      <c r="L138" s="38"/>
      <c r="M138" s="39"/>
      <c r="N138" s="221"/>
      <c r="O138" s="222"/>
      <c r="P138" s="77"/>
      <c r="Q138" s="77"/>
      <c r="R138" s="77"/>
      <c r="S138" s="77"/>
      <c r="T138" s="77"/>
      <c r="U138" s="77"/>
      <c r="V138" s="77"/>
      <c r="W138" s="77"/>
      <c r="X138" s="78"/>
      <c r="Y138" s="38"/>
      <c r="Z138" s="38"/>
      <c r="AA138" s="38"/>
      <c r="AB138" s="38"/>
      <c r="AC138" s="38"/>
      <c r="AD138" s="38"/>
      <c r="AE138" s="38"/>
      <c r="AT138" s="19" t="s">
        <v>189</v>
      </c>
      <c r="AU138" s="19" t="s">
        <v>89</v>
      </c>
    </row>
    <row r="139" s="2" customFormat="1" ht="16.5" customHeight="1">
      <c r="A139" s="38"/>
      <c r="B139" s="204"/>
      <c r="C139" s="260" t="s">
        <v>185</v>
      </c>
      <c r="D139" s="260" t="s">
        <v>648</v>
      </c>
      <c r="E139" s="261" t="s">
        <v>915</v>
      </c>
      <c r="F139" s="262" t="s">
        <v>916</v>
      </c>
      <c r="G139" s="263" t="s">
        <v>305</v>
      </c>
      <c r="H139" s="264">
        <v>27.774999999999999</v>
      </c>
      <c r="I139" s="265"/>
      <c r="J139" s="266"/>
      <c r="K139" s="267">
        <f>ROUND(P139*H139,2)</f>
        <v>0</v>
      </c>
      <c r="L139" s="262" t="s">
        <v>1</v>
      </c>
      <c r="M139" s="268"/>
      <c r="N139" s="269" t="s">
        <v>1</v>
      </c>
      <c r="O139" s="213" t="s">
        <v>43</v>
      </c>
      <c r="P139" s="214">
        <f>I139+J139</f>
        <v>0</v>
      </c>
      <c r="Q139" s="214">
        <f>ROUND(I139*H139,2)</f>
        <v>0</v>
      </c>
      <c r="R139" s="214">
        <f>ROUND(J139*H139,2)</f>
        <v>0</v>
      </c>
      <c r="S139" s="77"/>
      <c r="T139" s="215">
        <f>S139*H139</f>
        <v>0</v>
      </c>
      <c r="U139" s="215">
        <v>0</v>
      </c>
      <c r="V139" s="215">
        <f>U139*H139</f>
        <v>0</v>
      </c>
      <c r="W139" s="215">
        <v>0</v>
      </c>
      <c r="X139" s="216">
        <f>W139*H139</f>
        <v>0</v>
      </c>
      <c r="Y139" s="38"/>
      <c r="Z139" s="38"/>
      <c r="AA139" s="38"/>
      <c r="AB139" s="38"/>
      <c r="AC139" s="38"/>
      <c r="AD139" s="38"/>
      <c r="AE139" s="38"/>
      <c r="AR139" s="217" t="s">
        <v>207</v>
      </c>
      <c r="AT139" s="217" t="s">
        <v>648</v>
      </c>
      <c r="AU139" s="217" t="s">
        <v>89</v>
      </c>
      <c r="AY139" s="19" t="s">
        <v>167</v>
      </c>
      <c r="BE139" s="218">
        <f>IF(O139="základní",K139,0)</f>
        <v>0</v>
      </c>
      <c r="BF139" s="218">
        <f>IF(O139="snížená",K139,0)</f>
        <v>0</v>
      </c>
      <c r="BG139" s="218">
        <f>IF(O139="zákl. přenesená",K139,0)</f>
        <v>0</v>
      </c>
      <c r="BH139" s="218">
        <f>IF(O139="sníž. přenesená",K139,0)</f>
        <v>0</v>
      </c>
      <c r="BI139" s="218">
        <f>IF(O139="nulová",K139,0)</f>
        <v>0</v>
      </c>
      <c r="BJ139" s="19" t="s">
        <v>87</v>
      </c>
      <c r="BK139" s="218">
        <f>ROUND(P139*H139,2)</f>
        <v>0</v>
      </c>
      <c r="BL139" s="19" t="s">
        <v>185</v>
      </c>
      <c r="BM139" s="217" t="s">
        <v>2441</v>
      </c>
    </row>
    <row r="140" s="2" customFormat="1">
      <c r="A140" s="38"/>
      <c r="B140" s="39"/>
      <c r="C140" s="38"/>
      <c r="D140" s="219" t="s">
        <v>177</v>
      </c>
      <c r="E140" s="38"/>
      <c r="F140" s="220" t="s">
        <v>918</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177</v>
      </c>
      <c r="AU140" s="19" t="s">
        <v>89</v>
      </c>
    </row>
    <row r="141" s="2" customFormat="1">
      <c r="A141" s="38"/>
      <c r="B141" s="39"/>
      <c r="C141" s="38"/>
      <c r="D141" s="219" t="s">
        <v>189</v>
      </c>
      <c r="E141" s="38"/>
      <c r="F141" s="223" t="s">
        <v>2442</v>
      </c>
      <c r="G141" s="38"/>
      <c r="H141" s="38"/>
      <c r="I141" s="134"/>
      <c r="J141" s="134"/>
      <c r="K141" s="38"/>
      <c r="L141" s="38"/>
      <c r="M141" s="39"/>
      <c r="N141" s="221"/>
      <c r="O141" s="222"/>
      <c r="P141" s="77"/>
      <c r="Q141" s="77"/>
      <c r="R141" s="77"/>
      <c r="S141" s="77"/>
      <c r="T141" s="77"/>
      <c r="U141" s="77"/>
      <c r="V141" s="77"/>
      <c r="W141" s="77"/>
      <c r="X141" s="78"/>
      <c r="Y141" s="38"/>
      <c r="Z141" s="38"/>
      <c r="AA141" s="38"/>
      <c r="AB141" s="38"/>
      <c r="AC141" s="38"/>
      <c r="AD141" s="38"/>
      <c r="AE141" s="38"/>
      <c r="AT141" s="19" t="s">
        <v>189</v>
      </c>
      <c r="AU141" s="19" t="s">
        <v>89</v>
      </c>
    </row>
    <row r="142" s="13" customFormat="1">
      <c r="A142" s="13"/>
      <c r="B142" s="228"/>
      <c r="C142" s="13"/>
      <c r="D142" s="219" t="s">
        <v>291</v>
      </c>
      <c r="E142" s="229" t="s">
        <v>1</v>
      </c>
      <c r="F142" s="230" t="s">
        <v>2443</v>
      </c>
      <c r="G142" s="13"/>
      <c r="H142" s="231">
        <v>27.5</v>
      </c>
      <c r="I142" s="232"/>
      <c r="J142" s="232"/>
      <c r="K142" s="13"/>
      <c r="L142" s="13"/>
      <c r="M142" s="228"/>
      <c r="N142" s="233"/>
      <c r="O142" s="234"/>
      <c r="P142" s="234"/>
      <c r="Q142" s="234"/>
      <c r="R142" s="234"/>
      <c r="S142" s="234"/>
      <c r="T142" s="234"/>
      <c r="U142" s="234"/>
      <c r="V142" s="234"/>
      <c r="W142" s="234"/>
      <c r="X142" s="235"/>
      <c r="Y142" s="13"/>
      <c r="Z142" s="13"/>
      <c r="AA142" s="13"/>
      <c r="AB142" s="13"/>
      <c r="AC142" s="13"/>
      <c r="AD142" s="13"/>
      <c r="AE142" s="13"/>
      <c r="AT142" s="229" t="s">
        <v>291</v>
      </c>
      <c r="AU142" s="229" t="s">
        <v>89</v>
      </c>
      <c r="AV142" s="13" t="s">
        <v>89</v>
      </c>
      <c r="AW142" s="13" t="s">
        <v>4</v>
      </c>
      <c r="AX142" s="13" t="s">
        <v>80</v>
      </c>
      <c r="AY142" s="229" t="s">
        <v>167</v>
      </c>
    </row>
    <row r="143" s="13" customFormat="1">
      <c r="A143" s="13"/>
      <c r="B143" s="228"/>
      <c r="C143" s="13"/>
      <c r="D143" s="219" t="s">
        <v>291</v>
      </c>
      <c r="E143" s="229" t="s">
        <v>1</v>
      </c>
      <c r="F143" s="230" t="s">
        <v>2444</v>
      </c>
      <c r="G143" s="13"/>
      <c r="H143" s="231">
        <v>0.27500000000000002</v>
      </c>
      <c r="I143" s="232"/>
      <c r="J143" s="232"/>
      <c r="K143" s="13"/>
      <c r="L143" s="13"/>
      <c r="M143" s="228"/>
      <c r="N143" s="233"/>
      <c r="O143" s="234"/>
      <c r="P143" s="234"/>
      <c r="Q143" s="234"/>
      <c r="R143" s="234"/>
      <c r="S143" s="234"/>
      <c r="T143" s="234"/>
      <c r="U143" s="234"/>
      <c r="V143" s="234"/>
      <c r="W143" s="234"/>
      <c r="X143" s="235"/>
      <c r="Y143" s="13"/>
      <c r="Z143" s="13"/>
      <c r="AA143" s="13"/>
      <c r="AB143" s="13"/>
      <c r="AC143" s="13"/>
      <c r="AD143" s="13"/>
      <c r="AE143" s="13"/>
      <c r="AT143" s="229" t="s">
        <v>291</v>
      </c>
      <c r="AU143" s="229" t="s">
        <v>89</v>
      </c>
      <c r="AV143" s="13" t="s">
        <v>89</v>
      </c>
      <c r="AW143" s="13" t="s">
        <v>4</v>
      </c>
      <c r="AX143" s="13" t="s">
        <v>80</v>
      </c>
      <c r="AY143" s="229" t="s">
        <v>167</v>
      </c>
    </row>
    <row r="144" s="14" customFormat="1">
      <c r="A144" s="14"/>
      <c r="B144" s="236"/>
      <c r="C144" s="14"/>
      <c r="D144" s="219" t="s">
        <v>291</v>
      </c>
      <c r="E144" s="237" t="s">
        <v>1</v>
      </c>
      <c r="F144" s="238" t="s">
        <v>294</v>
      </c>
      <c r="G144" s="14"/>
      <c r="H144" s="239">
        <v>27.774999999999999</v>
      </c>
      <c r="I144" s="240"/>
      <c r="J144" s="240"/>
      <c r="K144" s="14"/>
      <c r="L144" s="14"/>
      <c r="M144" s="236"/>
      <c r="N144" s="241"/>
      <c r="O144" s="242"/>
      <c r="P144" s="242"/>
      <c r="Q144" s="242"/>
      <c r="R144" s="242"/>
      <c r="S144" s="242"/>
      <c r="T144" s="242"/>
      <c r="U144" s="242"/>
      <c r="V144" s="242"/>
      <c r="W144" s="242"/>
      <c r="X144" s="243"/>
      <c r="Y144" s="14"/>
      <c r="Z144" s="14"/>
      <c r="AA144" s="14"/>
      <c r="AB144" s="14"/>
      <c r="AC144" s="14"/>
      <c r="AD144" s="14"/>
      <c r="AE144" s="14"/>
      <c r="AT144" s="237" t="s">
        <v>291</v>
      </c>
      <c r="AU144" s="237" t="s">
        <v>89</v>
      </c>
      <c r="AV144" s="14" t="s">
        <v>185</v>
      </c>
      <c r="AW144" s="14" t="s">
        <v>4</v>
      </c>
      <c r="AX144" s="14" t="s">
        <v>87</v>
      </c>
      <c r="AY144" s="237" t="s">
        <v>167</v>
      </c>
    </row>
    <row r="145" s="12" customFormat="1" ht="22.8" customHeight="1">
      <c r="A145" s="12"/>
      <c r="B145" s="190"/>
      <c r="C145" s="12"/>
      <c r="D145" s="191" t="s">
        <v>79</v>
      </c>
      <c r="E145" s="202" t="s">
        <v>1183</v>
      </c>
      <c r="F145" s="202" t="s">
        <v>1184</v>
      </c>
      <c r="G145" s="12"/>
      <c r="H145" s="12"/>
      <c r="I145" s="193"/>
      <c r="J145" s="193"/>
      <c r="K145" s="203">
        <f>BK145</f>
        <v>0</v>
      </c>
      <c r="L145" s="12"/>
      <c r="M145" s="190"/>
      <c r="N145" s="195"/>
      <c r="O145" s="196"/>
      <c r="P145" s="196"/>
      <c r="Q145" s="197">
        <f>SUM(Q146:Q148)</f>
        <v>0</v>
      </c>
      <c r="R145" s="197">
        <f>SUM(R146:R148)</f>
        <v>0</v>
      </c>
      <c r="S145" s="196"/>
      <c r="T145" s="198">
        <f>SUM(T146:T148)</f>
        <v>0</v>
      </c>
      <c r="U145" s="196"/>
      <c r="V145" s="198">
        <f>SUM(V146:V148)</f>
        <v>0</v>
      </c>
      <c r="W145" s="196"/>
      <c r="X145" s="199">
        <f>SUM(X146:X148)</f>
        <v>0</v>
      </c>
      <c r="Y145" s="12"/>
      <c r="Z145" s="12"/>
      <c r="AA145" s="12"/>
      <c r="AB145" s="12"/>
      <c r="AC145" s="12"/>
      <c r="AD145" s="12"/>
      <c r="AE145" s="12"/>
      <c r="AR145" s="191" t="s">
        <v>87</v>
      </c>
      <c r="AT145" s="200" t="s">
        <v>79</v>
      </c>
      <c r="AU145" s="200" t="s">
        <v>87</v>
      </c>
      <c r="AY145" s="191" t="s">
        <v>167</v>
      </c>
      <c r="BK145" s="201">
        <f>SUM(BK146:BK148)</f>
        <v>0</v>
      </c>
    </row>
    <row r="146" s="2" customFormat="1" ht="24" customHeight="1">
      <c r="A146" s="38"/>
      <c r="B146" s="204"/>
      <c r="C146" s="205" t="s">
        <v>166</v>
      </c>
      <c r="D146" s="205" t="s">
        <v>170</v>
      </c>
      <c r="E146" s="206" t="s">
        <v>2390</v>
      </c>
      <c r="F146" s="207" t="s">
        <v>2391</v>
      </c>
      <c r="G146" s="208" t="s">
        <v>344</v>
      </c>
      <c r="H146" s="209">
        <v>13.173</v>
      </c>
      <c r="I146" s="210"/>
      <c r="J146" s="210"/>
      <c r="K146" s="211">
        <f>ROUND(P146*H146,2)</f>
        <v>0</v>
      </c>
      <c r="L146" s="207" t="s">
        <v>174</v>
      </c>
      <c r="M146" s="39"/>
      <c r="N146" s="212" t="s">
        <v>1</v>
      </c>
      <c r="O146" s="213" t="s">
        <v>43</v>
      </c>
      <c r="P146" s="214">
        <f>I146+J146</f>
        <v>0</v>
      </c>
      <c r="Q146" s="214">
        <f>ROUND(I146*H146,2)</f>
        <v>0</v>
      </c>
      <c r="R146" s="214">
        <f>ROUND(J146*H146,2)</f>
        <v>0</v>
      </c>
      <c r="S146" s="77"/>
      <c r="T146" s="215">
        <f>S146*H146</f>
        <v>0</v>
      </c>
      <c r="U146" s="215">
        <v>0</v>
      </c>
      <c r="V146" s="215">
        <f>U146*H146</f>
        <v>0</v>
      </c>
      <c r="W146" s="215">
        <v>0</v>
      </c>
      <c r="X146" s="216">
        <f>W146*H146</f>
        <v>0</v>
      </c>
      <c r="Y146" s="38"/>
      <c r="Z146" s="38"/>
      <c r="AA146" s="38"/>
      <c r="AB146" s="38"/>
      <c r="AC146" s="38"/>
      <c r="AD146" s="38"/>
      <c r="AE146" s="38"/>
      <c r="AR146" s="217" t="s">
        <v>185</v>
      </c>
      <c r="AT146" s="217" t="s">
        <v>170</v>
      </c>
      <c r="AU146" s="217" t="s">
        <v>89</v>
      </c>
      <c r="AY146" s="19" t="s">
        <v>167</v>
      </c>
      <c r="BE146" s="218">
        <f>IF(O146="základní",K146,0)</f>
        <v>0</v>
      </c>
      <c r="BF146" s="218">
        <f>IF(O146="snížená",K146,0)</f>
        <v>0</v>
      </c>
      <c r="BG146" s="218">
        <f>IF(O146="zákl. přenesená",K146,0)</f>
        <v>0</v>
      </c>
      <c r="BH146" s="218">
        <f>IF(O146="sníž. přenesená",K146,0)</f>
        <v>0</v>
      </c>
      <c r="BI146" s="218">
        <f>IF(O146="nulová",K146,0)</f>
        <v>0</v>
      </c>
      <c r="BJ146" s="19" t="s">
        <v>87</v>
      </c>
      <c r="BK146" s="218">
        <f>ROUND(P146*H146,2)</f>
        <v>0</v>
      </c>
      <c r="BL146" s="19" t="s">
        <v>185</v>
      </c>
      <c r="BM146" s="217" t="s">
        <v>2445</v>
      </c>
    </row>
    <row r="147" s="2" customFormat="1">
      <c r="A147" s="38"/>
      <c r="B147" s="39"/>
      <c r="C147" s="38"/>
      <c r="D147" s="219" t="s">
        <v>177</v>
      </c>
      <c r="E147" s="38"/>
      <c r="F147" s="220" t="s">
        <v>2393</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177</v>
      </c>
      <c r="AU147" s="19" t="s">
        <v>89</v>
      </c>
    </row>
    <row r="148" s="2" customFormat="1">
      <c r="A148" s="38"/>
      <c r="B148" s="39"/>
      <c r="C148" s="38"/>
      <c r="D148" s="219" t="s">
        <v>288</v>
      </c>
      <c r="E148" s="38"/>
      <c r="F148" s="223" t="s">
        <v>2394</v>
      </c>
      <c r="G148" s="38"/>
      <c r="H148" s="38"/>
      <c r="I148" s="134"/>
      <c r="J148" s="134"/>
      <c r="K148" s="38"/>
      <c r="L148" s="38"/>
      <c r="M148" s="39"/>
      <c r="N148" s="224"/>
      <c r="O148" s="225"/>
      <c r="P148" s="226"/>
      <c r="Q148" s="226"/>
      <c r="R148" s="226"/>
      <c r="S148" s="226"/>
      <c r="T148" s="226"/>
      <c r="U148" s="226"/>
      <c r="V148" s="226"/>
      <c r="W148" s="226"/>
      <c r="X148" s="227"/>
      <c r="Y148" s="38"/>
      <c r="Z148" s="38"/>
      <c r="AA148" s="38"/>
      <c r="AB148" s="38"/>
      <c r="AC148" s="38"/>
      <c r="AD148" s="38"/>
      <c r="AE148" s="38"/>
      <c r="AT148" s="19" t="s">
        <v>288</v>
      </c>
      <c r="AU148" s="19" t="s">
        <v>89</v>
      </c>
    </row>
    <row r="149" s="2" customFormat="1" ht="6.96" customHeight="1">
      <c r="A149" s="38"/>
      <c r="B149" s="60"/>
      <c r="C149" s="61"/>
      <c r="D149" s="61"/>
      <c r="E149" s="61"/>
      <c r="F149" s="61"/>
      <c r="G149" s="61"/>
      <c r="H149" s="61"/>
      <c r="I149" s="160"/>
      <c r="J149" s="160"/>
      <c r="K149" s="61"/>
      <c r="L149" s="61"/>
      <c r="M149" s="39"/>
      <c r="N149" s="38"/>
      <c r="P149" s="38"/>
      <c r="Q149" s="38"/>
      <c r="R149" s="38"/>
      <c r="S149" s="38"/>
      <c r="T149" s="38"/>
      <c r="U149" s="38"/>
      <c r="V149" s="38"/>
      <c r="W149" s="38"/>
      <c r="X149" s="38"/>
      <c r="Y149" s="38"/>
      <c r="Z149" s="38"/>
      <c r="AA149" s="38"/>
      <c r="AB149" s="38"/>
      <c r="AC149" s="38"/>
      <c r="AD149" s="38"/>
      <c r="AE149" s="38"/>
    </row>
  </sheetData>
  <autoFilter ref="C123:L148"/>
  <mergeCells count="12">
    <mergeCell ref="E7:H7"/>
    <mergeCell ref="E9:H9"/>
    <mergeCell ref="E11:H11"/>
    <mergeCell ref="E20:H20"/>
    <mergeCell ref="E29:H29"/>
    <mergeCell ref="E85:H85"/>
    <mergeCell ref="E87:H87"/>
    <mergeCell ref="E89:H89"/>
    <mergeCell ref="E112:H112"/>
    <mergeCell ref="E114:H114"/>
    <mergeCell ref="E116:H116"/>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94</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132</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22</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ROUND(K125,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ROUND((SUM(BE125:BE182)),  2)</f>
        <v>0</v>
      </c>
      <c r="G37" s="38"/>
      <c r="H37" s="38"/>
      <c r="I37" s="147">
        <v>0.20999999999999999</v>
      </c>
      <c r="J37" s="134"/>
      <c r="K37" s="143">
        <f>ROUND(((SUM(BE125:BE182))*I37),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ROUND((SUM(BF125:BF182)),  2)</f>
        <v>0</v>
      </c>
      <c r="G38" s="38"/>
      <c r="H38" s="38"/>
      <c r="I38" s="147">
        <v>0.14999999999999999</v>
      </c>
      <c r="J38" s="134"/>
      <c r="K38" s="143">
        <f>ROUND(((SUM(BF125:BF182))*I38),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ROUND((SUM(BG125:BG182)),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ROUND((SUM(BH125:BH182)),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ROUND((SUM(BI125:BI182)),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SO001 - Zařízení staveniště</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Choceň</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Q125</f>
        <v>0</v>
      </c>
      <c r="J98" s="167">
        <f>R125</f>
        <v>0</v>
      </c>
      <c r="K98" s="96">
        <f>K125</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142</v>
      </c>
      <c r="E99" s="170"/>
      <c r="F99" s="170"/>
      <c r="G99" s="170"/>
      <c r="H99" s="170"/>
      <c r="I99" s="171">
        <f>Q126</f>
        <v>0</v>
      </c>
      <c r="J99" s="171">
        <f>R126</f>
        <v>0</v>
      </c>
      <c r="K99" s="172">
        <f>K126</f>
        <v>0</v>
      </c>
      <c r="L99" s="9"/>
      <c r="M99" s="168"/>
      <c r="S99" s="9"/>
      <c r="T99" s="9"/>
      <c r="U99" s="9"/>
      <c r="V99" s="9"/>
      <c r="W99" s="9"/>
      <c r="X99" s="9"/>
      <c r="Y99" s="9"/>
      <c r="Z99" s="9"/>
      <c r="AA99" s="9"/>
      <c r="AB99" s="9"/>
      <c r="AC99" s="9"/>
      <c r="AD99" s="9"/>
      <c r="AE99" s="9"/>
    </row>
    <row r="100" s="10" customFormat="1" ht="19.92" customHeight="1">
      <c r="A100" s="10"/>
      <c r="B100" s="173"/>
      <c r="C100" s="10"/>
      <c r="D100" s="174" t="s">
        <v>143</v>
      </c>
      <c r="E100" s="175"/>
      <c r="F100" s="175"/>
      <c r="G100" s="175"/>
      <c r="H100" s="175"/>
      <c r="I100" s="176">
        <f>Q127</f>
        <v>0</v>
      </c>
      <c r="J100" s="176">
        <f>R127</f>
        <v>0</v>
      </c>
      <c r="K100" s="177">
        <f>K127</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144</v>
      </c>
      <c r="E101" s="175"/>
      <c r="F101" s="175"/>
      <c r="G101" s="175"/>
      <c r="H101" s="175"/>
      <c r="I101" s="176">
        <f>Q146</f>
        <v>0</v>
      </c>
      <c r="J101" s="176">
        <f>R146</f>
        <v>0</v>
      </c>
      <c r="K101" s="177">
        <f>K146</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145</v>
      </c>
      <c r="E102" s="175"/>
      <c r="F102" s="175"/>
      <c r="G102" s="175"/>
      <c r="H102" s="175"/>
      <c r="I102" s="176">
        <f>Q169</f>
        <v>0</v>
      </c>
      <c r="J102" s="176">
        <f>R169</f>
        <v>0</v>
      </c>
      <c r="K102" s="177">
        <f>K169</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146</v>
      </c>
      <c r="E103" s="175"/>
      <c r="F103" s="175"/>
      <c r="G103" s="175"/>
      <c r="H103" s="175"/>
      <c r="I103" s="176">
        <f>Q177</f>
        <v>0</v>
      </c>
      <c r="J103" s="176">
        <f>R177</f>
        <v>0</v>
      </c>
      <c r="K103" s="177">
        <f>K177</f>
        <v>0</v>
      </c>
      <c r="L103" s="10"/>
      <c r="M103" s="173"/>
      <c r="S103" s="10"/>
      <c r="T103" s="10"/>
      <c r="U103" s="10"/>
      <c r="V103" s="10"/>
      <c r="W103" s="10"/>
      <c r="X103" s="10"/>
      <c r="Y103" s="10"/>
      <c r="Z103" s="10"/>
      <c r="AA103" s="10"/>
      <c r="AB103" s="10"/>
      <c r="AC103" s="10"/>
      <c r="AD103" s="10"/>
      <c r="AE103" s="10"/>
    </row>
    <row r="104" s="2" customFormat="1" ht="21.84" customHeight="1">
      <c r="A104" s="38"/>
      <c r="B104" s="39"/>
      <c r="C104" s="38"/>
      <c r="D104" s="38"/>
      <c r="E104" s="38"/>
      <c r="F104" s="38"/>
      <c r="G104" s="38"/>
      <c r="H104" s="38"/>
      <c r="I104" s="134"/>
      <c r="J104" s="134"/>
      <c r="K104" s="38"/>
      <c r="L104" s="38"/>
      <c r="M104" s="55"/>
      <c r="S104" s="38"/>
      <c r="T104" s="38"/>
      <c r="U104" s="38"/>
      <c r="V104" s="38"/>
      <c r="W104" s="38"/>
      <c r="X104" s="38"/>
      <c r="Y104" s="38"/>
      <c r="Z104" s="38"/>
      <c r="AA104" s="38"/>
      <c r="AB104" s="38"/>
      <c r="AC104" s="38"/>
      <c r="AD104" s="38"/>
      <c r="AE104" s="38"/>
    </row>
    <row r="105" s="2" customFormat="1" ht="6.96" customHeight="1">
      <c r="A105" s="38"/>
      <c r="B105" s="60"/>
      <c r="C105" s="61"/>
      <c r="D105" s="61"/>
      <c r="E105" s="61"/>
      <c r="F105" s="61"/>
      <c r="G105" s="61"/>
      <c r="H105" s="61"/>
      <c r="I105" s="160"/>
      <c r="J105" s="160"/>
      <c r="K105" s="61"/>
      <c r="L105" s="61"/>
      <c r="M105" s="55"/>
      <c r="S105" s="38"/>
      <c r="T105" s="38"/>
      <c r="U105" s="38"/>
      <c r="V105" s="38"/>
      <c r="W105" s="38"/>
      <c r="X105" s="38"/>
      <c r="Y105" s="38"/>
      <c r="Z105" s="38"/>
      <c r="AA105" s="38"/>
      <c r="AB105" s="38"/>
      <c r="AC105" s="38"/>
      <c r="AD105" s="38"/>
      <c r="AE105" s="38"/>
    </row>
    <row r="109" s="2" customFormat="1" ht="6.96" customHeight="1">
      <c r="A109" s="38"/>
      <c r="B109" s="62"/>
      <c r="C109" s="63"/>
      <c r="D109" s="63"/>
      <c r="E109" s="63"/>
      <c r="F109" s="63"/>
      <c r="G109" s="63"/>
      <c r="H109" s="63"/>
      <c r="I109" s="161"/>
      <c r="J109" s="161"/>
      <c r="K109" s="63"/>
      <c r="L109" s="63"/>
      <c r="M109" s="55"/>
      <c r="S109" s="38"/>
      <c r="T109" s="38"/>
      <c r="U109" s="38"/>
      <c r="V109" s="38"/>
      <c r="W109" s="38"/>
      <c r="X109" s="38"/>
      <c r="Y109" s="38"/>
      <c r="Z109" s="38"/>
      <c r="AA109" s="38"/>
      <c r="AB109" s="38"/>
      <c r="AC109" s="38"/>
      <c r="AD109" s="38"/>
      <c r="AE109" s="38"/>
    </row>
    <row r="110" s="2" customFormat="1" ht="24.96" customHeight="1">
      <c r="A110" s="38"/>
      <c r="B110" s="39"/>
      <c r="C110" s="23" t="s">
        <v>147</v>
      </c>
      <c r="D110" s="38"/>
      <c r="E110" s="38"/>
      <c r="F110" s="38"/>
      <c r="G110" s="38"/>
      <c r="H110" s="38"/>
      <c r="I110" s="134"/>
      <c r="J110" s="134"/>
      <c r="K110" s="38"/>
      <c r="L110" s="38"/>
      <c r="M110" s="55"/>
      <c r="S110" s="38"/>
      <c r="T110" s="38"/>
      <c r="U110" s="38"/>
      <c r="V110" s="38"/>
      <c r="W110" s="38"/>
      <c r="X110" s="38"/>
      <c r="Y110" s="38"/>
      <c r="Z110" s="38"/>
      <c r="AA110" s="38"/>
      <c r="AB110" s="38"/>
      <c r="AC110" s="38"/>
      <c r="AD110" s="38"/>
      <c r="AE110" s="38"/>
    </row>
    <row r="111" s="2" customFormat="1" ht="6.96" customHeight="1">
      <c r="A111" s="38"/>
      <c r="B111" s="39"/>
      <c r="C111" s="38"/>
      <c r="D111" s="38"/>
      <c r="E111" s="38"/>
      <c r="F111" s="38"/>
      <c r="G111" s="38"/>
      <c r="H111" s="38"/>
      <c r="I111" s="134"/>
      <c r="J111" s="134"/>
      <c r="K111" s="38"/>
      <c r="L111" s="38"/>
      <c r="M111" s="55"/>
      <c r="S111" s="38"/>
      <c r="T111" s="38"/>
      <c r="U111" s="38"/>
      <c r="V111" s="38"/>
      <c r="W111" s="38"/>
      <c r="X111" s="38"/>
      <c r="Y111" s="38"/>
      <c r="Z111" s="38"/>
      <c r="AA111" s="38"/>
      <c r="AB111" s="38"/>
      <c r="AC111" s="38"/>
      <c r="AD111" s="38"/>
      <c r="AE111" s="38"/>
    </row>
    <row r="112" s="2" customFormat="1" ht="12" customHeight="1">
      <c r="A112" s="38"/>
      <c r="B112" s="39"/>
      <c r="C112" s="32" t="s">
        <v>17</v>
      </c>
      <c r="D112" s="38"/>
      <c r="E112" s="38"/>
      <c r="F112" s="38"/>
      <c r="G112" s="38"/>
      <c r="H112" s="38"/>
      <c r="I112" s="134"/>
      <c r="J112" s="134"/>
      <c r="K112" s="38"/>
      <c r="L112" s="38"/>
      <c r="M112" s="55"/>
      <c r="S112" s="38"/>
      <c r="T112" s="38"/>
      <c r="U112" s="38"/>
      <c r="V112" s="38"/>
      <c r="W112" s="38"/>
      <c r="X112" s="38"/>
      <c r="Y112" s="38"/>
      <c r="Z112" s="38"/>
      <c r="AA112" s="38"/>
      <c r="AB112" s="38"/>
      <c r="AC112" s="38"/>
      <c r="AD112" s="38"/>
      <c r="AE112" s="38"/>
    </row>
    <row r="113" s="2" customFormat="1" ht="16.5" customHeight="1">
      <c r="A113" s="38"/>
      <c r="B113" s="39"/>
      <c r="C113" s="38"/>
      <c r="D113" s="38"/>
      <c r="E113" s="133" t="str">
        <f>E7</f>
        <v>Terminál v zeleni, Choceň</v>
      </c>
      <c r="F113" s="32"/>
      <c r="G113" s="32"/>
      <c r="H113" s="32"/>
      <c r="I113" s="134"/>
      <c r="J113" s="134"/>
      <c r="K113" s="38"/>
      <c r="L113" s="38"/>
      <c r="M113" s="55"/>
      <c r="S113" s="38"/>
      <c r="T113" s="38"/>
      <c r="U113" s="38"/>
      <c r="V113" s="38"/>
      <c r="W113" s="38"/>
      <c r="X113" s="38"/>
      <c r="Y113" s="38"/>
      <c r="Z113" s="38"/>
      <c r="AA113" s="38"/>
      <c r="AB113" s="38"/>
      <c r="AC113" s="38"/>
      <c r="AD113" s="38"/>
      <c r="AE113" s="38"/>
    </row>
    <row r="114" s="1" customFormat="1" ht="12" customHeight="1">
      <c r="B114" s="22"/>
      <c r="C114" s="32" t="s">
        <v>129</v>
      </c>
      <c r="I114" s="130"/>
      <c r="J114" s="130"/>
      <c r="M114" s="22"/>
    </row>
    <row r="115" s="2" customFormat="1" ht="16.5" customHeight="1">
      <c r="A115" s="38"/>
      <c r="B115" s="39"/>
      <c r="C115" s="38"/>
      <c r="D115" s="38"/>
      <c r="E115" s="133" t="s">
        <v>130</v>
      </c>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2" customHeight="1">
      <c r="A116" s="38"/>
      <c r="B116" s="39"/>
      <c r="C116" s="32" t="s">
        <v>131</v>
      </c>
      <c r="D116" s="38"/>
      <c r="E116" s="38"/>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16.5" customHeight="1">
      <c r="A117" s="38"/>
      <c r="B117" s="39"/>
      <c r="C117" s="38"/>
      <c r="D117" s="38"/>
      <c r="E117" s="67" t="str">
        <f>E11</f>
        <v>SO001 - Zařízení staveniště</v>
      </c>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6.96" customHeight="1">
      <c r="A118" s="38"/>
      <c r="B118" s="39"/>
      <c r="C118" s="38"/>
      <c r="D118" s="38"/>
      <c r="E118" s="38"/>
      <c r="F118" s="38"/>
      <c r="G118" s="38"/>
      <c r="H118" s="38"/>
      <c r="I118" s="134"/>
      <c r="J118" s="134"/>
      <c r="K118" s="38"/>
      <c r="L118" s="38"/>
      <c r="M118" s="55"/>
      <c r="S118" s="38"/>
      <c r="T118" s="38"/>
      <c r="U118" s="38"/>
      <c r="V118" s="38"/>
      <c r="W118" s="38"/>
      <c r="X118" s="38"/>
      <c r="Y118" s="38"/>
      <c r="Z118" s="38"/>
      <c r="AA118" s="38"/>
      <c r="AB118" s="38"/>
      <c r="AC118" s="38"/>
      <c r="AD118" s="38"/>
      <c r="AE118" s="38"/>
    </row>
    <row r="119" s="2" customFormat="1" ht="12" customHeight="1">
      <c r="A119" s="38"/>
      <c r="B119" s="39"/>
      <c r="C119" s="32" t="s">
        <v>21</v>
      </c>
      <c r="D119" s="38"/>
      <c r="E119" s="38"/>
      <c r="F119" s="27" t="str">
        <f>F14</f>
        <v>Choceň</v>
      </c>
      <c r="G119" s="38"/>
      <c r="H119" s="38"/>
      <c r="I119" s="135" t="s">
        <v>23</v>
      </c>
      <c r="J119" s="137" t="str">
        <f>IF(J14="","",J14)</f>
        <v>11. 9. 2017</v>
      </c>
      <c r="K119" s="38"/>
      <c r="L119" s="38"/>
      <c r="M119" s="55"/>
      <c r="S119" s="38"/>
      <c r="T119" s="38"/>
      <c r="U119" s="38"/>
      <c r="V119" s="38"/>
      <c r="W119" s="38"/>
      <c r="X119" s="38"/>
      <c r="Y119" s="38"/>
      <c r="Z119" s="38"/>
      <c r="AA119" s="38"/>
      <c r="AB119" s="38"/>
      <c r="AC119" s="38"/>
      <c r="AD119" s="38"/>
      <c r="AE119" s="38"/>
    </row>
    <row r="120" s="2" customFormat="1" ht="6.96" customHeight="1">
      <c r="A120" s="38"/>
      <c r="B120" s="39"/>
      <c r="C120" s="38"/>
      <c r="D120" s="38"/>
      <c r="E120" s="38"/>
      <c r="F120" s="38"/>
      <c r="G120" s="38"/>
      <c r="H120" s="38"/>
      <c r="I120" s="134"/>
      <c r="J120" s="134"/>
      <c r="K120" s="38"/>
      <c r="L120" s="38"/>
      <c r="M120" s="55"/>
      <c r="S120" s="38"/>
      <c r="T120" s="38"/>
      <c r="U120" s="38"/>
      <c r="V120" s="38"/>
      <c r="W120" s="38"/>
      <c r="X120" s="38"/>
      <c r="Y120" s="38"/>
      <c r="Z120" s="38"/>
      <c r="AA120" s="38"/>
      <c r="AB120" s="38"/>
      <c r="AC120" s="38"/>
      <c r="AD120" s="38"/>
      <c r="AE120" s="38"/>
    </row>
    <row r="121" s="2" customFormat="1" ht="15.15" customHeight="1">
      <c r="A121" s="38"/>
      <c r="B121" s="39"/>
      <c r="C121" s="32" t="s">
        <v>25</v>
      </c>
      <c r="D121" s="38"/>
      <c r="E121" s="38"/>
      <c r="F121" s="27" t="str">
        <f>E17</f>
        <v>Město Choceň</v>
      </c>
      <c r="G121" s="38"/>
      <c r="H121" s="38"/>
      <c r="I121" s="135" t="s">
        <v>32</v>
      </c>
      <c r="J121" s="162" t="str">
        <f>E23</f>
        <v>Laboro ateliér s.r.o.</v>
      </c>
      <c r="K121" s="38"/>
      <c r="L121" s="38"/>
      <c r="M121" s="55"/>
      <c r="S121" s="38"/>
      <c r="T121" s="38"/>
      <c r="U121" s="38"/>
      <c r="V121" s="38"/>
      <c r="W121" s="38"/>
      <c r="X121" s="38"/>
      <c r="Y121" s="38"/>
      <c r="Z121" s="38"/>
      <c r="AA121" s="38"/>
      <c r="AB121" s="38"/>
      <c r="AC121" s="38"/>
      <c r="AD121" s="38"/>
      <c r="AE121" s="38"/>
    </row>
    <row r="122" s="2" customFormat="1" ht="15.15" customHeight="1">
      <c r="A122" s="38"/>
      <c r="B122" s="39"/>
      <c r="C122" s="32" t="s">
        <v>30</v>
      </c>
      <c r="D122" s="38"/>
      <c r="E122" s="38"/>
      <c r="F122" s="27" t="str">
        <f>IF(E20="","",E20)</f>
        <v>Vyplň údaj</v>
      </c>
      <c r="G122" s="38"/>
      <c r="H122" s="38"/>
      <c r="I122" s="135" t="s">
        <v>36</v>
      </c>
      <c r="J122" s="162" t="str">
        <f>E26</f>
        <v>Laboro ateliér s.r.o.</v>
      </c>
      <c r="K122" s="38"/>
      <c r="L122" s="38"/>
      <c r="M122" s="55"/>
      <c r="S122" s="38"/>
      <c r="T122" s="38"/>
      <c r="U122" s="38"/>
      <c r="V122" s="38"/>
      <c r="W122" s="38"/>
      <c r="X122" s="38"/>
      <c r="Y122" s="38"/>
      <c r="Z122" s="38"/>
      <c r="AA122" s="38"/>
      <c r="AB122" s="38"/>
      <c r="AC122" s="38"/>
      <c r="AD122" s="38"/>
      <c r="AE122" s="38"/>
    </row>
    <row r="123" s="2" customFormat="1" ht="10.32" customHeight="1">
      <c r="A123" s="38"/>
      <c r="B123" s="39"/>
      <c r="C123" s="38"/>
      <c r="D123" s="38"/>
      <c r="E123" s="38"/>
      <c r="F123" s="38"/>
      <c r="G123" s="38"/>
      <c r="H123" s="38"/>
      <c r="I123" s="134"/>
      <c r="J123" s="134"/>
      <c r="K123" s="38"/>
      <c r="L123" s="38"/>
      <c r="M123" s="55"/>
      <c r="S123" s="38"/>
      <c r="T123" s="38"/>
      <c r="U123" s="38"/>
      <c r="V123" s="38"/>
      <c r="W123" s="38"/>
      <c r="X123" s="38"/>
      <c r="Y123" s="38"/>
      <c r="Z123" s="38"/>
      <c r="AA123" s="38"/>
      <c r="AB123" s="38"/>
      <c r="AC123" s="38"/>
      <c r="AD123" s="38"/>
      <c r="AE123" s="38"/>
    </row>
    <row r="124" s="11" customFormat="1" ht="29.28" customHeight="1">
      <c r="A124" s="178"/>
      <c r="B124" s="179"/>
      <c r="C124" s="180" t="s">
        <v>148</v>
      </c>
      <c r="D124" s="181" t="s">
        <v>63</v>
      </c>
      <c r="E124" s="181" t="s">
        <v>59</v>
      </c>
      <c r="F124" s="181" t="s">
        <v>60</v>
      </c>
      <c r="G124" s="181" t="s">
        <v>149</v>
      </c>
      <c r="H124" s="181" t="s">
        <v>150</v>
      </c>
      <c r="I124" s="182" t="s">
        <v>151</v>
      </c>
      <c r="J124" s="182" t="s">
        <v>152</v>
      </c>
      <c r="K124" s="181" t="s">
        <v>139</v>
      </c>
      <c r="L124" s="183" t="s">
        <v>153</v>
      </c>
      <c r="M124" s="184"/>
      <c r="N124" s="86" t="s">
        <v>1</v>
      </c>
      <c r="O124" s="87" t="s">
        <v>42</v>
      </c>
      <c r="P124" s="87" t="s">
        <v>154</v>
      </c>
      <c r="Q124" s="87" t="s">
        <v>155</v>
      </c>
      <c r="R124" s="87" t="s">
        <v>156</v>
      </c>
      <c r="S124" s="87" t="s">
        <v>157</v>
      </c>
      <c r="T124" s="87" t="s">
        <v>158</v>
      </c>
      <c r="U124" s="87" t="s">
        <v>159</v>
      </c>
      <c r="V124" s="87" t="s">
        <v>160</v>
      </c>
      <c r="W124" s="87" t="s">
        <v>161</v>
      </c>
      <c r="X124" s="88" t="s">
        <v>162</v>
      </c>
      <c r="Y124" s="178"/>
      <c r="Z124" s="178"/>
      <c r="AA124" s="178"/>
      <c r="AB124" s="178"/>
      <c r="AC124" s="178"/>
      <c r="AD124" s="178"/>
      <c r="AE124" s="178"/>
    </row>
    <row r="125" s="2" customFormat="1" ht="22.8" customHeight="1">
      <c r="A125" s="38"/>
      <c r="B125" s="39"/>
      <c r="C125" s="93" t="s">
        <v>163</v>
      </c>
      <c r="D125" s="38"/>
      <c r="E125" s="38"/>
      <c r="F125" s="38"/>
      <c r="G125" s="38"/>
      <c r="H125" s="38"/>
      <c r="I125" s="134"/>
      <c r="J125" s="134"/>
      <c r="K125" s="185">
        <f>BK125</f>
        <v>0</v>
      </c>
      <c r="L125" s="38"/>
      <c r="M125" s="39"/>
      <c r="N125" s="89"/>
      <c r="O125" s="73"/>
      <c r="P125" s="90"/>
      <c r="Q125" s="186">
        <f>Q126</f>
        <v>0</v>
      </c>
      <c r="R125" s="186">
        <f>R126</f>
        <v>0</v>
      </c>
      <c r="S125" s="90"/>
      <c r="T125" s="187">
        <f>T126</f>
        <v>0</v>
      </c>
      <c r="U125" s="90"/>
      <c r="V125" s="187">
        <f>V126</f>
        <v>0</v>
      </c>
      <c r="W125" s="90"/>
      <c r="X125" s="188">
        <f>X126</f>
        <v>0</v>
      </c>
      <c r="Y125" s="38"/>
      <c r="Z125" s="38"/>
      <c r="AA125" s="38"/>
      <c r="AB125" s="38"/>
      <c r="AC125" s="38"/>
      <c r="AD125" s="38"/>
      <c r="AE125" s="38"/>
      <c r="AT125" s="19" t="s">
        <v>79</v>
      </c>
      <c r="AU125" s="19" t="s">
        <v>141</v>
      </c>
      <c r="BK125" s="189">
        <f>BK126</f>
        <v>0</v>
      </c>
    </row>
    <row r="126" s="12" customFormat="1" ht="25.92" customHeight="1">
      <c r="A126" s="12"/>
      <c r="B126" s="190"/>
      <c r="C126" s="12"/>
      <c r="D126" s="191" t="s">
        <v>79</v>
      </c>
      <c r="E126" s="192" t="s">
        <v>164</v>
      </c>
      <c r="F126" s="192" t="s">
        <v>165</v>
      </c>
      <c r="G126" s="12"/>
      <c r="H126" s="12"/>
      <c r="I126" s="193"/>
      <c r="J126" s="193"/>
      <c r="K126" s="194">
        <f>BK126</f>
        <v>0</v>
      </c>
      <c r="L126" s="12"/>
      <c r="M126" s="190"/>
      <c r="N126" s="195"/>
      <c r="O126" s="196"/>
      <c r="P126" s="196"/>
      <c r="Q126" s="197">
        <f>Q127+Q146+Q169+Q177</f>
        <v>0</v>
      </c>
      <c r="R126" s="197">
        <f>R127+R146+R169+R177</f>
        <v>0</v>
      </c>
      <c r="S126" s="196"/>
      <c r="T126" s="198">
        <f>T127+T146+T169+T177</f>
        <v>0</v>
      </c>
      <c r="U126" s="196"/>
      <c r="V126" s="198">
        <f>V127+V146+V169+V177</f>
        <v>0</v>
      </c>
      <c r="W126" s="196"/>
      <c r="X126" s="199">
        <f>X127+X146+X169+X177</f>
        <v>0</v>
      </c>
      <c r="Y126" s="12"/>
      <c r="Z126" s="12"/>
      <c r="AA126" s="12"/>
      <c r="AB126" s="12"/>
      <c r="AC126" s="12"/>
      <c r="AD126" s="12"/>
      <c r="AE126" s="12"/>
      <c r="AR126" s="191" t="s">
        <v>166</v>
      </c>
      <c r="AT126" s="200" t="s">
        <v>79</v>
      </c>
      <c r="AU126" s="200" t="s">
        <v>80</v>
      </c>
      <c r="AY126" s="191" t="s">
        <v>167</v>
      </c>
      <c r="BK126" s="201">
        <f>BK127+BK146+BK169+BK177</f>
        <v>0</v>
      </c>
    </row>
    <row r="127" s="12" customFormat="1" ht="22.8" customHeight="1">
      <c r="A127" s="12"/>
      <c r="B127" s="190"/>
      <c r="C127" s="12"/>
      <c r="D127" s="191" t="s">
        <v>79</v>
      </c>
      <c r="E127" s="202" t="s">
        <v>168</v>
      </c>
      <c r="F127" s="202" t="s">
        <v>169</v>
      </c>
      <c r="G127" s="12"/>
      <c r="H127" s="12"/>
      <c r="I127" s="193"/>
      <c r="J127" s="193"/>
      <c r="K127" s="203">
        <f>BK127</f>
        <v>0</v>
      </c>
      <c r="L127" s="12"/>
      <c r="M127" s="190"/>
      <c r="N127" s="195"/>
      <c r="O127" s="196"/>
      <c r="P127" s="196"/>
      <c r="Q127" s="197">
        <f>SUM(Q128:Q145)</f>
        <v>0</v>
      </c>
      <c r="R127" s="197">
        <f>SUM(R128:R145)</f>
        <v>0</v>
      </c>
      <c r="S127" s="196"/>
      <c r="T127" s="198">
        <f>SUM(T128:T145)</f>
        <v>0</v>
      </c>
      <c r="U127" s="196"/>
      <c r="V127" s="198">
        <f>SUM(V128:V145)</f>
        <v>0</v>
      </c>
      <c r="W127" s="196"/>
      <c r="X127" s="199">
        <f>SUM(X128:X145)</f>
        <v>0</v>
      </c>
      <c r="Y127" s="12"/>
      <c r="Z127" s="12"/>
      <c r="AA127" s="12"/>
      <c r="AB127" s="12"/>
      <c r="AC127" s="12"/>
      <c r="AD127" s="12"/>
      <c r="AE127" s="12"/>
      <c r="AR127" s="191" t="s">
        <v>166</v>
      </c>
      <c r="AT127" s="200" t="s">
        <v>79</v>
      </c>
      <c r="AU127" s="200" t="s">
        <v>87</v>
      </c>
      <c r="AY127" s="191" t="s">
        <v>167</v>
      </c>
      <c r="BK127" s="201">
        <f>SUM(BK128:BK145)</f>
        <v>0</v>
      </c>
    </row>
    <row r="128" s="2" customFormat="1" ht="24" customHeight="1">
      <c r="A128" s="38"/>
      <c r="B128" s="204"/>
      <c r="C128" s="205" t="s">
        <v>87</v>
      </c>
      <c r="D128" s="205" t="s">
        <v>170</v>
      </c>
      <c r="E128" s="206" t="s">
        <v>171</v>
      </c>
      <c r="F128" s="207" t="s">
        <v>172</v>
      </c>
      <c r="G128" s="208" t="s">
        <v>173</v>
      </c>
      <c r="H128" s="209">
        <v>1</v>
      </c>
      <c r="I128" s="210"/>
      <c r="J128" s="210"/>
      <c r="K128" s="211">
        <f>ROUND(P128*H128,2)</f>
        <v>0</v>
      </c>
      <c r="L128" s="207" t="s">
        <v>174</v>
      </c>
      <c r="M128" s="39"/>
      <c r="N128" s="212" t="s">
        <v>1</v>
      </c>
      <c r="O128" s="213" t="s">
        <v>43</v>
      </c>
      <c r="P128" s="214">
        <f>I128+J128</f>
        <v>0</v>
      </c>
      <c r="Q128" s="214">
        <f>ROUND(I128*H128,2)</f>
        <v>0</v>
      </c>
      <c r="R128" s="214">
        <f>ROUND(J128*H128,2)</f>
        <v>0</v>
      </c>
      <c r="S128" s="77"/>
      <c r="T128" s="215">
        <f>S128*H128</f>
        <v>0</v>
      </c>
      <c r="U128" s="215">
        <v>0</v>
      </c>
      <c r="V128" s="215">
        <f>U128*H128</f>
        <v>0</v>
      </c>
      <c r="W128" s="215">
        <v>0</v>
      </c>
      <c r="X128" s="216">
        <f>W128*H128</f>
        <v>0</v>
      </c>
      <c r="Y128" s="38"/>
      <c r="Z128" s="38"/>
      <c r="AA128" s="38"/>
      <c r="AB128" s="38"/>
      <c r="AC128" s="38"/>
      <c r="AD128" s="38"/>
      <c r="AE128" s="38"/>
      <c r="AR128" s="217" t="s">
        <v>175</v>
      </c>
      <c r="AT128" s="217" t="s">
        <v>170</v>
      </c>
      <c r="AU128" s="217" t="s">
        <v>89</v>
      </c>
      <c r="AY128" s="19" t="s">
        <v>167</v>
      </c>
      <c r="BE128" s="218">
        <f>IF(O128="základní",K128,0)</f>
        <v>0</v>
      </c>
      <c r="BF128" s="218">
        <f>IF(O128="snížená",K128,0)</f>
        <v>0</v>
      </c>
      <c r="BG128" s="218">
        <f>IF(O128="zákl. přenesená",K128,0)</f>
        <v>0</v>
      </c>
      <c r="BH128" s="218">
        <f>IF(O128="sníž. přenesená",K128,0)</f>
        <v>0</v>
      </c>
      <c r="BI128" s="218">
        <f>IF(O128="nulová",K128,0)</f>
        <v>0</v>
      </c>
      <c r="BJ128" s="19" t="s">
        <v>87</v>
      </c>
      <c r="BK128" s="218">
        <f>ROUND(P128*H128,2)</f>
        <v>0</v>
      </c>
      <c r="BL128" s="19" t="s">
        <v>175</v>
      </c>
      <c r="BM128" s="217" t="s">
        <v>176</v>
      </c>
    </row>
    <row r="129" s="2" customFormat="1">
      <c r="A129" s="38"/>
      <c r="B129" s="39"/>
      <c r="C129" s="38"/>
      <c r="D129" s="219" t="s">
        <v>177</v>
      </c>
      <c r="E129" s="38"/>
      <c r="F129" s="220" t="s">
        <v>172</v>
      </c>
      <c r="G129" s="38"/>
      <c r="H129" s="38"/>
      <c r="I129" s="134"/>
      <c r="J129" s="134"/>
      <c r="K129" s="38"/>
      <c r="L129" s="38"/>
      <c r="M129" s="39"/>
      <c r="N129" s="221"/>
      <c r="O129" s="222"/>
      <c r="P129" s="77"/>
      <c r="Q129" s="77"/>
      <c r="R129" s="77"/>
      <c r="S129" s="77"/>
      <c r="T129" s="77"/>
      <c r="U129" s="77"/>
      <c r="V129" s="77"/>
      <c r="W129" s="77"/>
      <c r="X129" s="78"/>
      <c r="Y129" s="38"/>
      <c r="Z129" s="38"/>
      <c r="AA129" s="38"/>
      <c r="AB129" s="38"/>
      <c r="AC129" s="38"/>
      <c r="AD129" s="38"/>
      <c r="AE129" s="38"/>
      <c r="AT129" s="19" t="s">
        <v>177</v>
      </c>
      <c r="AU129" s="19" t="s">
        <v>89</v>
      </c>
    </row>
    <row r="130" s="2" customFormat="1" ht="24" customHeight="1">
      <c r="A130" s="38"/>
      <c r="B130" s="204"/>
      <c r="C130" s="205" t="s">
        <v>89</v>
      </c>
      <c r="D130" s="205" t="s">
        <v>170</v>
      </c>
      <c r="E130" s="206" t="s">
        <v>178</v>
      </c>
      <c r="F130" s="207" t="s">
        <v>179</v>
      </c>
      <c r="G130" s="208" t="s">
        <v>173</v>
      </c>
      <c r="H130" s="209">
        <v>1</v>
      </c>
      <c r="I130" s="210"/>
      <c r="J130" s="210"/>
      <c r="K130" s="211">
        <f>ROUND(P130*H130,2)</f>
        <v>0</v>
      </c>
      <c r="L130" s="207" t="s">
        <v>174</v>
      </c>
      <c r="M130" s="39"/>
      <c r="N130" s="212" t="s">
        <v>1</v>
      </c>
      <c r="O130" s="213" t="s">
        <v>43</v>
      </c>
      <c r="P130" s="214">
        <f>I130+J130</f>
        <v>0</v>
      </c>
      <c r="Q130" s="214">
        <f>ROUND(I130*H130,2)</f>
        <v>0</v>
      </c>
      <c r="R130" s="214">
        <f>ROUND(J130*H130,2)</f>
        <v>0</v>
      </c>
      <c r="S130" s="77"/>
      <c r="T130" s="215">
        <f>S130*H130</f>
        <v>0</v>
      </c>
      <c r="U130" s="215">
        <v>0</v>
      </c>
      <c r="V130" s="215">
        <f>U130*H130</f>
        <v>0</v>
      </c>
      <c r="W130" s="215">
        <v>0</v>
      </c>
      <c r="X130" s="216">
        <f>W130*H130</f>
        <v>0</v>
      </c>
      <c r="Y130" s="38"/>
      <c r="Z130" s="38"/>
      <c r="AA130" s="38"/>
      <c r="AB130" s="38"/>
      <c r="AC130" s="38"/>
      <c r="AD130" s="38"/>
      <c r="AE130" s="38"/>
      <c r="AR130" s="217" t="s">
        <v>175</v>
      </c>
      <c r="AT130" s="217" t="s">
        <v>170</v>
      </c>
      <c r="AU130" s="217" t="s">
        <v>89</v>
      </c>
      <c r="AY130" s="19" t="s">
        <v>167</v>
      </c>
      <c r="BE130" s="218">
        <f>IF(O130="základní",K130,0)</f>
        <v>0</v>
      </c>
      <c r="BF130" s="218">
        <f>IF(O130="snížená",K130,0)</f>
        <v>0</v>
      </c>
      <c r="BG130" s="218">
        <f>IF(O130="zákl. přenesená",K130,0)</f>
        <v>0</v>
      </c>
      <c r="BH130" s="218">
        <f>IF(O130="sníž. přenesená",K130,0)</f>
        <v>0</v>
      </c>
      <c r="BI130" s="218">
        <f>IF(O130="nulová",K130,0)</f>
        <v>0</v>
      </c>
      <c r="BJ130" s="19" t="s">
        <v>87</v>
      </c>
      <c r="BK130" s="218">
        <f>ROUND(P130*H130,2)</f>
        <v>0</v>
      </c>
      <c r="BL130" s="19" t="s">
        <v>175</v>
      </c>
      <c r="BM130" s="217" t="s">
        <v>180</v>
      </c>
    </row>
    <row r="131" s="2" customFormat="1">
      <c r="A131" s="38"/>
      <c r="B131" s="39"/>
      <c r="C131" s="38"/>
      <c r="D131" s="219" t="s">
        <v>177</v>
      </c>
      <c r="E131" s="38"/>
      <c r="F131" s="220" t="s">
        <v>179</v>
      </c>
      <c r="G131" s="38"/>
      <c r="H131" s="38"/>
      <c r="I131" s="134"/>
      <c r="J131" s="134"/>
      <c r="K131" s="38"/>
      <c r="L131" s="38"/>
      <c r="M131" s="39"/>
      <c r="N131" s="221"/>
      <c r="O131" s="222"/>
      <c r="P131" s="77"/>
      <c r="Q131" s="77"/>
      <c r="R131" s="77"/>
      <c r="S131" s="77"/>
      <c r="T131" s="77"/>
      <c r="U131" s="77"/>
      <c r="V131" s="77"/>
      <c r="W131" s="77"/>
      <c r="X131" s="78"/>
      <c r="Y131" s="38"/>
      <c r="Z131" s="38"/>
      <c r="AA131" s="38"/>
      <c r="AB131" s="38"/>
      <c r="AC131" s="38"/>
      <c r="AD131" s="38"/>
      <c r="AE131" s="38"/>
      <c r="AT131" s="19" t="s">
        <v>177</v>
      </c>
      <c r="AU131" s="19" t="s">
        <v>89</v>
      </c>
    </row>
    <row r="132" s="2" customFormat="1" ht="24" customHeight="1">
      <c r="A132" s="38"/>
      <c r="B132" s="204"/>
      <c r="C132" s="205" t="s">
        <v>181</v>
      </c>
      <c r="D132" s="205" t="s">
        <v>170</v>
      </c>
      <c r="E132" s="206" t="s">
        <v>182</v>
      </c>
      <c r="F132" s="207" t="s">
        <v>183</v>
      </c>
      <c r="G132" s="208" t="s">
        <v>173</v>
      </c>
      <c r="H132" s="209">
        <v>1</v>
      </c>
      <c r="I132" s="210"/>
      <c r="J132" s="210"/>
      <c r="K132" s="211">
        <f>ROUND(P132*H132,2)</f>
        <v>0</v>
      </c>
      <c r="L132" s="207" t="s">
        <v>174</v>
      </c>
      <c r="M132" s="39"/>
      <c r="N132" s="212" t="s">
        <v>1</v>
      </c>
      <c r="O132" s="213" t="s">
        <v>43</v>
      </c>
      <c r="P132" s="214">
        <f>I132+J132</f>
        <v>0</v>
      </c>
      <c r="Q132" s="214">
        <f>ROUND(I132*H132,2)</f>
        <v>0</v>
      </c>
      <c r="R132" s="214">
        <f>ROUND(J132*H132,2)</f>
        <v>0</v>
      </c>
      <c r="S132" s="77"/>
      <c r="T132" s="215">
        <f>S132*H132</f>
        <v>0</v>
      </c>
      <c r="U132" s="215">
        <v>0</v>
      </c>
      <c r="V132" s="215">
        <f>U132*H132</f>
        <v>0</v>
      </c>
      <c r="W132" s="215">
        <v>0</v>
      </c>
      <c r="X132" s="216">
        <f>W132*H132</f>
        <v>0</v>
      </c>
      <c r="Y132" s="38"/>
      <c r="Z132" s="38"/>
      <c r="AA132" s="38"/>
      <c r="AB132" s="38"/>
      <c r="AC132" s="38"/>
      <c r="AD132" s="38"/>
      <c r="AE132" s="38"/>
      <c r="AR132" s="217" t="s">
        <v>175</v>
      </c>
      <c r="AT132" s="217" t="s">
        <v>170</v>
      </c>
      <c r="AU132" s="217" t="s">
        <v>89</v>
      </c>
      <c r="AY132" s="19" t="s">
        <v>167</v>
      </c>
      <c r="BE132" s="218">
        <f>IF(O132="základní",K132,0)</f>
        <v>0</v>
      </c>
      <c r="BF132" s="218">
        <f>IF(O132="snížená",K132,0)</f>
        <v>0</v>
      </c>
      <c r="BG132" s="218">
        <f>IF(O132="zákl. přenesená",K132,0)</f>
        <v>0</v>
      </c>
      <c r="BH132" s="218">
        <f>IF(O132="sníž. přenesená",K132,0)</f>
        <v>0</v>
      </c>
      <c r="BI132" s="218">
        <f>IF(O132="nulová",K132,0)</f>
        <v>0</v>
      </c>
      <c r="BJ132" s="19" t="s">
        <v>87</v>
      </c>
      <c r="BK132" s="218">
        <f>ROUND(P132*H132,2)</f>
        <v>0</v>
      </c>
      <c r="BL132" s="19" t="s">
        <v>175</v>
      </c>
      <c r="BM132" s="217" t="s">
        <v>184</v>
      </c>
    </row>
    <row r="133" s="2" customFormat="1">
      <c r="A133" s="38"/>
      <c r="B133" s="39"/>
      <c r="C133" s="38"/>
      <c r="D133" s="219" t="s">
        <v>177</v>
      </c>
      <c r="E133" s="38"/>
      <c r="F133" s="220" t="s">
        <v>183</v>
      </c>
      <c r="G133" s="38"/>
      <c r="H133" s="38"/>
      <c r="I133" s="134"/>
      <c r="J133" s="134"/>
      <c r="K133" s="38"/>
      <c r="L133" s="38"/>
      <c r="M133" s="39"/>
      <c r="N133" s="221"/>
      <c r="O133" s="222"/>
      <c r="P133" s="77"/>
      <c r="Q133" s="77"/>
      <c r="R133" s="77"/>
      <c r="S133" s="77"/>
      <c r="T133" s="77"/>
      <c r="U133" s="77"/>
      <c r="V133" s="77"/>
      <c r="W133" s="77"/>
      <c r="X133" s="78"/>
      <c r="Y133" s="38"/>
      <c r="Z133" s="38"/>
      <c r="AA133" s="38"/>
      <c r="AB133" s="38"/>
      <c r="AC133" s="38"/>
      <c r="AD133" s="38"/>
      <c r="AE133" s="38"/>
      <c r="AT133" s="19" t="s">
        <v>177</v>
      </c>
      <c r="AU133" s="19" t="s">
        <v>89</v>
      </c>
    </row>
    <row r="134" s="2" customFormat="1" ht="24" customHeight="1">
      <c r="A134" s="38"/>
      <c r="B134" s="204"/>
      <c r="C134" s="205" t="s">
        <v>185</v>
      </c>
      <c r="D134" s="205" t="s">
        <v>170</v>
      </c>
      <c r="E134" s="206" t="s">
        <v>186</v>
      </c>
      <c r="F134" s="207" t="s">
        <v>187</v>
      </c>
      <c r="G134" s="208" t="s">
        <v>173</v>
      </c>
      <c r="H134" s="209">
        <v>1</v>
      </c>
      <c r="I134" s="210"/>
      <c r="J134" s="210"/>
      <c r="K134" s="211">
        <f>ROUND(P134*H134,2)</f>
        <v>0</v>
      </c>
      <c r="L134" s="207" t="s">
        <v>174</v>
      </c>
      <c r="M134" s="39"/>
      <c r="N134" s="212" t="s">
        <v>1</v>
      </c>
      <c r="O134" s="213" t="s">
        <v>43</v>
      </c>
      <c r="P134" s="214">
        <f>I134+J134</f>
        <v>0</v>
      </c>
      <c r="Q134" s="214">
        <f>ROUND(I134*H134,2)</f>
        <v>0</v>
      </c>
      <c r="R134" s="214">
        <f>ROUND(J134*H134,2)</f>
        <v>0</v>
      </c>
      <c r="S134" s="77"/>
      <c r="T134" s="215">
        <f>S134*H134</f>
        <v>0</v>
      </c>
      <c r="U134" s="215">
        <v>0</v>
      </c>
      <c r="V134" s="215">
        <f>U134*H134</f>
        <v>0</v>
      </c>
      <c r="W134" s="215">
        <v>0</v>
      </c>
      <c r="X134" s="216">
        <f>W134*H134</f>
        <v>0</v>
      </c>
      <c r="Y134" s="38"/>
      <c r="Z134" s="38"/>
      <c r="AA134" s="38"/>
      <c r="AB134" s="38"/>
      <c r="AC134" s="38"/>
      <c r="AD134" s="38"/>
      <c r="AE134" s="38"/>
      <c r="AR134" s="217" t="s">
        <v>175</v>
      </c>
      <c r="AT134" s="217" t="s">
        <v>170</v>
      </c>
      <c r="AU134" s="217" t="s">
        <v>89</v>
      </c>
      <c r="AY134" s="19" t="s">
        <v>167</v>
      </c>
      <c r="BE134" s="218">
        <f>IF(O134="základní",K134,0)</f>
        <v>0</v>
      </c>
      <c r="BF134" s="218">
        <f>IF(O134="snížená",K134,0)</f>
        <v>0</v>
      </c>
      <c r="BG134" s="218">
        <f>IF(O134="zákl. přenesená",K134,0)</f>
        <v>0</v>
      </c>
      <c r="BH134" s="218">
        <f>IF(O134="sníž. přenesená",K134,0)</f>
        <v>0</v>
      </c>
      <c r="BI134" s="218">
        <f>IF(O134="nulová",K134,0)</f>
        <v>0</v>
      </c>
      <c r="BJ134" s="19" t="s">
        <v>87</v>
      </c>
      <c r="BK134" s="218">
        <f>ROUND(P134*H134,2)</f>
        <v>0</v>
      </c>
      <c r="BL134" s="19" t="s">
        <v>175</v>
      </c>
      <c r="BM134" s="217" t="s">
        <v>188</v>
      </c>
    </row>
    <row r="135" s="2" customFormat="1">
      <c r="A135" s="38"/>
      <c r="B135" s="39"/>
      <c r="C135" s="38"/>
      <c r="D135" s="219" t="s">
        <v>177</v>
      </c>
      <c r="E135" s="38"/>
      <c r="F135" s="220" t="s">
        <v>187</v>
      </c>
      <c r="G135" s="38"/>
      <c r="H135" s="38"/>
      <c r="I135" s="134"/>
      <c r="J135" s="134"/>
      <c r="K135" s="38"/>
      <c r="L135" s="38"/>
      <c r="M135" s="39"/>
      <c r="N135" s="221"/>
      <c r="O135" s="222"/>
      <c r="P135" s="77"/>
      <c r="Q135" s="77"/>
      <c r="R135" s="77"/>
      <c r="S135" s="77"/>
      <c r="T135" s="77"/>
      <c r="U135" s="77"/>
      <c r="V135" s="77"/>
      <c r="W135" s="77"/>
      <c r="X135" s="78"/>
      <c r="Y135" s="38"/>
      <c r="Z135" s="38"/>
      <c r="AA135" s="38"/>
      <c r="AB135" s="38"/>
      <c r="AC135" s="38"/>
      <c r="AD135" s="38"/>
      <c r="AE135" s="38"/>
      <c r="AT135" s="19" t="s">
        <v>177</v>
      </c>
      <c r="AU135" s="19" t="s">
        <v>89</v>
      </c>
    </row>
    <row r="136" s="2" customFormat="1">
      <c r="A136" s="38"/>
      <c r="B136" s="39"/>
      <c r="C136" s="38"/>
      <c r="D136" s="219" t="s">
        <v>189</v>
      </c>
      <c r="E136" s="38"/>
      <c r="F136" s="223" t="s">
        <v>190</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189</v>
      </c>
      <c r="AU136" s="19" t="s">
        <v>89</v>
      </c>
    </row>
    <row r="137" s="2" customFormat="1" ht="24" customHeight="1">
      <c r="A137" s="38"/>
      <c r="B137" s="204"/>
      <c r="C137" s="205" t="s">
        <v>166</v>
      </c>
      <c r="D137" s="205" t="s">
        <v>170</v>
      </c>
      <c r="E137" s="206" t="s">
        <v>191</v>
      </c>
      <c r="F137" s="207" t="s">
        <v>192</v>
      </c>
      <c r="G137" s="208" t="s">
        <v>173</v>
      </c>
      <c r="H137" s="209">
        <v>1</v>
      </c>
      <c r="I137" s="210"/>
      <c r="J137" s="210"/>
      <c r="K137" s="211">
        <f>ROUND(P137*H137,2)</f>
        <v>0</v>
      </c>
      <c r="L137" s="207" t="s">
        <v>174</v>
      </c>
      <c r="M137" s="39"/>
      <c r="N137" s="212" t="s">
        <v>1</v>
      </c>
      <c r="O137" s="213" t="s">
        <v>43</v>
      </c>
      <c r="P137" s="214">
        <f>I137+J137</f>
        <v>0</v>
      </c>
      <c r="Q137" s="214">
        <f>ROUND(I137*H137,2)</f>
        <v>0</v>
      </c>
      <c r="R137" s="214">
        <f>ROUND(J137*H137,2)</f>
        <v>0</v>
      </c>
      <c r="S137" s="77"/>
      <c r="T137" s="215">
        <f>S137*H137</f>
        <v>0</v>
      </c>
      <c r="U137" s="215">
        <v>0</v>
      </c>
      <c r="V137" s="215">
        <f>U137*H137</f>
        <v>0</v>
      </c>
      <c r="W137" s="215">
        <v>0</v>
      </c>
      <c r="X137" s="216">
        <f>W137*H137</f>
        <v>0</v>
      </c>
      <c r="Y137" s="38"/>
      <c r="Z137" s="38"/>
      <c r="AA137" s="38"/>
      <c r="AB137" s="38"/>
      <c r="AC137" s="38"/>
      <c r="AD137" s="38"/>
      <c r="AE137" s="38"/>
      <c r="AR137" s="217" t="s">
        <v>175</v>
      </c>
      <c r="AT137" s="217" t="s">
        <v>170</v>
      </c>
      <c r="AU137" s="217" t="s">
        <v>89</v>
      </c>
      <c r="AY137" s="19" t="s">
        <v>167</v>
      </c>
      <c r="BE137" s="218">
        <f>IF(O137="základní",K137,0)</f>
        <v>0</v>
      </c>
      <c r="BF137" s="218">
        <f>IF(O137="snížená",K137,0)</f>
        <v>0</v>
      </c>
      <c r="BG137" s="218">
        <f>IF(O137="zákl. přenesená",K137,0)</f>
        <v>0</v>
      </c>
      <c r="BH137" s="218">
        <f>IF(O137="sníž. přenesená",K137,0)</f>
        <v>0</v>
      </c>
      <c r="BI137" s="218">
        <f>IF(O137="nulová",K137,0)</f>
        <v>0</v>
      </c>
      <c r="BJ137" s="19" t="s">
        <v>87</v>
      </c>
      <c r="BK137" s="218">
        <f>ROUND(P137*H137,2)</f>
        <v>0</v>
      </c>
      <c r="BL137" s="19" t="s">
        <v>175</v>
      </c>
      <c r="BM137" s="217" t="s">
        <v>193</v>
      </c>
    </row>
    <row r="138" s="2" customFormat="1">
      <c r="A138" s="38"/>
      <c r="B138" s="39"/>
      <c r="C138" s="38"/>
      <c r="D138" s="219" t="s">
        <v>177</v>
      </c>
      <c r="E138" s="38"/>
      <c r="F138" s="220" t="s">
        <v>192</v>
      </c>
      <c r="G138" s="38"/>
      <c r="H138" s="38"/>
      <c r="I138" s="134"/>
      <c r="J138" s="134"/>
      <c r="K138" s="38"/>
      <c r="L138" s="38"/>
      <c r="M138" s="39"/>
      <c r="N138" s="221"/>
      <c r="O138" s="222"/>
      <c r="P138" s="77"/>
      <c r="Q138" s="77"/>
      <c r="R138" s="77"/>
      <c r="S138" s="77"/>
      <c r="T138" s="77"/>
      <c r="U138" s="77"/>
      <c r="V138" s="77"/>
      <c r="W138" s="77"/>
      <c r="X138" s="78"/>
      <c r="Y138" s="38"/>
      <c r="Z138" s="38"/>
      <c r="AA138" s="38"/>
      <c r="AB138" s="38"/>
      <c r="AC138" s="38"/>
      <c r="AD138" s="38"/>
      <c r="AE138" s="38"/>
      <c r="AT138" s="19" t="s">
        <v>177</v>
      </c>
      <c r="AU138" s="19" t="s">
        <v>89</v>
      </c>
    </row>
    <row r="139" s="2" customFormat="1">
      <c r="A139" s="38"/>
      <c r="B139" s="39"/>
      <c r="C139" s="38"/>
      <c r="D139" s="219" t="s">
        <v>189</v>
      </c>
      <c r="E139" s="38"/>
      <c r="F139" s="223" t="s">
        <v>194</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189</v>
      </c>
      <c r="AU139" s="19" t="s">
        <v>89</v>
      </c>
    </row>
    <row r="140" s="2" customFormat="1" ht="24" customHeight="1">
      <c r="A140" s="38"/>
      <c r="B140" s="204"/>
      <c r="C140" s="205" t="s">
        <v>195</v>
      </c>
      <c r="D140" s="205" t="s">
        <v>170</v>
      </c>
      <c r="E140" s="206" t="s">
        <v>196</v>
      </c>
      <c r="F140" s="207" t="s">
        <v>197</v>
      </c>
      <c r="G140" s="208" t="s">
        <v>173</v>
      </c>
      <c r="H140" s="209">
        <v>1</v>
      </c>
      <c r="I140" s="210"/>
      <c r="J140" s="210"/>
      <c r="K140" s="211">
        <f>ROUND(P140*H140,2)</f>
        <v>0</v>
      </c>
      <c r="L140" s="207" t="s">
        <v>174</v>
      </c>
      <c r="M140" s="39"/>
      <c r="N140" s="212" t="s">
        <v>1</v>
      </c>
      <c r="O140" s="213" t="s">
        <v>43</v>
      </c>
      <c r="P140" s="214">
        <f>I140+J140</f>
        <v>0</v>
      </c>
      <c r="Q140" s="214">
        <f>ROUND(I140*H140,2)</f>
        <v>0</v>
      </c>
      <c r="R140" s="214">
        <f>ROUND(J140*H140,2)</f>
        <v>0</v>
      </c>
      <c r="S140" s="77"/>
      <c r="T140" s="215">
        <f>S140*H140</f>
        <v>0</v>
      </c>
      <c r="U140" s="215">
        <v>0</v>
      </c>
      <c r="V140" s="215">
        <f>U140*H140</f>
        <v>0</v>
      </c>
      <c r="W140" s="215">
        <v>0</v>
      </c>
      <c r="X140" s="216">
        <f>W140*H140</f>
        <v>0</v>
      </c>
      <c r="Y140" s="38"/>
      <c r="Z140" s="38"/>
      <c r="AA140" s="38"/>
      <c r="AB140" s="38"/>
      <c r="AC140" s="38"/>
      <c r="AD140" s="38"/>
      <c r="AE140" s="38"/>
      <c r="AR140" s="217" t="s">
        <v>175</v>
      </c>
      <c r="AT140" s="217" t="s">
        <v>170</v>
      </c>
      <c r="AU140" s="217" t="s">
        <v>89</v>
      </c>
      <c r="AY140" s="19" t="s">
        <v>167</v>
      </c>
      <c r="BE140" s="218">
        <f>IF(O140="základní",K140,0)</f>
        <v>0</v>
      </c>
      <c r="BF140" s="218">
        <f>IF(O140="snížená",K140,0)</f>
        <v>0</v>
      </c>
      <c r="BG140" s="218">
        <f>IF(O140="zákl. přenesená",K140,0)</f>
        <v>0</v>
      </c>
      <c r="BH140" s="218">
        <f>IF(O140="sníž. přenesená",K140,0)</f>
        <v>0</v>
      </c>
      <c r="BI140" s="218">
        <f>IF(O140="nulová",K140,0)</f>
        <v>0</v>
      </c>
      <c r="BJ140" s="19" t="s">
        <v>87</v>
      </c>
      <c r="BK140" s="218">
        <f>ROUND(P140*H140,2)</f>
        <v>0</v>
      </c>
      <c r="BL140" s="19" t="s">
        <v>175</v>
      </c>
      <c r="BM140" s="217" t="s">
        <v>198</v>
      </c>
    </row>
    <row r="141" s="2" customFormat="1">
      <c r="A141" s="38"/>
      <c r="B141" s="39"/>
      <c r="C141" s="38"/>
      <c r="D141" s="219" t="s">
        <v>177</v>
      </c>
      <c r="E141" s="38"/>
      <c r="F141" s="220" t="s">
        <v>197</v>
      </c>
      <c r="G141" s="38"/>
      <c r="H141" s="38"/>
      <c r="I141" s="134"/>
      <c r="J141" s="134"/>
      <c r="K141" s="38"/>
      <c r="L141" s="38"/>
      <c r="M141" s="39"/>
      <c r="N141" s="221"/>
      <c r="O141" s="222"/>
      <c r="P141" s="77"/>
      <c r="Q141" s="77"/>
      <c r="R141" s="77"/>
      <c r="S141" s="77"/>
      <c r="T141" s="77"/>
      <c r="U141" s="77"/>
      <c r="V141" s="77"/>
      <c r="W141" s="77"/>
      <c r="X141" s="78"/>
      <c r="Y141" s="38"/>
      <c r="Z141" s="38"/>
      <c r="AA141" s="38"/>
      <c r="AB141" s="38"/>
      <c r="AC141" s="38"/>
      <c r="AD141" s="38"/>
      <c r="AE141" s="38"/>
      <c r="AT141" s="19" t="s">
        <v>177</v>
      </c>
      <c r="AU141" s="19" t="s">
        <v>89</v>
      </c>
    </row>
    <row r="142" s="2" customFormat="1">
      <c r="A142" s="38"/>
      <c r="B142" s="39"/>
      <c r="C142" s="38"/>
      <c r="D142" s="219" t="s">
        <v>189</v>
      </c>
      <c r="E142" s="38"/>
      <c r="F142" s="223" t="s">
        <v>199</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189</v>
      </c>
      <c r="AU142" s="19" t="s">
        <v>89</v>
      </c>
    </row>
    <row r="143" s="2" customFormat="1" ht="24" customHeight="1">
      <c r="A143" s="38"/>
      <c r="B143" s="204"/>
      <c r="C143" s="205" t="s">
        <v>200</v>
      </c>
      <c r="D143" s="205" t="s">
        <v>170</v>
      </c>
      <c r="E143" s="206" t="s">
        <v>201</v>
      </c>
      <c r="F143" s="207" t="s">
        <v>202</v>
      </c>
      <c r="G143" s="208" t="s">
        <v>173</v>
      </c>
      <c r="H143" s="209">
        <v>1</v>
      </c>
      <c r="I143" s="210"/>
      <c r="J143" s="210"/>
      <c r="K143" s="211">
        <f>ROUND(P143*H143,2)</f>
        <v>0</v>
      </c>
      <c r="L143" s="207" t="s">
        <v>174</v>
      </c>
      <c r="M143" s="39"/>
      <c r="N143" s="212" t="s">
        <v>1</v>
      </c>
      <c r="O143" s="213" t="s">
        <v>43</v>
      </c>
      <c r="P143" s="214">
        <f>I143+J143</f>
        <v>0</v>
      </c>
      <c r="Q143" s="214">
        <f>ROUND(I143*H143,2)</f>
        <v>0</v>
      </c>
      <c r="R143" s="214">
        <f>ROUND(J143*H143,2)</f>
        <v>0</v>
      </c>
      <c r="S143" s="77"/>
      <c r="T143" s="215">
        <f>S143*H143</f>
        <v>0</v>
      </c>
      <c r="U143" s="215">
        <v>0</v>
      </c>
      <c r="V143" s="215">
        <f>U143*H143</f>
        <v>0</v>
      </c>
      <c r="W143" s="215">
        <v>0</v>
      </c>
      <c r="X143" s="216">
        <f>W143*H143</f>
        <v>0</v>
      </c>
      <c r="Y143" s="38"/>
      <c r="Z143" s="38"/>
      <c r="AA143" s="38"/>
      <c r="AB143" s="38"/>
      <c r="AC143" s="38"/>
      <c r="AD143" s="38"/>
      <c r="AE143" s="38"/>
      <c r="AR143" s="217" t="s">
        <v>175</v>
      </c>
      <c r="AT143" s="217" t="s">
        <v>170</v>
      </c>
      <c r="AU143" s="217" t="s">
        <v>89</v>
      </c>
      <c r="AY143" s="19" t="s">
        <v>167</v>
      </c>
      <c r="BE143" s="218">
        <f>IF(O143="základní",K143,0)</f>
        <v>0</v>
      </c>
      <c r="BF143" s="218">
        <f>IF(O143="snížená",K143,0)</f>
        <v>0</v>
      </c>
      <c r="BG143" s="218">
        <f>IF(O143="zákl. přenesená",K143,0)</f>
        <v>0</v>
      </c>
      <c r="BH143" s="218">
        <f>IF(O143="sníž. přenesená",K143,0)</f>
        <v>0</v>
      </c>
      <c r="BI143" s="218">
        <f>IF(O143="nulová",K143,0)</f>
        <v>0</v>
      </c>
      <c r="BJ143" s="19" t="s">
        <v>87</v>
      </c>
      <c r="BK143" s="218">
        <f>ROUND(P143*H143,2)</f>
        <v>0</v>
      </c>
      <c r="BL143" s="19" t="s">
        <v>175</v>
      </c>
      <c r="BM143" s="217" t="s">
        <v>203</v>
      </c>
    </row>
    <row r="144" s="2" customFormat="1">
      <c r="A144" s="38"/>
      <c r="B144" s="39"/>
      <c r="C144" s="38"/>
      <c r="D144" s="219" t="s">
        <v>177</v>
      </c>
      <c r="E144" s="38"/>
      <c r="F144" s="220" t="s">
        <v>202</v>
      </c>
      <c r="G144" s="38"/>
      <c r="H144" s="38"/>
      <c r="I144" s="134"/>
      <c r="J144" s="134"/>
      <c r="K144" s="38"/>
      <c r="L144" s="38"/>
      <c r="M144" s="39"/>
      <c r="N144" s="221"/>
      <c r="O144" s="222"/>
      <c r="P144" s="77"/>
      <c r="Q144" s="77"/>
      <c r="R144" s="77"/>
      <c r="S144" s="77"/>
      <c r="T144" s="77"/>
      <c r="U144" s="77"/>
      <c r="V144" s="77"/>
      <c r="W144" s="77"/>
      <c r="X144" s="78"/>
      <c r="Y144" s="38"/>
      <c r="Z144" s="38"/>
      <c r="AA144" s="38"/>
      <c r="AB144" s="38"/>
      <c r="AC144" s="38"/>
      <c r="AD144" s="38"/>
      <c r="AE144" s="38"/>
      <c r="AT144" s="19" t="s">
        <v>177</v>
      </c>
      <c r="AU144" s="19" t="s">
        <v>89</v>
      </c>
    </row>
    <row r="145" s="2" customFormat="1">
      <c r="A145" s="38"/>
      <c r="B145" s="39"/>
      <c r="C145" s="38"/>
      <c r="D145" s="219" t="s">
        <v>189</v>
      </c>
      <c r="E145" s="38"/>
      <c r="F145" s="223" t="s">
        <v>204</v>
      </c>
      <c r="G145" s="38"/>
      <c r="H145" s="38"/>
      <c r="I145" s="134"/>
      <c r="J145" s="134"/>
      <c r="K145" s="38"/>
      <c r="L145" s="38"/>
      <c r="M145" s="39"/>
      <c r="N145" s="221"/>
      <c r="O145" s="222"/>
      <c r="P145" s="77"/>
      <c r="Q145" s="77"/>
      <c r="R145" s="77"/>
      <c r="S145" s="77"/>
      <c r="T145" s="77"/>
      <c r="U145" s="77"/>
      <c r="V145" s="77"/>
      <c r="W145" s="77"/>
      <c r="X145" s="78"/>
      <c r="Y145" s="38"/>
      <c r="Z145" s="38"/>
      <c r="AA145" s="38"/>
      <c r="AB145" s="38"/>
      <c r="AC145" s="38"/>
      <c r="AD145" s="38"/>
      <c r="AE145" s="38"/>
      <c r="AT145" s="19" t="s">
        <v>189</v>
      </c>
      <c r="AU145" s="19" t="s">
        <v>89</v>
      </c>
    </row>
    <row r="146" s="12" customFormat="1" ht="22.8" customHeight="1">
      <c r="A146" s="12"/>
      <c r="B146" s="190"/>
      <c r="C146" s="12"/>
      <c r="D146" s="191" t="s">
        <v>79</v>
      </c>
      <c r="E146" s="202" t="s">
        <v>205</v>
      </c>
      <c r="F146" s="202" t="s">
        <v>206</v>
      </c>
      <c r="G146" s="12"/>
      <c r="H146" s="12"/>
      <c r="I146" s="193"/>
      <c r="J146" s="193"/>
      <c r="K146" s="203">
        <f>BK146</f>
        <v>0</v>
      </c>
      <c r="L146" s="12"/>
      <c r="M146" s="190"/>
      <c r="N146" s="195"/>
      <c r="O146" s="196"/>
      <c r="P146" s="196"/>
      <c r="Q146" s="197">
        <f>SUM(Q147:Q168)</f>
        <v>0</v>
      </c>
      <c r="R146" s="197">
        <f>SUM(R147:R168)</f>
        <v>0</v>
      </c>
      <c r="S146" s="196"/>
      <c r="T146" s="198">
        <f>SUM(T147:T168)</f>
        <v>0</v>
      </c>
      <c r="U146" s="196"/>
      <c r="V146" s="198">
        <f>SUM(V147:V168)</f>
        <v>0</v>
      </c>
      <c r="W146" s="196"/>
      <c r="X146" s="199">
        <f>SUM(X147:X168)</f>
        <v>0</v>
      </c>
      <c r="Y146" s="12"/>
      <c r="Z146" s="12"/>
      <c r="AA146" s="12"/>
      <c r="AB146" s="12"/>
      <c r="AC146" s="12"/>
      <c r="AD146" s="12"/>
      <c r="AE146" s="12"/>
      <c r="AR146" s="191" t="s">
        <v>166</v>
      </c>
      <c r="AT146" s="200" t="s">
        <v>79</v>
      </c>
      <c r="AU146" s="200" t="s">
        <v>87</v>
      </c>
      <c r="AY146" s="191" t="s">
        <v>167</v>
      </c>
      <c r="BK146" s="201">
        <f>SUM(BK147:BK168)</f>
        <v>0</v>
      </c>
    </row>
    <row r="147" s="2" customFormat="1" ht="24" customHeight="1">
      <c r="A147" s="38"/>
      <c r="B147" s="204"/>
      <c r="C147" s="205" t="s">
        <v>207</v>
      </c>
      <c r="D147" s="205" t="s">
        <v>170</v>
      </c>
      <c r="E147" s="206" t="s">
        <v>208</v>
      </c>
      <c r="F147" s="207" t="s">
        <v>209</v>
      </c>
      <c r="G147" s="208" t="s">
        <v>173</v>
      </c>
      <c r="H147" s="209">
        <v>1</v>
      </c>
      <c r="I147" s="210"/>
      <c r="J147" s="210"/>
      <c r="K147" s="211">
        <f>ROUND(P147*H147,2)</f>
        <v>0</v>
      </c>
      <c r="L147" s="207" t="s">
        <v>174</v>
      </c>
      <c r="M147" s="39"/>
      <c r="N147" s="212" t="s">
        <v>1</v>
      </c>
      <c r="O147" s="213" t="s">
        <v>43</v>
      </c>
      <c r="P147" s="214">
        <f>I147+J147</f>
        <v>0</v>
      </c>
      <c r="Q147" s="214">
        <f>ROUND(I147*H147,2)</f>
        <v>0</v>
      </c>
      <c r="R147" s="214">
        <f>ROUND(J147*H147,2)</f>
        <v>0</v>
      </c>
      <c r="S147" s="77"/>
      <c r="T147" s="215">
        <f>S147*H147</f>
        <v>0</v>
      </c>
      <c r="U147" s="215">
        <v>0</v>
      </c>
      <c r="V147" s="215">
        <f>U147*H147</f>
        <v>0</v>
      </c>
      <c r="W147" s="215">
        <v>0</v>
      </c>
      <c r="X147" s="216">
        <f>W147*H147</f>
        <v>0</v>
      </c>
      <c r="Y147" s="38"/>
      <c r="Z147" s="38"/>
      <c r="AA147" s="38"/>
      <c r="AB147" s="38"/>
      <c r="AC147" s="38"/>
      <c r="AD147" s="38"/>
      <c r="AE147" s="38"/>
      <c r="AR147" s="217" t="s">
        <v>175</v>
      </c>
      <c r="AT147" s="217" t="s">
        <v>170</v>
      </c>
      <c r="AU147" s="217" t="s">
        <v>89</v>
      </c>
      <c r="AY147" s="19" t="s">
        <v>167</v>
      </c>
      <c r="BE147" s="218">
        <f>IF(O147="základní",K147,0)</f>
        <v>0</v>
      </c>
      <c r="BF147" s="218">
        <f>IF(O147="snížená",K147,0)</f>
        <v>0</v>
      </c>
      <c r="BG147" s="218">
        <f>IF(O147="zákl. přenesená",K147,0)</f>
        <v>0</v>
      </c>
      <c r="BH147" s="218">
        <f>IF(O147="sníž. přenesená",K147,0)</f>
        <v>0</v>
      </c>
      <c r="BI147" s="218">
        <f>IF(O147="nulová",K147,0)</f>
        <v>0</v>
      </c>
      <c r="BJ147" s="19" t="s">
        <v>87</v>
      </c>
      <c r="BK147" s="218">
        <f>ROUND(P147*H147,2)</f>
        <v>0</v>
      </c>
      <c r="BL147" s="19" t="s">
        <v>175</v>
      </c>
      <c r="BM147" s="217" t="s">
        <v>210</v>
      </c>
    </row>
    <row r="148" s="2" customFormat="1">
      <c r="A148" s="38"/>
      <c r="B148" s="39"/>
      <c r="C148" s="38"/>
      <c r="D148" s="219" t="s">
        <v>177</v>
      </c>
      <c r="E148" s="38"/>
      <c r="F148" s="220" t="s">
        <v>209</v>
      </c>
      <c r="G148" s="38"/>
      <c r="H148" s="38"/>
      <c r="I148" s="134"/>
      <c r="J148" s="134"/>
      <c r="K148" s="38"/>
      <c r="L148" s="38"/>
      <c r="M148" s="39"/>
      <c r="N148" s="221"/>
      <c r="O148" s="222"/>
      <c r="P148" s="77"/>
      <c r="Q148" s="77"/>
      <c r="R148" s="77"/>
      <c r="S148" s="77"/>
      <c r="T148" s="77"/>
      <c r="U148" s="77"/>
      <c r="V148" s="77"/>
      <c r="W148" s="77"/>
      <c r="X148" s="78"/>
      <c r="Y148" s="38"/>
      <c r="Z148" s="38"/>
      <c r="AA148" s="38"/>
      <c r="AB148" s="38"/>
      <c r="AC148" s="38"/>
      <c r="AD148" s="38"/>
      <c r="AE148" s="38"/>
      <c r="AT148" s="19" t="s">
        <v>177</v>
      </c>
      <c r="AU148" s="19" t="s">
        <v>89</v>
      </c>
    </row>
    <row r="149" s="2" customFormat="1">
      <c r="A149" s="38"/>
      <c r="B149" s="39"/>
      <c r="C149" s="38"/>
      <c r="D149" s="219" t="s">
        <v>189</v>
      </c>
      <c r="E149" s="38"/>
      <c r="F149" s="223" t="s">
        <v>211</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189</v>
      </c>
      <c r="AU149" s="19" t="s">
        <v>89</v>
      </c>
    </row>
    <row r="150" s="2" customFormat="1" ht="24" customHeight="1">
      <c r="A150" s="38"/>
      <c r="B150" s="204"/>
      <c r="C150" s="205" t="s">
        <v>212</v>
      </c>
      <c r="D150" s="205" t="s">
        <v>170</v>
      </c>
      <c r="E150" s="206" t="s">
        <v>213</v>
      </c>
      <c r="F150" s="207" t="s">
        <v>214</v>
      </c>
      <c r="G150" s="208" t="s">
        <v>173</v>
      </c>
      <c r="H150" s="209">
        <v>1</v>
      </c>
      <c r="I150" s="210"/>
      <c r="J150" s="210"/>
      <c r="K150" s="211">
        <f>ROUND(P150*H150,2)</f>
        <v>0</v>
      </c>
      <c r="L150" s="207" t="s">
        <v>174</v>
      </c>
      <c r="M150" s="39"/>
      <c r="N150" s="212" t="s">
        <v>1</v>
      </c>
      <c r="O150" s="213" t="s">
        <v>43</v>
      </c>
      <c r="P150" s="214">
        <f>I150+J150</f>
        <v>0</v>
      </c>
      <c r="Q150" s="214">
        <f>ROUND(I150*H150,2)</f>
        <v>0</v>
      </c>
      <c r="R150" s="214">
        <f>ROUND(J150*H150,2)</f>
        <v>0</v>
      </c>
      <c r="S150" s="77"/>
      <c r="T150" s="215">
        <f>S150*H150</f>
        <v>0</v>
      </c>
      <c r="U150" s="215">
        <v>0</v>
      </c>
      <c r="V150" s="215">
        <f>U150*H150</f>
        <v>0</v>
      </c>
      <c r="W150" s="215">
        <v>0</v>
      </c>
      <c r="X150" s="216">
        <f>W150*H150</f>
        <v>0</v>
      </c>
      <c r="Y150" s="38"/>
      <c r="Z150" s="38"/>
      <c r="AA150" s="38"/>
      <c r="AB150" s="38"/>
      <c r="AC150" s="38"/>
      <c r="AD150" s="38"/>
      <c r="AE150" s="38"/>
      <c r="AR150" s="217" t="s">
        <v>175</v>
      </c>
      <c r="AT150" s="217" t="s">
        <v>170</v>
      </c>
      <c r="AU150" s="217" t="s">
        <v>89</v>
      </c>
      <c r="AY150" s="19" t="s">
        <v>167</v>
      </c>
      <c r="BE150" s="218">
        <f>IF(O150="základní",K150,0)</f>
        <v>0</v>
      </c>
      <c r="BF150" s="218">
        <f>IF(O150="snížená",K150,0)</f>
        <v>0</v>
      </c>
      <c r="BG150" s="218">
        <f>IF(O150="zákl. přenesená",K150,0)</f>
        <v>0</v>
      </c>
      <c r="BH150" s="218">
        <f>IF(O150="sníž. přenesená",K150,0)</f>
        <v>0</v>
      </c>
      <c r="BI150" s="218">
        <f>IF(O150="nulová",K150,0)</f>
        <v>0</v>
      </c>
      <c r="BJ150" s="19" t="s">
        <v>87</v>
      </c>
      <c r="BK150" s="218">
        <f>ROUND(P150*H150,2)</f>
        <v>0</v>
      </c>
      <c r="BL150" s="19" t="s">
        <v>175</v>
      </c>
      <c r="BM150" s="217" t="s">
        <v>215</v>
      </c>
    </row>
    <row r="151" s="2" customFormat="1">
      <c r="A151" s="38"/>
      <c r="B151" s="39"/>
      <c r="C151" s="38"/>
      <c r="D151" s="219" t="s">
        <v>177</v>
      </c>
      <c r="E151" s="38"/>
      <c r="F151" s="220" t="s">
        <v>214</v>
      </c>
      <c r="G151" s="38"/>
      <c r="H151" s="38"/>
      <c r="I151" s="134"/>
      <c r="J151" s="134"/>
      <c r="K151" s="38"/>
      <c r="L151" s="38"/>
      <c r="M151" s="39"/>
      <c r="N151" s="221"/>
      <c r="O151" s="222"/>
      <c r="P151" s="77"/>
      <c r="Q151" s="77"/>
      <c r="R151" s="77"/>
      <c r="S151" s="77"/>
      <c r="T151" s="77"/>
      <c r="U151" s="77"/>
      <c r="V151" s="77"/>
      <c r="W151" s="77"/>
      <c r="X151" s="78"/>
      <c r="Y151" s="38"/>
      <c r="Z151" s="38"/>
      <c r="AA151" s="38"/>
      <c r="AB151" s="38"/>
      <c r="AC151" s="38"/>
      <c r="AD151" s="38"/>
      <c r="AE151" s="38"/>
      <c r="AT151" s="19" t="s">
        <v>177</v>
      </c>
      <c r="AU151" s="19" t="s">
        <v>89</v>
      </c>
    </row>
    <row r="152" s="2" customFormat="1">
      <c r="A152" s="38"/>
      <c r="B152" s="39"/>
      <c r="C152" s="38"/>
      <c r="D152" s="219" t="s">
        <v>189</v>
      </c>
      <c r="E152" s="38"/>
      <c r="F152" s="223" t="s">
        <v>216</v>
      </c>
      <c r="G152" s="38"/>
      <c r="H152" s="38"/>
      <c r="I152" s="134"/>
      <c r="J152" s="134"/>
      <c r="K152" s="38"/>
      <c r="L152" s="38"/>
      <c r="M152" s="39"/>
      <c r="N152" s="221"/>
      <c r="O152" s="222"/>
      <c r="P152" s="77"/>
      <c r="Q152" s="77"/>
      <c r="R152" s="77"/>
      <c r="S152" s="77"/>
      <c r="T152" s="77"/>
      <c r="U152" s="77"/>
      <c r="V152" s="77"/>
      <c r="W152" s="77"/>
      <c r="X152" s="78"/>
      <c r="Y152" s="38"/>
      <c r="Z152" s="38"/>
      <c r="AA152" s="38"/>
      <c r="AB152" s="38"/>
      <c r="AC152" s="38"/>
      <c r="AD152" s="38"/>
      <c r="AE152" s="38"/>
      <c r="AT152" s="19" t="s">
        <v>189</v>
      </c>
      <c r="AU152" s="19" t="s">
        <v>89</v>
      </c>
    </row>
    <row r="153" s="2" customFormat="1" ht="24" customHeight="1">
      <c r="A153" s="38"/>
      <c r="B153" s="204"/>
      <c r="C153" s="205" t="s">
        <v>217</v>
      </c>
      <c r="D153" s="205" t="s">
        <v>170</v>
      </c>
      <c r="E153" s="206" t="s">
        <v>218</v>
      </c>
      <c r="F153" s="207" t="s">
        <v>219</v>
      </c>
      <c r="G153" s="208" t="s">
        <v>173</v>
      </c>
      <c r="H153" s="209">
        <v>1</v>
      </c>
      <c r="I153" s="210"/>
      <c r="J153" s="210"/>
      <c r="K153" s="211">
        <f>ROUND(P153*H153,2)</f>
        <v>0</v>
      </c>
      <c r="L153" s="207" t="s">
        <v>174</v>
      </c>
      <c r="M153" s="39"/>
      <c r="N153" s="212" t="s">
        <v>1</v>
      </c>
      <c r="O153" s="213" t="s">
        <v>43</v>
      </c>
      <c r="P153" s="214">
        <f>I153+J153</f>
        <v>0</v>
      </c>
      <c r="Q153" s="214">
        <f>ROUND(I153*H153,2)</f>
        <v>0</v>
      </c>
      <c r="R153" s="214">
        <f>ROUND(J153*H153,2)</f>
        <v>0</v>
      </c>
      <c r="S153" s="77"/>
      <c r="T153" s="215">
        <f>S153*H153</f>
        <v>0</v>
      </c>
      <c r="U153" s="215">
        <v>0</v>
      </c>
      <c r="V153" s="215">
        <f>U153*H153</f>
        <v>0</v>
      </c>
      <c r="W153" s="215">
        <v>0</v>
      </c>
      <c r="X153" s="216">
        <f>W153*H153</f>
        <v>0</v>
      </c>
      <c r="Y153" s="38"/>
      <c r="Z153" s="38"/>
      <c r="AA153" s="38"/>
      <c r="AB153" s="38"/>
      <c r="AC153" s="38"/>
      <c r="AD153" s="38"/>
      <c r="AE153" s="38"/>
      <c r="AR153" s="217" t="s">
        <v>175</v>
      </c>
      <c r="AT153" s="217" t="s">
        <v>170</v>
      </c>
      <c r="AU153" s="217" t="s">
        <v>89</v>
      </c>
      <c r="AY153" s="19" t="s">
        <v>167</v>
      </c>
      <c r="BE153" s="218">
        <f>IF(O153="základní",K153,0)</f>
        <v>0</v>
      </c>
      <c r="BF153" s="218">
        <f>IF(O153="snížená",K153,0)</f>
        <v>0</v>
      </c>
      <c r="BG153" s="218">
        <f>IF(O153="zákl. přenesená",K153,0)</f>
        <v>0</v>
      </c>
      <c r="BH153" s="218">
        <f>IF(O153="sníž. přenesená",K153,0)</f>
        <v>0</v>
      </c>
      <c r="BI153" s="218">
        <f>IF(O153="nulová",K153,0)</f>
        <v>0</v>
      </c>
      <c r="BJ153" s="19" t="s">
        <v>87</v>
      </c>
      <c r="BK153" s="218">
        <f>ROUND(P153*H153,2)</f>
        <v>0</v>
      </c>
      <c r="BL153" s="19" t="s">
        <v>175</v>
      </c>
      <c r="BM153" s="217" t="s">
        <v>220</v>
      </c>
    </row>
    <row r="154" s="2" customFormat="1">
      <c r="A154" s="38"/>
      <c r="B154" s="39"/>
      <c r="C154" s="38"/>
      <c r="D154" s="219" t="s">
        <v>177</v>
      </c>
      <c r="E154" s="38"/>
      <c r="F154" s="220" t="s">
        <v>219</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177</v>
      </c>
      <c r="AU154" s="19" t="s">
        <v>89</v>
      </c>
    </row>
    <row r="155" s="2" customFormat="1">
      <c r="A155" s="38"/>
      <c r="B155" s="39"/>
      <c r="C155" s="38"/>
      <c r="D155" s="219" t="s">
        <v>189</v>
      </c>
      <c r="E155" s="38"/>
      <c r="F155" s="223" t="s">
        <v>221</v>
      </c>
      <c r="G155" s="38"/>
      <c r="H155" s="38"/>
      <c r="I155" s="134"/>
      <c r="J155" s="134"/>
      <c r="K155" s="38"/>
      <c r="L155" s="38"/>
      <c r="M155" s="39"/>
      <c r="N155" s="221"/>
      <c r="O155" s="222"/>
      <c r="P155" s="77"/>
      <c r="Q155" s="77"/>
      <c r="R155" s="77"/>
      <c r="S155" s="77"/>
      <c r="T155" s="77"/>
      <c r="U155" s="77"/>
      <c r="V155" s="77"/>
      <c r="W155" s="77"/>
      <c r="X155" s="78"/>
      <c r="Y155" s="38"/>
      <c r="Z155" s="38"/>
      <c r="AA155" s="38"/>
      <c r="AB155" s="38"/>
      <c r="AC155" s="38"/>
      <c r="AD155" s="38"/>
      <c r="AE155" s="38"/>
      <c r="AT155" s="19" t="s">
        <v>189</v>
      </c>
      <c r="AU155" s="19" t="s">
        <v>89</v>
      </c>
    </row>
    <row r="156" s="2" customFormat="1" ht="24" customHeight="1">
      <c r="A156" s="38"/>
      <c r="B156" s="204"/>
      <c r="C156" s="205" t="s">
        <v>222</v>
      </c>
      <c r="D156" s="205" t="s">
        <v>170</v>
      </c>
      <c r="E156" s="206" t="s">
        <v>223</v>
      </c>
      <c r="F156" s="207" t="s">
        <v>224</v>
      </c>
      <c r="G156" s="208" t="s">
        <v>173</v>
      </c>
      <c r="H156" s="209">
        <v>8</v>
      </c>
      <c r="I156" s="210"/>
      <c r="J156" s="210"/>
      <c r="K156" s="211">
        <f>ROUND(P156*H156,2)</f>
        <v>0</v>
      </c>
      <c r="L156" s="207" t="s">
        <v>174</v>
      </c>
      <c r="M156" s="39"/>
      <c r="N156" s="212" t="s">
        <v>1</v>
      </c>
      <c r="O156" s="213" t="s">
        <v>43</v>
      </c>
      <c r="P156" s="214">
        <f>I156+J156</f>
        <v>0</v>
      </c>
      <c r="Q156" s="214">
        <f>ROUND(I156*H156,2)</f>
        <v>0</v>
      </c>
      <c r="R156" s="214">
        <f>ROUND(J156*H156,2)</f>
        <v>0</v>
      </c>
      <c r="S156" s="77"/>
      <c r="T156" s="215">
        <f>S156*H156</f>
        <v>0</v>
      </c>
      <c r="U156" s="215">
        <v>0</v>
      </c>
      <c r="V156" s="215">
        <f>U156*H156</f>
        <v>0</v>
      </c>
      <c r="W156" s="215">
        <v>0</v>
      </c>
      <c r="X156" s="216">
        <f>W156*H156</f>
        <v>0</v>
      </c>
      <c r="Y156" s="38"/>
      <c r="Z156" s="38"/>
      <c r="AA156" s="38"/>
      <c r="AB156" s="38"/>
      <c r="AC156" s="38"/>
      <c r="AD156" s="38"/>
      <c r="AE156" s="38"/>
      <c r="AR156" s="217" t="s">
        <v>175</v>
      </c>
      <c r="AT156" s="217" t="s">
        <v>170</v>
      </c>
      <c r="AU156" s="217" t="s">
        <v>89</v>
      </c>
      <c r="AY156" s="19" t="s">
        <v>167</v>
      </c>
      <c r="BE156" s="218">
        <f>IF(O156="základní",K156,0)</f>
        <v>0</v>
      </c>
      <c r="BF156" s="218">
        <f>IF(O156="snížená",K156,0)</f>
        <v>0</v>
      </c>
      <c r="BG156" s="218">
        <f>IF(O156="zákl. přenesená",K156,0)</f>
        <v>0</v>
      </c>
      <c r="BH156" s="218">
        <f>IF(O156="sníž. přenesená",K156,0)</f>
        <v>0</v>
      </c>
      <c r="BI156" s="218">
        <f>IF(O156="nulová",K156,0)</f>
        <v>0</v>
      </c>
      <c r="BJ156" s="19" t="s">
        <v>87</v>
      </c>
      <c r="BK156" s="218">
        <f>ROUND(P156*H156,2)</f>
        <v>0</v>
      </c>
      <c r="BL156" s="19" t="s">
        <v>175</v>
      </c>
      <c r="BM156" s="217" t="s">
        <v>225</v>
      </c>
    </row>
    <row r="157" s="2" customFormat="1">
      <c r="A157" s="38"/>
      <c r="B157" s="39"/>
      <c r="C157" s="38"/>
      <c r="D157" s="219" t="s">
        <v>177</v>
      </c>
      <c r="E157" s="38"/>
      <c r="F157" s="220" t="s">
        <v>224</v>
      </c>
      <c r="G157" s="38"/>
      <c r="H157" s="38"/>
      <c r="I157" s="134"/>
      <c r="J157" s="134"/>
      <c r="K157" s="38"/>
      <c r="L157" s="38"/>
      <c r="M157" s="39"/>
      <c r="N157" s="221"/>
      <c r="O157" s="222"/>
      <c r="P157" s="77"/>
      <c r="Q157" s="77"/>
      <c r="R157" s="77"/>
      <c r="S157" s="77"/>
      <c r="T157" s="77"/>
      <c r="U157" s="77"/>
      <c r="V157" s="77"/>
      <c r="W157" s="77"/>
      <c r="X157" s="78"/>
      <c r="Y157" s="38"/>
      <c r="Z157" s="38"/>
      <c r="AA157" s="38"/>
      <c r="AB157" s="38"/>
      <c r="AC157" s="38"/>
      <c r="AD157" s="38"/>
      <c r="AE157" s="38"/>
      <c r="AT157" s="19" t="s">
        <v>177</v>
      </c>
      <c r="AU157" s="19" t="s">
        <v>89</v>
      </c>
    </row>
    <row r="158" s="2" customFormat="1" ht="24" customHeight="1">
      <c r="A158" s="38"/>
      <c r="B158" s="204"/>
      <c r="C158" s="205" t="s">
        <v>226</v>
      </c>
      <c r="D158" s="205" t="s">
        <v>170</v>
      </c>
      <c r="E158" s="206" t="s">
        <v>227</v>
      </c>
      <c r="F158" s="207" t="s">
        <v>228</v>
      </c>
      <c r="G158" s="208" t="s">
        <v>173</v>
      </c>
      <c r="H158" s="209">
        <v>1</v>
      </c>
      <c r="I158" s="210"/>
      <c r="J158" s="210"/>
      <c r="K158" s="211">
        <f>ROUND(P158*H158,2)</f>
        <v>0</v>
      </c>
      <c r="L158" s="207" t="s">
        <v>174</v>
      </c>
      <c r="M158" s="39"/>
      <c r="N158" s="212" t="s">
        <v>1</v>
      </c>
      <c r="O158" s="213" t="s">
        <v>43</v>
      </c>
      <c r="P158" s="214">
        <f>I158+J158</f>
        <v>0</v>
      </c>
      <c r="Q158" s="214">
        <f>ROUND(I158*H158,2)</f>
        <v>0</v>
      </c>
      <c r="R158" s="214">
        <f>ROUND(J158*H158,2)</f>
        <v>0</v>
      </c>
      <c r="S158" s="77"/>
      <c r="T158" s="215">
        <f>S158*H158</f>
        <v>0</v>
      </c>
      <c r="U158" s="215">
        <v>0</v>
      </c>
      <c r="V158" s="215">
        <f>U158*H158</f>
        <v>0</v>
      </c>
      <c r="W158" s="215">
        <v>0</v>
      </c>
      <c r="X158" s="216">
        <f>W158*H158</f>
        <v>0</v>
      </c>
      <c r="Y158" s="38"/>
      <c r="Z158" s="38"/>
      <c r="AA158" s="38"/>
      <c r="AB158" s="38"/>
      <c r="AC158" s="38"/>
      <c r="AD158" s="38"/>
      <c r="AE158" s="38"/>
      <c r="AR158" s="217" t="s">
        <v>175</v>
      </c>
      <c r="AT158" s="217" t="s">
        <v>170</v>
      </c>
      <c r="AU158" s="217" t="s">
        <v>89</v>
      </c>
      <c r="AY158" s="19" t="s">
        <v>167</v>
      </c>
      <c r="BE158" s="218">
        <f>IF(O158="základní",K158,0)</f>
        <v>0</v>
      </c>
      <c r="BF158" s="218">
        <f>IF(O158="snížená",K158,0)</f>
        <v>0</v>
      </c>
      <c r="BG158" s="218">
        <f>IF(O158="zákl. přenesená",K158,0)</f>
        <v>0</v>
      </c>
      <c r="BH158" s="218">
        <f>IF(O158="sníž. přenesená",K158,0)</f>
        <v>0</v>
      </c>
      <c r="BI158" s="218">
        <f>IF(O158="nulová",K158,0)</f>
        <v>0</v>
      </c>
      <c r="BJ158" s="19" t="s">
        <v>87</v>
      </c>
      <c r="BK158" s="218">
        <f>ROUND(P158*H158,2)</f>
        <v>0</v>
      </c>
      <c r="BL158" s="19" t="s">
        <v>175</v>
      </c>
      <c r="BM158" s="217" t="s">
        <v>229</v>
      </c>
    </row>
    <row r="159" s="2" customFormat="1">
      <c r="A159" s="38"/>
      <c r="B159" s="39"/>
      <c r="C159" s="38"/>
      <c r="D159" s="219" t="s">
        <v>177</v>
      </c>
      <c r="E159" s="38"/>
      <c r="F159" s="220" t="s">
        <v>228</v>
      </c>
      <c r="G159" s="38"/>
      <c r="H159" s="38"/>
      <c r="I159" s="134"/>
      <c r="J159" s="134"/>
      <c r="K159" s="38"/>
      <c r="L159" s="38"/>
      <c r="M159" s="39"/>
      <c r="N159" s="221"/>
      <c r="O159" s="222"/>
      <c r="P159" s="77"/>
      <c r="Q159" s="77"/>
      <c r="R159" s="77"/>
      <c r="S159" s="77"/>
      <c r="T159" s="77"/>
      <c r="U159" s="77"/>
      <c r="V159" s="77"/>
      <c r="W159" s="77"/>
      <c r="X159" s="78"/>
      <c r="Y159" s="38"/>
      <c r="Z159" s="38"/>
      <c r="AA159" s="38"/>
      <c r="AB159" s="38"/>
      <c r="AC159" s="38"/>
      <c r="AD159" s="38"/>
      <c r="AE159" s="38"/>
      <c r="AT159" s="19" t="s">
        <v>177</v>
      </c>
      <c r="AU159" s="19" t="s">
        <v>89</v>
      </c>
    </row>
    <row r="160" s="2" customFormat="1">
      <c r="A160" s="38"/>
      <c r="B160" s="39"/>
      <c r="C160" s="38"/>
      <c r="D160" s="219" t="s">
        <v>189</v>
      </c>
      <c r="E160" s="38"/>
      <c r="F160" s="223" t="s">
        <v>230</v>
      </c>
      <c r="G160" s="38"/>
      <c r="H160" s="38"/>
      <c r="I160" s="134"/>
      <c r="J160" s="134"/>
      <c r="K160" s="38"/>
      <c r="L160" s="38"/>
      <c r="M160" s="39"/>
      <c r="N160" s="221"/>
      <c r="O160" s="222"/>
      <c r="P160" s="77"/>
      <c r="Q160" s="77"/>
      <c r="R160" s="77"/>
      <c r="S160" s="77"/>
      <c r="T160" s="77"/>
      <c r="U160" s="77"/>
      <c r="V160" s="77"/>
      <c r="W160" s="77"/>
      <c r="X160" s="78"/>
      <c r="Y160" s="38"/>
      <c r="Z160" s="38"/>
      <c r="AA160" s="38"/>
      <c r="AB160" s="38"/>
      <c r="AC160" s="38"/>
      <c r="AD160" s="38"/>
      <c r="AE160" s="38"/>
      <c r="AT160" s="19" t="s">
        <v>189</v>
      </c>
      <c r="AU160" s="19" t="s">
        <v>89</v>
      </c>
    </row>
    <row r="161" s="2" customFormat="1" ht="24" customHeight="1">
      <c r="A161" s="38"/>
      <c r="B161" s="204"/>
      <c r="C161" s="205" t="s">
        <v>231</v>
      </c>
      <c r="D161" s="205" t="s">
        <v>170</v>
      </c>
      <c r="E161" s="206" t="s">
        <v>232</v>
      </c>
      <c r="F161" s="207" t="s">
        <v>233</v>
      </c>
      <c r="G161" s="208" t="s">
        <v>173</v>
      </c>
      <c r="H161" s="209">
        <v>1</v>
      </c>
      <c r="I161" s="210"/>
      <c r="J161" s="210"/>
      <c r="K161" s="211">
        <f>ROUND(P161*H161,2)</f>
        <v>0</v>
      </c>
      <c r="L161" s="207" t="s">
        <v>174</v>
      </c>
      <c r="M161" s="39"/>
      <c r="N161" s="212" t="s">
        <v>1</v>
      </c>
      <c r="O161" s="213" t="s">
        <v>43</v>
      </c>
      <c r="P161" s="214">
        <f>I161+J161</f>
        <v>0</v>
      </c>
      <c r="Q161" s="214">
        <f>ROUND(I161*H161,2)</f>
        <v>0</v>
      </c>
      <c r="R161" s="214">
        <f>ROUND(J161*H161,2)</f>
        <v>0</v>
      </c>
      <c r="S161" s="77"/>
      <c r="T161" s="215">
        <f>S161*H161</f>
        <v>0</v>
      </c>
      <c r="U161" s="215">
        <v>0</v>
      </c>
      <c r="V161" s="215">
        <f>U161*H161</f>
        <v>0</v>
      </c>
      <c r="W161" s="215">
        <v>0</v>
      </c>
      <c r="X161" s="216">
        <f>W161*H161</f>
        <v>0</v>
      </c>
      <c r="Y161" s="38"/>
      <c r="Z161" s="38"/>
      <c r="AA161" s="38"/>
      <c r="AB161" s="38"/>
      <c r="AC161" s="38"/>
      <c r="AD161" s="38"/>
      <c r="AE161" s="38"/>
      <c r="AR161" s="217" t="s">
        <v>175</v>
      </c>
      <c r="AT161" s="217" t="s">
        <v>170</v>
      </c>
      <c r="AU161" s="217" t="s">
        <v>89</v>
      </c>
      <c r="AY161" s="19" t="s">
        <v>167</v>
      </c>
      <c r="BE161" s="218">
        <f>IF(O161="základní",K161,0)</f>
        <v>0</v>
      </c>
      <c r="BF161" s="218">
        <f>IF(O161="snížená",K161,0)</f>
        <v>0</v>
      </c>
      <c r="BG161" s="218">
        <f>IF(O161="zákl. přenesená",K161,0)</f>
        <v>0</v>
      </c>
      <c r="BH161" s="218">
        <f>IF(O161="sníž. přenesená",K161,0)</f>
        <v>0</v>
      </c>
      <c r="BI161" s="218">
        <f>IF(O161="nulová",K161,0)</f>
        <v>0</v>
      </c>
      <c r="BJ161" s="19" t="s">
        <v>87</v>
      </c>
      <c r="BK161" s="218">
        <f>ROUND(P161*H161,2)</f>
        <v>0</v>
      </c>
      <c r="BL161" s="19" t="s">
        <v>175</v>
      </c>
      <c r="BM161" s="217" t="s">
        <v>234</v>
      </c>
    </row>
    <row r="162" s="2" customFormat="1">
      <c r="A162" s="38"/>
      <c r="B162" s="39"/>
      <c r="C162" s="38"/>
      <c r="D162" s="219" t="s">
        <v>177</v>
      </c>
      <c r="E162" s="38"/>
      <c r="F162" s="220" t="s">
        <v>233</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177</v>
      </c>
      <c r="AU162" s="19" t="s">
        <v>89</v>
      </c>
    </row>
    <row r="163" s="2" customFormat="1" ht="24" customHeight="1">
      <c r="A163" s="38"/>
      <c r="B163" s="204"/>
      <c r="C163" s="205" t="s">
        <v>235</v>
      </c>
      <c r="D163" s="205" t="s">
        <v>170</v>
      </c>
      <c r="E163" s="206" t="s">
        <v>236</v>
      </c>
      <c r="F163" s="207" t="s">
        <v>237</v>
      </c>
      <c r="G163" s="208" t="s">
        <v>173</v>
      </c>
      <c r="H163" s="209">
        <v>1</v>
      </c>
      <c r="I163" s="210"/>
      <c r="J163" s="210"/>
      <c r="K163" s="211">
        <f>ROUND(P163*H163,2)</f>
        <v>0</v>
      </c>
      <c r="L163" s="207" t="s">
        <v>174</v>
      </c>
      <c r="M163" s="39"/>
      <c r="N163" s="212" t="s">
        <v>1</v>
      </c>
      <c r="O163" s="213" t="s">
        <v>43</v>
      </c>
      <c r="P163" s="214">
        <f>I163+J163</f>
        <v>0</v>
      </c>
      <c r="Q163" s="214">
        <f>ROUND(I163*H163,2)</f>
        <v>0</v>
      </c>
      <c r="R163" s="214">
        <f>ROUND(J163*H163,2)</f>
        <v>0</v>
      </c>
      <c r="S163" s="77"/>
      <c r="T163" s="215">
        <f>S163*H163</f>
        <v>0</v>
      </c>
      <c r="U163" s="215">
        <v>0</v>
      </c>
      <c r="V163" s="215">
        <f>U163*H163</f>
        <v>0</v>
      </c>
      <c r="W163" s="215">
        <v>0</v>
      </c>
      <c r="X163" s="216">
        <f>W163*H163</f>
        <v>0</v>
      </c>
      <c r="Y163" s="38"/>
      <c r="Z163" s="38"/>
      <c r="AA163" s="38"/>
      <c r="AB163" s="38"/>
      <c r="AC163" s="38"/>
      <c r="AD163" s="38"/>
      <c r="AE163" s="38"/>
      <c r="AR163" s="217" t="s">
        <v>175</v>
      </c>
      <c r="AT163" s="217" t="s">
        <v>170</v>
      </c>
      <c r="AU163" s="217" t="s">
        <v>89</v>
      </c>
      <c r="AY163" s="19" t="s">
        <v>167</v>
      </c>
      <c r="BE163" s="218">
        <f>IF(O163="základní",K163,0)</f>
        <v>0</v>
      </c>
      <c r="BF163" s="218">
        <f>IF(O163="snížená",K163,0)</f>
        <v>0</v>
      </c>
      <c r="BG163" s="218">
        <f>IF(O163="zákl. přenesená",K163,0)</f>
        <v>0</v>
      </c>
      <c r="BH163" s="218">
        <f>IF(O163="sníž. přenesená",K163,0)</f>
        <v>0</v>
      </c>
      <c r="BI163" s="218">
        <f>IF(O163="nulová",K163,0)</f>
        <v>0</v>
      </c>
      <c r="BJ163" s="19" t="s">
        <v>87</v>
      </c>
      <c r="BK163" s="218">
        <f>ROUND(P163*H163,2)</f>
        <v>0</v>
      </c>
      <c r="BL163" s="19" t="s">
        <v>175</v>
      </c>
      <c r="BM163" s="217" t="s">
        <v>238</v>
      </c>
    </row>
    <row r="164" s="2" customFormat="1">
      <c r="A164" s="38"/>
      <c r="B164" s="39"/>
      <c r="C164" s="38"/>
      <c r="D164" s="219" t="s">
        <v>177</v>
      </c>
      <c r="E164" s="38"/>
      <c r="F164" s="220" t="s">
        <v>237</v>
      </c>
      <c r="G164" s="38"/>
      <c r="H164" s="38"/>
      <c r="I164" s="134"/>
      <c r="J164" s="134"/>
      <c r="K164" s="38"/>
      <c r="L164" s="38"/>
      <c r="M164" s="39"/>
      <c r="N164" s="221"/>
      <c r="O164" s="222"/>
      <c r="P164" s="77"/>
      <c r="Q164" s="77"/>
      <c r="R164" s="77"/>
      <c r="S164" s="77"/>
      <c r="T164" s="77"/>
      <c r="U164" s="77"/>
      <c r="V164" s="77"/>
      <c r="W164" s="77"/>
      <c r="X164" s="78"/>
      <c r="Y164" s="38"/>
      <c r="Z164" s="38"/>
      <c r="AA164" s="38"/>
      <c r="AB164" s="38"/>
      <c r="AC164" s="38"/>
      <c r="AD164" s="38"/>
      <c r="AE164" s="38"/>
      <c r="AT164" s="19" t="s">
        <v>177</v>
      </c>
      <c r="AU164" s="19" t="s">
        <v>89</v>
      </c>
    </row>
    <row r="165" s="2" customFormat="1">
      <c r="A165" s="38"/>
      <c r="B165" s="39"/>
      <c r="C165" s="38"/>
      <c r="D165" s="219" t="s">
        <v>189</v>
      </c>
      <c r="E165" s="38"/>
      <c r="F165" s="223" t="s">
        <v>239</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189</v>
      </c>
      <c r="AU165" s="19" t="s">
        <v>89</v>
      </c>
    </row>
    <row r="166" s="2" customFormat="1" ht="24" customHeight="1">
      <c r="A166" s="38"/>
      <c r="B166" s="204"/>
      <c r="C166" s="205" t="s">
        <v>9</v>
      </c>
      <c r="D166" s="205" t="s">
        <v>170</v>
      </c>
      <c r="E166" s="206" t="s">
        <v>240</v>
      </c>
      <c r="F166" s="207" t="s">
        <v>241</v>
      </c>
      <c r="G166" s="208" t="s">
        <v>173</v>
      </c>
      <c r="H166" s="209">
        <v>1</v>
      </c>
      <c r="I166" s="210"/>
      <c r="J166" s="210"/>
      <c r="K166" s="211">
        <f>ROUND(P166*H166,2)</f>
        <v>0</v>
      </c>
      <c r="L166" s="207" t="s">
        <v>174</v>
      </c>
      <c r="M166" s="39"/>
      <c r="N166" s="212" t="s">
        <v>1</v>
      </c>
      <c r="O166" s="213" t="s">
        <v>43</v>
      </c>
      <c r="P166" s="214">
        <f>I166+J166</f>
        <v>0</v>
      </c>
      <c r="Q166" s="214">
        <f>ROUND(I166*H166,2)</f>
        <v>0</v>
      </c>
      <c r="R166" s="214">
        <f>ROUND(J166*H166,2)</f>
        <v>0</v>
      </c>
      <c r="S166" s="77"/>
      <c r="T166" s="215">
        <f>S166*H166</f>
        <v>0</v>
      </c>
      <c r="U166" s="215">
        <v>0</v>
      </c>
      <c r="V166" s="215">
        <f>U166*H166</f>
        <v>0</v>
      </c>
      <c r="W166" s="215">
        <v>0</v>
      </c>
      <c r="X166" s="216">
        <f>W166*H166</f>
        <v>0</v>
      </c>
      <c r="Y166" s="38"/>
      <c r="Z166" s="38"/>
      <c r="AA166" s="38"/>
      <c r="AB166" s="38"/>
      <c r="AC166" s="38"/>
      <c r="AD166" s="38"/>
      <c r="AE166" s="38"/>
      <c r="AR166" s="217" t="s">
        <v>175</v>
      </c>
      <c r="AT166" s="217" t="s">
        <v>170</v>
      </c>
      <c r="AU166" s="217" t="s">
        <v>89</v>
      </c>
      <c r="AY166" s="19" t="s">
        <v>167</v>
      </c>
      <c r="BE166" s="218">
        <f>IF(O166="základní",K166,0)</f>
        <v>0</v>
      </c>
      <c r="BF166" s="218">
        <f>IF(O166="snížená",K166,0)</f>
        <v>0</v>
      </c>
      <c r="BG166" s="218">
        <f>IF(O166="zákl. přenesená",K166,0)</f>
        <v>0</v>
      </c>
      <c r="BH166" s="218">
        <f>IF(O166="sníž. přenesená",K166,0)</f>
        <v>0</v>
      </c>
      <c r="BI166" s="218">
        <f>IF(O166="nulová",K166,0)</f>
        <v>0</v>
      </c>
      <c r="BJ166" s="19" t="s">
        <v>87</v>
      </c>
      <c r="BK166" s="218">
        <f>ROUND(P166*H166,2)</f>
        <v>0</v>
      </c>
      <c r="BL166" s="19" t="s">
        <v>175</v>
      </c>
      <c r="BM166" s="217" t="s">
        <v>242</v>
      </c>
    </row>
    <row r="167" s="2" customFormat="1">
      <c r="A167" s="38"/>
      <c r="B167" s="39"/>
      <c r="C167" s="38"/>
      <c r="D167" s="219" t="s">
        <v>177</v>
      </c>
      <c r="E167" s="38"/>
      <c r="F167" s="220" t="s">
        <v>241</v>
      </c>
      <c r="G167" s="38"/>
      <c r="H167" s="38"/>
      <c r="I167" s="134"/>
      <c r="J167" s="134"/>
      <c r="K167" s="38"/>
      <c r="L167" s="38"/>
      <c r="M167" s="39"/>
      <c r="N167" s="221"/>
      <c r="O167" s="222"/>
      <c r="P167" s="77"/>
      <c r="Q167" s="77"/>
      <c r="R167" s="77"/>
      <c r="S167" s="77"/>
      <c r="T167" s="77"/>
      <c r="U167" s="77"/>
      <c r="V167" s="77"/>
      <c r="W167" s="77"/>
      <c r="X167" s="78"/>
      <c r="Y167" s="38"/>
      <c r="Z167" s="38"/>
      <c r="AA167" s="38"/>
      <c r="AB167" s="38"/>
      <c r="AC167" s="38"/>
      <c r="AD167" s="38"/>
      <c r="AE167" s="38"/>
      <c r="AT167" s="19" t="s">
        <v>177</v>
      </c>
      <c r="AU167" s="19" t="s">
        <v>89</v>
      </c>
    </row>
    <row r="168" s="2" customFormat="1">
      <c r="A168" s="38"/>
      <c r="B168" s="39"/>
      <c r="C168" s="38"/>
      <c r="D168" s="219" t="s">
        <v>189</v>
      </c>
      <c r="E168" s="38"/>
      <c r="F168" s="223" t="s">
        <v>243</v>
      </c>
      <c r="G168" s="38"/>
      <c r="H168" s="38"/>
      <c r="I168" s="134"/>
      <c r="J168" s="134"/>
      <c r="K168" s="38"/>
      <c r="L168" s="38"/>
      <c r="M168" s="39"/>
      <c r="N168" s="221"/>
      <c r="O168" s="222"/>
      <c r="P168" s="77"/>
      <c r="Q168" s="77"/>
      <c r="R168" s="77"/>
      <c r="S168" s="77"/>
      <c r="T168" s="77"/>
      <c r="U168" s="77"/>
      <c r="V168" s="77"/>
      <c r="W168" s="77"/>
      <c r="X168" s="78"/>
      <c r="Y168" s="38"/>
      <c r="Z168" s="38"/>
      <c r="AA168" s="38"/>
      <c r="AB168" s="38"/>
      <c r="AC168" s="38"/>
      <c r="AD168" s="38"/>
      <c r="AE168" s="38"/>
      <c r="AT168" s="19" t="s">
        <v>189</v>
      </c>
      <c r="AU168" s="19" t="s">
        <v>89</v>
      </c>
    </row>
    <row r="169" s="12" customFormat="1" ht="22.8" customHeight="1">
      <c r="A169" s="12"/>
      <c r="B169" s="190"/>
      <c r="C169" s="12"/>
      <c r="D169" s="191" t="s">
        <v>79</v>
      </c>
      <c r="E169" s="202" t="s">
        <v>244</v>
      </c>
      <c r="F169" s="202" t="s">
        <v>245</v>
      </c>
      <c r="G169" s="12"/>
      <c r="H169" s="12"/>
      <c r="I169" s="193"/>
      <c r="J169" s="193"/>
      <c r="K169" s="203">
        <f>BK169</f>
        <v>0</v>
      </c>
      <c r="L169" s="12"/>
      <c r="M169" s="190"/>
      <c r="N169" s="195"/>
      <c r="O169" s="196"/>
      <c r="P169" s="196"/>
      <c r="Q169" s="197">
        <f>SUM(Q170:Q176)</f>
        <v>0</v>
      </c>
      <c r="R169" s="197">
        <f>SUM(R170:R176)</f>
        <v>0</v>
      </c>
      <c r="S169" s="196"/>
      <c r="T169" s="198">
        <f>SUM(T170:T176)</f>
        <v>0</v>
      </c>
      <c r="U169" s="196"/>
      <c r="V169" s="198">
        <f>SUM(V170:V176)</f>
        <v>0</v>
      </c>
      <c r="W169" s="196"/>
      <c r="X169" s="199">
        <f>SUM(X170:X176)</f>
        <v>0</v>
      </c>
      <c r="Y169" s="12"/>
      <c r="Z169" s="12"/>
      <c r="AA169" s="12"/>
      <c r="AB169" s="12"/>
      <c r="AC169" s="12"/>
      <c r="AD169" s="12"/>
      <c r="AE169" s="12"/>
      <c r="AR169" s="191" t="s">
        <v>166</v>
      </c>
      <c r="AT169" s="200" t="s">
        <v>79</v>
      </c>
      <c r="AU169" s="200" t="s">
        <v>87</v>
      </c>
      <c r="AY169" s="191" t="s">
        <v>167</v>
      </c>
      <c r="BK169" s="201">
        <f>SUM(BK170:BK176)</f>
        <v>0</v>
      </c>
    </row>
    <row r="170" s="2" customFormat="1" ht="24" customHeight="1">
      <c r="A170" s="38"/>
      <c r="B170" s="204"/>
      <c r="C170" s="205" t="s">
        <v>246</v>
      </c>
      <c r="D170" s="205" t="s">
        <v>170</v>
      </c>
      <c r="E170" s="206" t="s">
        <v>247</v>
      </c>
      <c r="F170" s="207" t="s">
        <v>248</v>
      </c>
      <c r="G170" s="208" t="s">
        <v>173</v>
      </c>
      <c r="H170" s="209">
        <v>1</v>
      </c>
      <c r="I170" s="210"/>
      <c r="J170" s="210"/>
      <c r="K170" s="211">
        <f>ROUND(P170*H170,2)</f>
        <v>0</v>
      </c>
      <c r="L170" s="207" t="s">
        <v>174</v>
      </c>
      <c r="M170" s="39"/>
      <c r="N170" s="212" t="s">
        <v>1</v>
      </c>
      <c r="O170" s="213" t="s">
        <v>43</v>
      </c>
      <c r="P170" s="214">
        <f>I170+J170</f>
        <v>0</v>
      </c>
      <c r="Q170" s="214">
        <f>ROUND(I170*H170,2)</f>
        <v>0</v>
      </c>
      <c r="R170" s="214">
        <f>ROUND(J170*H170,2)</f>
        <v>0</v>
      </c>
      <c r="S170" s="77"/>
      <c r="T170" s="215">
        <f>S170*H170</f>
        <v>0</v>
      </c>
      <c r="U170" s="215">
        <v>0</v>
      </c>
      <c r="V170" s="215">
        <f>U170*H170</f>
        <v>0</v>
      </c>
      <c r="W170" s="215">
        <v>0</v>
      </c>
      <c r="X170" s="216">
        <f>W170*H170</f>
        <v>0</v>
      </c>
      <c r="Y170" s="38"/>
      <c r="Z170" s="38"/>
      <c r="AA170" s="38"/>
      <c r="AB170" s="38"/>
      <c r="AC170" s="38"/>
      <c r="AD170" s="38"/>
      <c r="AE170" s="38"/>
      <c r="AR170" s="217" t="s">
        <v>175</v>
      </c>
      <c r="AT170" s="217" t="s">
        <v>170</v>
      </c>
      <c r="AU170" s="217" t="s">
        <v>89</v>
      </c>
      <c r="AY170" s="19" t="s">
        <v>167</v>
      </c>
      <c r="BE170" s="218">
        <f>IF(O170="základní",K170,0)</f>
        <v>0</v>
      </c>
      <c r="BF170" s="218">
        <f>IF(O170="snížená",K170,0)</f>
        <v>0</v>
      </c>
      <c r="BG170" s="218">
        <f>IF(O170="zákl. přenesená",K170,0)</f>
        <v>0</v>
      </c>
      <c r="BH170" s="218">
        <f>IF(O170="sníž. přenesená",K170,0)</f>
        <v>0</v>
      </c>
      <c r="BI170" s="218">
        <f>IF(O170="nulová",K170,0)</f>
        <v>0</v>
      </c>
      <c r="BJ170" s="19" t="s">
        <v>87</v>
      </c>
      <c r="BK170" s="218">
        <f>ROUND(P170*H170,2)</f>
        <v>0</v>
      </c>
      <c r="BL170" s="19" t="s">
        <v>175</v>
      </c>
      <c r="BM170" s="217" t="s">
        <v>249</v>
      </c>
    </row>
    <row r="171" s="2" customFormat="1">
      <c r="A171" s="38"/>
      <c r="B171" s="39"/>
      <c r="C171" s="38"/>
      <c r="D171" s="219" t="s">
        <v>177</v>
      </c>
      <c r="E171" s="38"/>
      <c r="F171" s="220" t="s">
        <v>248</v>
      </c>
      <c r="G171" s="38"/>
      <c r="H171" s="38"/>
      <c r="I171" s="134"/>
      <c r="J171" s="134"/>
      <c r="K171" s="38"/>
      <c r="L171" s="38"/>
      <c r="M171" s="39"/>
      <c r="N171" s="221"/>
      <c r="O171" s="222"/>
      <c r="P171" s="77"/>
      <c r="Q171" s="77"/>
      <c r="R171" s="77"/>
      <c r="S171" s="77"/>
      <c r="T171" s="77"/>
      <c r="U171" s="77"/>
      <c r="V171" s="77"/>
      <c r="W171" s="77"/>
      <c r="X171" s="78"/>
      <c r="Y171" s="38"/>
      <c r="Z171" s="38"/>
      <c r="AA171" s="38"/>
      <c r="AB171" s="38"/>
      <c r="AC171" s="38"/>
      <c r="AD171" s="38"/>
      <c r="AE171" s="38"/>
      <c r="AT171" s="19" t="s">
        <v>177</v>
      </c>
      <c r="AU171" s="19" t="s">
        <v>89</v>
      </c>
    </row>
    <row r="172" s="2" customFormat="1" ht="24" customHeight="1">
      <c r="A172" s="38"/>
      <c r="B172" s="204"/>
      <c r="C172" s="205" t="s">
        <v>250</v>
      </c>
      <c r="D172" s="205" t="s">
        <v>170</v>
      </c>
      <c r="E172" s="206" t="s">
        <v>251</v>
      </c>
      <c r="F172" s="207" t="s">
        <v>252</v>
      </c>
      <c r="G172" s="208" t="s">
        <v>173</v>
      </c>
      <c r="H172" s="209">
        <v>1</v>
      </c>
      <c r="I172" s="210"/>
      <c r="J172" s="210"/>
      <c r="K172" s="211">
        <f>ROUND(P172*H172,2)</f>
        <v>0</v>
      </c>
      <c r="L172" s="207" t="s">
        <v>174</v>
      </c>
      <c r="M172" s="39"/>
      <c r="N172" s="212" t="s">
        <v>1</v>
      </c>
      <c r="O172" s="213" t="s">
        <v>43</v>
      </c>
      <c r="P172" s="214">
        <f>I172+J172</f>
        <v>0</v>
      </c>
      <c r="Q172" s="214">
        <f>ROUND(I172*H172,2)</f>
        <v>0</v>
      </c>
      <c r="R172" s="214">
        <f>ROUND(J172*H172,2)</f>
        <v>0</v>
      </c>
      <c r="S172" s="77"/>
      <c r="T172" s="215">
        <f>S172*H172</f>
        <v>0</v>
      </c>
      <c r="U172" s="215">
        <v>0</v>
      </c>
      <c r="V172" s="215">
        <f>U172*H172</f>
        <v>0</v>
      </c>
      <c r="W172" s="215">
        <v>0</v>
      </c>
      <c r="X172" s="216">
        <f>W172*H172</f>
        <v>0</v>
      </c>
      <c r="Y172" s="38"/>
      <c r="Z172" s="38"/>
      <c r="AA172" s="38"/>
      <c r="AB172" s="38"/>
      <c r="AC172" s="38"/>
      <c r="AD172" s="38"/>
      <c r="AE172" s="38"/>
      <c r="AR172" s="217" t="s">
        <v>175</v>
      </c>
      <c r="AT172" s="217" t="s">
        <v>170</v>
      </c>
      <c r="AU172" s="217" t="s">
        <v>89</v>
      </c>
      <c r="AY172" s="19" t="s">
        <v>167</v>
      </c>
      <c r="BE172" s="218">
        <f>IF(O172="základní",K172,0)</f>
        <v>0</v>
      </c>
      <c r="BF172" s="218">
        <f>IF(O172="snížená",K172,0)</f>
        <v>0</v>
      </c>
      <c r="BG172" s="218">
        <f>IF(O172="zákl. přenesená",K172,0)</f>
        <v>0</v>
      </c>
      <c r="BH172" s="218">
        <f>IF(O172="sníž. přenesená",K172,0)</f>
        <v>0</v>
      </c>
      <c r="BI172" s="218">
        <f>IF(O172="nulová",K172,0)</f>
        <v>0</v>
      </c>
      <c r="BJ172" s="19" t="s">
        <v>87</v>
      </c>
      <c r="BK172" s="218">
        <f>ROUND(P172*H172,2)</f>
        <v>0</v>
      </c>
      <c r="BL172" s="19" t="s">
        <v>175</v>
      </c>
      <c r="BM172" s="217" t="s">
        <v>253</v>
      </c>
    </row>
    <row r="173" s="2" customFormat="1">
      <c r="A173" s="38"/>
      <c r="B173" s="39"/>
      <c r="C173" s="38"/>
      <c r="D173" s="219" t="s">
        <v>177</v>
      </c>
      <c r="E173" s="38"/>
      <c r="F173" s="220" t="s">
        <v>252</v>
      </c>
      <c r="G173" s="38"/>
      <c r="H173" s="38"/>
      <c r="I173" s="134"/>
      <c r="J173" s="134"/>
      <c r="K173" s="38"/>
      <c r="L173" s="38"/>
      <c r="M173" s="39"/>
      <c r="N173" s="221"/>
      <c r="O173" s="222"/>
      <c r="P173" s="77"/>
      <c r="Q173" s="77"/>
      <c r="R173" s="77"/>
      <c r="S173" s="77"/>
      <c r="T173" s="77"/>
      <c r="U173" s="77"/>
      <c r="V173" s="77"/>
      <c r="W173" s="77"/>
      <c r="X173" s="78"/>
      <c r="Y173" s="38"/>
      <c r="Z173" s="38"/>
      <c r="AA173" s="38"/>
      <c r="AB173" s="38"/>
      <c r="AC173" s="38"/>
      <c r="AD173" s="38"/>
      <c r="AE173" s="38"/>
      <c r="AT173" s="19" t="s">
        <v>177</v>
      </c>
      <c r="AU173" s="19" t="s">
        <v>89</v>
      </c>
    </row>
    <row r="174" s="2" customFormat="1">
      <c r="A174" s="38"/>
      <c r="B174" s="39"/>
      <c r="C174" s="38"/>
      <c r="D174" s="219" t="s">
        <v>189</v>
      </c>
      <c r="E174" s="38"/>
      <c r="F174" s="223" t="s">
        <v>254</v>
      </c>
      <c r="G174" s="38"/>
      <c r="H174" s="38"/>
      <c r="I174" s="134"/>
      <c r="J174" s="134"/>
      <c r="K174" s="38"/>
      <c r="L174" s="38"/>
      <c r="M174" s="39"/>
      <c r="N174" s="221"/>
      <c r="O174" s="222"/>
      <c r="P174" s="77"/>
      <c r="Q174" s="77"/>
      <c r="R174" s="77"/>
      <c r="S174" s="77"/>
      <c r="T174" s="77"/>
      <c r="U174" s="77"/>
      <c r="V174" s="77"/>
      <c r="W174" s="77"/>
      <c r="X174" s="78"/>
      <c r="Y174" s="38"/>
      <c r="Z174" s="38"/>
      <c r="AA174" s="38"/>
      <c r="AB174" s="38"/>
      <c r="AC174" s="38"/>
      <c r="AD174" s="38"/>
      <c r="AE174" s="38"/>
      <c r="AT174" s="19" t="s">
        <v>189</v>
      </c>
      <c r="AU174" s="19" t="s">
        <v>89</v>
      </c>
    </row>
    <row r="175" s="2" customFormat="1" ht="24" customHeight="1">
      <c r="A175" s="38"/>
      <c r="B175" s="204"/>
      <c r="C175" s="205" t="s">
        <v>255</v>
      </c>
      <c r="D175" s="205" t="s">
        <v>170</v>
      </c>
      <c r="E175" s="206" t="s">
        <v>256</v>
      </c>
      <c r="F175" s="207" t="s">
        <v>257</v>
      </c>
      <c r="G175" s="208" t="s">
        <v>173</v>
      </c>
      <c r="H175" s="209">
        <v>1</v>
      </c>
      <c r="I175" s="210"/>
      <c r="J175" s="210"/>
      <c r="K175" s="211">
        <f>ROUND(P175*H175,2)</f>
        <v>0</v>
      </c>
      <c r="L175" s="207" t="s">
        <v>174</v>
      </c>
      <c r="M175" s="39"/>
      <c r="N175" s="212" t="s">
        <v>1</v>
      </c>
      <c r="O175" s="213" t="s">
        <v>43</v>
      </c>
      <c r="P175" s="214">
        <f>I175+J175</f>
        <v>0</v>
      </c>
      <c r="Q175" s="214">
        <f>ROUND(I175*H175,2)</f>
        <v>0</v>
      </c>
      <c r="R175" s="214">
        <f>ROUND(J175*H175,2)</f>
        <v>0</v>
      </c>
      <c r="S175" s="77"/>
      <c r="T175" s="215">
        <f>S175*H175</f>
        <v>0</v>
      </c>
      <c r="U175" s="215">
        <v>0</v>
      </c>
      <c r="V175" s="215">
        <f>U175*H175</f>
        <v>0</v>
      </c>
      <c r="W175" s="215">
        <v>0</v>
      </c>
      <c r="X175" s="216">
        <f>W175*H175</f>
        <v>0</v>
      </c>
      <c r="Y175" s="38"/>
      <c r="Z175" s="38"/>
      <c r="AA175" s="38"/>
      <c r="AB175" s="38"/>
      <c r="AC175" s="38"/>
      <c r="AD175" s="38"/>
      <c r="AE175" s="38"/>
      <c r="AR175" s="217" t="s">
        <v>175</v>
      </c>
      <c r="AT175" s="217" t="s">
        <v>170</v>
      </c>
      <c r="AU175" s="217" t="s">
        <v>89</v>
      </c>
      <c r="AY175" s="19" t="s">
        <v>167</v>
      </c>
      <c r="BE175" s="218">
        <f>IF(O175="základní",K175,0)</f>
        <v>0</v>
      </c>
      <c r="BF175" s="218">
        <f>IF(O175="snížená",K175,0)</f>
        <v>0</v>
      </c>
      <c r="BG175" s="218">
        <f>IF(O175="zákl. přenesená",K175,0)</f>
        <v>0</v>
      </c>
      <c r="BH175" s="218">
        <f>IF(O175="sníž. přenesená",K175,0)</f>
        <v>0</v>
      </c>
      <c r="BI175" s="218">
        <f>IF(O175="nulová",K175,0)</f>
        <v>0</v>
      </c>
      <c r="BJ175" s="19" t="s">
        <v>87</v>
      </c>
      <c r="BK175" s="218">
        <f>ROUND(P175*H175,2)</f>
        <v>0</v>
      </c>
      <c r="BL175" s="19" t="s">
        <v>175</v>
      </c>
      <c r="BM175" s="217" t="s">
        <v>258</v>
      </c>
    </row>
    <row r="176" s="2" customFormat="1">
      <c r="A176" s="38"/>
      <c r="B176" s="39"/>
      <c r="C176" s="38"/>
      <c r="D176" s="219" t="s">
        <v>177</v>
      </c>
      <c r="E176" s="38"/>
      <c r="F176" s="220" t="s">
        <v>257</v>
      </c>
      <c r="G176" s="38"/>
      <c r="H176" s="38"/>
      <c r="I176" s="134"/>
      <c r="J176" s="134"/>
      <c r="K176" s="38"/>
      <c r="L176" s="38"/>
      <c r="M176" s="39"/>
      <c r="N176" s="221"/>
      <c r="O176" s="222"/>
      <c r="P176" s="77"/>
      <c r="Q176" s="77"/>
      <c r="R176" s="77"/>
      <c r="S176" s="77"/>
      <c r="T176" s="77"/>
      <c r="U176" s="77"/>
      <c r="V176" s="77"/>
      <c r="W176" s="77"/>
      <c r="X176" s="78"/>
      <c r="Y176" s="38"/>
      <c r="Z176" s="38"/>
      <c r="AA176" s="38"/>
      <c r="AB176" s="38"/>
      <c r="AC176" s="38"/>
      <c r="AD176" s="38"/>
      <c r="AE176" s="38"/>
      <c r="AT176" s="19" t="s">
        <v>177</v>
      </c>
      <c r="AU176" s="19" t="s">
        <v>89</v>
      </c>
    </row>
    <row r="177" s="12" customFormat="1" ht="22.8" customHeight="1">
      <c r="A177" s="12"/>
      <c r="B177" s="190"/>
      <c r="C177" s="12"/>
      <c r="D177" s="191" t="s">
        <v>79</v>
      </c>
      <c r="E177" s="202" t="s">
        <v>259</v>
      </c>
      <c r="F177" s="202" t="s">
        <v>260</v>
      </c>
      <c r="G177" s="12"/>
      <c r="H177" s="12"/>
      <c r="I177" s="193"/>
      <c r="J177" s="193"/>
      <c r="K177" s="203">
        <f>BK177</f>
        <v>0</v>
      </c>
      <c r="L177" s="12"/>
      <c r="M177" s="190"/>
      <c r="N177" s="195"/>
      <c r="O177" s="196"/>
      <c r="P177" s="196"/>
      <c r="Q177" s="197">
        <f>SUM(Q178:Q182)</f>
        <v>0</v>
      </c>
      <c r="R177" s="197">
        <f>SUM(R178:R182)</f>
        <v>0</v>
      </c>
      <c r="S177" s="196"/>
      <c r="T177" s="198">
        <f>SUM(T178:T182)</f>
        <v>0</v>
      </c>
      <c r="U177" s="196"/>
      <c r="V177" s="198">
        <f>SUM(V178:V182)</f>
        <v>0</v>
      </c>
      <c r="W177" s="196"/>
      <c r="X177" s="199">
        <f>SUM(X178:X182)</f>
        <v>0</v>
      </c>
      <c r="Y177" s="12"/>
      <c r="Z177" s="12"/>
      <c r="AA177" s="12"/>
      <c r="AB177" s="12"/>
      <c r="AC177" s="12"/>
      <c r="AD177" s="12"/>
      <c r="AE177" s="12"/>
      <c r="AR177" s="191" t="s">
        <v>166</v>
      </c>
      <c r="AT177" s="200" t="s">
        <v>79</v>
      </c>
      <c r="AU177" s="200" t="s">
        <v>87</v>
      </c>
      <c r="AY177" s="191" t="s">
        <v>167</v>
      </c>
      <c r="BK177" s="201">
        <f>SUM(BK178:BK182)</f>
        <v>0</v>
      </c>
    </row>
    <row r="178" s="2" customFormat="1" ht="24" customHeight="1">
      <c r="A178" s="38"/>
      <c r="B178" s="204"/>
      <c r="C178" s="205" t="s">
        <v>261</v>
      </c>
      <c r="D178" s="205" t="s">
        <v>170</v>
      </c>
      <c r="E178" s="206" t="s">
        <v>262</v>
      </c>
      <c r="F178" s="207" t="s">
        <v>263</v>
      </c>
      <c r="G178" s="208" t="s">
        <v>173</v>
      </c>
      <c r="H178" s="209">
        <v>1</v>
      </c>
      <c r="I178" s="210"/>
      <c r="J178" s="210"/>
      <c r="K178" s="211">
        <f>ROUND(P178*H178,2)</f>
        <v>0</v>
      </c>
      <c r="L178" s="207" t="s">
        <v>174</v>
      </c>
      <c r="M178" s="39"/>
      <c r="N178" s="212" t="s">
        <v>1</v>
      </c>
      <c r="O178" s="213" t="s">
        <v>43</v>
      </c>
      <c r="P178" s="214">
        <f>I178+J178</f>
        <v>0</v>
      </c>
      <c r="Q178" s="214">
        <f>ROUND(I178*H178,2)</f>
        <v>0</v>
      </c>
      <c r="R178" s="214">
        <f>ROUND(J178*H178,2)</f>
        <v>0</v>
      </c>
      <c r="S178" s="77"/>
      <c r="T178" s="215">
        <f>S178*H178</f>
        <v>0</v>
      </c>
      <c r="U178" s="215">
        <v>0</v>
      </c>
      <c r="V178" s="215">
        <f>U178*H178</f>
        <v>0</v>
      </c>
      <c r="W178" s="215">
        <v>0</v>
      </c>
      <c r="X178" s="216">
        <f>W178*H178</f>
        <v>0</v>
      </c>
      <c r="Y178" s="38"/>
      <c r="Z178" s="38"/>
      <c r="AA178" s="38"/>
      <c r="AB178" s="38"/>
      <c r="AC178" s="38"/>
      <c r="AD178" s="38"/>
      <c r="AE178" s="38"/>
      <c r="AR178" s="217" t="s">
        <v>175</v>
      </c>
      <c r="AT178" s="217" t="s">
        <v>170</v>
      </c>
      <c r="AU178" s="217" t="s">
        <v>89</v>
      </c>
      <c r="AY178" s="19" t="s">
        <v>167</v>
      </c>
      <c r="BE178" s="218">
        <f>IF(O178="základní",K178,0)</f>
        <v>0</v>
      </c>
      <c r="BF178" s="218">
        <f>IF(O178="snížená",K178,0)</f>
        <v>0</v>
      </c>
      <c r="BG178" s="218">
        <f>IF(O178="zákl. přenesená",K178,0)</f>
        <v>0</v>
      </c>
      <c r="BH178" s="218">
        <f>IF(O178="sníž. přenesená",K178,0)</f>
        <v>0</v>
      </c>
      <c r="BI178" s="218">
        <f>IF(O178="nulová",K178,0)</f>
        <v>0</v>
      </c>
      <c r="BJ178" s="19" t="s">
        <v>87</v>
      </c>
      <c r="BK178" s="218">
        <f>ROUND(P178*H178,2)</f>
        <v>0</v>
      </c>
      <c r="BL178" s="19" t="s">
        <v>175</v>
      </c>
      <c r="BM178" s="217" t="s">
        <v>264</v>
      </c>
    </row>
    <row r="179" s="2" customFormat="1">
      <c r="A179" s="38"/>
      <c r="B179" s="39"/>
      <c r="C179" s="38"/>
      <c r="D179" s="219" t="s">
        <v>177</v>
      </c>
      <c r="E179" s="38"/>
      <c r="F179" s="220" t="s">
        <v>263</v>
      </c>
      <c r="G179" s="38"/>
      <c r="H179" s="38"/>
      <c r="I179" s="134"/>
      <c r="J179" s="134"/>
      <c r="K179" s="38"/>
      <c r="L179" s="38"/>
      <c r="M179" s="39"/>
      <c r="N179" s="221"/>
      <c r="O179" s="222"/>
      <c r="P179" s="77"/>
      <c r="Q179" s="77"/>
      <c r="R179" s="77"/>
      <c r="S179" s="77"/>
      <c r="T179" s="77"/>
      <c r="U179" s="77"/>
      <c r="V179" s="77"/>
      <c r="W179" s="77"/>
      <c r="X179" s="78"/>
      <c r="Y179" s="38"/>
      <c r="Z179" s="38"/>
      <c r="AA179" s="38"/>
      <c r="AB179" s="38"/>
      <c r="AC179" s="38"/>
      <c r="AD179" s="38"/>
      <c r="AE179" s="38"/>
      <c r="AT179" s="19" t="s">
        <v>177</v>
      </c>
      <c r="AU179" s="19" t="s">
        <v>89</v>
      </c>
    </row>
    <row r="180" s="2" customFormat="1">
      <c r="A180" s="38"/>
      <c r="B180" s="39"/>
      <c r="C180" s="38"/>
      <c r="D180" s="219" t="s">
        <v>189</v>
      </c>
      <c r="E180" s="38"/>
      <c r="F180" s="223" t="s">
        <v>265</v>
      </c>
      <c r="G180" s="38"/>
      <c r="H180" s="38"/>
      <c r="I180" s="134"/>
      <c r="J180" s="134"/>
      <c r="K180" s="38"/>
      <c r="L180" s="38"/>
      <c r="M180" s="39"/>
      <c r="N180" s="221"/>
      <c r="O180" s="222"/>
      <c r="P180" s="77"/>
      <c r="Q180" s="77"/>
      <c r="R180" s="77"/>
      <c r="S180" s="77"/>
      <c r="T180" s="77"/>
      <c r="U180" s="77"/>
      <c r="V180" s="77"/>
      <c r="W180" s="77"/>
      <c r="X180" s="78"/>
      <c r="Y180" s="38"/>
      <c r="Z180" s="38"/>
      <c r="AA180" s="38"/>
      <c r="AB180" s="38"/>
      <c r="AC180" s="38"/>
      <c r="AD180" s="38"/>
      <c r="AE180" s="38"/>
      <c r="AT180" s="19" t="s">
        <v>189</v>
      </c>
      <c r="AU180" s="19" t="s">
        <v>89</v>
      </c>
    </row>
    <row r="181" s="2" customFormat="1" ht="24" customHeight="1">
      <c r="A181" s="38"/>
      <c r="B181" s="204"/>
      <c r="C181" s="205" t="s">
        <v>266</v>
      </c>
      <c r="D181" s="205" t="s">
        <v>170</v>
      </c>
      <c r="E181" s="206" t="s">
        <v>267</v>
      </c>
      <c r="F181" s="207" t="s">
        <v>268</v>
      </c>
      <c r="G181" s="208" t="s">
        <v>173</v>
      </c>
      <c r="H181" s="209">
        <v>1</v>
      </c>
      <c r="I181" s="210"/>
      <c r="J181" s="210"/>
      <c r="K181" s="211">
        <f>ROUND(P181*H181,2)</f>
        <v>0</v>
      </c>
      <c r="L181" s="207" t="s">
        <v>174</v>
      </c>
      <c r="M181" s="39"/>
      <c r="N181" s="212" t="s">
        <v>1</v>
      </c>
      <c r="O181" s="213" t="s">
        <v>43</v>
      </c>
      <c r="P181" s="214">
        <f>I181+J181</f>
        <v>0</v>
      </c>
      <c r="Q181" s="214">
        <f>ROUND(I181*H181,2)</f>
        <v>0</v>
      </c>
      <c r="R181" s="214">
        <f>ROUND(J181*H181,2)</f>
        <v>0</v>
      </c>
      <c r="S181" s="77"/>
      <c r="T181" s="215">
        <f>S181*H181</f>
        <v>0</v>
      </c>
      <c r="U181" s="215">
        <v>0</v>
      </c>
      <c r="V181" s="215">
        <f>U181*H181</f>
        <v>0</v>
      </c>
      <c r="W181" s="215">
        <v>0</v>
      </c>
      <c r="X181" s="216">
        <f>W181*H181</f>
        <v>0</v>
      </c>
      <c r="Y181" s="38"/>
      <c r="Z181" s="38"/>
      <c r="AA181" s="38"/>
      <c r="AB181" s="38"/>
      <c r="AC181" s="38"/>
      <c r="AD181" s="38"/>
      <c r="AE181" s="38"/>
      <c r="AR181" s="217" t="s">
        <v>175</v>
      </c>
      <c r="AT181" s="217" t="s">
        <v>170</v>
      </c>
      <c r="AU181" s="217" t="s">
        <v>89</v>
      </c>
      <c r="AY181" s="19" t="s">
        <v>167</v>
      </c>
      <c r="BE181" s="218">
        <f>IF(O181="základní",K181,0)</f>
        <v>0</v>
      </c>
      <c r="BF181" s="218">
        <f>IF(O181="snížená",K181,0)</f>
        <v>0</v>
      </c>
      <c r="BG181" s="218">
        <f>IF(O181="zákl. přenesená",K181,0)</f>
        <v>0</v>
      </c>
      <c r="BH181" s="218">
        <f>IF(O181="sníž. přenesená",K181,0)</f>
        <v>0</v>
      </c>
      <c r="BI181" s="218">
        <f>IF(O181="nulová",K181,0)</f>
        <v>0</v>
      </c>
      <c r="BJ181" s="19" t="s">
        <v>87</v>
      </c>
      <c r="BK181" s="218">
        <f>ROUND(P181*H181,2)</f>
        <v>0</v>
      </c>
      <c r="BL181" s="19" t="s">
        <v>175</v>
      </c>
      <c r="BM181" s="217" t="s">
        <v>269</v>
      </c>
    </row>
    <row r="182" s="2" customFormat="1">
      <c r="A182" s="38"/>
      <c r="B182" s="39"/>
      <c r="C182" s="38"/>
      <c r="D182" s="219" t="s">
        <v>177</v>
      </c>
      <c r="E182" s="38"/>
      <c r="F182" s="220" t="s">
        <v>268</v>
      </c>
      <c r="G182" s="38"/>
      <c r="H182" s="38"/>
      <c r="I182" s="134"/>
      <c r="J182" s="134"/>
      <c r="K182" s="38"/>
      <c r="L182" s="38"/>
      <c r="M182" s="39"/>
      <c r="N182" s="224"/>
      <c r="O182" s="225"/>
      <c r="P182" s="226"/>
      <c r="Q182" s="226"/>
      <c r="R182" s="226"/>
      <c r="S182" s="226"/>
      <c r="T182" s="226"/>
      <c r="U182" s="226"/>
      <c r="V182" s="226"/>
      <c r="W182" s="226"/>
      <c r="X182" s="227"/>
      <c r="Y182" s="38"/>
      <c r="Z182" s="38"/>
      <c r="AA182" s="38"/>
      <c r="AB182" s="38"/>
      <c r="AC182" s="38"/>
      <c r="AD182" s="38"/>
      <c r="AE182" s="38"/>
      <c r="AT182" s="19" t="s">
        <v>177</v>
      </c>
      <c r="AU182" s="19" t="s">
        <v>89</v>
      </c>
    </row>
    <row r="183" s="2" customFormat="1" ht="6.96" customHeight="1">
      <c r="A183" s="38"/>
      <c r="B183" s="60"/>
      <c r="C183" s="61"/>
      <c r="D183" s="61"/>
      <c r="E183" s="61"/>
      <c r="F183" s="61"/>
      <c r="G183" s="61"/>
      <c r="H183" s="61"/>
      <c r="I183" s="160"/>
      <c r="J183" s="160"/>
      <c r="K183" s="61"/>
      <c r="L183" s="61"/>
      <c r="M183" s="39"/>
      <c r="N183" s="38"/>
      <c r="P183" s="38"/>
      <c r="Q183" s="38"/>
      <c r="R183" s="38"/>
      <c r="S183" s="38"/>
      <c r="T183" s="38"/>
      <c r="U183" s="38"/>
      <c r="V183" s="38"/>
      <c r="W183" s="38"/>
      <c r="X183" s="38"/>
      <c r="Y183" s="38"/>
      <c r="Z183" s="38"/>
      <c r="AA183" s="38"/>
      <c r="AB183" s="38"/>
      <c r="AC183" s="38"/>
      <c r="AD183" s="38"/>
      <c r="AE183" s="38"/>
    </row>
  </sheetData>
  <autoFilter ref="C124:L182"/>
  <mergeCells count="12">
    <mergeCell ref="E7:H7"/>
    <mergeCell ref="E9:H9"/>
    <mergeCell ref="E11:H11"/>
    <mergeCell ref="E20:H20"/>
    <mergeCell ref="E29:H29"/>
    <mergeCell ref="E85:H85"/>
    <mergeCell ref="E87:H87"/>
    <mergeCell ref="E89:H89"/>
    <mergeCell ref="E113:H113"/>
    <mergeCell ref="E115:H115"/>
    <mergeCell ref="E117:H117"/>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97</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270</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ROUND(K129,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ROUND((SUM(BE129:BE341)),  2)</f>
        <v>0</v>
      </c>
      <c r="G37" s="38"/>
      <c r="H37" s="38"/>
      <c r="I37" s="147">
        <v>0.20999999999999999</v>
      </c>
      <c r="J37" s="134"/>
      <c r="K37" s="143">
        <f>ROUND(((SUM(BE129:BE341))*I37),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ROUND((SUM(BF129:BF341)),  2)</f>
        <v>0</v>
      </c>
      <c r="G38" s="38"/>
      <c r="H38" s="38"/>
      <c r="I38" s="147">
        <v>0.14999999999999999</v>
      </c>
      <c r="J38" s="134"/>
      <c r="K38" s="143">
        <f>ROUND(((SUM(BF129:BF341))*I38),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ROUND((SUM(BG129:BG341)),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ROUND((SUM(BH129:BH341)),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ROUND((SUM(BI129:BI341)),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SO002 - Demolice domu č. p. 365</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Q129</f>
        <v>0</v>
      </c>
      <c r="J98" s="167">
        <f>R129</f>
        <v>0</v>
      </c>
      <c r="K98" s="96">
        <f>K129</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Q130</f>
        <v>0</v>
      </c>
      <c r="J99" s="171">
        <f>R130</f>
        <v>0</v>
      </c>
      <c r="K99" s="172">
        <f>K130</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Q131</f>
        <v>0</v>
      </c>
      <c r="J100" s="176">
        <f>R131</f>
        <v>0</v>
      </c>
      <c r="K100" s="177">
        <f>K131</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274</v>
      </c>
      <c r="E101" s="175"/>
      <c r="F101" s="175"/>
      <c r="G101" s="175"/>
      <c r="H101" s="175"/>
      <c r="I101" s="176">
        <f>Q159</f>
        <v>0</v>
      </c>
      <c r="J101" s="176">
        <f>R159</f>
        <v>0</v>
      </c>
      <c r="K101" s="177">
        <f>K159</f>
        <v>0</v>
      </c>
      <c r="L101" s="10"/>
      <c r="M101" s="173"/>
      <c r="S101" s="10"/>
      <c r="T101" s="10"/>
      <c r="U101" s="10"/>
      <c r="V101" s="10"/>
      <c r="W101" s="10"/>
      <c r="X101" s="10"/>
      <c r="Y101" s="10"/>
      <c r="Z101" s="10"/>
      <c r="AA101" s="10"/>
      <c r="AB101" s="10"/>
      <c r="AC101" s="10"/>
      <c r="AD101" s="10"/>
      <c r="AE101" s="10"/>
    </row>
    <row r="102" s="10" customFormat="1" ht="14.88" customHeight="1">
      <c r="A102" s="10"/>
      <c r="B102" s="173"/>
      <c r="C102" s="10"/>
      <c r="D102" s="174" t="s">
        <v>275</v>
      </c>
      <c r="E102" s="175"/>
      <c r="F102" s="175"/>
      <c r="G102" s="175"/>
      <c r="H102" s="175"/>
      <c r="I102" s="176">
        <f>Q194</f>
        <v>0</v>
      </c>
      <c r="J102" s="176">
        <f>R194</f>
        <v>0</v>
      </c>
      <c r="K102" s="177">
        <f>K194</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276</v>
      </c>
      <c r="E103" s="175"/>
      <c r="F103" s="175"/>
      <c r="G103" s="175"/>
      <c r="H103" s="175"/>
      <c r="I103" s="176">
        <f>Q285</f>
        <v>0</v>
      </c>
      <c r="J103" s="176">
        <f>R285</f>
        <v>0</v>
      </c>
      <c r="K103" s="177">
        <f>K285</f>
        <v>0</v>
      </c>
      <c r="L103" s="10"/>
      <c r="M103" s="173"/>
      <c r="S103" s="10"/>
      <c r="T103" s="10"/>
      <c r="U103" s="10"/>
      <c r="V103" s="10"/>
      <c r="W103" s="10"/>
      <c r="X103" s="10"/>
      <c r="Y103" s="10"/>
      <c r="Z103" s="10"/>
      <c r="AA103" s="10"/>
      <c r="AB103" s="10"/>
      <c r="AC103" s="10"/>
      <c r="AD103" s="10"/>
      <c r="AE103" s="10"/>
    </row>
    <row r="104" s="9" customFormat="1" ht="24.96" customHeight="1">
      <c r="A104" s="9"/>
      <c r="B104" s="168"/>
      <c r="C104" s="9"/>
      <c r="D104" s="169" t="s">
        <v>277</v>
      </c>
      <c r="E104" s="170"/>
      <c r="F104" s="170"/>
      <c r="G104" s="170"/>
      <c r="H104" s="170"/>
      <c r="I104" s="171">
        <f>Q299</f>
        <v>0</v>
      </c>
      <c r="J104" s="171">
        <f>R299</f>
        <v>0</v>
      </c>
      <c r="K104" s="172">
        <f>K299</f>
        <v>0</v>
      </c>
      <c r="L104" s="9"/>
      <c r="M104" s="168"/>
      <c r="S104" s="9"/>
      <c r="T104" s="9"/>
      <c r="U104" s="9"/>
      <c r="V104" s="9"/>
      <c r="W104" s="9"/>
      <c r="X104" s="9"/>
      <c r="Y104" s="9"/>
      <c r="Z104" s="9"/>
      <c r="AA104" s="9"/>
      <c r="AB104" s="9"/>
      <c r="AC104" s="9"/>
      <c r="AD104" s="9"/>
      <c r="AE104" s="9"/>
    </row>
    <row r="105" s="10" customFormat="1" ht="19.92" customHeight="1">
      <c r="A105" s="10"/>
      <c r="B105" s="173"/>
      <c r="C105" s="10"/>
      <c r="D105" s="174" t="s">
        <v>278</v>
      </c>
      <c r="E105" s="175"/>
      <c r="F105" s="175"/>
      <c r="G105" s="175"/>
      <c r="H105" s="175"/>
      <c r="I105" s="176">
        <f>Q300</f>
        <v>0</v>
      </c>
      <c r="J105" s="176">
        <f>R300</f>
        <v>0</v>
      </c>
      <c r="K105" s="177">
        <f>K300</f>
        <v>0</v>
      </c>
      <c r="L105" s="10"/>
      <c r="M105" s="173"/>
      <c r="S105" s="10"/>
      <c r="T105" s="10"/>
      <c r="U105" s="10"/>
      <c r="V105" s="10"/>
      <c r="W105" s="10"/>
      <c r="X105" s="10"/>
      <c r="Y105" s="10"/>
      <c r="Z105" s="10"/>
      <c r="AA105" s="10"/>
      <c r="AB105" s="10"/>
      <c r="AC105" s="10"/>
      <c r="AD105" s="10"/>
      <c r="AE105" s="10"/>
    </row>
    <row r="106" s="10" customFormat="1" ht="19.92" customHeight="1">
      <c r="A106" s="10"/>
      <c r="B106" s="173"/>
      <c r="C106" s="10"/>
      <c r="D106" s="174" t="s">
        <v>279</v>
      </c>
      <c r="E106" s="175"/>
      <c r="F106" s="175"/>
      <c r="G106" s="175"/>
      <c r="H106" s="175"/>
      <c r="I106" s="176">
        <f>Q309</f>
        <v>0</v>
      </c>
      <c r="J106" s="176">
        <f>R309</f>
        <v>0</v>
      </c>
      <c r="K106" s="177">
        <f>K309</f>
        <v>0</v>
      </c>
      <c r="L106" s="10"/>
      <c r="M106" s="173"/>
      <c r="S106" s="10"/>
      <c r="T106" s="10"/>
      <c r="U106" s="10"/>
      <c r="V106" s="10"/>
      <c r="W106" s="10"/>
      <c r="X106" s="10"/>
      <c r="Y106" s="10"/>
      <c r="Z106" s="10"/>
      <c r="AA106" s="10"/>
      <c r="AB106" s="10"/>
      <c r="AC106" s="10"/>
      <c r="AD106" s="10"/>
      <c r="AE106" s="10"/>
    </row>
    <row r="107" s="10" customFormat="1" ht="19.92" customHeight="1">
      <c r="A107" s="10"/>
      <c r="B107" s="173"/>
      <c r="C107" s="10"/>
      <c r="D107" s="174" t="s">
        <v>280</v>
      </c>
      <c r="E107" s="175"/>
      <c r="F107" s="175"/>
      <c r="G107" s="175"/>
      <c r="H107" s="175"/>
      <c r="I107" s="176">
        <f>Q331</f>
        <v>0</v>
      </c>
      <c r="J107" s="176">
        <f>R331</f>
        <v>0</v>
      </c>
      <c r="K107" s="177">
        <f>K331</f>
        <v>0</v>
      </c>
      <c r="L107" s="10"/>
      <c r="M107" s="173"/>
      <c r="S107" s="10"/>
      <c r="T107" s="10"/>
      <c r="U107" s="10"/>
      <c r="V107" s="10"/>
      <c r="W107" s="10"/>
      <c r="X107" s="10"/>
      <c r="Y107" s="10"/>
      <c r="Z107" s="10"/>
      <c r="AA107" s="10"/>
      <c r="AB107" s="10"/>
      <c r="AC107" s="10"/>
      <c r="AD107" s="10"/>
      <c r="AE107" s="10"/>
    </row>
    <row r="108" s="2" customFormat="1" ht="21.84" customHeight="1">
      <c r="A108" s="38"/>
      <c r="B108" s="39"/>
      <c r="C108" s="38"/>
      <c r="D108" s="38"/>
      <c r="E108" s="38"/>
      <c r="F108" s="38"/>
      <c r="G108" s="38"/>
      <c r="H108" s="38"/>
      <c r="I108" s="134"/>
      <c r="J108" s="134"/>
      <c r="K108" s="38"/>
      <c r="L108" s="38"/>
      <c r="M108" s="55"/>
      <c r="S108" s="38"/>
      <c r="T108" s="38"/>
      <c r="U108" s="38"/>
      <c r="V108" s="38"/>
      <c r="W108" s="38"/>
      <c r="X108" s="38"/>
      <c r="Y108" s="38"/>
      <c r="Z108" s="38"/>
      <c r="AA108" s="38"/>
      <c r="AB108" s="38"/>
      <c r="AC108" s="38"/>
      <c r="AD108" s="38"/>
      <c r="AE108" s="38"/>
    </row>
    <row r="109" s="2" customFormat="1" ht="6.96" customHeight="1">
      <c r="A109" s="38"/>
      <c r="B109" s="60"/>
      <c r="C109" s="61"/>
      <c r="D109" s="61"/>
      <c r="E109" s="61"/>
      <c r="F109" s="61"/>
      <c r="G109" s="61"/>
      <c r="H109" s="61"/>
      <c r="I109" s="160"/>
      <c r="J109" s="160"/>
      <c r="K109" s="61"/>
      <c r="L109" s="61"/>
      <c r="M109" s="55"/>
      <c r="S109" s="38"/>
      <c r="T109" s="38"/>
      <c r="U109" s="38"/>
      <c r="V109" s="38"/>
      <c r="W109" s="38"/>
      <c r="X109" s="38"/>
      <c r="Y109" s="38"/>
      <c r="Z109" s="38"/>
      <c r="AA109" s="38"/>
      <c r="AB109" s="38"/>
      <c r="AC109" s="38"/>
      <c r="AD109" s="38"/>
      <c r="AE109" s="38"/>
    </row>
    <row r="113" s="2" customFormat="1" ht="6.96" customHeight="1">
      <c r="A113" s="38"/>
      <c r="B113" s="62"/>
      <c r="C113" s="63"/>
      <c r="D113" s="63"/>
      <c r="E113" s="63"/>
      <c r="F113" s="63"/>
      <c r="G113" s="63"/>
      <c r="H113" s="63"/>
      <c r="I113" s="161"/>
      <c r="J113" s="161"/>
      <c r="K113" s="63"/>
      <c r="L113" s="63"/>
      <c r="M113" s="55"/>
      <c r="S113" s="38"/>
      <c r="T113" s="38"/>
      <c r="U113" s="38"/>
      <c r="V113" s="38"/>
      <c r="W113" s="38"/>
      <c r="X113" s="38"/>
      <c r="Y113" s="38"/>
      <c r="Z113" s="38"/>
      <c r="AA113" s="38"/>
      <c r="AB113" s="38"/>
      <c r="AC113" s="38"/>
      <c r="AD113" s="38"/>
      <c r="AE113" s="38"/>
    </row>
    <row r="114" s="2" customFormat="1" ht="24.96" customHeight="1">
      <c r="A114" s="38"/>
      <c r="B114" s="39"/>
      <c r="C114" s="23" t="s">
        <v>147</v>
      </c>
      <c r="D114" s="38"/>
      <c r="E114" s="38"/>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6.96" customHeight="1">
      <c r="A115" s="38"/>
      <c r="B115" s="39"/>
      <c r="C115" s="38"/>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2" customHeight="1">
      <c r="A116" s="38"/>
      <c r="B116" s="39"/>
      <c r="C116" s="32" t="s">
        <v>17</v>
      </c>
      <c r="D116" s="38"/>
      <c r="E116" s="38"/>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16.5" customHeight="1">
      <c r="A117" s="38"/>
      <c r="B117" s="39"/>
      <c r="C117" s="38"/>
      <c r="D117" s="38"/>
      <c r="E117" s="133" t="str">
        <f>E7</f>
        <v>Terminál v zeleni, Choceň</v>
      </c>
      <c r="F117" s="32"/>
      <c r="G117" s="32"/>
      <c r="H117" s="32"/>
      <c r="I117" s="134"/>
      <c r="J117" s="134"/>
      <c r="K117" s="38"/>
      <c r="L117" s="38"/>
      <c r="M117" s="55"/>
      <c r="S117" s="38"/>
      <c r="T117" s="38"/>
      <c r="U117" s="38"/>
      <c r="V117" s="38"/>
      <c r="W117" s="38"/>
      <c r="X117" s="38"/>
      <c r="Y117" s="38"/>
      <c r="Z117" s="38"/>
      <c r="AA117" s="38"/>
      <c r="AB117" s="38"/>
      <c r="AC117" s="38"/>
      <c r="AD117" s="38"/>
      <c r="AE117" s="38"/>
    </row>
    <row r="118" s="1" customFormat="1" ht="12" customHeight="1">
      <c r="B118" s="22"/>
      <c r="C118" s="32" t="s">
        <v>129</v>
      </c>
      <c r="I118" s="130"/>
      <c r="J118" s="130"/>
      <c r="M118" s="22"/>
    </row>
    <row r="119" s="2" customFormat="1" ht="16.5" customHeight="1">
      <c r="A119" s="38"/>
      <c r="B119" s="39"/>
      <c r="C119" s="38"/>
      <c r="D119" s="38"/>
      <c r="E119" s="133" t="s">
        <v>130</v>
      </c>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12" customHeight="1">
      <c r="A120" s="38"/>
      <c r="B120" s="39"/>
      <c r="C120" s="32" t="s">
        <v>131</v>
      </c>
      <c r="D120" s="38"/>
      <c r="E120" s="38"/>
      <c r="F120" s="38"/>
      <c r="G120" s="38"/>
      <c r="H120" s="38"/>
      <c r="I120" s="134"/>
      <c r="J120" s="134"/>
      <c r="K120" s="38"/>
      <c r="L120" s="38"/>
      <c r="M120" s="55"/>
      <c r="S120" s="38"/>
      <c r="T120" s="38"/>
      <c r="U120" s="38"/>
      <c r="V120" s="38"/>
      <c r="W120" s="38"/>
      <c r="X120" s="38"/>
      <c r="Y120" s="38"/>
      <c r="Z120" s="38"/>
      <c r="AA120" s="38"/>
      <c r="AB120" s="38"/>
      <c r="AC120" s="38"/>
      <c r="AD120" s="38"/>
      <c r="AE120" s="38"/>
    </row>
    <row r="121" s="2" customFormat="1" ht="16.5" customHeight="1">
      <c r="A121" s="38"/>
      <c r="B121" s="39"/>
      <c r="C121" s="38"/>
      <c r="D121" s="38"/>
      <c r="E121" s="67" t="str">
        <f>E11</f>
        <v>SO002 - Demolice domu č. p. 365</v>
      </c>
      <c r="F121" s="38"/>
      <c r="G121" s="38"/>
      <c r="H121" s="38"/>
      <c r="I121" s="134"/>
      <c r="J121" s="134"/>
      <c r="K121" s="38"/>
      <c r="L121" s="38"/>
      <c r="M121" s="55"/>
      <c r="S121" s="38"/>
      <c r="T121" s="38"/>
      <c r="U121" s="38"/>
      <c r="V121" s="38"/>
      <c r="W121" s="38"/>
      <c r="X121" s="38"/>
      <c r="Y121" s="38"/>
      <c r="Z121" s="38"/>
      <c r="AA121" s="38"/>
      <c r="AB121" s="38"/>
      <c r="AC121" s="38"/>
      <c r="AD121" s="38"/>
      <c r="AE121" s="38"/>
    </row>
    <row r="122" s="2" customFormat="1" ht="6.96" customHeight="1">
      <c r="A122" s="38"/>
      <c r="B122" s="39"/>
      <c r="C122" s="38"/>
      <c r="D122" s="38"/>
      <c r="E122" s="38"/>
      <c r="F122" s="38"/>
      <c r="G122" s="38"/>
      <c r="H122" s="38"/>
      <c r="I122" s="134"/>
      <c r="J122" s="134"/>
      <c r="K122" s="38"/>
      <c r="L122" s="38"/>
      <c r="M122" s="55"/>
      <c r="S122" s="38"/>
      <c r="T122" s="38"/>
      <c r="U122" s="38"/>
      <c r="V122" s="38"/>
      <c r="W122" s="38"/>
      <c r="X122" s="38"/>
      <c r="Y122" s="38"/>
      <c r="Z122" s="38"/>
      <c r="AA122" s="38"/>
      <c r="AB122" s="38"/>
      <c r="AC122" s="38"/>
      <c r="AD122" s="38"/>
      <c r="AE122" s="38"/>
    </row>
    <row r="123" s="2" customFormat="1" ht="12" customHeight="1">
      <c r="A123" s="38"/>
      <c r="B123" s="39"/>
      <c r="C123" s="32" t="s">
        <v>21</v>
      </c>
      <c r="D123" s="38"/>
      <c r="E123" s="38"/>
      <c r="F123" s="27" t="str">
        <f>F14</f>
        <v xml:space="preserve"> </v>
      </c>
      <c r="G123" s="38"/>
      <c r="H123" s="38"/>
      <c r="I123" s="135" t="s">
        <v>23</v>
      </c>
      <c r="J123" s="137" t="str">
        <f>IF(J14="","",J14)</f>
        <v>11. 9. 2017</v>
      </c>
      <c r="K123" s="38"/>
      <c r="L123" s="38"/>
      <c r="M123" s="55"/>
      <c r="S123" s="38"/>
      <c r="T123" s="38"/>
      <c r="U123" s="38"/>
      <c r="V123" s="38"/>
      <c r="W123" s="38"/>
      <c r="X123" s="38"/>
      <c r="Y123" s="38"/>
      <c r="Z123" s="38"/>
      <c r="AA123" s="38"/>
      <c r="AB123" s="38"/>
      <c r="AC123" s="38"/>
      <c r="AD123" s="38"/>
      <c r="AE123" s="38"/>
    </row>
    <row r="124" s="2" customFormat="1" ht="6.96" customHeight="1">
      <c r="A124" s="38"/>
      <c r="B124" s="39"/>
      <c r="C124" s="38"/>
      <c r="D124" s="38"/>
      <c r="E124" s="38"/>
      <c r="F124" s="38"/>
      <c r="G124" s="38"/>
      <c r="H124" s="38"/>
      <c r="I124" s="134"/>
      <c r="J124" s="134"/>
      <c r="K124" s="38"/>
      <c r="L124" s="38"/>
      <c r="M124" s="55"/>
      <c r="S124" s="38"/>
      <c r="T124" s="38"/>
      <c r="U124" s="38"/>
      <c r="V124" s="38"/>
      <c r="W124" s="38"/>
      <c r="X124" s="38"/>
      <c r="Y124" s="38"/>
      <c r="Z124" s="38"/>
      <c r="AA124" s="38"/>
      <c r="AB124" s="38"/>
      <c r="AC124" s="38"/>
      <c r="AD124" s="38"/>
      <c r="AE124" s="38"/>
    </row>
    <row r="125" s="2" customFormat="1" ht="15.15" customHeight="1">
      <c r="A125" s="38"/>
      <c r="B125" s="39"/>
      <c r="C125" s="32" t="s">
        <v>25</v>
      </c>
      <c r="D125" s="38"/>
      <c r="E125" s="38"/>
      <c r="F125" s="27" t="str">
        <f>E17</f>
        <v>Město Choceň</v>
      </c>
      <c r="G125" s="38"/>
      <c r="H125" s="38"/>
      <c r="I125" s="135" t="s">
        <v>32</v>
      </c>
      <c r="J125" s="162" t="str">
        <f>E23</f>
        <v>Laboro ateliér s.r.o.</v>
      </c>
      <c r="K125" s="38"/>
      <c r="L125" s="38"/>
      <c r="M125" s="55"/>
      <c r="S125" s="38"/>
      <c r="T125" s="38"/>
      <c r="U125" s="38"/>
      <c r="V125" s="38"/>
      <c r="W125" s="38"/>
      <c r="X125" s="38"/>
      <c r="Y125" s="38"/>
      <c r="Z125" s="38"/>
      <c r="AA125" s="38"/>
      <c r="AB125" s="38"/>
      <c r="AC125" s="38"/>
      <c r="AD125" s="38"/>
      <c r="AE125" s="38"/>
    </row>
    <row r="126" s="2" customFormat="1" ht="15.15" customHeight="1">
      <c r="A126" s="38"/>
      <c r="B126" s="39"/>
      <c r="C126" s="32" t="s">
        <v>30</v>
      </c>
      <c r="D126" s="38"/>
      <c r="E126" s="38"/>
      <c r="F126" s="27" t="str">
        <f>IF(E20="","",E20)</f>
        <v>Vyplň údaj</v>
      </c>
      <c r="G126" s="38"/>
      <c r="H126" s="38"/>
      <c r="I126" s="135" t="s">
        <v>36</v>
      </c>
      <c r="J126" s="162" t="str">
        <f>E26</f>
        <v>Laboro ateliér s.r.o.</v>
      </c>
      <c r="K126" s="38"/>
      <c r="L126" s="38"/>
      <c r="M126" s="55"/>
      <c r="S126" s="38"/>
      <c r="T126" s="38"/>
      <c r="U126" s="38"/>
      <c r="V126" s="38"/>
      <c r="W126" s="38"/>
      <c r="X126" s="38"/>
      <c r="Y126" s="38"/>
      <c r="Z126" s="38"/>
      <c r="AA126" s="38"/>
      <c r="AB126" s="38"/>
      <c r="AC126" s="38"/>
      <c r="AD126" s="38"/>
      <c r="AE126" s="38"/>
    </row>
    <row r="127" s="2" customFormat="1" ht="10.32" customHeight="1">
      <c r="A127" s="38"/>
      <c r="B127" s="39"/>
      <c r="C127" s="38"/>
      <c r="D127" s="38"/>
      <c r="E127" s="38"/>
      <c r="F127" s="38"/>
      <c r="G127" s="38"/>
      <c r="H127" s="38"/>
      <c r="I127" s="134"/>
      <c r="J127" s="134"/>
      <c r="K127" s="38"/>
      <c r="L127" s="38"/>
      <c r="M127" s="55"/>
      <c r="S127" s="38"/>
      <c r="T127" s="38"/>
      <c r="U127" s="38"/>
      <c r="V127" s="38"/>
      <c r="W127" s="38"/>
      <c r="X127" s="38"/>
      <c r="Y127" s="38"/>
      <c r="Z127" s="38"/>
      <c r="AA127" s="38"/>
      <c r="AB127" s="38"/>
      <c r="AC127" s="38"/>
      <c r="AD127" s="38"/>
      <c r="AE127" s="38"/>
    </row>
    <row r="128" s="11" customFormat="1" ht="29.28" customHeight="1">
      <c r="A128" s="178"/>
      <c r="B128" s="179"/>
      <c r="C128" s="180" t="s">
        <v>148</v>
      </c>
      <c r="D128" s="181" t="s">
        <v>63</v>
      </c>
      <c r="E128" s="181" t="s">
        <v>59</v>
      </c>
      <c r="F128" s="181" t="s">
        <v>60</v>
      </c>
      <c r="G128" s="181" t="s">
        <v>149</v>
      </c>
      <c r="H128" s="181" t="s">
        <v>150</v>
      </c>
      <c r="I128" s="182" t="s">
        <v>151</v>
      </c>
      <c r="J128" s="182" t="s">
        <v>152</v>
      </c>
      <c r="K128" s="181" t="s">
        <v>139</v>
      </c>
      <c r="L128" s="183" t="s">
        <v>153</v>
      </c>
      <c r="M128" s="184"/>
      <c r="N128" s="86" t="s">
        <v>1</v>
      </c>
      <c r="O128" s="87" t="s">
        <v>42</v>
      </c>
      <c r="P128" s="87" t="s">
        <v>154</v>
      </c>
      <c r="Q128" s="87" t="s">
        <v>155</v>
      </c>
      <c r="R128" s="87" t="s">
        <v>156</v>
      </c>
      <c r="S128" s="87" t="s">
        <v>157</v>
      </c>
      <c r="T128" s="87" t="s">
        <v>158</v>
      </c>
      <c r="U128" s="87" t="s">
        <v>159</v>
      </c>
      <c r="V128" s="87" t="s">
        <v>160</v>
      </c>
      <c r="W128" s="87" t="s">
        <v>161</v>
      </c>
      <c r="X128" s="88" t="s">
        <v>162</v>
      </c>
      <c r="Y128" s="178"/>
      <c r="Z128" s="178"/>
      <c r="AA128" s="178"/>
      <c r="AB128" s="178"/>
      <c r="AC128" s="178"/>
      <c r="AD128" s="178"/>
      <c r="AE128" s="178"/>
    </row>
    <row r="129" s="2" customFormat="1" ht="22.8" customHeight="1">
      <c r="A129" s="38"/>
      <c r="B129" s="39"/>
      <c r="C129" s="93" t="s">
        <v>163</v>
      </c>
      <c r="D129" s="38"/>
      <c r="E129" s="38"/>
      <c r="F129" s="38"/>
      <c r="G129" s="38"/>
      <c r="H129" s="38"/>
      <c r="I129" s="134"/>
      <c r="J129" s="134"/>
      <c r="K129" s="185">
        <f>BK129</f>
        <v>0</v>
      </c>
      <c r="L129" s="38"/>
      <c r="M129" s="39"/>
      <c r="N129" s="89"/>
      <c r="O129" s="73"/>
      <c r="P129" s="90"/>
      <c r="Q129" s="186">
        <f>Q130+Q299</f>
        <v>0</v>
      </c>
      <c r="R129" s="186">
        <f>R130+R299</f>
        <v>0</v>
      </c>
      <c r="S129" s="90"/>
      <c r="T129" s="187">
        <f>T130+T299</f>
        <v>0</v>
      </c>
      <c r="U129" s="90"/>
      <c r="V129" s="187">
        <f>V130+V299</f>
        <v>0</v>
      </c>
      <c r="W129" s="90"/>
      <c r="X129" s="188">
        <f>X130+X299</f>
        <v>2887.8597709999999</v>
      </c>
      <c r="Y129" s="38"/>
      <c r="Z129" s="38"/>
      <c r="AA129" s="38"/>
      <c r="AB129" s="38"/>
      <c r="AC129" s="38"/>
      <c r="AD129" s="38"/>
      <c r="AE129" s="38"/>
      <c r="AT129" s="19" t="s">
        <v>79</v>
      </c>
      <c r="AU129" s="19" t="s">
        <v>141</v>
      </c>
      <c r="BK129" s="189">
        <f>BK130+BK299</f>
        <v>0</v>
      </c>
    </row>
    <row r="130" s="12" customFormat="1" ht="25.92" customHeight="1">
      <c r="A130" s="12"/>
      <c r="B130" s="190"/>
      <c r="C130" s="12"/>
      <c r="D130" s="191" t="s">
        <v>79</v>
      </c>
      <c r="E130" s="192" t="s">
        <v>281</v>
      </c>
      <c r="F130" s="192" t="s">
        <v>282</v>
      </c>
      <c r="G130" s="12"/>
      <c r="H130" s="12"/>
      <c r="I130" s="193"/>
      <c r="J130" s="193"/>
      <c r="K130" s="194">
        <f>BK130</f>
        <v>0</v>
      </c>
      <c r="L130" s="12"/>
      <c r="M130" s="190"/>
      <c r="N130" s="195"/>
      <c r="O130" s="196"/>
      <c r="P130" s="196"/>
      <c r="Q130" s="197">
        <f>Q131+Q159+Q285</f>
        <v>0</v>
      </c>
      <c r="R130" s="197">
        <f>R131+R159+R285</f>
        <v>0</v>
      </c>
      <c r="S130" s="196"/>
      <c r="T130" s="198">
        <f>T131+T159+T285</f>
        <v>0</v>
      </c>
      <c r="U130" s="196"/>
      <c r="V130" s="198">
        <f>V131+V159+V285</f>
        <v>0</v>
      </c>
      <c r="W130" s="196"/>
      <c r="X130" s="199">
        <f>X131+X159+X285</f>
        <v>2874.75614</v>
      </c>
      <c r="Y130" s="12"/>
      <c r="Z130" s="12"/>
      <c r="AA130" s="12"/>
      <c r="AB130" s="12"/>
      <c r="AC130" s="12"/>
      <c r="AD130" s="12"/>
      <c r="AE130" s="12"/>
      <c r="AR130" s="191" t="s">
        <v>87</v>
      </c>
      <c r="AT130" s="200" t="s">
        <v>79</v>
      </c>
      <c r="AU130" s="200" t="s">
        <v>80</v>
      </c>
      <c r="AY130" s="191" t="s">
        <v>167</v>
      </c>
      <c r="BK130" s="201">
        <f>BK131+BK159+BK285</f>
        <v>0</v>
      </c>
    </row>
    <row r="131" s="12" customFormat="1" ht="22.8" customHeight="1">
      <c r="A131" s="12"/>
      <c r="B131" s="190"/>
      <c r="C131" s="12"/>
      <c r="D131" s="191" t="s">
        <v>79</v>
      </c>
      <c r="E131" s="202" t="s">
        <v>87</v>
      </c>
      <c r="F131" s="202" t="s">
        <v>283</v>
      </c>
      <c r="G131" s="12"/>
      <c r="H131" s="12"/>
      <c r="I131" s="193"/>
      <c r="J131" s="193"/>
      <c r="K131" s="203">
        <f>BK131</f>
        <v>0</v>
      </c>
      <c r="L131" s="12"/>
      <c r="M131" s="190"/>
      <c r="N131" s="195"/>
      <c r="O131" s="196"/>
      <c r="P131" s="196"/>
      <c r="Q131" s="197">
        <f>SUM(Q132:Q158)</f>
        <v>0</v>
      </c>
      <c r="R131" s="197">
        <f>SUM(R132:R158)</f>
        <v>0</v>
      </c>
      <c r="S131" s="196"/>
      <c r="T131" s="198">
        <f>SUM(T132:T158)</f>
        <v>0</v>
      </c>
      <c r="U131" s="196"/>
      <c r="V131" s="198">
        <f>SUM(V132:V158)</f>
        <v>0</v>
      </c>
      <c r="W131" s="196"/>
      <c r="X131" s="199">
        <f>SUM(X132:X158)</f>
        <v>0</v>
      </c>
      <c r="Y131" s="12"/>
      <c r="Z131" s="12"/>
      <c r="AA131" s="12"/>
      <c r="AB131" s="12"/>
      <c r="AC131" s="12"/>
      <c r="AD131" s="12"/>
      <c r="AE131" s="12"/>
      <c r="AR131" s="191" t="s">
        <v>87</v>
      </c>
      <c r="AT131" s="200" t="s">
        <v>79</v>
      </c>
      <c r="AU131" s="200" t="s">
        <v>87</v>
      </c>
      <c r="AY131" s="191" t="s">
        <v>167</v>
      </c>
      <c r="BK131" s="201">
        <f>SUM(BK132:BK158)</f>
        <v>0</v>
      </c>
    </row>
    <row r="132" s="2" customFormat="1" ht="24" customHeight="1">
      <c r="A132" s="38"/>
      <c r="B132" s="204"/>
      <c r="C132" s="205" t="s">
        <v>87</v>
      </c>
      <c r="D132" s="205" t="s">
        <v>170</v>
      </c>
      <c r="E132" s="206" t="s">
        <v>284</v>
      </c>
      <c r="F132" s="207" t="s">
        <v>285</v>
      </c>
      <c r="G132" s="208" t="s">
        <v>286</v>
      </c>
      <c r="H132" s="209">
        <v>634.05600000000004</v>
      </c>
      <c r="I132" s="210"/>
      <c r="J132" s="210"/>
      <c r="K132" s="211">
        <f>ROUND(P132*H132,2)</f>
        <v>0</v>
      </c>
      <c r="L132" s="207" t="s">
        <v>174</v>
      </c>
      <c r="M132" s="39"/>
      <c r="N132" s="212" t="s">
        <v>1</v>
      </c>
      <c r="O132" s="213" t="s">
        <v>43</v>
      </c>
      <c r="P132" s="214">
        <f>I132+J132</f>
        <v>0</v>
      </c>
      <c r="Q132" s="214">
        <f>ROUND(I132*H132,2)</f>
        <v>0</v>
      </c>
      <c r="R132" s="214">
        <f>ROUND(J132*H132,2)</f>
        <v>0</v>
      </c>
      <c r="S132" s="77"/>
      <c r="T132" s="215">
        <f>S132*H132</f>
        <v>0</v>
      </c>
      <c r="U132" s="215">
        <v>0</v>
      </c>
      <c r="V132" s="215">
        <f>U132*H132</f>
        <v>0</v>
      </c>
      <c r="W132" s="215">
        <v>0</v>
      </c>
      <c r="X132" s="216">
        <f>W132*H132</f>
        <v>0</v>
      </c>
      <c r="Y132" s="38"/>
      <c r="Z132" s="38"/>
      <c r="AA132" s="38"/>
      <c r="AB132" s="38"/>
      <c r="AC132" s="38"/>
      <c r="AD132" s="38"/>
      <c r="AE132" s="38"/>
      <c r="AR132" s="217" t="s">
        <v>185</v>
      </c>
      <c r="AT132" s="217" t="s">
        <v>170</v>
      </c>
      <c r="AU132" s="217" t="s">
        <v>89</v>
      </c>
      <c r="AY132" s="19" t="s">
        <v>167</v>
      </c>
      <c r="BE132" s="218">
        <f>IF(O132="základní",K132,0)</f>
        <v>0</v>
      </c>
      <c r="BF132" s="218">
        <f>IF(O132="snížená",K132,0)</f>
        <v>0</v>
      </c>
      <c r="BG132" s="218">
        <f>IF(O132="zákl. přenesená",K132,0)</f>
        <v>0</v>
      </c>
      <c r="BH132" s="218">
        <f>IF(O132="sníž. přenesená",K132,0)</f>
        <v>0</v>
      </c>
      <c r="BI132" s="218">
        <f>IF(O132="nulová",K132,0)</f>
        <v>0</v>
      </c>
      <c r="BJ132" s="19" t="s">
        <v>87</v>
      </c>
      <c r="BK132" s="218">
        <f>ROUND(P132*H132,2)</f>
        <v>0</v>
      </c>
      <c r="BL132" s="19" t="s">
        <v>185</v>
      </c>
      <c r="BM132" s="217" t="s">
        <v>89</v>
      </c>
    </row>
    <row r="133" s="2" customFormat="1">
      <c r="A133" s="38"/>
      <c r="B133" s="39"/>
      <c r="C133" s="38"/>
      <c r="D133" s="219" t="s">
        <v>177</v>
      </c>
      <c r="E133" s="38"/>
      <c r="F133" s="220" t="s">
        <v>287</v>
      </c>
      <c r="G133" s="38"/>
      <c r="H133" s="38"/>
      <c r="I133" s="134"/>
      <c r="J133" s="134"/>
      <c r="K133" s="38"/>
      <c r="L133" s="38"/>
      <c r="M133" s="39"/>
      <c r="N133" s="221"/>
      <c r="O133" s="222"/>
      <c r="P133" s="77"/>
      <c r="Q133" s="77"/>
      <c r="R133" s="77"/>
      <c r="S133" s="77"/>
      <c r="T133" s="77"/>
      <c r="U133" s="77"/>
      <c r="V133" s="77"/>
      <c r="W133" s="77"/>
      <c r="X133" s="78"/>
      <c r="Y133" s="38"/>
      <c r="Z133" s="38"/>
      <c r="AA133" s="38"/>
      <c r="AB133" s="38"/>
      <c r="AC133" s="38"/>
      <c r="AD133" s="38"/>
      <c r="AE133" s="38"/>
      <c r="AT133" s="19" t="s">
        <v>177</v>
      </c>
      <c r="AU133" s="19" t="s">
        <v>89</v>
      </c>
    </row>
    <row r="134" s="2" customFormat="1">
      <c r="A134" s="38"/>
      <c r="B134" s="39"/>
      <c r="C134" s="38"/>
      <c r="D134" s="219" t="s">
        <v>288</v>
      </c>
      <c r="E134" s="38"/>
      <c r="F134" s="223" t="s">
        <v>289</v>
      </c>
      <c r="G134" s="38"/>
      <c r="H134" s="38"/>
      <c r="I134" s="134"/>
      <c r="J134" s="134"/>
      <c r="K134" s="38"/>
      <c r="L134" s="38"/>
      <c r="M134" s="39"/>
      <c r="N134" s="221"/>
      <c r="O134" s="222"/>
      <c r="P134" s="77"/>
      <c r="Q134" s="77"/>
      <c r="R134" s="77"/>
      <c r="S134" s="77"/>
      <c r="T134" s="77"/>
      <c r="U134" s="77"/>
      <c r="V134" s="77"/>
      <c r="W134" s="77"/>
      <c r="X134" s="78"/>
      <c r="Y134" s="38"/>
      <c r="Z134" s="38"/>
      <c r="AA134" s="38"/>
      <c r="AB134" s="38"/>
      <c r="AC134" s="38"/>
      <c r="AD134" s="38"/>
      <c r="AE134" s="38"/>
      <c r="AT134" s="19" t="s">
        <v>288</v>
      </c>
      <c r="AU134" s="19" t="s">
        <v>89</v>
      </c>
    </row>
    <row r="135" s="2" customFormat="1">
      <c r="A135" s="38"/>
      <c r="B135" s="39"/>
      <c r="C135" s="38"/>
      <c r="D135" s="219" t="s">
        <v>189</v>
      </c>
      <c r="E135" s="38"/>
      <c r="F135" s="223" t="s">
        <v>290</v>
      </c>
      <c r="G135" s="38"/>
      <c r="H135" s="38"/>
      <c r="I135" s="134"/>
      <c r="J135" s="134"/>
      <c r="K135" s="38"/>
      <c r="L135" s="38"/>
      <c r="M135" s="39"/>
      <c r="N135" s="221"/>
      <c r="O135" s="222"/>
      <c r="P135" s="77"/>
      <c r="Q135" s="77"/>
      <c r="R135" s="77"/>
      <c r="S135" s="77"/>
      <c r="T135" s="77"/>
      <c r="U135" s="77"/>
      <c r="V135" s="77"/>
      <c r="W135" s="77"/>
      <c r="X135" s="78"/>
      <c r="Y135" s="38"/>
      <c r="Z135" s="38"/>
      <c r="AA135" s="38"/>
      <c r="AB135" s="38"/>
      <c r="AC135" s="38"/>
      <c r="AD135" s="38"/>
      <c r="AE135" s="38"/>
      <c r="AT135" s="19" t="s">
        <v>189</v>
      </c>
      <c r="AU135" s="19" t="s">
        <v>89</v>
      </c>
    </row>
    <row r="136" s="13" customFormat="1">
      <c r="A136" s="13"/>
      <c r="B136" s="228"/>
      <c r="C136" s="13"/>
      <c r="D136" s="219" t="s">
        <v>291</v>
      </c>
      <c r="E136" s="229" t="s">
        <v>1</v>
      </c>
      <c r="F136" s="230" t="s">
        <v>292</v>
      </c>
      <c r="G136" s="13"/>
      <c r="H136" s="231">
        <v>558.75999999999999</v>
      </c>
      <c r="I136" s="232"/>
      <c r="J136" s="232"/>
      <c r="K136" s="13"/>
      <c r="L136" s="13"/>
      <c r="M136" s="228"/>
      <c r="N136" s="233"/>
      <c r="O136" s="234"/>
      <c r="P136" s="234"/>
      <c r="Q136" s="234"/>
      <c r="R136" s="234"/>
      <c r="S136" s="234"/>
      <c r="T136" s="234"/>
      <c r="U136" s="234"/>
      <c r="V136" s="234"/>
      <c r="W136" s="234"/>
      <c r="X136" s="235"/>
      <c r="Y136" s="13"/>
      <c r="Z136" s="13"/>
      <c r="AA136" s="13"/>
      <c r="AB136" s="13"/>
      <c r="AC136" s="13"/>
      <c r="AD136" s="13"/>
      <c r="AE136" s="13"/>
      <c r="AT136" s="229" t="s">
        <v>291</v>
      </c>
      <c r="AU136" s="229" t="s">
        <v>89</v>
      </c>
      <c r="AV136" s="13" t="s">
        <v>89</v>
      </c>
      <c r="AW136" s="13" t="s">
        <v>4</v>
      </c>
      <c r="AX136" s="13" t="s">
        <v>80</v>
      </c>
      <c r="AY136" s="229" t="s">
        <v>167</v>
      </c>
    </row>
    <row r="137" s="13" customFormat="1">
      <c r="A137" s="13"/>
      <c r="B137" s="228"/>
      <c r="C137" s="13"/>
      <c r="D137" s="219" t="s">
        <v>291</v>
      </c>
      <c r="E137" s="229" t="s">
        <v>1</v>
      </c>
      <c r="F137" s="230" t="s">
        <v>293</v>
      </c>
      <c r="G137" s="13"/>
      <c r="H137" s="231">
        <v>75.296000000000006</v>
      </c>
      <c r="I137" s="232"/>
      <c r="J137" s="232"/>
      <c r="K137" s="13"/>
      <c r="L137" s="13"/>
      <c r="M137" s="228"/>
      <c r="N137" s="233"/>
      <c r="O137" s="234"/>
      <c r="P137" s="234"/>
      <c r="Q137" s="234"/>
      <c r="R137" s="234"/>
      <c r="S137" s="234"/>
      <c r="T137" s="234"/>
      <c r="U137" s="234"/>
      <c r="V137" s="234"/>
      <c r="W137" s="234"/>
      <c r="X137" s="235"/>
      <c r="Y137" s="13"/>
      <c r="Z137" s="13"/>
      <c r="AA137" s="13"/>
      <c r="AB137" s="13"/>
      <c r="AC137" s="13"/>
      <c r="AD137" s="13"/>
      <c r="AE137" s="13"/>
      <c r="AT137" s="229" t="s">
        <v>291</v>
      </c>
      <c r="AU137" s="229" t="s">
        <v>89</v>
      </c>
      <c r="AV137" s="13" t="s">
        <v>89</v>
      </c>
      <c r="AW137" s="13" t="s">
        <v>4</v>
      </c>
      <c r="AX137" s="13" t="s">
        <v>80</v>
      </c>
      <c r="AY137" s="229" t="s">
        <v>167</v>
      </c>
    </row>
    <row r="138" s="14" customFormat="1">
      <c r="A138" s="14"/>
      <c r="B138" s="236"/>
      <c r="C138" s="14"/>
      <c r="D138" s="219" t="s">
        <v>291</v>
      </c>
      <c r="E138" s="237" t="s">
        <v>1</v>
      </c>
      <c r="F138" s="238" t="s">
        <v>294</v>
      </c>
      <c r="G138" s="14"/>
      <c r="H138" s="239">
        <v>634.05600000000004</v>
      </c>
      <c r="I138" s="240"/>
      <c r="J138" s="240"/>
      <c r="K138" s="14"/>
      <c r="L138" s="14"/>
      <c r="M138" s="236"/>
      <c r="N138" s="241"/>
      <c r="O138" s="242"/>
      <c r="P138" s="242"/>
      <c r="Q138" s="242"/>
      <c r="R138" s="242"/>
      <c r="S138" s="242"/>
      <c r="T138" s="242"/>
      <c r="U138" s="242"/>
      <c r="V138" s="242"/>
      <c r="W138" s="242"/>
      <c r="X138" s="243"/>
      <c r="Y138" s="14"/>
      <c r="Z138" s="14"/>
      <c r="AA138" s="14"/>
      <c r="AB138" s="14"/>
      <c r="AC138" s="14"/>
      <c r="AD138" s="14"/>
      <c r="AE138" s="14"/>
      <c r="AT138" s="237" t="s">
        <v>291</v>
      </c>
      <c r="AU138" s="237" t="s">
        <v>89</v>
      </c>
      <c r="AV138" s="14" t="s">
        <v>185</v>
      </c>
      <c r="AW138" s="14" t="s">
        <v>4</v>
      </c>
      <c r="AX138" s="14" t="s">
        <v>87</v>
      </c>
      <c r="AY138" s="237" t="s">
        <v>167</v>
      </c>
    </row>
    <row r="139" s="2" customFormat="1" ht="24" customHeight="1">
      <c r="A139" s="38"/>
      <c r="B139" s="204"/>
      <c r="C139" s="205" t="s">
        <v>89</v>
      </c>
      <c r="D139" s="205" t="s">
        <v>170</v>
      </c>
      <c r="E139" s="206" t="s">
        <v>295</v>
      </c>
      <c r="F139" s="207" t="s">
        <v>296</v>
      </c>
      <c r="G139" s="208" t="s">
        <v>286</v>
      </c>
      <c r="H139" s="209">
        <v>634.05600000000004</v>
      </c>
      <c r="I139" s="210"/>
      <c r="J139" s="210"/>
      <c r="K139" s="211">
        <f>ROUND(P139*H139,2)</f>
        <v>0</v>
      </c>
      <c r="L139" s="207" t="s">
        <v>174</v>
      </c>
      <c r="M139" s="39"/>
      <c r="N139" s="212" t="s">
        <v>1</v>
      </c>
      <c r="O139" s="213" t="s">
        <v>43</v>
      </c>
      <c r="P139" s="214">
        <f>I139+J139</f>
        <v>0</v>
      </c>
      <c r="Q139" s="214">
        <f>ROUND(I139*H139,2)</f>
        <v>0</v>
      </c>
      <c r="R139" s="214">
        <f>ROUND(J139*H139,2)</f>
        <v>0</v>
      </c>
      <c r="S139" s="77"/>
      <c r="T139" s="215">
        <f>S139*H139</f>
        <v>0</v>
      </c>
      <c r="U139" s="215">
        <v>0</v>
      </c>
      <c r="V139" s="215">
        <f>U139*H139</f>
        <v>0</v>
      </c>
      <c r="W139" s="215">
        <v>0</v>
      </c>
      <c r="X139" s="216">
        <f>W139*H139</f>
        <v>0</v>
      </c>
      <c r="Y139" s="38"/>
      <c r="Z139" s="38"/>
      <c r="AA139" s="38"/>
      <c r="AB139" s="38"/>
      <c r="AC139" s="38"/>
      <c r="AD139" s="38"/>
      <c r="AE139" s="38"/>
      <c r="AR139" s="217" t="s">
        <v>185</v>
      </c>
      <c r="AT139" s="217" t="s">
        <v>170</v>
      </c>
      <c r="AU139" s="217" t="s">
        <v>89</v>
      </c>
      <c r="AY139" s="19" t="s">
        <v>167</v>
      </c>
      <c r="BE139" s="218">
        <f>IF(O139="základní",K139,0)</f>
        <v>0</v>
      </c>
      <c r="BF139" s="218">
        <f>IF(O139="snížená",K139,0)</f>
        <v>0</v>
      </c>
      <c r="BG139" s="218">
        <f>IF(O139="zákl. přenesená",K139,0)</f>
        <v>0</v>
      </c>
      <c r="BH139" s="218">
        <f>IF(O139="sníž. přenesená",K139,0)</f>
        <v>0</v>
      </c>
      <c r="BI139" s="218">
        <f>IF(O139="nulová",K139,0)</f>
        <v>0</v>
      </c>
      <c r="BJ139" s="19" t="s">
        <v>87</v>
      </c>
      <c r="BK139" s="218">
        <f>ROUND(P139*H139,2)</f>
        <v>0</v>
      </c>
      <c r="BL139" s="19" t="s">
        <v>185</v>
      </c>
      <c r="BM139" s="217" t="s">
        <v>185</v>
      </c>
    </row>
    <row r="140" s="2" customFormat="1">
      <c r="A140" s="38"/>
      <c r="B140" s="39"/>
      <c r="C140" s="38"/>
      <c r="D140" s="219" t="s">
        <v>177</v>
      </c>
      <c r="E140" s="38"/>
      <c r="F140" s="220" t="s">
        <v>297</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177</v>
      </c>
      <c r="AU140" s="19" t="s">
        <v>89</v>
      </c>
    </row>
    <row r="141" s="2" customFormat="1">
      <c r="A141" s="38"/>
      <c r="B141" s="39"/>
      <c r="C141" s="38"/>
      <c r="D141" s="219" t="s">
        <v>288</v>
      </c>
      <c r="E141" s="38"/>
      <c r="F141" s="223" t="s">
        <v>298</v>
      </c>
      <c r="G141" s="38"/>
      <c r="H141" s="38"/>
      <c r="I141" s="134"/>
      <c r="J141" s="134"/>
      <c r="K141" s="38"/>
      <c r="L141" s="38"/>
      <c r="M141" s="39"/>
      <c r="N141" s="221"/>
      <c r="O141" s="222"/>
      <c r="P141" s="77"/>
      <c r="Q141" s="77"/>
      <c r="R141" s="77"/>
      <c r="S141" s="77"/>
      <c r="T141" s="77"/>
      <c r="U141" s="77"/>
      <c r="V141" s="77"/>
      <c r="W141" s="77"/>
      <c r="X141" s="78"/>
      <c r="Y141" s="38"/>
      <c r="Z141" s="38"/>
      <c r="AA141" s="38"/>
      <c r="AB141" s="38"/>
      <c r="AC141" s="38"/>
      <c r="AD141" s="38"/>
      <c r="AE141" s="38"/>
      <c r="AT141" s="19" t="s">
        <v>288</v>
      </c>
      <c r="AU141" s="19" t="s">
        <v>89</v>
      </c>
    </row>
    <row r="142" s="2" customFormat="1">
      <c r="A142" s="38"/>
      <c r="B142" s="39"/>
      <c r="C142" s="38"/>
      <c r="D142" s="219" t="s">
        <v>189</v>
      </c>
      <c r="E142" s="38"/>
      <c r="F142" s="223" t="s">
        <v>290</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189</v>
      </c>
      <c r="AU142" s="19" t="s">
        <v>89</v>
      </c>
    </row>
    <row r="143" s="13" customFormat="1">
      <c r="A143" s="13"/>
      <c r="B143" s="228"/>
      <c r="C143" s="13"/>
      <c r="D143" s="219" t="s">
        <v>291</v>
      </c>
      <c r="E143" s="229" t="s">
        <v>1</v>
      </c>
      <c r="F143" s="230" t="s">
        <v>292</v>
      </c>
      <c r="G143" s="13"/>
      <c r="H143" s="231">
        <v>558.75999999999999</v>
      </c>
      <c r="I143" s="232"/>
      <c r="J143" s="232"/>
      <c r="K143" s="13"/>
      <c r="L143" s="13"/>
      <c r="M143" s="228"/>
      <c r="N143" s="233"/>
      <c r="O143" s="234"/>
      <c r="P143" s="234"/>
      <c r="Q143" s="234"/>
      <c r="R143" s="234"/>
      <c r="S143" s="234"/>
      <c r="T143" s="234"/>
      <c r="U143" s="234"/>
      <c r="V143" s="234"/>
      <c r="W143" s="234"/>
      <c r="X143" s="235"/>
      <c r="Y143" s="13"/>
      <c r="Z143" s="13"/>
      <c r="AA143" s="13"/>
      <c r="AB143" s="13"/>
      <c r="AC143" s="13"/>
      <c r="AD143" s="13"/>
      <c r="AE143" s="13"/>
      <c r="AT143" s="229" t="s">
        <v>291</v>
      </c>
      <c r="AU143" s="229" t="s">
        <v>89</v>
      </c>
      <c r="AV143" s="13" t="s">
        <v>89</v>
      </c>
      <c r="AW143" s="13" t="s">
        <v>4</v>
      </c>
      <c r="AX143" s="13" t="s">
        <v>80</v>
      </c>
      <c r="AY143" s="229" t="s">
        <v>167</v>
      </c>
    </row>
    <row r="144" s="13" customFormat="1">
      <c r="A144" s="13"/>
      <c r="B144" s="228"/>
      <c r="C144" s="13"/>
      <c r="D144" s="219" t="s">
        <v>291</v>
      </c>
      <c r="E144" s="229" t="s">
        <v>1</v>
      </c>
      <c r="F144" s="230" t="s">
        <v>293</v>
      </c>
      <c r="G144" s="13"/>
      <c r="H144" s="231">
        <v>75.296000000000006</v>
      </c>
      <c r="I144" s="232"/>
      <c r="J144" s="232"/>
      <c r="K144" s="13"/>
      <c r="L144" s="13"/>
      <c r="M144" s="228"/>
      <c r="N144" s="233"/>
      <c r="O144" s="234"/>
      <c r="P144" s="234"/>
      <c r="Q144" s="234"/>
      <c r="R144" s="234"/>
      <c r="S144" s="234"/>
      <c r="T144" s="234"/>
      <c r="U144" s="234"/>
      <c r="V144" s="234"/>
      <c r="W144" s="234"/>
      <c r="X144" s="235"/>
      <c r="Y144" s="13"/>
      <c r="Z144" s="13"/>
      <c r="AA144" s="13"/>
      <c r="AB144" s="13"/>
      <c r="AC144" s="13"/>
      <c r="AD144" s="13"/>
      <c r="AE144" s="13"/>
      <c r="AT144" s="229" t="s">
        <v>291</v>
      </c>
      <c r="AU144" s="229" t="s">
        <v>89</v>
      </c>
      <c r="AV144" s="13" t="s">
        <v>89</v>
      </c>
      <c r="AW144" s="13" t="s">
        <v>4</v>
      </c>
      <c r="AX144" s="13" t="s">
        <v>80</v>
      </c>
      <c r="AY144" s="229" t="s">
        <v>167</v>
      </c>
    </row>
    <row r="145" s="14" customFormat="1">
      <c r="A145" s="14"/>
      <c r="B145" s="236"/>
      <c r="C145" s="14"/>
      <c r="D145" s="219" t="s">
        <v>291</v>
      </c>
      <c r="E145" s="237" t="s">
        <v>1</v>
      </c>
      <c r="F145" s="238" t="s">
        <v>294</v>
      </c>
      <c r="G145" s="14"/>
      <c r="H145" s="239">
        <v>634.05600000000004</v>
      </c>
      <c r="I145" s="240"/>
      <c r="J145" s="240"/>
      <c r="K145" s="14"/>
      <c r="L145" s="14"/>
      <c r="M145" s="236"/>
      <c r="N145" s="241"/>
      <c r="O145" s="242"/>
      <c r="P145" s="242"/>
      <c r="Q145" s="242"/>
      <c r="R145" s="242"/>
      <c r="S145" s="242"/>
      <c r="T145" s="242"/>
      <c r="U145" s="242"/>
      <c r="V145" s="242"/>
      <c r="W145" s="242"/>
      <c r="X145" s="243"/>
      <c r="Y145" s="14"/>
      <c r="Z145" s="14"/>
      <c r="AA145" s="14"/>
      <c r="AB145" s="14"/>
      <c r="AC145" s="14"/>
      <c r="AD145" s="14"/>
      <c r="AE145" s="14"/>
      <c r="AT145" s="237" t="s">
        <v>291</v>
      </c>
      <c r="AU145" s="237" t="s">
        <v>89</v>
      </c>
      <c r="AV145" s="14" t="s">
        <v>185</v>
      </c>
      <c r="AW145" s="14" t="s">
        <v>4</v>
      </c>
      <c r="AX145" s="14" t="s">
        <v>87</v>
      </c>
      <c r="AY145" s="237" t="s">
        <v>167</v>
      </c>
    </row>
    <row r="146" s="2" customFormat="1" ht="24" customHeight="1">
      <c r="A146" s="38"/>
      <c r="B146" s="204"/>
      <c r="C146" s="205" t="s">
        <v>181</v>
      </c>
      <c r="D146" s="205" t="s">
        <v>170</v>
      </c>
      <c r="E146" s="206" t="s">
        <v>299</v>
      </c>
      <c r="F146" s="207" t="s">
        <v>300</v>
      </c>
      <c r="G146" s="208" t="s">
        <v>286</v>
      </c>
      <c r="H146" s="209">
        <v>634.05600000000004</v>
      </c>
      <c r="I146" s="210"/>
      <c r="J146" s="210"/>
      <c r="K146" s="211">
        <f>ROUND(P146*H146,2)</f>
        <v>0</v>
      </c>
      <c r="L146" s="207" t="s">
        <v>174</v>
      </c>
      <c r="M146" s="39"/>
      <c r="N146" s="212" t="s">
        <v>1</v>
      </c>
      <c r="O146" s="213" t="s">
        <v>43</v>
      </c>
      <c r="P146" s="214">
        <f>I146+J146</f>
        <v>0</v>
      </c>
      <c r="Q146" s="214">
        <f>ROUND(I146*H146,2)</f>
        <v>0</v>
      </c>
      <c r="R146" s="214">
        <f>ROUND(J146*H146,2)</f>
        <v>0</v>
      </c>
      <c r="S146" s="77"/>
      <c r="T146" s="215">
        <f>S146*H146</f>
        <v>0</v>
      </c>
      <c r="U146" s="215">
        <v>0</v>
      </c>
      <c r="V146" s="215">
        <f>U146*H146</f>
        <v>0</v>
      </c>
      <c r="W146" s="215">
        <v>0</v>
      </c>
      <c r="X146" s="216">
        <f>W146*H146</f>
        <v>0</v>
      </c>
      <c r="Y146" s="38"/>
      <c r="Z146" s="38"/>
      <c r="AA146" s="38"/>
      <c r="AB146" s="38"/>
      <c r="AC146" s="38"/>
      <c r="AD146" s="38"/>
      <c r="AE146" s="38"/>
      <c r="AR146" s="217" t="s">
        <v>185</v>
      </c>
      <c r="AT146" s="217" t="s">
        <v>170</v>
      </c>
      <c r="AU146" s="217" t="s">
        <v>89</v>
      </c>
      <c r="AY146" s="19" t="s">
        <v>167</v>
      </c>
      <c r="BE146" s="218">
        <f>IF(O146="základní",K146,0)</f>
        <v>0</v>
      </c>
      <c r="BF146" s="218">
        <f>IF(O146="snížená",K146,0)</f>
        <v>0</v>
      </c>
      <c r="BG146" s="218">
        <f>IF(O146="zákl. přenesená",K146,0)</f>
        <v>0</v>
      </c>
      <c r="BH146" s="218">
        <f>IF(O146="sníž. přenesená",K146,0)</f>
        <v>0</v>
      </c>
      <c r="BI146" s="218">
        <f>IF(O146="nulová",K146,0)</f>
        <v>0</v>
      </c>
      <c r="BJ146" s="19" t="s">
        <v>87</v>
      </c>
      <c r="BK146" s="218">
        <f>ROUND(P146*H146,2)</f>
        <v>0</v>
      </c>
      <c r="BL146" s="19" t="s">
        <v>185</v>
      </c>
      <c r="BM146" s="217" t="s">
        <v>195</v>
      </c>
    </row>
    <row r="147" s="2" customFormat="1">
      <c r="A147" s="38"/>
      <c r="B147" s="39"/>
      <c r="C147" s="38"/>
      <c r="D147" s="219" t="s">
        <v>177</v>
      </c>
      <c r="E147" s="38"/>
      <c r="F147" s="220" t="s">
        <v>301</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177</v>
      </c>
      <c r="AU147" s="19" t="s">
        <v>89</v>
      </c>
    </row>
    <row r="148" s="2" customFormat="1">
      <c r="A148" s="38"/>
      <c r="B148" s="39"/>
      <c r="C148" s="38"/>
      <c r="D148" s="219" t="s">
        <v>288</v>
      </c>
      <c r="E148" s="38"/>
      <c r="F148" s="223" t="s">
        <v>302</v>
      </c>
      <c r="G148" s="38"/>
      <c r="H148" s="38"/>
      <c r="I148" s="134"/>
      <c r="J148" s="134"/>
      <c r="K148" s="38"/>
      <c r="L148" s="38"/>
      <c r="M148" s="39"/>
      <c r="N148" s="221"/>
      <c r="O148" s="222"/>
      <c r="P148" s="77"/>
      <c r="Q148" s="77"/>
      <c r="R148" s="77"/>
      <c r="S148" s="77"/>
      <c r="T148" s="77"/>
      <c r="U148" s="77"/>
      <c r="V148" s="77"/>
      <c r="W148" s="77"/>
      <c r="X148" s="78"/>
      <c r="Y148" s="38"/>
      <c r="Z148" s="38"/>
      <c r="AA148" s="38"/>
      <c r="AB148" s="38"/>
      <c r="AC148" s="38"/>
      <c r="AD148" s="38"/>
      <c r="AE148" s="38"/>
      <c r="AT148" s="19" t="s">
        <v>288</v>
      </c>
      <c r="AU148" s="19" t="s">
        <v>89</v>
      </c>
    </row>
    <row r="149" s="2" customFormat="1">
      <c r="A149" s="38"/>
      <c r="B149" s="39"/>
      <c r="C149" s="38"/>
      <c r="D149" s="219" t="s">
        <v>189</v>
      </c>
      <c r="E149" s="38"/>
      <c r="F149" s="223" t="s">
        <v>290</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189</v>
      </c>
      <c r="AU149" s="19" t="s">
        <v>89</v>
      </c>
    </row>
    <row r="150" s="13" customFormat="1">
      <c r="A150" s="13"/>
      <c r="B150" s="228"/>
      <c r="C150" s="13"/>
      <c r="D150" s="219" t="s">
        <v>291</v>
      </c>
      <c r="E150" s="229" t="s">
        <v>1</v>
      </c>
      <c r="F150" s="230" t="s">
        <v>292</v>
      </c>
      <c r="G150" s="13"/>
      <c r="H150" s="231">
        <v>558.75999999999999</v>
      </c>
      <c r="I150" s="232"/>
      <c r="J150" s="232"/>
      <c r="K150" s="13"/>
      <c r="L150" s="13"/>
      <c r="M150" s="228"/>
      <c r="N150" s="233"/>
      <c r="O150" s="234"/>
      <c r="P150" s="234"/>
      <c r="Q150" s="234"/>
      <c r="R150" s="234"/>
      <c r="S150" s="234"/>
      <c r="T150" s="234"/>
      <c r="U150" s="234"/>
      <c r="V150" s="234"/>
      <c r="W150" s="234"/>
      <c r="X150" s="235"/>
      <c r="Y150" s="13"/>
      <c r="Z150" s="13"/>
      <c r="AA150" s="13"/>
      <c r="AB150" s="13"/>
      <c r="AC150" s="13"/>
      <c r="AD150" s="13"/>
      <c r="AE150" s="13"/>
      <c r="AT150" s="229" t="s">
        <v>291</v>
      </c>
      <c r="AU150" s="229" t="s">
        <v>89</v>
      </c>
      <c r="AV150" s="13" t="s">
        <v>89</v>
      </c>
      <c r="AW150" s="13" t="s">
        <v>4</v>
      </c>
      <c r="AX150" s="13" t="s">
        <v>80</v>
      </c>
      <c r="AY150" s="229" t="s">
        <v>167</v>
      </c>
    </row>
    <row r="151" s="13" customFormat="1">
      <c r="A151" s="13"/>
      <c r="B151" s="228"/>
      <c r="C151" s="13"/>
      <c r="D151" s="219" t="s">
        <v>291</v>
      </c>
      <c r="E151" s="229" t="s">
        <v>1</v>
      </c>
      <c r="F151" s="230" t="s">
        <v>293</v>
      </c>
      <c r="G151" s="13"/>
      <c r="H151" s="231">
        <v>75.296000000000006</v>
      </c>
      <c r="I151" s="232"/>
      <c r="J151" s="232"/>
      <c r="K151" s="13"/>
      <c r="L151" s="13"/>
      <c r="M151" s="228"/>
      <c r="N151" s="233"/>
      <c r="O151" s="234"/>
      <c r="P151" s="234"/>
      <c r="Q151" s="234"/>
      <c r="R151" s="234"/>
      <c r="S151" s="234"/>
      <c r="T151" s="234"/>
      <c r="U151" s="234"/>
      <c r="V151" s="234"/>
      <c r="W151" s="234"/>
      <c r="X151" s="235"/>
      <c r="Y151" s="13"/>
      <c r="Z151" s="13"/>
      <c r="AA151" s="13"/>
      <c r="AB151" s="13"/>
      <c r="AC151" s="13"/>
      <c r="AD151" s="13"/>
      <c r="AE151" s="13"/>
      <c r="AT151" s="229" t="s">
        <v>291</v>
      </c>
      <c r="AU151" s="229" t="s">
        <v>89</v>
      </c>
      <c r="AV151" s="13" t="s">
        <v>89</v>
      </c>
      <c r="AW151" s="13" t="s">
        <v>4</v>
      </c>
      <c r="AX151" s="13" t="s">
        <v>80</v>
      </c>
      <c r="AY151" s="229" t="s">
        <v>167</v>
      </c>
    </row>
    <row r="152" s="14" customFormat="1">
      <c r="A152" s="14"/>
      <c r="B152" s="236"/>
      <c r="C152" s="14"/>
      <c r="D152" s="219" t="s">
        <v>291</v>
      </c>
      <c r="E152" s="237" t="s">
        <v>1</v>
      </c>
      <c r="F152" s="238" t="s">
        <v>294</v>
      </c>
      <c r="G152" s="14"/>
      <c r="H152" s="239">
        <v>634.05600000000004</v>
      </c>
      <c r="I152" s="240"/>
      <c r="J152" s="240"/>
      <c r="K152" s="14"/>
      <c r="L152" s="14"/>
      <c r="M152" s="236"/>
      <c r="N152" s="241"/>
      <c r="O152" s="242"/>
      <c r="P152" s="242"/>
      <c r="Q152" s="242"/>
      <c r="R152" s="242"/>
      <c r="S152" s="242"/>
      <c r="T152" s="242"/>
      <c r="U152" s="242"/>
      <c r="V152" s="242"/>
      <c r="W152" s="242"/>
      <c r="X152" s="243"/>
      <c r="Y152" s="14"/>
      <c r="Z152" s="14"/>
      <c r="AA152" s="14"/>
      <c r="AB152" s="14"/>
      <c r="AC152" s="14"/>
      <c r="AD152" s="14"/>
      <c r="AE152" s="14"/>
      <c r="AT152" s="237" t="s">
        <v>291</v>
      </c>
      <c r="AU152" s="237" t="s">
        <v>89</v>
      </c>
      <c r="AV152" s="14" t="s">
        <v>185</v>
      </c>
      <c r="AW152" s="14" t="s">
        <v>4</v>
      </c>
      <c r="AX152" s="14" t="s">
        <v>87</v>
      </c>
      <c r="AY152" s="237" t="s">
        <v>167</v>
      </c>
    </row>
    <row r="153" s="2" customFormat="1" ht="24" customHeight="1">
      <c r="A153" s="38"/>
      <c r="B153" s="204"/>
      <c r="C153" s="205" t="s">
        <v>185</v>
      </c>
      <c r="D153" s="205" t="s">
        <v>170</v>
      </c>
      <c r="E153" s="206" t="s">
        <v>303</v>
      </c>
      <c r="F153" s="207" t="s">
        <v>304</v>
      </c>
      <c r="G153" s="208" t="s">
        <v>305</v>
      </c>
      <c r="H153" s="209">
        <v>838.13999999999999</v>
      </c>
      <c r="I153" s="210"/>
      <c r="J153" s="210"/>
      <c r="K153" s="211">
        <f>ROUND(P153*H153,2)</f>
        <v>0</v>
      </c>
      <c r="L153" s="207" t="s">
        <v>174</v>
      </c>
      <c r="M153" s="39"/>
      <c r="N153" s="212" t="s">
        <v>1</v>
      </c>
      <c r="O153" s="213" t="s">
        <v>43</v>
      </c>
      <c r="P153" s="214">
        <f>I153+J153</f>
        <v>0</v>
      </c>
      <c r="Q153" s="214">
        <f>ROUND(I153*H153,2)</f>
        <v>0</v>
      </c>
      <c r="R153" s="214">
        <f>ROUND(J153*H153,2)</f>
        <v>0</v>
      </c>
      <c r="S153" s="77"/>
      <c r="T153" s="215">
        <f>S153*H153</f>
        <v>0</v>
      </c>
      <c r="U153" s="215">
        <v>0</v>
      </c>
      <c r="V153" s="215">
        <f>U153*H153</f>
        <v>0</v>
      </c>
      <c r="W153" s="215">
        <v>0</v>
      </c>
      <c r="X153" s="216">
        <f>W153*H153</f>
        <v>0</v>
      </c>
      <c r="Y153" s="38"/>
      <c r="Z153" s="38"/>
      <c r="AA153" s="38"/>
      <c r="AB153" s="38"/>
      <c r="AC153" s="38"/>
      <c r="AD153" s="38"/>
      <c r="AE153" s="38"/>
      <c r="AR153" s="217" t="s">
        <v>185</v>
      </c>
      <c r="AT153" s="217" t="s">
        <v>170</v>
      </c>
      <c r="AU153" s="217" t="s">
        <v>89</v>
      </c>
      <c r="AY153" s="19" t="s">
        <v>167</v>
      </c>
      <c r="BE153" s="218">
        <f>IF(O153="základní",K153,0)</f>
        <v>0</v>
      </c>
      <c r="BF153" s="218">
        <f>IF(O153="snížená",K153,0)</f>
        <v>0</v>
      </c>
      <c r="BG153" s="218">
        <f>IF(O153="zákl. přenesená",K153,0)</f>
        <v>0</v>
      </c>
      <c r="BH153" s="218">
        <f>IF(O153="sníž. přenesená",K153,0)</f>
        <v>0</v>
      </c>
      <c r="BI153" s="218">
        <f>IF(O153="nulová",K153,0)</f>
        <v>0</v>
      </c>
      <c r="BJ153" s="19" t="s">
        <v>87</v>
      </c>
      <c r="BK153" s="218">
        <f>ROUND(P153*H153,2)</f>
        <v>0</v>
      </c>
      <c r="BL153" s="19" t="s">
        <v>185</v>
      </c>
      <c r="BM153" s="217" t="s">
        <v>207</v>
      </c>
    </row>
    <row r="154" s="2" customFormat="1">
      <c r="A154" s="38"/>
      <c r="B154" s="39"/>
      <c r="C154" s="38"/>
      <c r="D154" s="219" t="s">
        <v>177</v>
      </c>
      <c r="E154" s="38"/>
      <c r="F154" s="220" t="s">
        <v>306</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177</v>
      </c>
      <c r="AU154" s="19" t="s">
        <v>89</v>
      </c>
    </row>
    <row r="155" s="2" customFormat="1">
      <c r="A155" s="38"/>
      <c r="B155" s="39"/>
      <c r="C155" s="38"/>
      <c r="D155" s="219" t="s">
        <v>288</v>
      </c>
      <c r="E155" s="38"/>
      <c r="F155" s="223" t="s">
        <v>307</v>
      </c>
      <c r="G155" s="38"/>
      <c r="H155" s="38"/>
      <c r="I155" s="134"/>
      <c r="J155" s="134"/>
      <c r="K155" s="38"/>
      <c r="L155" s="38"/>
      <c r="M155" s="39"/>
      <c r="N155" s="221"/>
      <c r="O155" s="222"/>
      <c r="P155" s="77"/>
      <c r="Q155" s="77"/>
      <c r="R155" s="77"/>
      <c r="S155" s="77"/>
      <c r="T155" s="77"/>
      <c r="U155" s="77"/>
      <c r="V155" s="77"/>
      <c r="W155" s="77"/>
      <c r="X155" s="78"/>
      <c r="Y155" s="38"/>
      <c r="Z155" s="38"/>
      <c r="AA155" s="38"/>
      <c r="AB155" s="38"/>
      <c r="AC155" s="38"/>
      <c r="AD155" s="38"/>
      <c r="AE155" s="38"/>
      <c r="AT155" s="19" t="s">
        <v>288</v>
      </c>
      <c r="AU155" s="19" t="s">
        <v>89</v>
      </c>
    </row>
    <row r="156" s="2" customFormat="1">
      <c r="A156" s="38"/>
      <c r="B156" s="39"/>
      <c r="C156" s="38"/>
      <c r="D156" s="219" t="s">
        <v>189</v>
      </c>
      <c r="E156" s="38"/>
      <c r="F156" s="223" t="s">
        <v>290</v>
      </c>
      <c r="G156" s="38"/>
      <c r="H156" s="38"/>
      <c r="I156" s="134"/>
      <c r="J156" s="134"/>
      <c r="K156" s="38"/>
      <c r="L156" s="38"/>
      <c r="M156" s="39"/>
      <c r="N156" s="221"/>
      <c r="O156" s="222"/>
      <c r="P156" s="77"/>
      <c r="Q156" s="77"/>
      <c r="R156" s="77"/>
      <c r="S156" s="77"/>
      <c r="T156" s="77"/>
      <c r="U156" s="77"/>
      <c r="V156" s="77"/>
      <c r="W156" s="77"/>
      <c r="X156" s="78"/>
      <c r="Y156" s="38"/>
      <c r="Z156" s="38"/>
      <c r="AA156" s="38"/>
      <c r="AB156" s="38"/>
      <c r="AC156" s="38"/>
      <c r="AD156" s="38"/>
      <c r="AE156" s="38"/>
      <c r="AT156" s="19" t="s">
        <v>189</v>
      </c>
      <c r="AU156" s="19" t="s">
        <v>89</v>
      </c>
    </row>
    <row r="157" s="13" customFormat="1">
      <c r="A157" s="13"/>
      <c r="B157" s="228"/>
      <c r="C157" s="13"/>
      <c r="D157" s="219" t="s">
        <v>291</v>
      </c>
      <c r="E157" s="229" t="s">
        <v>1</v>
      </c>
      <c r="F157" s="230" t="s">
        <v>308</v>
      </c>
      <c r="G157" s="13"/>
      <c r="H157" s="231">
        <v>838.13999999999999</v>
      </c>
      <c r="I157" s="232"/>
      <c r="J157" s="232"/>
      <c r="K157" s="13"/>
      <c r="L157" s="13"/>
      <c r="M157" s="228"/>
      <c r="N157" s="233"/>
      <c r="O157" s="234"/>
      <c r="P157" s="234"/>
      <c r="Q157" s="234"/>
      <c r="R157" s="234"/>
      <c r="S157" s="234"/>
      <c r="T157" s="234"/>
      <c r="U157" s="234"/>
      <c r="V157" s="234"/>
      <c r="W157" s="234"/>
      <c r="X157" s="235"/>
      <c r="Y157" s="13"/>
      <c r="Z157" s="13"/>
      <c r="AA157" s="13"/>
      <c r="AB157" s="13"/>
      <c r="AC157" s="13"/>
      <c r="AD157" s="13"/>
      <c r="AE157" s="13"/>
      <c r="AT157" s="229" t="s">
        <v>291</v>
      </c>
      <c r="AU157" s="229" t="s">
        <v>89</v>
      </c>
      <c r="AV157" s="13" t="s">
        <v>89</v>
      </c>
      <c r="AW157" s="13" t="s">
        <v>4</v>
      </c>
      <c r="AX157" s="13" t="s">
        <v>80</v>
      </c>
      <c r="AY157" s="229" t="s">
        <v>167</v>
      </c>
    </row>
    <row r="158" s="14" customFormat="1">
      <c r="A158" s="14"/>
      <c r="B158" s="236"/>
      <c r="C158" s="14"/>
      <c r="D158" s="219" t="s">
        <v>291</v>
      </c>
      <c r="E158" s="237" t="s">
        <v>1</v>
      </c>
      <c r="F158" s="238" t="s">
        <v>294</v>
      </c>
      <c r="G158" s="14"/>
      <c r="H158" s="239">
        <v>838.13999999999999</v>
      </c>
      <c r="I158" s="240"/>
      <c r="J158" s="240"/>
      <c r="K158" s="14"/>
      <c r="L158" s="14"/>
      <c r="M158" s="236"/>
      <c r="N158" s="241"/>
      <c r="O158" s="242"/>
      <c r="P158" s="242"/>
      <c r="Q158" s="242"/>
      <c r="R158" s="242"/>
      <c r="S158" s="242"/>
      <c r="T158" s="242"/>
      <c r="U158" s="242"/>
      <c r="V158" s="242"/>
      <c r="W158" s="242"/>
      <c r="X158" s="243"/>
      <c r="Y158" s="14"/>
      <c r="Z158" s="14"/>
      <c r="AA158" s="14"/>
      <c r="AB158" s="14"/>
      <c r="AC158" s="14"/>
      <c r="AD158" s="14"/>
      <c r="AE158" s="14"/>
      <c r="AT158" s="237" t="s">
        <v>291</v>
      </c>
      <c r="AU158" s="237" t="s">
        <v>89</v>
      </c>
      <c r="AV158" s="14" t="s">
        <v>185</v>
      </c>
      <c r="AW158" s="14" t="s">
        <v>4</v>
      </c>
      <c r="AX158" s="14" t="s">
        <v>87</v>
      </c>
      <c r="AY158" s="237" t="s">
        <v>167</v>
      </c>
    </row>
    <row r="159" s="12" customFormat="1" ht="22.8" customHeight="1">
      <c r="A159" s="12"/>
      <c r="B159" s="190"/>
      <c r="C159" s="12"/>
      <c r="D159" s="191" t="s">
        <v>79</v>
      </c>
      <c r="E159" s="202" t="s">
        <v>212</v>
      </c>
      <c r="F159" s="202" t="s">
        <v>309</v>
      </c>
      <c r="G159" s="12"/>
      <c r="H159" s="12"/>
      <c r="I159" s="193"/>
      <c r="J159" s="193"/>
      <c r="K159" s="203">
        <f>BK159</f>
        <v>0</v>
      </c>
      <c r="L159" s="12"/>
      <c r="M159" s="190"/>
      <c r="N159" s="195"/>
      <c r="O159" s="196"/>
      <c r="P159" s="196"/>
      <c r="Q159" s="197">
        <f>Q160+SUM(Q161:Q194)</f>
        <v>0</v>
      </c>
      <c r="R159" s="197">
        <f>R160+SUM(R161:R194)</f>
        <v>0</v>
      </c>
      <c r="S159" s="196"/>
      <c r="T159" s="198">
        <f>T160+SUM(T161:T194)</f>
        <v>0</v>
      </c>
      <c r="U159" s="196"/>
      <c r="V159" s="198">
        <f>V160+SUM(V161:V194)</f>
        <v>0</v>
      </c>
      <c r="W159" s="196"/>
      <c r="X159" s="199">
        <f>X160+SUM(X161:X194)</f>
        <v>2874.75614</v>
      </c>
      <c r="Y159" s="12"/>
      <c r="Z159" s="12"/>
      <c r="AA159" s="12"/>
      <c r="AB159" s="12"/>
      <c r="AC159" s="12"/>
      <c r="AD159" s="12"/>
      <c r="AE159" s="12"/>
      <c r="AR159" s="191" t="s">
        <v>87</v>
      </c>
      <c r="AT159" s="200" t="s">
        <v>79</v>
      </c>
      <c r="AU159" s="200" t="s">
        <v>87</v>
      </c>
      <c r="AY159" s="191" t="s">
        <v>167</v>
      </c>
      <c r="BK159" s="201">
        <f>BK160+SUM(BK161:BK194)</f>
        <v>0</v>
      </c>
    </row>
    <row r="160" s="2" customFormat="1" ht="24" customHeight="1">
      <c r="A160" s="38"/>
      <c r="B160" s="204"/>
      <c r="C160" s="205" t="s">
        <v>166</v>
      </c>
      <c r="D160" s="205" t="s">
        <v>170</v>
      </c>
      <c r="E160" s="206" t="s">
        <v>310</v>
      </c>
      <c r="F160" s="207" t="s">
        <v>311</v>
      </c>
      <c r="G160" s="208" t="s">
        <v>286</v>
      </c>
      <c r="H160" s="209">
        <v>177.56999999999999</v>
      </c>
      <c r="I160" s="210"/>
      <c r="J160" s="210"/>
      <c r="K160" s="211">
        <f>ROUND(P160*H160,2)</f>
        <v>0</v>
      </c>
      <c r="L160" s="207" t="s">
        <v>174</v>
      </c>
      <c r="M160" s="39"/>
      <c r="N160" s="212" t="s">
        <v>1</v>
      </c>
      <c r="O160" s="213" t="s">
        <v>43</v>
      </c>
      <c r="P160" s="214">
        <f>I160+J160</f>
        <v>0</v>
      </c>
      <c r="Q160" s="214">
        <f>ROUND(I160*H160,2)</f>
        <v>0</v>
      </c>
      <c r="R160" s="214">
        <f>ROUND(J160*H160,2)</f>
        <v>0</v>
      </c>
      <c r="S160" s="77"/>
      <c r="T160" s="215">
        <f>S160*H160</f>
        <v>0</v>
      </c>
      <c r="U160" s="215">
        <v>0</v>
      </c>
      <c r="V160" s="215">
        <f>U160*H160</f>
        <v>0</v>
      </c>
      <c r="W160" s="215">
        <v>0.039</v>
      </c>
      <c r="X160" s="216">
        <f>W160*H160</f>
        <v>6.92523</v>
      </c>
      <c r="Y160" s="38"/>
      <c r="Z160" s="38"/>
      <c r="AA160" s="38"/>
      <c r="AB160" s="38"/>
      <c r="AC160" s="38"/>
      <c r="AD160" s="38"/>
      <c r="AE160" s="38"/>
      <c r="AR160" s="217" t="s">
        <v>185</v>
      </c>
      <c r="AT160" s="217" t="s">
        <v>170</v>
      </c>
      <c r="AU160" s="217" t="s">
        <v>89</v>
      </c>
      <c r="AY160" s="19" t="s">
        <v>167</v>
      </c>
      <c r="BE160" s="218">
        <f>IF(O160="základní",K160,0)</f>
        <v>0</v>
      </c>
      <c r="BF160" s="218">
        <f>IF(O160="snížená",K160,0)</f>
        <v>0</v>
      </c>
      <c r="BG160" s="218">
        <f>IF(O160="zákl. přenesená",K160,0)</f>
        <v>0</v>
      </c>
      <c r="BH160" s="218">
        <f>IF(O160="sníž. přenesená",K160,0)</f>
        <v>0</v>
      </c>
      <c r="BI160" s="218">
        <f>IF(O160="nulová",K160,0)</f>
        <v>0</v>
      </c>
      <c r="BJ160" s="19" t="s">
        <v>87</v>
      </c>
      <c r="BK160" s="218">
        <f>ROUND(P160*H160,2)</f>
        <v>0</v>
      </c>
      <c r="BL160" s="19" t="s">
        <v>185</v>
      </c>
      <c r="BM160" s="217" t="s">
        <v>226</v>
      </c>
    </row>
    <row r="161" s="2" customFormat="1">
      <c r="A161" s="38"/>
      <c r="B161" s="39"/>
      <c r="C161" s="38"/>
      <c r="D161" s="219" t="s">
        <v>177</v>
      </c>
      <c r="E161" s="38"/>
      <c r="F161" s="220" t="s">
        <v>312</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177</v>
      </c>
      <c r="AU161" s="19" t="s">
        <v>89</v>
      </c>
    </row>
    <row r="162" s="2" customFormat="1">
      <c r="A162" s="38"/>
      <c r="B162" s="39"/>
      <c r="C162" s="38"/>
      <c r="D162" s="219" t="s">
        <v>288</v>
      </c>
      <c r="E162" s="38"/>
      <c r="F162" s="223" t="s">
        <v>313</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288</v>
      </c>
      <c r="AU162" s="19" t="s">
        <v>89</v>
      </c>
    </row>
    <row r="163" s="13" customFormat="1">
      <c r="A163" s="13"/>
      <c r="B163" s="228"/>
      <c r="C163" s="13"/>
      <c r="D163" s="219" t="s">
        <v>291</v>
      </c>
      <c r="E163" s="229" t="s">
        <v>1</v>
      </c>
      <c r="F163" s="230" t="s">
        <v>314</v>
      </c>
      <c r="G163" s="13"/>
      <c r="H163" s="231">
        <v>105.56999999999999</v>
      </c>
      <c r="I163" s="232"/>
      <c r="J163" s="232"/>
      <c r="K163" s="13"/>
      <c r="L163" s="13"/>
      <c r="M163" s="228"/>
      <c r="N163" s="233"/>
      <c r="O163" s="234"/>
      <c r="P163" s="234"/>
      <c r="Q163" s="234"/>
      <c r="R163" s="234"/>
      <c r="S163" s="234"/>
      <c r="T163" s="234"/>
      <c r="U163" s="234"/>
      <c r="V163" s="234"/>
      <c r="W163" s="234"/>
      <c r="X163" s="235"/>
      <c r="Y163" s="13"/>
      <c r="Z163" s="13"/>
      <c r="AA163" s="13"/>
      <c r="AB163" s="13"/>
      <c r="AC163" s="13"/>
      <c r="AD163" s="13"/>
      <c r="AE163" s="13"/>
      <c r="AT163" s="229" t="s">
        <v>291</v>
      </c>
      <c r="AU163" s="229" t="s">
        <v>89</v>
      </c>
      <c r="AV163" s="13" t="s">
        <v>89</v>
      </c>
      <c r="AW163" s="13" t="s">
        <v>4</v>
      </c>
      <c r="AX163" s="13" t="s">
        <v>80</v>
      </c>
      <c r="AY163" s="229" t="s">
        <v>167</v>
      </c>
    </row>
    <row r="164" s="15" customFormat="1">
      <c r="A164" s="15"/>
      <c r="B164" s="244"/>
      <c r="C164" s="15"/>
      <c r="D164" s="219" t="s">
        <v>291</v>
      </c>
      <c r="E164" s="245" t="s">
        <v>1</v>
      </c>
      <c r="F164" s="246" t="s">
        <v>315</v>
      </c>
      <c r="G164" s="15"/>
      <c r="H164" s="245" t="s">
        <v>1</v>
      </c>
      <c r="I164" s="247"/>
      <c r="J164" s="247"/>
      <c r="K164" s="15"/>
      <c r="L164" s="15"/>
      <c r="M164" s="244"/>
      <c r="N164" s="248"/>
      <c r="O164" s="249"/>
      <c r="P164" s="249"/>
      <c r="Q164" s="249"/>
      <c r="R164" s="249"/>
      <c r="S164" s="249"/>
      <c r="T164" s="249"/>
      <c r="U164" s="249"/>
      <c r="V164" s="249"/>
      <c r="W164" s="249"/>
      <c r="X164" s="250"/>
      <c r="Y164" s="15"/>
      <c r="Z164" s="15"/>
      <c r="AA164" s="15"/>
      <c r="AB164" s="15"/>
      <c r="AC164" s="15"/>
      <c r="AD164" s="15"/>
      <c r="AE164" s="15"/>
      <c r="AT164" s="245" t="s">
        <v>291</v>
      </c>
      <c r="AU164" s="245" t="s">
        <v>89</v>
      </c>
      <c r="AV164" s="15" t="s">
        <v>87</v>
      </c>
      <c r="AW164" s="15" t="s">
        <v>4</v>
      </c>
      <c r="AX164" s="15" t="s">
        <v>80</v>
      </c>
      <c r="AY164" s="245" t="s">
        <v>167</v>
      </c>
    </row>
    <row r="165" s="13" customFormat="1">
      <c r="A165" s="13"/>
      <c r="B165" s="228"/>
      <c r="C165" s="13"/>
      <c r="D165" s="219" t="s">
        <v>291</v>
      </c>
      <c r="E165" s="229" t="s">
        <v>1</v>
      </c>
      <c r="F165" s="230" t="s">
        <v>316</v>
      </c>
      <c r="G165" s="13"/>
      <c r="H165" s="231">
        <v>72</v>
      </c>
      <c r="I165" s="232"/>
      <c r="J165" s="232"/>
      <c r="K165" s="13"/>
      <c r="L165" s="13"/>
      <c r="M165" s="228"/>
      <c r="N165" s="233"/>
      <c r="O165" s="234"/>
      <c r="P165" s="234"/>
      <c r="Q165" s="234"/>
      <c r="R165" s="234"/>
      <c r="S165" s="234"/>
      <c r="T165" s="234"/>
      <c r="U165" s="234"/>
      <c r="V165" s="234"/>
      <c r="W165" s="234"/>
      <c r="X165" s="235"/>
      <c r="Y165" s="13"/>
      <c r="Z165" s="13"/>
      <c r="AA165" s="13"/>
      <c r="AB165" s="13"/>
      <c r="AC165" s="13"/>
      <c r="AD165" s="13"/>
      <c r="AE165" s="13"/>
      <c r="AT165" s="229" t="s">
        <v>291</v>
      </c>
      <c r="AU165" s="229" t="s">
        <v>89</v>
      </c>
      <c r="AV165" s="13" t="s">
        <v>89</v>
      </c>
      <c r="AW165" s="13" t="s">
        <v>4</v>
      </c>
      <c r="AX165" s="13" t="s">
        <v>80</v>
      </c>
      <c r="AY165" s="229" t="s">
        <v>167</v>
      </c>
    </row>
    <row r="166" s="14" customFormat="1">
      <c r="A166" s="14"/>
      <c r="B166" s="236"/>
      <c r="C166" s="14"/>
      <c r="D166" s="219" t="s">
        <v>291</v>
      </c>
      <c r="E166" s="237" t="s">
        <v>1</v>
      </c>
      <c r="F166" s="238" t="s">
        <v>294</v>
      </c>
      <c r="G166" s="14"/>
      <c r="H166" s="239">
        <v>177.56999999999999</v>
      </c>
      <c r="I166" s="240"/>
      <c r="J166" s="240"/>
      <c r="K166" s="14"/>
      <c r="L166" s="14"/>
      <c r="M166" s="236"/>
      <c r="N166" s="241"/>
      <c r="O166" s="242"/>
      <c r="P166" s="242"/>
      <c r="Q166" s="242"/>
      <c r="R166" s="242"/>
      <c r="S166" s="242"/>
      <c r="T166" s="242"/>
      <c r="U166" s="242"/>
      <c r="V166" s="242"/>
      <c r="W166" s="242"/>
      <c r="X166" s="243"/>
      <c r="Y166" s="14"/>
      <c r="Z166" s="14"/>
      <c r="AA166" s="14"/>
      <c r="AB166" s="14"/>
      <c r="AC166" s="14"/>
      <c r="AD166" s="14"/>
      <c r="AE166" s="14"/>
      <c r="AT166" s="237" t="s">
        <v>291</v>
      </c>
      <c r="AU166" s="237" t="s">
        <v>89</v>
      </c>
      <c r="AV166" s="14" t="s">
        <v>185</v>
      </c>
      <c r="AW166" s="14" t="s">
        <v>4</v>
      </c>
      <c r="AX166" s="14" t="s">
        <v>87</v>
      </c>
      <c r="AY166" s="237" t="s">
        <v>167</v>
      </c>
    </row>
    <row r="167" s="2" customFormat="1" ht="24" customHeight="1">
      <c r="A167" s="38"/>
      <c r="B167" s="204"/>
      <c r="C167" s="205" t="s">
        <v>195</v>
      </c>
      <c r="D167" s="205" t="s">
        <v>170</v>
      </c>
      <c r="E167" s="206" t="s">
        <v>317</v>
      </c>
      <c r="F167" s="207" t="s">
        <v>318</v>
      </c>
      <c r="G167" s="208" t="s">
        <v>286</v>
      </c>
      <c r="H167" s="209">
        <v>618.03200000000004</v>
      </c>
      <c r="I167" s="210"/>
      <c r="J167" s="210"/>
      <c r="K167" s="211">
        <f>ROUND(P167*H167,2)</f>
        <v>0</v>
      </c>
      <c r="L167" s="207" t="s">
        <v>174</v>
      </c>
      <c r="M167" s="39"/>
      <c r="N167" s="212" t="s">
        <v>1</v>
      </c>
      <c r="O167" s="213" t="s">
        <v>43</v>
      </c>
      <c r="P167" s="214">
        <f>I167+J167</f>
        <v>0</v>
      </c>
      <c r="Q167" s="214">
        <f>ROUND(I167*H167,2)</f>
        <v>0</v>
      </c>
      <c r="R167" s="214">
        <f>ROUND(J167*H167,2)</f>
        <v>0</v>
      </c>
      <c r="S167" s="77"/>
      <c r="T167" s="215">
        <f>S167*H167</f>
        <v>0</v>
      </c>
      <c r="U167" s="215">
        <v>0</v>
      </c>
      <c r="V167" s="215">
        <f>U167*H167</f>
        <v>0</v>
      </c>
      <c r="W167" s="215">
        <v>0.34999999999999998</v>
      </c>
      <c r="X167" s="216">
        <f>W167*H167</f>
        <v>216.31120000000001</v>
      </c>
      <c r="Y167" s="38"/>
      <c r="Z167" s="38"/>
      <c r="AA167" s="38"/>
      <c r="AB167" s="38"/>
      <c r="AC167" s="38"/>
      <c r="AD167" s="38"/>
      <c r="AE167" s="38"/>
      <c r="AR167" s="217" t="s">
        <v>185</v>
      </c>
      <c r="AT167" s="217" t="s">
        <v>170</v>
      </c>
      <c r="AU167" s="217" t="s">
        <v>89</v>
      </c>
      <c r="AY167" s="19" t="s">
        <v>167</v>
      </c>
      <c r="BE167" s="218">
        <f>IF(O167="základní",K167,0)</f>
        <v>0</v>
      </c>
      <c r="BF167" s="218">
        <f>IF(O167="snížená",K167,0)</f>
        <v>0</v>
      </c>
      <c r="BG167" s="218">
        <f>IF(O167="zákl. přenesená",K167,0)</f>
        <v>0</v>
      </c>
      <c r="BH167" s="218">
        <f>IF(O167="sníž. přenesená",K167,0)</f>
        <v>0</v>
      </c>
      <c r="BI167" s="218">
        <f>IF(O167="nulová",K167,0)</f>
        <v>0</v>
      </c>
      <c r="BJ167" s="19" t="s">
        <v>87</v>
      </c>
      <c r="BK167" s="218">
        <f>ROUND(P167*H167,2)</f>
        <v>0</v>
      </c>
      <c r="BL167" s="19" t="s">
        <v>185</v>
      </c>
      <c r="BM167" s="217" t="s">
        <v>235</v>
      </c>
    </row>
    <row r="168" s="2" customFormat="1">
      <c r="A168" s="38"/>
      <c r="B168" s="39"/>
      <c r="C168" s="38"/>
      <c r="D168" s="219" t="s">
        <v>177</v>
      </c>
      <c r="E168" s="38"/>
      <c r="F168" s="220" t="s">
        <v>319</v>
      </c>
      <c r="G168" s="38"/>
      <c r="H168" s="38"/>
      <c r="I168" s="134"/>
      <c r="J168" s="134"/>
      <c r="K168" s="38"/>
      <c r="L168" s="38"/>
      <c r="M168" s="39"/>
      <c r="N168" s="221"/>
      <c r="O168" s="222"/>
      <c r="P168" s="77"/>
      <c r="Q168" s="77"/>
      <c r="R168" s="77"/>
      <c r="S168" s="77"/>
      <c r="T168" s="77"/>
      <c r="U168" s="77"/>
      <c r="V168" s="77"/>
      <c r="W168" s="77"/>
      <c r="X168" s="78"/>
      <c r="Y168" s="38"/>
      <c r="Z168" s="38"/>
      <c r="AA168" s="38"/>
      <c r="AB168" s="38"/>
      <c r="AC168" s="38"/>
      <c r="AD168" s="38"/>
      <c r="AE168" s="38"/>
      <c r="AT168" s="19" t="s">
        <v>177</v>
      </c>
      <c r="AU168" s="19" t="s">
        <v>89</v>
      </c>
    </row>
    <row r="169" s="2" customFormat="1">
      <c r="A169" s="38"/>
      <c r="B169" s="39"/>
      <c r="C169" s="38"/>
      <c r="D169" s="219" t="s">
        <v>288</v>
      </c>
      <c r="E169" s="38"/>
      <c r="F169" s="223" t="s">
        <v>313</v>
      </c>
      <c r="G169" s="38"/>
      <c r="H169" s="38"/>
      <c r="I169" s="134"/>
      <c r="J169" s="134"/>
      <c r="K169" s="38"/>
      <c r="L169" s="38"/>
      <c r="M169" s="39"/>
      <c r="N169" s="221"/>
      <c r="O169" s="222"/>
      <c r="P169" s="77"/>
      <c r="Q169" s="77"/>
      <c r="R169" s="77"/>
      <c r="S169" s="77"/>
      <c r="T169" s="77"/>
      <c r="U169" s="77"/>
      <c r="V169" s="77"/>
      <c r="W169" s="77"/>
      <c r="X169" s="78"/>
      <c r="Y169" s="38"/>
      <c r="Z169" s="38"/>
      <c r="AA169" s="38"/>
      <c r="AB169" s="38"/>
      <c r="AC169" s="38"/>
      <c r="AD169" s="38"/>
      <c r="AE169" s="38"/>
      <c r="AT169" s="19" t="s">
        <v>288</v>
      </c>
      <c r="AU169" s="19" t="s">
        <v>89</v>
      </c>
    </row>
    <row r="170" s="15" customFormat="1">
      <c r="A170" s="15"/>
      <c r="B170" s="244"/>
      <c r="C170" s="15"/>
      <c r="D170" s="219" t="s">
        <v>291</v>
      </c>
      <c r="E170" s="245" t="s">
        <v>1</v>
      </c>
      <c r="F170" s="246" t="s">
        <v>320</v>
      </c>
      <c r="G170" s="15"/>
      <c r="H170" s="245" t="s">
        <v>1</v>
      </c>
      <c r="I170" s="247"/>
      <c r="J170" s="247"/>
      <c r="K170" s="15"/>
      <c r="L170" s="15"/>
      <c r="M170" s="244"/>
      <c r="N170" s="248"/>
      <c r="O170" s="249"/>
      <c r="P170" s="249"/>
      <c r="Q170" s="249"/>
      <c r="R170" s="249"/>
      <c r="S170" s="249"/>
      <c r="T170" s="249"/>
      <c r="U170" s="249"/>
      <c r="V170" s="249"/>
      <c r="W170" s="249"/>
      <c r="X170" s="250"/>
      <c r="Y170" s="15"/>
      <c r="Z170" s="15"/>
      <c r="AA170" s="15"/>
      <c r="AB170" s="15"/>
      <c r="AC170" s="15"/>
      <c r="AD170" s="15"/>
      <c r="AE170" s="15"/>
      <c r="AT170" s="245" t="s">
        <v>291</v>
      </c>
      <c r="AU170" s="245" t="s">
        <v>89</v>
      </c>
      <c r="AV170" s="15" t="s">
        <v>87</v>
      </c>
      <c r="AW170" s="15" t="s">
        <v>4</v>
      </c>
      <c r="AX170" s="15" t="s">
        <v>80</v>
      </c>
      <c r="AY170" s="245" t="s">
        <v>167</v>
      </c>
    </row>
    <row r="171" s="15" customFormat="1">
      <c r="A171" s="15"/>
      <c r="B171" s="244"/>
      <c r="C171" s="15"/>
      <c r="D171" s="219" t="s">
        <v>291</v>
      </c>
      <c r="E171" s="245" t="s">
        <v>1</v>
      </c>
      <c r="F171" s="246" t="s">
        <v>321</v>
      </c>
      <c r="G171" s="15"/>
      <c r="H171" s="245" t="s">
        <v>1</v>
      </c>
      <c r="I171" s="247"/>
      <c r="J171" s="247"/>
      <c r="K171" s="15"/>
      <c r="L171" s="15"/>
      <c r="M171" s="244"/>
      <c r="N171" s="248"/>
      <c r="O171" s="249"/>
      <c r="P171" s="249"/>
      <c r="Q171" s="249"/>
      <c r="R171" s="249"/>
      <c r="S171" s="249"/>
      <c r="T171" s="249"/>
      <c r="U171" s="249"/>
      <c r="V171" s="249"/>
      <c r="W171" s="249"/>
      <c r="X171" s="250"/>
      <c r="Y171" s="15"/>
      <c r="Z171" s="15"/>
      <c r="AA171" s="15"/>
      <c r="AB171" s="15"/>
      <c r="AC171" s="15"/>
      <c r="AD171" s="15"/>
      <c r="AE171" s="15"/>
      <c r="AT171" s="245" t="s">
        <v>291</v>
      </c>
      <c r="AU171" s="245" t="s">
        <v>89</v>
      </c>
      <c r="AV171" s="15" t="s">
        <v>87</v>
      </c>
      <c r="AW171" s="15" t="s">
        <v>4</v>
      </c>
      <c r="AX171" s="15" t="s">
        <v>80</v>
      </c>
      <c r="AY171" s="245" t="s">
        <v>167</v>
      </c>
    </row>
    <row r="172" s="13" customFormat="1">
      <c r="A172" s="13"/>
      <c r="B172" s="228"/>
      <c r="C172" s="13"/>
      <c r="D172" s="219" t="s">
        <v>291</v>
      </c>
      <c r="E172" s="229" t="s">
        <v>1</v>
      </c>
      <c r="F172" s="230" t="s">
        <v>322</v>
      </c>
      <c r="G172" s="13"/>
      <c r="H172" s="231">
        <v>618.03200000000004</v>
      </c>
      <c r="I172" s="232"/>
      <c r="J172" s="232"/>
      <c r="K172" s="13"/>
      <c r="L172" s="13"/>
      <c r="M172" s="228"/>
      <c r="N172" s="233"/>
      <c r="O172" s="234"/>
      <c r="P172" s="234"/>
      <c r="Q172" s="234"/>
      <c r="R172" s="234"/>
      <c r="S172" s="234"/>
      <c r="T172" s="234"/>
      <c r="U172" s="234"/>
      <c r="V172" s="234"/>
      <c r="W172" s="234"/>
      <c r="X172" s="235"/>
      <c r="Y172" s="13"/>
      <c r="Z172" s="13"/>
      <c r="AA172" s="13"/>
      <c r="AB172" s="13"/>
      <c r="AC172" s="13"/>
      <c r="AD172" s="13"/>
      <c r="AE172" s="13"/>
      <c r="AT172" s="229" t="s">
        <v>291</v>
      </c>
      <c r="AU172" s="229" t="s">
        <v>89</v>
      </c>
      <c r="AV172" s="13" t="s">
        <v>89</v>
      </c>
      <c r="AW172" s="13" t="s">
        <v>4</v>
      </c>
      <c r="AX172" s="13" t="s">
        <v>80</v>
      </c>
      <c r="AY172" s="229" t="s">
        <v>167</v>
      </c>
    </row>
    <row r="173" s="14" customFormat="1">
      <c r="A173" s="14"/>
      <c r="B173" s="236"/>
      <c r="C173" s="14"/>
      <c r="D173" s="219" t="s">
        <v>291</v>
      </c>
      <c r="E173" s="237" t="s">
        <v>1</v>
      </c>
      <c r="F173" s="238" t="s">
        <v>294</v>
      </c>
      <c r="G173" s="14"/>
      <c r="H173" s="239">
        <v>618.03200000000004</v>
      </c>
      <c r="I173" s="240"/>
      <c r="J173" s="240"/>
      <c r="K173" s="14"/>
      <c r="L173" s="14"/>
      <c r="M173" s="236"/>
      <c r="N173" s="241"/>
      <c r="O173" s="242"/>
      <c r="P173" s="242"/>
      <c r="Q173" s="242"/>
      <c r="R173" s="242"/>
      <c r="S173" s="242"/>
      <c r="T173" s="242"/>
      <c r="U173" s="242"/>
      <c r="V173" s="242"/>
      <c r="W173" s="242"/>
      <c r="X173" s="243"/>
      <c r="Y173" s="14"/>
      <c r="Z173" s="14"/>
      <c r="AA173" s="14"/>
      <c r="AB173" s="14"/>
      <c r="AC173" s="14"/>
      <c r="AD173" s="14"/>
      <c r="AE173" s="14"/>
      <c r="AT173" s="237" t="s">
        <v>291</v>
      </c>
      <c r="AU173" s="237" t="s">
        <v>89</v>
      </c>
      <c r="AV173" s="14" t="s">
        <v>185</v>
      </c>
      <c r="AW173" s="14" t="s">
        <v>4</v>
      </c>
      <c r="AX173" s="14" t="s">
        <v>87</v>
      </c>
      <c r="AY173" s="237" t="s">
        <v>167</v>
      </c>
    </row>
    <row r="174" s="2" customFormat="1" ht="24" customHeight="1">
      <c r="A174" s="38"/>
      <c r="B174" s="204"/>
      <c r="C174" s="205" t="s">
        <v>200</v>
      </c>
      <c r="D174" s="205" t="s">
        <v>170</v>
      </c>
      <c r="E174" s="206" t="s">
        <v>323</v>
      </c>
      <c r="F174" s="207" t="s">
        <v>324</v>
      </c>
      <c r="G174" s="208" t="s">
        <v>286</v>
      </c>
      <c r="H174" s="209">
        <v>4708.8999999999996</v>
      </c>
      <c r="I174" s="210"/>
      <c r="J174" s="210"/>
      <c r="K174" s="211">
        <f>ROUND(P174*H174,2)</f>
        <v>0</v>
      </c>
      <c r="L174" s="207" t="s">
        <v>174</v>
      </c>
      <c r="M174" s="39"/>
      <c r="N174" s="212" t="s">
        <v>1</v>
      </c>
      <c r="O174" s="213" t="s">
        <v>43</v>
      </c>
      <c r="P174" s="214">
        <f>I174+J174</f>
        <v>0</v>
      </c>
      <c r="Q174" s="214">
        <f>ROUND(I174*H174,2)</f>
        <v>0</v>
      </c>
      <c r="R174" s="214">
        <f>ROUND(J174*H174,2)</f>
        <v>0</v>
      </c>
      <c r="S174" s="77"/>
      <c r="T174" s="215">
        <f>S174*H174</f>
        <v>0</v>
      </c>
      <c r="U174" s="215">
        <v>0</v>
      </c>
      <c r="V174" s="215">
        <f>U174*H174</f>
        <v>0</v>
      </c>
      <c r="W174" s="215">
        <v>0.45000000000000001</v>
      </c>
      <c r="X174" s="216">
        <f>W174*H174</f>
        <v>2119.0050000000001</v>
      </c>
      <c r="Y174" s="38"/>
      <c r="Z174" s="38"/>
      <c r="AA174" s="38"/>
      <c r="AB174" s="38"/>
      <c r="AC174" s="38"/>
      <c r="AD174" s="38"/>
      <c r="AE174" s="38"/>
      <c r="AR174" s="217" t="s">
        <v>185</v>
      </c>
      <c r="AT174" s="217" t="s">
        <v>170</v>
      </c>
      <c r="AU174" s="217" t="s">
        <v>89</v>
      </c>
      <c r="AY174" s="19" t="s">
        <v>167</v>
      </c>
      <c r="BE174" s="218">
        <f>IF(O174="základní",K174,0)</f>
        <v>0</v>
      </c>
      <c r="BF174" s="218">
        <f>IF(O174="snížená",K174,0)</f>
        <v>0</v>
      </c>
      <c r="BG174" s="218">
        <f>IF(O174="zákl. přenesená",K174,0)</f>
        <v>0</v>
      </c>
      <c r="BH174" s="218">
        <f>IF(O174="sníž. přenesená",K174,0)</f>
        <v>0</v>
      </c>
      <c r="BI174" s="218">
        <f>IF(O174="nulová",K174,0)</f>
        <v>0</v>
      </c>
      <c r="BJ174" s="19" t="s">
        <v>87</v>
      </c>
      <c r="BK174" s="218">
        <f>ROUND(P174*H174,2)</f>
        <v>0</v>
      </c>
      <c r="BL174" s="19" t="s">
        <v>185</v>
      </c>
      <c r="BM174" s="217" t="s">
        <v>246</v>
      </c>
    </row>
    <row r="175" s="2" customFormat="1">
      <c r="A175" s="38"/>
      <c r="B175" s="39"/>
      <c r="C175" s="38"/>
      <c r="D175" s="219" t="s">
        <v>177</v>
      </c>
      <c r="E175" s="38"/>
      <c r="F175" s="220" t="s">
        <v>325</v>
      </c>
      <c r="G175" s="38"/>
      <c r="H175" s="38"/>
      <c r="I175" s="134"/>
      <c r="J175" s="134"/>
      <c r="K175" s="38"/>
      <c r="L175" s="38"/>
      <c r="M175" s="39"/>
      <c r="N175" s="221"/>
      <c r="O175" s="222"/>
      <c r="P175" s="77"/>
      <c r="Q175" s="77"/>
      <c r="R175" s="77"/>
      <c r="S175" s="77"/>
      <c r="T175" s="77"/>
      <c r="U175" s="77"/>
      <c r="V175" s="77"/>
      <c r="W175" s="77"/>
      <c r="X175" s="78"/>
      <c r="Y175" s="38"/>
      <c r="Z175" s="38"/>
      <c r="AA175" s="38"/>
      <c r="AB175" s="38"/>
      <c r="AC175" s="38"/>
      <c r="AD175" s="38"/>
      <c r="AE175" s="38"/>
      <c r="AT175" s="19" t="s">
        <v>177</v>
      </c>
      <c r="AU175" s="19" t="s">
        <v>89</v>
      </c>
    </row>
    <row r="176" s="2" customFormat="1">
      <c r="A176" s="38"/>
      <c r="B176" s="39"/>
      <c r="C176" s="38"/>
      <c r="D176" s="219" t="s">
        <v>288</v>
      </c>
      <c r="E176" s="38"/>
      <c r="F176" s="223" t="s">
        <v>313</v>
      </c>
      <c r="G176" s="38"/>
      <c r="H176" s="38"/>
      <c r="I176" s="134"/>
      <c r="J176" s="134"/>
      <c r="K176" s="38"/>
      <c r="L176" s="38"/>
      <c r="M176" s="39"/>
      <c r="N176" s="221"/>
      <c r="O176" s="222"/>
      <c r="P176" s="77"/>
      <c r="Q176" s="77"/>
      <c r="R176" s="77"/>
      <c r="S176" s="77"/>
      <c r="T176" s="77"/>
      <c r="U176" s="77"/>
      <c r="V176" s="77"/>
      <c r="W176" s="77"/>
      <c r="X176" s="78"/>
      <c r="Y176" s="38"/>
      <c r="Z176" s="38"/>
      <c r="AA176" s="38"/>
      <c r="AB176" s="38"/>
      <c r="AC176" s="38"/>
      <c r="AD176" s="38"/>
      <c r="AE176" s="38"/>
      <c r="AT176" s="19" t="s">
        <v>288</v>
      </c>
      <c r="AU176" s="19" t="s">
        <v>89</v>
      </c>
    </row>
    <row r="177" s="15" customFormat="1">
      <c r="A177" s="15"/>
      <c r="B177" s="244"/>
      <c r="C177" s="15"/>
      <c r="D177" s="219" t="s">
        <v>291</v>
      </c>
      <c r="E177" s="245" t="s">
        <v>1</v>
      </c>
      <c r="F177" s="246" t="s">
        <v>326</v>
      </c>
      <c r="G177" s="15"/>
      <c r="H177" s="245" t="s">
        <v>1</v>
      </c>
      <c r="I177" s="247"/>
      <c r="J177" s="247"/>
      <c r="K177" s="15"/>
      <c r="L177" s="15"/>
      <c r="M177" s="244"/>
      <c r="N177" s="248"/>
      <c r="O177" s="249"/>
      <c r="P177" s="249"/>
      <c r="Q177" s="249"/>
      <c r="R177" s="249"/>
      <c r="S177" s="249"/>
      <c r="T177" s="249"/>
      <c r="U177" s="249"/>
      <c r="V177" s="249"/>
      <c r="W177" s="249"/>
      <c r="X177" s="250"/>
      <c r="Y177" s="15"/>
      <c r="Z177" s="15"/>
      <c r="AA177" s="15"/>
      <c r="AB177" s="15"/>
      <c r="AC177" s="15"/>
      <c r="AD177" s="15"/>
      <c r="AE177" s="15"/>
      <c r="AT177" s="245" t="s">
        <v>291</v>
      </c>
      <c r="AU177" s="245" t="s">
        <v>89</v>
      </c>
      <c r="AV177" s="15" t="s">
        <v>87</v>
      </c>
      <c r="AW177" s="15" t="s">
        <v>4</v>
      </c>
      <c r="AX177" s="15" t="s">
        <v>80</v>
      </c>
      <c r="AY177" s="245" t="s">
        <v>167</v>
      </c>
    </row>
    <row r="178" s="15" customFormat="1">
      <c r="A178" s="15"/>
      <c r="B178" s="244"/>
      <c r="C178" s="15"/>
      <c r="D178" s="219" t="s">
        <v>291</v>
      </c>
      <c r="E178" s="245" t="s">
        <v>1</v>
      </c>
      <c r="F178" s="246" t="s">
        <v>321</v>
      </c>
      <c r="G178" s="15"/>
      <c r="H178" s="245" t="s">
        <v>1</v>
      </c>
      <c r="I178" s="247"/>
      <c r="J178" s="247"/>
      <c r="K178" s="15"/>
      <c r="L178" s="15"/>
      <c r="M178" s="244"/>
      <c r="N178" s="248"/>
      <c r="O178" s="249"/>
      <c r="P178" s="249"/>
      <c r="Q178" s="249"/>
      <c r="R178" s="249"/>
      <c r="S178" s="249"/>
      <c r="T178" s="249"/>
      <c r="U178" s="249"/>
      <c r="V178" s="249"/>
      <c r="W178" s="249"/>
      <c r="X178" s="250"/>
      <c r="Y178" s="15"/>
      <c r="Z178" s="15"/>
      <c r="AA178" s="15"/>
      <c r="AB178" s="15"/>
      <c r="AC178" s="15"/>
      <c r="AD178" s="15"/>
      <c r="AE178" s="15"/>
      <c r="AT178" s="245" t="s">
        <v>291</v>
      </c>
      <c r="AU178" s="245" t="s">
        <v>89</v>
      </c>
      <c r="AV178" s="15" t="s">
        <v>87</v>
      </c>
      <c r="AW178" s="15" t="s">
        <v>4</v>
      </c>
      <c r="AX178" s="15" t="s">
        <v>80</v>
      </c>
      <c r="AY178" s="245" t="s">
        <v>167</v>
      </c>
    </row>
    <row r="179" s="13" customFormat="1">
      <c r="A179" s="13"/>
      <c r="B179" s="228"/>
      <c r="C179" s="13"/>
      <c r="D179" s="219" t="s">
        <v>291</v>
      </c>
      <c r="E179" s="229" t="s">
        <v>1</v>
      </c>
      <c r="F179" s="230" t="s">
        <v>327</v>
      </c>
      <c r="G179" s="13"/>
      <c r="H179" s="231">
        <v>4155.3000000000002</v>
      </c>
      <c r="I179" s="232"/>
      <c r="J179" s="232"/>
      <c r="K179" s="13"/>
      <c r="L179" s="13"/>
      <c r="M179" s="228"/>
      <c r="N179" s="233"/>
      <c r="O179" s="234"/>
      <c r="P179" s="234"/>
      <c r="Q179" s="234"/>
      <c r="R179" s="234"/>
      <c r="S179" s="234"/>
      <c r="T179" s="234"/>
      <c r="U179" s="234"/>
      <c r="V179" s="234"/>
      <c r="W179" s="234"/>
      <c r="X179" s="235"/>
      <c r="Y179" s="13"/>
      <c r="Z179" s="13"/>
      <c r="AA179" s="13"/>
      <c r="AB179" s="13"/>
      <c r="AC179" s="13"/>
      <c r="AD179" s="13"/>
      <c r="AE179" s="13"/>
      <c r="AT179" s="229" t="s">
        <v>291</v>
      </c>
      <c r="AU179" s="229" t="s">
        <v>89</v>
      </c>
      <c r="AV179" s="13" t="s">
        <v>89</v>
      </c>
      <c r="AW179" s="13" t="s">
        <v>4</v>
      </c>
      <c r="AX179" s="13" t="s">
        <v>80</v>
      </c>
      <c r="AY179" s="229" t="s">
        <v>167</v>
      </c>
    </row>
    <row r="180" s="13" customFormat="1">
      <c r="A180" s="13"/>
      <c r="B180" s="228"/>
      <c r="C180" s="13"/>
      <c r="D180" s="219" t="s">
        <v>291</v>
      </c>
      <c r="E180" s="229" t="s">
        <v>1</v>
      </c>
      <c r="F180" s="230" t="s">
        <v>328</v>
      </c>
      <c r="G180" s="13"/>
      <c r="H180" s="231">
        <v>553.60000000000002</v>
      </c>
      <c r="I180" s="232"/>
      <c r="J180" s="232"/>
      <c r="K180" s="13"/>
      <c r="L180" s="13"/>
      <c r="M180" s="228"/>
      <c r="N180" s="233"/>
      <c r="O180" s="234"/>
      <c r="P180" s="234"/>
      <c r="Q180" s="234"/>
      <c r="R180" s="234"/>
      <c r="S180" s="234"/>
      <c r="T180" s="234"/>
      <c r="U180" s="234"/>
      <c r="V180" s="234"/>
      <c r="W180" s="234"/>
      <c r="X180" s="235"/>
      <c r="Y180" s="13"/>
      <c r="Z180" s="13"/>
      <c r="AA180" s="13"/>
      <c r="AB180" s="13"/>
      <c r="AC180" s="13"/>
      <c r="AD180" s="13"/>
      <c r="AE180" s="13"/>
      <c r="AT180" s="229" t="s">
        <v>291</v>
      </c>
      <c r="AU180" s="229" t="s">
        <v>89</v>
      </c>
      <c r="AV180" s="13" t="s">
        <v>89</v>
      </c>
      <c r="AW180" s="13" t="s">
        <v>4</v>
      </c>
      <c r="AX180" s="13" t="s">
        <v>80</v>
      </c>
      <c r="AY180" s="229" t="s">
        <v>167</v>
      </c>
    </row>
    <row r="181" s="14" customFormat="1">
      <c r="A181" s="14"/>
      <c r="B181" s="236"/>
      <c r="C181" s="14"/>
      <c r="D181" s="219" t="s">
        <v>291</v>
      </c>
      <c r="E181" s="237" t="s">
        <v>1</v>
      </c>
      <c r="F181" s="238" t="s">
        <v>294</v>
      </c>
      <c r="G181" s="14"/>
      <c r="H181" s="239">
        <v>4708.8999999999996</v>
      </c>
      <c r="I181" s="240"/>
      <c r="J181" s="240"/>
      <c r="K181" s="14"/>
      <c r="L181" s="14"/>
      <c r="M181" s="236"/>
      <c r="N181" s="241"/>
      <c r="O181" s="242"/>
      <c r="P181" s="242"/>
      <c r="Q181" s="242"/>
      <c r="R181" s="242"/>
      <c r="S181" s="242"/>
      <c r="T181" s="242"/>
      <c r="U181" s="242"/>
      <c r="V181" s="242"/>
      <c r="W181" s="242"/>
      <c r="X181" s="243"/>
      <c r="Y181" s="14"/>
      <c r="Z181" s="14"/>
      <c r="AA181" s="14"/>
      <c r="AB181" s="14"/>
      <c r="AC181" s="14"/>
      <c r="AD181" s="14"/>
      <c r="AE181" s="14"/>
      <c r="AT181" s="237" t="s">
        <v>291</v>
      </c>
      <c r="AU181" s="237" t="s">
        <v>89</v>
      </c>
      <c r="AV181" s="14" t="s">
        <v>185</v>
      </c>
      <c r="AW181" s="14" t="s">
        <v>4</v>
      </c>
      <c r="AX181" s="14" t="s">
        <v>87</v>
      </c>
      <c r="AY181" s="237" t="s">
        <v>167</v>
      </c>
    </row>
    <row r="182" s="2" customFormat="1" ht="24" customHeight="1">
      <c r="A182" s="38"/>
      <c r="B182" s="204"/>
      <c r="C182" s="205" t="s">
        <v>207</v>
      </c>
      <c r="D182" s="205" t="s">
        <v>170</v>
      </c>
      <c r="E182" s="206" t="s">
        <v>329</v>
      </c>
      <c r="F182" s="207" t="s">
        <v>330</v>
      </c>
      <c r="G182" s="208" t="s">
        <v>286</v>
      </c>
      <c r="H182" s="209">
        <v>295.02199999999999</v>
      </c>
      <c r="I182" s="210"/>
      <c r="J182" s="210"/>
      <c r="K182" s="211">
        <f>ROUND(P182*H182,2)</f>
        <v>0</v>
      </c>
      <c r="L182" s="207" t="s">
        <v>174</v>
      </c>
      <c r="M182" s="39"/>
      <c r="N182" s="212" t="s">
        <v>1</v>
      </c>
      <c r="O182" s="213" t="s">
        <v>43</v>
      </c>
      <c r="P182" s="214">
        <f>I182+J182</f>
        <v>0</v>
      </c>
      <c r="Q182" s="214">
        <f>ROUND(I182*H182,2)</f>
        <v>0</v>
      </c>
      <c r="R182" s="214">
        <f>ROUND(J182*H182,2)</f>
        <v>0</v>
      </c>
      <c r="S182" s="77"/>
      <c r="T182" s="215">
        <f>S182*H182</f>
        <v>0</v>
      </c>
      <c r="U182" s="215">
        <v>0</v>
      </c>
      <c r="V182" s="215">
        <f>U182*H182</f>
        <v>0</v>
      </c>
      <c r="W182" s="215">
        <v>1.8049999999999999</v>
      </c>
      <c r="X182" s="216">
        <f>W182*H182</f>
        <v>532.51470999999992</v>
      </c>
      <c r="Y182" s="38"/>
      <c r="Z182" s="38"/>
      <c r="AA182" s="38"/>
      <c r="AB182" s="38"/>
      <c r="AC182" s="38"/>
      <c r="AD182" s="38"/>
      <c r="AE182" s="38"/>
      <c r="AR182" s="217" t="s">
        <v>185</v>
      </c>
      <c r="AT182" s="217" t="s">
        <v>170</v>
      </c>
      <c r="AU182" s="217" t="s">
        <v>89</v>
      </c>
      <c r="AY182" s="19" t="s">
        <v>167</v>
      </c>
      <c r="BE182" s="218">
        <f>IF(O182="základní",K182,0)</f>
        <v>0</v>
      </c>
      <c r="BF182" s="218">
        <f>IF(O182="snížená",K182,0)</f>
        <v>0</v>
      </c>
      <c r="BG182" s="218">
        <f>IF(O182="zákl. přenesená",K182,0)</f>
        <v>0</v>
      </c>
      <c r="BH182" s="218">
        <f>IF(O182="sníž. přenesená",K182,0)</f>
        <v>0</v>
      </c>
      <c r="BI182" s="218">
        <f>IF(O182="nulová",K182,0)</f>
        <v>0</v>
      </c>
      <c r="BJ182" s="19" t="s">
        <v>87</v>
      </c>
      <c r="BK182" s="218">
        <f>ROUND(P182*H182,2)</f>
        <v>0</v>
      </c>
      <c r="BL182" s="19" t="s">
        <v>185</v>
      </c>
      <c r="BM182" s="217" t="s">
        <v>255</v>
      </c>
    </row>
    <row r="183" s="2" customFormat="1">
      <c r="A183" s="38"/>
      <c r="B183" s="39"/>
      <c r="C183" s="38"/>
      <c r="D183" s="219" t="s">
        <v>177</v>
      </c>
      <c r="E183" s="38"/>
      <c r="F183" s="220" t="s">
        <v>331</v>
      </c>
      <c r="G183" s="38"/>
      <c r="H183" s="38"/>
      <c r="I183" s="134"/>
      <c r="J183" s="134"/>
      <c r="K183" s="38"/>
      <c r="L183" s="38"/>
      <c r="M183" s="39"/>
      <c r="N183" s="221"/>
      <c r="O183" s="222"/>
      <c r="P183" s="77"/>
      <c r="Q183" s="77"/>
      <c r="R183" s="77"/>
      <c r="S183" s="77"/>
      <c r="T183" s="77"/>
      <c r="U183" s="77"/>
      <c r="V183" s="77"/>
      <c r="W183" s="77"/>
      <c r="X183" s="78"/>
      <c r="Y183" s="38"/>
      <c r="Z183" s="38"/>
      <c r="AA183" s="38"/>
      <c r="AB183" s="38"/>
      <c r="AC183" s="38"/>
      <c r="AD183" s="38"/>
      <c r="AE183" s="38"/>
      <c r="AT183" s="19" t="s">
        <v>177</v>
      </c>
      <c r="AU183" s="19" t="s">
        <v>89</v>
      </c>
    </row>
    <row r="184" s="2" customFormat="1">
      <c r="A184" s="38"/>
      <c r="B184" s="39"/>
      <c r="C184" s="38"/>
      <c r="D184" s="219" t="s">
        <v>288</v>
      </c>
      <c r="E184" s="38"/>
      <c r="F184" s="223" t="s">
        <v>332</v>
      </c>
      <c r="G184" s="38"/>
      <c r="H184" s="38"/>
      <c r="I184" s="134"/>
      <c r="J184" s="134"/>
      <c r="K184" s="38"/>
      <c r="L184" s="38"/>
      <c r="M184" s="39"/>
      <c r="N184" s="221"/>
      <c r="O184" s="222"/>
      <c r="P184" s="77"/>
      <c r="Q184" s="77"/>
      <c r="R184" s="77"/>
      <c r="S184" s="77"/>
      <c r="T184" s="77"/>
      <c r="U184" s="77"/>
      <c r="V184" s="77"/>
      <c r="W184" s="77"/>
      <c r="X184" s="78"/>
      <c r="Y184" s="38"/>
      <c r="Z184" s="38"/>
      <c r="AA184" s="38"/>
      <c r="AB184" s="38"/>
      <c r="AC184" s="38"/>
      <c r="AD184" s="38"/>
      <c r="AE184" s="38"/>
      <c r="AT184" s="19" t="s">
        <v>288</v>
      </c>
      <c r="AU184" s="19" t="s">
        <v>89</v>
      </c>
    </row>
    <row r="185" s="2" customFormat="1">
      <c r="A185" s="38"/>
      <c r="B185" s="39"/>
      <c r="C185" s="38"/>
      <c r="D185" s="219" t="s">
        <v>189</v>
      </c>
      <c r="E185" s="38"/>
      <c r="F185" s="223" t="s">
        <v>290</v>
      </c>
      <c r="G185" s="38"/>
      <c r="H185" s="38"/>
      <c r="I185" s="134"/>
      <c r="J185" s="134"/>
      <c r="K185" s="38"/>
      <c r="L185" s="38"/>
      <c r="M185" s="39"/>
      <c r="N185" s="221"/>
      <c r="O185" s="222"/>
      <c r="P185" s="77"/>
      <c r="Q185" s="77"/>
      <c r="R185" s="77"/>
      <c r="S185" s="77"/>
      <c r="T185" s="77"/>
      <c r="U185" s="77"/>
      <c r="V185" s="77"/>
      <c r="W185" s="77"/>
      <c r="X185" s="78"/>
      <c r="Y185" s="38"/>
      <c r="Z185" s="38"/>
      <c r="AA185" s="38"/>
      <c r="AB185" s="38"/>
      <c r="AC185" s="38"/>
      <c r="AD185" s="38"/>
      <c r="AE185" s="38"/>
      <c r="AT185" s="19" t="s">
        <v>189</v>
      </c>
      <c r="AU185" s="19" t="s">
        <v>89</v>
      </c>
    </row>
    <row r="186" s="13" customFormat="1">
      <c r="A186" s="13"/>
      <c r="B186" s="228"/>
      <c r="C186" s="13"/>
      <c r="D186" s="219" t="s">
        <v>291</v>
      </c>
      <c r="E186" s="229" t="s">
        <v>1</v>
      </c>
      <c r="F186" s="230" t="s">
        <v>293</v>
      </c>
      <c r="G186" s="13"/>
      <c r="H186" s="231">
        <v>75.296000000000006</v>
      </c>
      <c r="I186" s="232"/>
      <c r="J186" s="232"/>
      <c r="K186" s="13"/>
      <c r="L186" s="13"/>
      <c r="M186" s="228"/>
      <c r="N186" s="233"/>
      <c r="O186" s="234"/>
      <c r="P186" s="234"/>
      <c r="Q186" s="234"/>
      <c r="R186" s="234"/>
      <c r="S186" s="234"/>
      <c r="T186" s="234"/>
      <c r="U186" s="234"/>
      <c r="V186" s="234"/>
      <c r="W186" s="234"/>
      <c r="X186" s="235"/>
      <c r="Y186" s="13"/>
      <c r="Z186" s="13"/>
      <c r="AA186" s="13"/>
      <c r="AB186" s="13"/>
      <c r="AC186" s="13"/>
      <c r="AD186" s="13"/>
      <c r="AE186" s="13"/>
      <c r="AT186" s="229" t="s">
        <v>291</v>
      </c>
      <c r="AU186" s="229" t="s">
        <v>89</v>
      </c>
      <c r="AV186" s="13" t="s">
        <v>89</v>
      </c>
      <c r="AW186" s="13" t="s">
        <v>4</v>
      </c>
      <c r="AX186" s="13" t="s">
        <v>80</v>
      </c>
      <c r="AY186" s="229" t="s">
        <v>167</v>
      </c>
    </row>
    <row r="187" s="15" customFormat="1">
      <c r="A187" s="15"/>
      <c r="B187" s="244"/>
      <c r="C187" s="15"/>
      <c r="D187" s="219" t="s">
        <v>291</v>
      </c>
      <c r="E187" s="245" t="s">
        <v>1</v>
      </c>
      <c r="F187" s="246" t="s">
        <v>333</v>
      </c>
      <c r="G187" s="15"/>
      <c r="H187" s="245" t="s">
        <v>1</v>
      </c>
      <c r="I187" s="247"/>
      <c r="J187" s="247"/>
      <c r="K187" s="15"/>
      <c r="L187" s="15"/>
      <c r="M187" s="244"/>
      <c r="N187" s="248"/>
      <c r="O187" s="249"/>
      <c r="P187" s="249"/>
      <c r="Q187" s="249"/>
      <c r="R187" s="249"/>
      <c r="S187" s="249"/>
      <c r="T187" s="249"/>
      <c r="U187" s="249"/>
      <c r="V187" s="249"/>
      <c r="W187" s="249"/>
      <c r="X187" s="250"/>
      <c r="Y187" s="15"/>
      <c r="Z187" s="15"/>
      <c r="AA187" s="15"/>
      <c r="AB187" s="15"/>
      <c r="AC187" s="15"/>
      <c r="AD187" s="15"/>
      <c r="AE187" s="15"/>
      <c r="AT187" s="245" t="s">
        <v>291</v>
      </c>
      <c r="AU187" s="245" t="s">
        <v>89</v>
      </c>
      <c r="AV187" s="15" t="s">
        <v>87</v>
      </c>
      <c r="AW187" s="15" t="s">
        <v>4</v>
      </c>
      <c r="AX187" s="15" t="s">
        <v>80</v>
      </c>
      <c r="AY187" s="245" t="s">
        <v>167</v>
      </c>
    </row>
    <row r="188" s="13" customFormat="1">
      <c r="A188" s="13"/>
      <c r="B188" s="228"/>
      <c r="C188" s="13"/>
      <c r="D188" s="219" t="s">
        <v>291</v>
      </c>
      <c r="E188" s="229" t="s">
        <v>1</v>
      </c>
      <c r="F188" s="230" t="s">
        <v>334</v>
      </c>
      <c r="G188" s="13"/>
      <c r="H188" s="231">
        <v>117.706</v>
      </c>
      <c r="I188" s="232"/>
      <c r="J188" s="232"/>
      <c r="K188" s="13"/>
      <c r="L188" s="13"/>
      <c r="M188" s="228"/>
      <c r="N188" s="233"/>
      <c r="O188" s="234"/>
      <c r="P188" s="234"/>
      <c r="Q188" s="234"/>
      <c r="R188" s="234"/>
      <c r="S188" s="234"/>
      <c r="T188" s="234"/>
      <c r="U188" s="234"/>
      <c r="V188" s="234"/>
      <c r="W188" s="234"/>
      <c r="X188" s="235"/>
      <c r="Y188" s="13"/>
      <c r="Z188" s="13"/>
      <c r="AA188" s="13"/>
      <c r="AB188" s="13"/>
      <c r="AC188" s="13"/>
      <c r="AD188" s="13"/>
      <c r="AE188" s="13"/>
      <c r="AT188" s="229" t="s">
        <v>291</v>
      </c>
      <c r="AU188" s="229" t="s">
        <v>89</v>
      </c>
      <c r="AV188" s="13" t="s">
        <v>89</v>
      </c>
      <c r="AW188" s="13" t="s">
        <v>4</v>
      </c>
      <c r="AX188" s="13" t="s">
        <v>80</v>
      </c>
      <c r="AY188" s="229" t="s">
        <v>167</v>
      </c>
    </row>
    <row r="189" s="15" customFormat="1">
      <c r="A189" s="15"/>
      <c r="B189" s="244"/>
      <c r="C189" s="15"/>
      <c r="D189" s="219" t="s">
        <v>291</v>
      </c>
      <c r="E189" s="245" t="s">
        <v>1</v>
      </c>
      <c r="F189" s="246" t="s">
        <v>335</v>
      </c>
      <c r="G189" s="15"/>
      <c r="H189" s="245" t="s">
        <v>1</v>
      </c>
      <c r="I189" s="247"/>
      <c r="J189" s="247"/>
      <c r="K189" s="15"/>
      <c r="L189" s="15"/>
      <c r="M189" s="244"/>
      <c r="N189" s="248"/>
      <c r="O189" s="249"/>
      <c r="P189" s="249"/>
      <c r="Q189" s="249"/>
      <c r="R189" s="249"/>
      <c r="S189" s="249"/>
      <c r="T189" s="249"/>
      <c r="U189" s="249"/>
      <c r="V189" s="249"/>
      <c r="W189" s="249"/>
      <c r="X189" s="250"/>
      <c r="Y189" s="15"/>
      <c r="Z189" s="15"/>
      <c r="AA189" s="15"/>
      <c r="AB189" s="15"/>
      <c r="AC189" s="15"/>
      <c r="AD189" s="15"/>
      <c r="AE189" s="15"/>
      <c r="AT189" s="245" t="s">
        <v>291</v>
      </c>
      <c r="AU189" s="245" t="s">
        <v>89</v>
      </c>
      <c r="AV189" s="15" t="s">
        <v>87</v>
      </c>
      <c r="AW189" s="15" t="s">
        <v>4</v>
      </c>
      <c r="AX189" s="15" t="s">
        <v>80</v>
      </c>
      <c r="AY189" s="245" t="s">
        <v>167</v>
      </c>
    </row>
    <row r="190" s="13" customFormat="1">
      <c r="A190" s="13"/>
      <c r="B190" s="228"/>
      <c r="C190" s="13"/>
      <c r="D190" s="219" t="s">
        <v>291</v>
      </c>
      <c r="E190" s="229" t="s">
        <v>1</v>
      </c>
      <c r="F190" s="230" t="s">
        <v>336</v>
      </c>
      <c r="G190" s="13"/>
      <c r="H190" s="231">
        <v>102.02</v>
      </c>
      <c r="I190" s="232"/>
      <c r="J190" s="232"/>
      <c r="K190" s="13"/>
      <c r="L190" s="13"/>
      <c r="M190" s="228"/>
      <c r="N190" s="233"/>
      <c r="O190" s="234"/>
      <c r="P190" s="234"/>
      <c r="Q190" s="234"/>
      <c r="R190" s="234"/>
      <c r="S190" s="234"/>
      <c r="T190" s="234"/>
      <c r="U190" s="234"/>
      <c r="V190" s="234"/>
      <c r="W190" s="234"/>
      <c r="X190" s="235"/>
      <c r="Y190" s="13"/>
      <c r="Z190" s="13"/>
      <c r="AA190" s="13"/>
      <c r="AB190" s="13"/>
      <c r="AC190" s="13"/>
      <c r="AD190" s="13"/>
      <c r="AE190" s="13"/>
      <c r="AT190" s="229" t="s">
        <v>291</v>
      </c>
      <c r="AU190" s="229" t="s">
        <v>89</v>
      </c>
      <c r="AV190" s="13" t="s">
        <v>89</v>
      </c>
      <c r="AW190" s="13" t="s">
        <v>4</v>
      </c>
      <c r="AX190" s="13" t="s">
        <v>80</v>
      </c>
      <c r="AY190" s="229" t="s">
        <v>167</v>
      </c>
    </row>
    <row r="191" s="14" customFormat="1">
      <c r="A191" s="14"/>
      <c r="B191" s="236"/>
      <c r="C191" s="14"/>
      <c r="D191" s="219" t="s">
        <v>291</v>
      </c>
      <c r="E191" s="237" t="s">
        <v>1</v>
      </c>
      <c r="F191" s="238" t="s">
        <v>294</v>
      </c>
      <c r="G191" s="14"/>
      <c r="H191" s="239">
        <v>295.02199999999999</v>
      </c>
      <c r="I191" s="240"/>
      <c r="J191" s="240"/>
      <c r="K191" s="14"/>
      <c r="L191" s="14"/>
      <c r="M191" s="236"/>
      <c r="N191" s="241"/>
      <c r="O191" s="242"/>
      <c r="P191" s="242"/>
      <c r="Q191" s="242"/>
      <c r="R191" s="242"/>
      <c r="S191" s="242"/>
      <c r="T191" s="242"/>
      <c r="U191" s="242"/>
      <c r="V191" s="242"/>
      <c r="W191" s="242"/>
      <c r="X191" s="243"/>
      <c r="Y191" s="14"/>
      <c r="Z191" s="14"/>
      <c r="AA191" s="14"/>
      <c r="AB191" s="14"/>
      <c r="AC191" s="14"/>
      <c r="AD191" s="14"/>
      <c r="AE191" s="14"/>
      <c r="AT191" s="237" t="s">
        <v>291</v>
      </c>
      <c r="AU191" s="237" t="s">
        <v>89</v>
      </c>
      <c r="AV191" s="14" t="s">
        <v>185</v>
      </c>
      <c r="AW191" s="14" t="s">
        <v>4</v>
      </c>
      <c r="AX191" s="14" t="s">
        <v>87</v>
      </c>
      <c r="AY191" s="237" t="s">
        <v>167</v>
      </c>
    </row>
    <row r="192" s="2" customFormat="1" ht="24" customHeight="1">
      <c r="A192" s="38"/>
      <c r="B192" s="204"/>
      <c r="C192" s="205" t="s">
        <v>212</v>
      </c>
      <c r="D192" s="205" t="s">
        <v>170</v>
      </c>
      <c r="E192" s="206" t="s">
        <v>337</v>
      </c>
      <c r="F192" s="207" t="s">
        <v>338</v>
      </c>
      <c r="G192" s="208" t="s">
        <v>339</v>
      </c>
      <c r="H192" s="209">
        <v>1</v>
      </c>
      <c r="I192" s="210"/>
      <c r="J192" s="210"/>
      <c r="K192" s="211">
        <f>ROUND(P192*H192,2)</f>
        <v>0</v>
      </c>
      <c r="L192" s="207" t="s">
        <v>1</v>
      </c>
      <c r="M192" s="39"/>
      <c r="N192" s="212" t="s">
        <v>1</v>
      </c>
      <c r="O192" s="213" t="s">
        <v>43</v>
      </c>
      <c r="P192" s="214">
        <f>I192+J192</f>
        <v>0</v>
      </c>
      <c r="Q192" s="214">
        <f>ROUND(I192*H192,2)</f>
        <v>0</v>
      </c>
      <c r="R192" s="214">
        <f>ROUND(J192*H192,2)</f>
        <v>0</v>
      </c>
      <c r="S192" s="77"/>
      <c r="T192" s="215">
        <f>S192*H192</f>
        <v>0</v>
      </c>
      <c r="U192" s="215">
        <v>0</v>
      </c>
      <c r="V192" s="215">
        <f>U192*H192</f>
        <v>0</v>
      </c>
      <c r="W192" s="215">
        <v>0</v>
      </c>
      <c r="X192" s="216">
        <f>W192*H192</f>
        <v>0</v>
      </c>
      <c r="Y192" s="38"/>
      <c r="Z192" s="38"/>
      <c r="AA192" s="38"/>
      <c r="AB192" s="38"/>
      <c r="AC192" s="38"/>
      <c r="AD192" s="38"/>
      <c r="AE192" s="38"/>
      <c r="AR192" s="217" t="s">
        <v>185</v>
      </c>
      <c r="AT192" s="217" t="s">
        <v>170</v>
      </c>
      <c r="AU192" s="217" t="s">
        <v>89</v>
      </c>
      <c r="AY192" s="19" t="s">
        <v>167</v>
      </c>
      <c r="BE192" s="218">
        <f>IF(O192="základní",K192,0)</f>
        <v>0</v>
      </c>
      <c r="BF192" s="218">
        <f>IF(O192="snížená",K192,0)</f>
        <v>0</v>
      </c>
      <c r="BG192" s="218">
        <f>IF(O192="zákl. přenesená",K192,0)</f>
        <v>0</v>
      </c>
      <c r="BH192" s="218">
        <f>IF(O192="sníž. přenesená",K192,0)</f>
        <v>0</v>
      </c>
      <c r="BI192" s="218">
        <f>IF(O192="nulová",K192,0)</f>
        <v>0</v>
      </c>
      <c r="BJ192" s="19" t="s">
        <v>87</v>
      </c>
      <c r="BK192" s="218">
        <f>ROUND(P192*H192,2)</f>
        <v>0</v>
      </c>
      <c r="BL192" s="19" t="s">
        <v>185</v>
      </c>
      <c r="BM192" s="217" t="s">
        <v>266</v>
      </c>
    </row>
    <row r="193" s="2" customFormat="1">
      <c r="A193" s="38"/>
      <c r="B193" s="39"/>
      <c r="C193" s="38"/>
      <c r="D193" s="219" t="s">
        <v>177</v>
      </c>
      <c r="E193" s="38"/>
      <c r="F193" s="220" t="s">
        <v>338</v>
      </c>
      <c r="G193" s="38"/>
      <c r="H193" s="38"/>
      <c r="I193" s="134"/>
      <c r="J193" s="134"/>
      <c r="K193" s="38"/>
      <c r="L193" s="38"/>
      <c r="M193" s="39"/>
      <c r="N193" s="221"/>
      <c r="O193" s="222"/>
      <c r="P193" s="77"/>
      <c r="Q193" s="77"/>
      <c r="R193" s="77"/>
      <c r="S193" s="77"/>
      <c r="T193" s="77"/>
      <c r="U193" s="77"/>
      <c r="V193" s="77"/>
      <c r="W193" s="77"/>
      <c r="X193" s="78"/>
      <c r="Y193" s="38"/>
      <c r="Z193" s="38"/>
      <c r="AA193" s="38"/>
      <c r="AB193" s="38"/>
      <c r="AC193" s="38"/>
      <c r="AD193" s="38"/>
      <c r="AE193" s="38"/>
      <c r="AT193" s="19" t="s">
        <v>177</v>
      </c>
      <c r="AU193" s="19" t="s">
        <v>89</v>
      </c>
    </row>
    <row r="194" s="12" customFormat="1" ht="20.88" customHeight="1">
      <c r="A194" s="12"/>
      <c r="B194" s="190"/>
      <c r="C194" s="12"/>
      <c r="D194" s="191" t="s">
        <v>79</v>
      </c>
      <c r="E194" s="202" t="s">
        <v>340</v>
      </c>
      <c r="F194" s="202" t="s">
        <v>341</v>
      </c>
      <c r="G194" s="12"/>
      <c r="H194" s="12"/>
      <c r="I194" s="193"/>
      <c r="J194" s="193"/>
      <c r="K194" s="203">
        <f>BK194</f>
        <v>0</v>
      </c>
      <c r="L194" s="12"/>
      <c r="M194" s="190"/>
      <c r="N194" s="195"/>
      <c r="O194" s="196"/>
      <c r="P194" s="196"/>
      <c r="Q194" s="197">
        <f>SUM(Q195:Q284)</f>
        <v>0</v>
      </c>
      <c r="R194" s="197">
        <f>SUM(R195:R284)</f>
        <v>0</v>
      </c>
      <c r="S194" s="196"/>
      <c r="T194" s="198">
        <f>SUM(T195:T284)</f>
        <v>0</v>
      </c>
      <c r="U194" s="196"/>
      <c r="V194" s="198">
        <f>SUM(V195:V284)</f>
        <v>0</v>
      </c>
      <c r="W194" s="196"/>
      <c r="X194" s="199">
        <f>SUM(X195:X284)</f>
        <v>0</v>
      </c>
      <c r="Y194" s="12"/>
      <c r="Z194" s="12"/>
      <c r="AA194" s="12"/>
      <c r="AB194" s="12"/>
      <c r="AC194" s="12"/>
      <c r="AD194" s="12"/>
      <c r="AE194" s="12"/>
      <c r="AR194" s="191" t="s">
        <v>87</v>
      </c>
      <c r="AT194" s="200" t="s">
        <v>79</v>
      </c>
      <c r="AU194" s="200" t="s">
        <v>89</v>
      </c>
      <c r="AY194" s="191" t="s">
        <v>167</v>
      </c>
      <c r="BK194" s="201">
        <f>SUM(BK195:BK284)</f>
        <v>0</v>
      </c>
    </row>
    <row r="195" s="2" customFormat="1" ht="24" customHeight="1">
      <c r="A195" s="38"/>
      <c r="B195" s="204"/>
      <c r="C195" s="205" t="s">
        <v>217</v>
      </c>
      <c r="D195" s="205" t="s">
        <v>170</v>
      </c>
      <c r="E195" s="206" t="s">
        <v>342</v>
      </c>
      <c r="F195" s="207" t="s">
        <v>343</v>
      </c>
      <c r="G195" s="208" t="s">
        <v>344</v>
      </c>
      <c r="H195" s="209">
        <v>2886.8870000000002</v>
      </c>
      <c r="I195" s="210"/>
      <c r="J195" s="210"/>
      <c r="K195" s="211">
        <f>ROUND(P195*H195,2)</f>
        <v>0</v>
      </c>
      <c r="L195" s="207" t="s">
        <v>174</v>
      </c>
      <c r="M195" s="39"/>
      <c r="N195" s="212" t="s">
        <v>1</v>
      </c>
      <c r="O195" s="213" t="s">
        <v>43</v>
      </c>
      <c r="P195" s="214">
        <f>I195+J195</f>
        <v>0</v>
      </c>
      <c r="Q195" s="214">
        <f>ROUND(I195*H195,2)</f>
        <v>0</v>
      </c>
      <c r="R195" s="214">
        <f>ROUND(J195*H195,2)</f>
        <v>0</v>
      </c>
      <c r="S195" s="77"/>
      <c r="T195" s="215">
        <f>S195*H195</f>
        <v>0</v>
      </c>
      <c r="U195" s="215">
        <v>0</v>
      </c>
      <c r="V195" s="215">
        <f>U195*H195</f>
        <v>0</v>
      </c>
      <c r="W195" s="215">
        <v>0</v>
      </c>
      <c r="X195" s="216">
        <f>W195*H195</f>
        <v>0</v>
      </c>
      <c r="Y195" s="38"/>
      <c r="Z195" s="38"/>
      <c r="AA195" s="38"/>
      <c r="AB195" s="38"/>
      <c r="AC195" s="38"/>
      <c r="AD195" s="38"/>
      <c r="AE195" s="38"/>
      <c r="AR195" s="217" t="s">
        <v>185</v>
      </c>
      <c r="AT195" s="217" t="s">
        <v>170</v>
      </c>
      <c r="AU195" s="217" t="s">
        <v>181</v>
      </c>
      <c r="AY195" s="19" t="s">
        <v>167</v>
      </c>
      <c r="BE195" s="218">
        <f>IF(O195="základní",K195,0)</f>
        <v>0</v>
      </c>
      <c r="BF195" s="218">
        <f>IF(O195="snížená",K195,0)</f>
        <v>0</v>
      </c>
      <c r="BG195" s="218">
        <f>IF(O195="zákl. přenesená",K195,0)</f>
        <v>0</v>
      </c>
      <c r="BH195" s="218">
        <f>IF(O195="sníž. přenesená",K195,0)</f>
        <v>0</v>
      </c>
      <c r="BI195" s="218">
        <f>IF(O195="nulová",K195,0)</f>
        <v>0</v>
      </c>
      <c r="BJ195" s="19" t="s">
        <v>87</v>
      </c>
      <c r="BK195" s="218">
        <f>ROUND(P195*H195,2)</f>
        <v>0</v>
      </c>
      <c r="BL195" s="19" t="s">
        <v>185</v>
      </c>
      <c r="BM195" s="217" t="s">
        <v>345</v>
      </c>
    </row>
    <row r="196" s="2" customFormat="1">
      <c r="A196" s="38"/>
      <c r="B196" s="39"/>
      <c r="C196" s="38"/>
      <c r="D196" s="219" t="s">
        <v>177</v>
      </c>
      <c r="E196" s="38"/>
      <c r="F196" s="220" t="s">
        <v>346</v>
      </c>
      <c r="G196" s="38"/>
      <c r="H196" s="38"/>
      <c r="I196" s="134"/>
      <c r="J196" s="134"/>
      <c r="K196" s="38"/>
      <c r="L196" s="38"/>
      <c r="M196" s="39"/>
      <c r="N196" s="221"/>
      <c r="O196" s="222"/>
      <c r="P196" s="77"/>
      <c r="Q196" s="77"/>
      <c r="R196" s="77"/>
      <c r="S196" s="77"/>
      <c r="T196" s="77"/>
      <c r="U196" s="77"/>
      <c r="V196" s="77"/>
      <c r="W196" s="77"/>
      <c r="X196" s="78"/>
      <c r="Y196" s="38"/>
      <c r="Z196" s="38"/>
      <c r="AA196" s="38"/>
      <c r="AB196" s="38"/>
      <c r="AC196" s="38"/>
      <c r="AD196" s="38"/>
      <c r="AE196" s="38"/>
      <c r="AT196" s="19" t="s">
        <v>177</v>
      </c>
      <c r="AU196" s="19" t="s">
        <v>181</v>
      </c>
    </row>
    <row r="197" s="2" customFormat="1">
      <c r="A197" s="38"/>
      <c r="B197" s="39"/>
      <c r="C197" s="38"/>
      <c r="D197" s="219" t="s">
        <v>288</v>
      </c>
      <c r="E197" s="38"/>
      <c r="F197" s="223" t="s">
        <v>347</v>
      </c>
      <c r="G197" s="38"/>
      <c r="H197" s="38"/>
      <c r="I197" s="134"/>
      <c r="J197" s="134"/>
      <c r="K197" s="38"/>
      <c r="L197" s="38"/>
      <c r="M197" s="39"/>
      <c r="N197" s="221"/>
      <c r="O197" s="222"/>
      <c r="P197" s="77"/>
      <c r="Q197" s="77"/>
      <c r="R197" s="77"/>
      <c r="S197" s="77"/>
      <c r="T197" s="77"/>
      <c r="U197" s="77"/>
      <c r="V197" s="77"/>
      <c r="W197" s="77"/>
      <c r="X197" s="78"/>
      <c r="Y197" s="38"/>
      <c r="Z197" s="38"/>
      <c r="AA197" s="38"/>
      <c r="AB197" s="38"/>
      <c r="AC197" s="38"/>
      <c r="AD197" s="38"/>
      <c r="AE197" s="38"/>
      <c r="AT197" s="19" t="s">
        <v>288</v>
      </c>
      <c r="AU197" s="19" t="s">
        <v>181</v>
      </c>
    </row>
    <row r="198" s="2" customFormat="1" ht="24" customHeight="1">
      <c r="A198" s="38"/>
      <c r="B198" s="204"/>
      <c r="C198" s="205" t="s">
        <v>222</v>
      </c>
      <c r="D198" s="205" t="s">
        <v>170</v>
      </c>
      <c r="E198" s="206" t="s">
        <v>348</v>
      </c>
      <c r="F198" s="207" t="s">
        <v>349</v>
      </c>
      <c r="G198" s="208" t="s">
        <v>344</v>
      </c>
      <c r="H198" s="209">
        <v>6233.799</v>
      </c>
      <c r="I198" s="210"/>
      <c r="J198" s="210"/>
      <c r="K198" s="211">
        <f>ROUND(P198*H198,2)</f>
        <v>0</v>
      </c>
      <c r="L198" s="207" t="s">
        <v>174</v>
      </c>
      <c r="M198" s="39"/>
      <c r="N198" s="212" t="s">
        <v>1</v>
      </c>
      <c r="O198" s="213" t="s">
        <v>43</v>
      </c>
      <c r="P198" s="214">
        <f>I198+J198</f>
        <v>0</v>
      </c>
      <c r="Q198" s="214">
        <f>ROUND(I198*H198,2)</f>
        <v>0</v>
      </c>
      <c r="R198" s="214">
        <f>ROUND(J198*H198,2)</f>
        <v>0</v>
      </c>
      <c r="S198" s="77"/>
      <c r="T198" s="215">
        <f>S198*H198</f>
        <v>0</v>
      </c>
      <c r="U198" s="215">
        <v>0</v>
      </c>
      <c r="V198" s="215">
        <f>U198*H198</f>
        <v>0</v>
      </c>
      <c r="W198" s="215">
        <v>0</v>
      </c>
      <c r="X198" s="216">
        <f>W198*H198</f>
        <v>0</v>
      </c>
      <c r="Y198" s="38"/>
      <c r="Z198" s="38"/>
      <c r="AA198" s="38"/>
      <c r="AB198" s="38"/>
      <c r="AC198" s="38"/>
      <c r="AD198" s="38"/>
      <c r="AE198" s="38"/>
      <c r="AR198" s="217" t="s">
        <v>185</v>
      </c>
      <c r="AT198" s="217" t="s">
        <v>170</v>
      </c>
      <c r="AU198" s="217" t="s">
        <v>181</v>
      </c>
      <c r="AY198" s="19" t="s">
        <v>167</v>
      </c>
      <c r="BE198" s="218">
        <f>IF(O198="základní",K198,0)</f>
        <v>0</v>
      </c>
      <c r="BF198" s="218">
        <f>IF(O198="snížená",K198,0)</f>
        <v>0</v>
      </c>
      <c r="BG198" s="218">
        <f>IF(O198="zákl. přenesená",K198,0)</f>
        <v>0</v>
      </c>
      <c r="BH198" s="218">
        <f>IF(O198="sníž. přenesená",K198,0)</f>
        <v>0</v>
      </c>
      <c r="BI198" s="218">
        <f>IF(O198="nulová",K198,0)</f>
        <v>0</v>
      </c>
      <c r="BJ198" s="19" t="s">
        <v>87</v>
      </c>
      <c r="BK198" s="218">
        <f>ROUND(P198*H198,2)</f>
        <v>0</v>
      </c>
      <c r="BL198" s="19" t="s">
        <v>185</v>
      </c>
      <c r="BM198" s="217" t="s">
        <v>350</v>
      </c>
    </row>
    <row r="199" s="2" customFormat="1">
      <c r="A199" s="38"/>
      <c r="B199" s="39"/>
      <c r="C199" s="38"/>
      <c r="D199" s="219" t="s">
        <v>177</v>
      </c>
      <c r="E199" s="38"/>
      <c r="F199" s="220" t="s">
        <v>351</v>
      </c>
      <c r="G199" s="38"/>
      <c r="H199" s="38"/>
      <c r="I199" s="134"/>
      <c r="J199" s="134"/>
      <c r="K199" s="38"/>
      <c r="L199" s="38"/>
      <c r="M199" s="39"/>
      <c r="N199" s="221"/>
      <c r="O199" s="222"/>
      <c r="P199" s="77"/>
      <c r="Q199" s="77"/>
      <c r="R199" s="77"/>
      <c r="S199" s="77"/>
      <c r="T199" s="77"/>
      <c r="U199" s="77"/>
      <c r="V199" s="77"/>
      <c r="W199" s="77"/>
      <c r="X199" s="78"/>
      <c r="Y199" s="38"/>
      <c r="Z199" s="38"/>
      <c r="AA199" s="38"/>
      <c r="AB199" s="38"/>
      <c r="AC199" s="38"/>
      <c r="AD199" s="38"/>
      <c r="AE199" s="38"/>
      <c r="AT199" s="19" t="s">
        <v>177</v>
      </c>
      <c r="AU199" s="19" t="s">
        <v>181</v>
      </c>
    </row>
    <row r="200" s="2" customFormat="1">
      <c r="A200" s="38"/>
      <c r="B200" s="39"/>
      <c r="C200" s="38"/>
      <c r="D200" s="219" t="s">
        <v>288</v>
      </c>
      <c r="E200" s="38"/>
      <c r="F200" s="223" t="s">
        <v>347</v>
      </c>
      <c r="G200" s="38"/>
      <c r="H200" s="38"/>
      <c r="I200" s="134"/>
      <c r="J200" s="134"/>
      <c r="K200" s="38"/>
      <c r="L200" s="38"/>
      <c r="M200" s="39"/>
      <c r="N200" s="221"/>
      <c r="O200" s="222"/>
      <c r="P200" s="77"/>
      <c r="Q200" s="77"/>
      <c r="R200" s="77"/>
      <c r="S200" s="77"/>
      <c r="T200" s="77"/>
      <c r="U200" s="77"/>
      <c r="V200" s="77"/>
      <c r="W200" s="77"/>
      <c r="X200" s="78"/>
      <c r="Y200" s="38"/>
      <c r="Z200" s="38"/>
      <c r="AA200" s="38"/>
      <c r="AB200" s="38"/>
      <c r="AC200" s="38"/>
      <c r="AD200" s="38"/>
      <c r="AE200" s="38"/>
      <c r="AT200" s="19" t="s">
        <v>288</v>
      </c>
      <c r="AU200" s="19" t="s">
        <v>181</v>
      </c>
    </row>
    <row r="201" s="13" customFormat="1">
      <c r="A201" s="13"/>
      <c r="B201" s="228"/>
      <c r="C201" s="13"/>
      <c r="D201" s="219" t="s">
        <v>291</v>
      </c>
      <c r="E201" s="229" t="s">
        <v>1</v>
      </c>
      <c r="F201" s="230" t="s">
        <v>352</v>
      </c>
      <c r="G201" s="13"/>
      <c r="H201" s="231">
        <v>1213.431</v>
      </c>
      <c r="I201" s="232"/>
      <c r="J201" s="232"/>
      <c r="K201" s="13"/>
      <c r="L201" s="13"/>
      <c r="M201" s="228"/>
      <c r="N201" s="233"/>
      <c r="O201" s="234"/>
      <c r="P201" s="234"/>
      <c r="Q201" s="234"/>
      <c r="R201" s="234"/>
      <c r="S201" s="234"/>
      <c r="T201" s="234"/>
      <c r="U201" s="234"/>
      <c r="V201" s="234"/>
      <c r="W201" s="234"/>
      <c r="X201" s="235"/>
      <c r="Y201" s="13"/>
      <c r="Z201" s="13"/>
      <c r="AA201" s="13"/>
      <c r="AB201" s="13"/>
      <c r="AC201" s="13"/>
      <c r="AD201" s="13"/>
      <c r="AE201" s="13"/>
      <c r="AT201" s="229" t="s">
        <v>291</v>
      </c>
      <c r="AU201" s="229" t="s">
        <v>181</v>
      </c>
      <c r="AV201" s="13" t="s">
        <v>89</v>
      </c>
      <c r="AW201" s="13" t="s">
        <v>4</v>
      </c>
      <c r="AX201" s="13" t="s">
        <v>80</v>
      </c>
      <c r="AY201" s="229" t="s">
        <v>167</v>
      </c>
    </row>
    <row r="202" s="15" customFormat="1">
      <c r="A202" s="15"/>
      <c r="B202" s="244"/>
      <c r="C202" s="15"/>
      <c r="D202" s="219" t="s">
        <v>291</v>
      </c>
      <c r="E202" s="245" t="s">
        <v>1</v>
      </c>
      <c r="F202" s="246" t="s">
        <v>353</v>
      </c>
      <c r="G202" s="15"/>
      <c r="H202" s="245" t="s">
        <v>1</v>
      </c>
      <c r="I202" s="247"/>
      <c r="J202" s="247"/>
      <c r="K202" s="15"/>
      <c r="L202" s="15"/>
      <c r="M202" s="244"/>
      <c r="N202" s="248"/>
      <c r="O202" s="249"/>
      <c r="P202" s="249"/>
      <c r="Q202" s="249"/>
      <c r="R202" s="249"/>
      <c r="S202" s="249"/>
      <c r="T202" s="249"/>
      <c r="U202" s="249"/>
      <c r="V202" s="249"/>
      <c r="W202" s="249"/>
      <c r="X202" s="250"/>
      <c r="Y202" s="15"/>
      <c r="Z202" s="15"/>
      <c r="AA202" s="15"/>
      <c r="AB202" s="15"/>
      <c r="AC202" s="15"/>
      <c r="AD202" s="15"/>
      <c r="AE202" s="15"/>
      <c r="AT202" s="245" t="s">
        <v>291</v>
      </c>
      <c r="AU202" s="245" t="s">
        <v>181</v>
      </c>
      <c r="AV202" s="15" t="s">
        <v>87</v>
      </c>
      <c r="AW202" s="15" t="s">
        <v>4</v>
      </c>
      <c r="AX202" s="15" t="s">
        <v>80</v>
      </c>
      <c r="AY202" s="245" t="s">
        <v>167</v>
      </c>
    </row>
    <row r="203" s="13" customFormat="1">
      <c r="A203" s="13"/>
      <c r="B203" s="228"/>
      <c r="C203" s="13"/>
      <c r="D203" s="219" t="s">
        <v>291</v>
      </c>
      <c r="E203" s="229" t="s">
        <v>1</v>
      </c>
      <c r="F203" s="230" t="s">
        <v>354</v>
      </c>
      <c r="G203" s="13"/>
      <c r="H203" s="231">
        <v>5020.3680000000004</v>
      </c>
      <c r="I203" s="232"/>
      <c r="J203" s="232"/>
      <c r="K203" s="13"/>
      <c r="L203" s="13"/>
      <c r="M203" s="228"/>
      <c r="N203" s="233"/>
      <c r="O203" s="234"/>
      <c r="P203" s="234"/>
      <c r="Q203" s="234"/>
      <c r="R203" s="234"/>
      <c r="S203" s="234"/>
      <c r="T203" s="234"/>
      <c r="U203" s="234"/>
      <c r="V203" s="234"/>
      <c r="W203" s="234"/>
      <c r="X203" s="235"/>
      <c r="Y203" s="13"/>
      <c r="Z203" s="13"/>
      <c r="AA203" s="13"/>
      <c r="AB203" s="13"/>
      <c r="AC203" s="13"/>
      <c r="AD203" s="13"/>
      <c r="AE203" s="13"/>
      <c r="AT203" s="229" t="s">
        <v>291</v>
      </c>
      <c r="AU203" s="229" t="s">
        <v>181</v>
      </c>
      <c r="AV203" s="13" t="s">
        <v>89</v>
      </c>
      <c r="AW203" s="13" t="s">
        <v>4</v>
      </c>
      <c r="AX203" s="13" t="s">
        <v>80</v>
      </c>
      <c r="AY203" s="229" t="s">
        <v>167</v>
      </c>
    </row>
    <row r="204" s="14" customFormat="1">
      <c r="A204" s="14"/>
      <c r="B204" s="236"/>
      <c r="C204" s="14"/>
      <c r="D204" s="219" t="s">
        <v>291</v>
      </c>
      <c r="E204" s="237" t="s">
        <v>1</v>
      </c>
      <c r="F204" s="238" t="s">
        <v>294</v>
      </c>
      <c r="G204" s="14"/>
      <c r="H204" s="239">
        <v>6233.7990000000009</v>
      </c>
      <c r="I204" s="240"/>
      <c r="J204" s="240"/>
      <c r="K204" s="14"/>
      <c r="L204" s="14"/>
      <c r="M204" s="236"/>
      <c r="N204" s="241"/>
      <c r="O204" s="242"/>
      <c r="P204" s="242"/>
      <c r="Q204" s="242"/>
      <c r="R204" s="242"/>
      <c r="S204" s="242"/>
      <c r="T204" s="242"/>
      <c r="U204" s="242"/>
      <c r="V204" s="242"/>
      <c r="W204" s="242"/>
      <c r="X204" s="243"/>
      <c r="Y204" s="14"/>
      <c r="Z204" s="14"/>
      <c r="AA204" s="14"/>
      <c r="AB204" s="14"/>
      <c r="AC204" s="14"/>
      <c r="AD204" s="14"/>
      <c r="AE204" s="14"/>
      <c r="AT204" s="237" t="s">
        <v>291</v>
      </c>
      <c r="AU204" s="237" t="s">
        <v>181</v>
      </c>
      <c r="AV204" s="14" t="s">
        <v>185</v>
      </c>
      <c r="AW204" s="14" t="s">
        <v>4</v>
      </c>
      <c r="AX204" s="14" t="s">
        <v>87</v>
      </c>
      <c r="AY204" s="237" t="s">
        <v>167</v>
      </c>
    </row>
    <row r="205" s="2" customFormat="1" ht="16.5" customHeight="1">
      <c r="A205" s="38"/>
      <c r="B205" s="204"/>
      <c r="C205" s="205" t="s">
        <v>226</v>
      </c>
      <c r="D205" s="205" t="s">
        <v>170</v>
      </c>
      <c r="E205" s="206" t="s">
        <v>355</v>
      </c>
      <c r="F205" s="207" t="s">
        <v>356</v>
      </c>
      <c r="G205" s="208" t="s">
        <v>344</v>
      </c>
      <c r="H205" s="209">
        <v>60</v>
      </c>
      <c r="I205" s="210"/>
      <c r="J205" s="210"/>
      <c r="K205" s="211">
        <f>ROUND(P205*H205,2)</f>
        <v>0</v>
      </c>
      <c r="L205" s="207" t="s">
        <v>1</v>
      </c>
      <c r="M205" s="39"/>
      <c r="N205" s="212" t="s">
        <v>1</v>
      </c>
      <c r="O205" s="213" t="s">
        <v>43</v>
      </c>
      <c r="P205" s="214">
        <f>I205+J205</f>
        <v>0</v>
      </c>
      <c r="Q205" s="214">
        <f>ROUND(I205*H205,2)</f>
        <v>0</v>
      </c>
      <c r="R205" s="214">
        <f>ROUND(J205*H205,2)</f>
        <v>0</v>
      </c>
      <c r="S205" s="77"/>
      <c r="T205" s="215">
        <f>S205*H205</f>
        <v>0</v>
      </c>
      <c r="U205" s="215">
        <v>0</v>
      </c>
      <c r="V205" s="215">
        <f>U205*H205</f>
        <v>0</v>
      </c>
      <c r="W205" s="215">
        <v>0</v>
      </c>
      <c r="X205" s="216">
        <f>W205*H205</f>
        <v>0</v>
      </c>
      <c r="Y205" s="38"/>
      <c r="Z205" s="38"/>
      <c r="AA205" s="38"/>
      <c r="AB205" s="38"/>
      <c r="AC205" s="38"/>
      <c r="AD205" s="38"/>
      <c r="AE205" s="38"/>
      <c r="AR205" s="217" t="s">
        <v>185</v>
      </c>
      <c r="AT205" s="217" t="s">
        <v>170</v>
      </c>
      <c r="AU205" s="217" t="s">
        <v>181</v>
      </c>
      <c r="AY205" s="19" t="s">
        <v>167</v>
      </c>
      <c r="BE205" s="218">
        <f>IF(O205="základní",K205,0)</f>
        <v>0</v>
      </c>
      <c r="BF205" s="218">
        <f>IF(O205="snížená",K205,0)</f>
        <v>0</v>
      </c>
      <c r="BG205" s="218">
        <f>IF(O205="zákl. přenesená",K205,0)</f>
        <v>0</v>
      </c>
      <c r="BH205" s="218">
        <f>IF(O205="sníž. přenesená",K205,0)</f>
        <v>0</v>
      </c>
      <c r="BI205" s="218">
        <f>IF(O205="nulová",K205,0)</f>
        <v>0</v>
      </c>
      <c r="BJ205" s="19" t="s">
        <v>87</v>
      </c>
      <c r="BK205" s="218">
        <f>ROUND(P205*H205,2)</f>
        <v>0</v>
      </c>
      <c r="BL205" s="19" t="s">
        <v>185</v>
      </c>
      <c r="BM205" s="217" t="s">
        <v>357</v>
      </c>
    </row>
    <row r="206" s="2" customFormat="1">
      <c r="A206" s="38"/>
      <c r="B206" s="39"/>
      <c r="C206" s="38"/>
      <c r="D206" s="219" t="s">
        <v>177</v>
      </c>
      <c r="E206" s="38"/>
      <c r="F206" s="220" t="s">
        <v>356</v>
      </c>
      <c r="G206" s="38"/>
      <c r="H206" s="38"/>
      <c r="I206" s="134"/>
      <c r="J206" s="134"/>
      <c r="K206" s="38"/>
      <c r="L206" s="38"/>
      <c r="M206" s="39"/>
      <c r="N206" s="221"/>
      <c r="O206" s="222"/>
      <c r="P206" s="77"/>
      <c r="Q206" s="77"/>
      <c r="R206" s="77"/>
      <c r="S206" s="77"/>
      <c r="T206" s="77"/>
      <c r="U206" s="77"/>
      <c r="V206" s="77"/>
      <c r="W206" s="77"/>
      <c r="X206" s="78"/>
      <c r="Y206" s="38"/>
      <c r="Z206" s="38"/>
      <c r="AA206" s="38"/>
      <c r="AB206" s="38"/>
      <c r="AC206" s="38"/>
      <c r="AD206" s="38"/>
      <c r="AE206" s="38"/>
      <c r="AT206" s="19" t="s">
        <v>177</v>
      </c>
      <c r="AU206" s="19" t="s">
        <v>181</v>
      </c>
    </row>
    <row r="207" s="15" customFormat="1">
      <c r="A207" s="15"/>
      <c r="B207" s="244"/>
      <c r="C207" s="15"/>
      <c r="D207" s="219" t="s">
        <v>291</v>
      </c>
      <c r="E207" s="245" t="s">
        <v>1</v>
      </c>
      <c r="F207" s="246" t="s">
        <v>358</v>
      </c>
      <c r="G207" s="15"/>
      <c r="H207" s="245" t="s">
        <v>1</v>
      </c>
      <c r="I207" s="247"/>
      <c r="J207" s="247"/>
      <c r="K207" s="15"/>
      <c r="L207" s="15"/>
      <c r="M207" s="244"/>
      <c r="N207" s="248"/>
      <c r="O207" s="249"/>
      <c r="P207" s="249"/>
      <c r="Q207" s="249"/>
      <c r="R207" s="249"/>
      <c r="S207" s="249"/>
      <c r="T207" s="249"/>
      <c r="U207" s="249"/>
      <c r="V207" s="249"/>
      <c r="W207" s="249"/>
      <c r="X207" s="250"/>
      <c r="Y207" s="15"/>
      <c r="Z207" s="15"/>
      <c r="AA207" s="15"/>
      <c r="AB207" s="15"/>
      <c r="AC207" s="15"/>
      <c r="AD207" s="15"/>
      <c r="AE207" s="15"/>
      <c r="AT207" s="245" t="s">
        <v>291</v>
      </c>
      <c r="AU207" s="245" t="s">
        <v>181</v>
      </c>
      <c r="AV207" s="15" t="s">
        <v>87</v>
      </c>
      <c r="AW207" s="15" t="s">
        <v>4</v>
      </c>
      <c r="AX207" s="15" t="s">
        <v>80</v>
      </c>
      <c r="AY207" s="245" t="s">
        <v>167</v>
      </c>
    </row>
    <row r="208" s="15" customFormat="1">
      <c r="A208" s="15"/>
      <c r="B208" s="244"/>
      <c r="C208" s="15"/>
      <c r="D208" s="219" t="s">
        <v>291</v>
      </c>
      <c r="E208" s="245" t="s">
        <v>1</v>
      </c>
      <c r="F208" s="246" t="s">
        <v>359</v>
      </c>
      <c r="G208" s="15"/>
      <c r="H208" s="245" t="s">
        <v>1</v>
      </c>
      <c r="I208" s="247"/>
      <c r="J208" s="247"/>
      <c r="K208" s="15"/>
      <c r="L208" s="15"/>
      <c r="M208" s="244"/>
      <c r="N208" s="248"/>
      <c r="O208" s="249"/>
      <c r="P208" s="249"/>
      <c r="Q208" s="249"/>
      <c r="R208" s="249"/>
      <c r="S208" s="249"/>
      <c r="T208" s="249"/>
      <c r="U208" s="249"/>
      <c r="V208" s="249"/>
      <c r="W208" s="249"/>
      <c r="X208" s="250"/>
      <c r="Y208" s="15"/>
      <c r="Z208" s="15"/>
      <c r="AA208" s="15"/>
      <c r="AB208" s="15"/>
      <c r="AC208" s="15"/>
      <c r="AD208" s="15"/>
      <c r="AE208" s="15"/>
      <c r="AT208" s="245" t="s">
        <v>291</v>
      </c>
      <c r="AU208" s="245" t="s">
        <v>181</v>
      </c>
      <c r="AV208" s="15" t="s">
        <v>87</v>
      </c>
      <c r="AW208" s="15" t="s">
        <v>4</v>
      </c>
      <c r="AX208" s="15" t="s">
        <v>80</v>
      </c>
      <c r="AY208" s="245" t="s">
        <v>167</v>
      </c>
    </row>
    <row r="209" s="13" customFormat="1">
      <c r="A209" s="13"/>
      <c r="B209" s="228"/>
      <c r="C209" s="13"/>
      <c r="D209" s="219" t="s">
        <v>291</v>
      </c>
      <c r="E209" s="229" t="s">
        <v>1</v>
      </c>
      <c r="F209" s="230" t="s">
        <v>360</v>
      </c>
      <c r="G209" s="13"/>
      <c r="H209" s="231">
        <v>60</v>
      </c>
      <c r="I209" s="232"/>
      <c r="J209" s="232"/>
      <c r="K209" s="13"/>
      <c r="L209" s="13"/>
      <c r="M209" s="228"/>
      <c r="N209" s="233"/>
      <c r="O209" s="234"/>
      <c r="P209" s="234"/>
      <c r="Q209" s="234"/>
      <c r="R209" s="234"/>
      <c r="S209" s="234"/>
      <c r="T209" s="234"/>
      <c r="U209" s="234"/>
      <c r="V209" s="234"/>
      <c r="W209" s="234"/>
      <c r="X209" s="235"/>
      <c r="Y209" s="13"/>
      <c r="Z209" s="13"/>
      <c r="AA209" s="13"/>
      <c r="AB209" s="13"/>
      <c r="AC209" s="13"/>
      <c r="AD209" s="13"/>
      <c r="AE209" s="13"/>
      <c r="AT209" s="229" t="s">
        <v>291</v>
      </c>
      <c r="AU209" s="229" t="s">
        <v>181</v>
      </c>
      <c r="AV209" s="13" t="s">
        <v>89</v>
      </c>
      <c r="AW209" s="13" t="s">
        <v>4</v>
      </c>
      <c r="AX209" s="13" t="s">
        <v>80</v>
      </c>
      <c r="AY209" s="229" t="s">
        <v>167</v>
      </c>
    </row>
    <row r="210" s="14" customFormat="1">
      <c r="A210" s="14"/>
      <c r="B210" s="236"/>
      <c r="C210" s="14"/>
      <c r="D210" s="219" t="s">
        <v>291</v>
      </c>
      <c r="E210" s="237" t="s">
        <v>1</v>
      </c>
      <c r="F210" s="238" t="s">
        <v>294</v>
      </c>
      <c r="G210" s="14"/>
      <c r="H210" s="239">
        <v>60</v>
      </c>
      <c r="I210" s="240"/>
      <c r="J210" s="240"/>
      <c r="K210" s="14"/>
      <c r="L210" s="14"/>
      <c r="M210" s="236"/>
      <c r="N210" s="241"/>
      <c r="O210" s="242"/>
      <c r="P210" s="242"/>
      <c r="Q210" s="242"/>
      <c r="R210" s="242"/>
      <c r="S210" s="242"/>
      <c r="T210" s="242"/>
      <c r="U210" s="242"/>
      <c r="V210" s="242"/>
      <c r="W210" s="242"/>
      <c r="X210" s="243"/>
      <c r="Y210" s="14"/>
      <c r="Z210" s="14"/>
      <c r="AA210" s="14"/>
      <c r="AB210" s="14"/>
      <c r="AC210" s="14"/>
      <c r="AD210" s="14"/>
      <c r="AE210" s="14"/>
      <c r="AT210" s="237" t="s">
        <v>291</v>
      </c>
      <c r="AU210" s="237" t="s">
        <v>181</v>
      </c>
      <c r="AV210" s="14" t="s">
        <v>185</v>
      </c>
      <c r="AW210" s="14" t="s">
        <v>4</v>
      </c>
      <c r="AX210" s="14" t="s">
        <v>87</v>
      </c>
      <c r="AY210" s="237" t="s">
        <v>167</v>
      </c>
    </row>
    <row r="211" s="2" customFormat="1" ht="24" customHeight="1">
      <c r="A211" s="38"/>
      <c r="B211" s="204"/>
      <c r="C211" s="205" t="s">
        <v>231</v>
      </c>
      <c r="D211" s="205" t="s">
        <v>170</v>
      </c>
      <c r="E211" s="206" t="s">
        <v>361</v>
      </c>
      <c r="F211" s="207" t="s">
        <v>362</v>
      </c>
      <c r="G211" s="208" t="s">
        <v>344</v>
      </c>
      <c r="H211" s="209">
        <v>1673.4559999999999</v>
      </c>
      <c r="I211" s="210"/>
      <c r="J211" s="210"/>
      <c r="K211" s="211">
        <f>ROUND(P211*H211,2)</f>
        <v>0</v>
      </c>
      <c r="L211" s="207" t="s">
        <v>174</v>
      </c>
      <c r="M211" s="39"/>
      <c r="N211" s="212" t="s">
        <v>1</v>
      </c>
      <c r="O211" s="213" t="s">
        <v>43</v>
      </c>
      <c r="P211" s="214">
        <f>I211+J211</f>
        <v>0</v>
      </c>
      <c r="Q211" s="214">
        <f>ROUND(I211*H211,2)</f>
        <v>0</v>
      </c>
      <c r="R211" s="214">
        <f>ROUND(J211*H211,2)</f>
        <v>0</v>
      </c>
      <c r="S211" s="77"/>
      <c r="T211" s="215">
        <f>S211*H211</f>
        <v>0</v>
      </c>
      <c r="U211" s="215">
        <v>0</v>
      </c>
      <c r="V211" s="215">
        <f>U211*H211</f>
        <v>0</v>
      </c>
      <c r="W211" s="215">
        <v>0</v>
      </c>
      <c r="X211" s="216">
        <f>W211*H211</f>
        <v>0</v>
      </c>
      <c r="Y211" s="38"/>
      <c r="Z211" s="38"/>
      <c r="AA211" s="38"/>
      <c r="AB211" s="38"/>
      <c r="AC211" s="38"/>
      <c r="AD211" s="38"/>
      <c r="AE211" s="38"/>
      <c r="AR211" s="217" t="s">
        <v>185</v>
      </c>
      <c r="AT211" s="217" t="s">
        <v>170</v>
      </c>
      <c r="AU211" s="217" t="s">
        <v>181</v>
      </c>
      <c r="AY211" s="19" t="s">
        <v>167</v>
      </c>
      <c r="BE211" s="218">
        <f>IF(O211="základní",K211,0)</f>
        <v>0</v>
      </c>
      <c r="BF211" s="218">
        <f>IF(O211="snížená",K211,0)</f>
        <v>0</v>
      </c>
      <c r="BG211" s="218">
        <f>IF(O211="zákl. přenesená",K211,0)</f>
        <v>0</v>
      </c>
      <c r="BH211" s="218">
        <f>IF(O211="sníž. přenesená",K211,0)</f>
        <v>0</v>
      </c>
      <c r="BI211" s="218">
        <f>IF(O211="nulová",K211,0)</f>
        <v>0</v>
      </c>
      <c r="BJ211" s="19" t="s">
        <v>87</v>
      </c>
      <c r="BK211" s="218">
        <f>ROUND(P211*H211,2)</f>
        <v>0</v>
      </c>
      <c r="BL211" s="19" t="s">
        <v>185</v>
      </c>
      <c r="BM211" s="217" t="s">
        <v>363</v>
      </c>
    </row>
    <row r="212" s="2" customFormat="1">
      <c r="A212" s="38"/>
      <c r="B212" s="39"/>
      <c r="C212" s="38"/>
      <c r="D212" s="219" t="s">
        <v>177</v>
      </c>
      <c r="E212" s="38"/>
      <c r="F212" s="220" t="s">
        <v>364</v>
      </c>
      <c r="G212" s="38"/>
      <c r="H212" s="38"/>
      <c r="I212" s="134"/>
      <c r="J212" s="134"/>
      <c r="K212" s="38"/>
      <c r="L212" s="38"/>
      <c r="M212" s="39"/>
      <c r="N212" s="221"/>
      <c r="O212" s="222"/>
      <c r="P212" s="77"/>
      <c r="Q212" s="77"/>
      <c r="R212" s="77"/>
      <c r="S212" s="77"/>
      <c r="T212" s="77"/>
      <c r="U212" s="77"/>
      <c r="V212" s="77"/>
      <c r="W212" s="77"/>
      <c r="X212" s="78"/>
      <c r="Y212" s="38"/>
      <c r="Z212" s="38"/>
      <c r="AA212" s="38"/>
      <c r="AB212" s="38"/>
      <c r="AC212" s="38"/>
      <c r="AD212" s="38"/>
      <c r="AE212" s="38"/>
      <c r="AT212" s="19" t="s">
        <v>177</v>
      </c>
      <c r="AU212" s="19" t="s">
        <v>181</v>
      </c>
    </row>
    <row r="213" s="2" customFormat="1">
      <c r="A213" s="38"/>
      <c r="B213" s="39"/>
      <c r="C213" s="38"/>
      <c r="D213" s="219" t="s">
        <v>288</v>
      </c>
      <c r="E213" s="38"/>
      <c r="F213" s="223" t="s">
        <v>365</v>
      </c>
      <c r="G213" s="38"/>
      <c r="H213" s="38"/>
      <c r="I213" s="134"/>
      <c r="J213" s="134"/>
      <c r="K213" s="38"/>
      <c r="L213" s="38"/>
      <c r="M213" s="39"/>
      <c r="N213" s="221"/>
      <c r="O213" s="222"/>
      <c r="P213" s="77"/>
      <c r="Q213" s="77"/>
      <c r="R213" s="77"/>
      <c r="S213" s="77"/>
      <c r="T213" s="77"/>
      <c r="U213" s="77"/>
      <c r="V213" s="77"/>
      <c r="W213" s="77"/>
      <c r="X213" s="78"/>
      <c r="Y213" s="38"/>
      <c r="Z213" s="38"/>
      <c r="AA213" s="38"/>
      <c r="AB213" s="38"/>
      <c r="AC213" s="38"/>
      <c r="AD213" s="38"/>
      <c r="AE213" s="38"/>
      <c r="AT213" s="19" t="s">
        <v>288</v>
      </c>
      <c r="AU213" s="19" t="s">
        <v>181</v>
      </c>
    </row>
    <row r="214" s="15" customFormat="1">
      <c r="A214" s="15"/>
      <c r="B214" s="244"/>
      <c r="C214" s="15"/>
      <c r="D214" s="219" t="s">
        <v>291</v>
      </c>
      <c r="E214" s="245" t="s">
        <v>1</v>
      </c>
      <c r="F214" s="246" t="s">
        <v>366</v>
      </c>
      <c r="G214" s="15"/>
      <c r="H214" s="245" t="s">
        <v>1</v>
      </c>
      <c r="I214" s="247"/>
      <c r="J214" s="247"/>
      <c r="K214" s="15"/>
      <c r="L214" s="15"/>
      <c r="M214" s="244"/>
      <c r="N214" s="248"/>
      <c r="O214" s="249"/>
      <c r="P214" s="249"/>
      <c r="Q214" s="249"/>
      <c r="R214" s="249"/>
      <c r="S214" s="249"/>
      <c r="T214" s="249"/>
      <c r="U214" s="249"/>
      <c r="V214" s="249"/>
      <c r="W214" s="249"/>
      <c r="X214" s="250"/>
      <c r="Y214" s="15"/>
      <c r="Z214" s="15"/>
      <c r="AA214" s="15"/>
      <c r="AB214" s="15"/>
      <c r="AC214" s="15"/>
      <c r="AD214" s="15"/>
      <c r="AE214" s="15"/>
      <c r="AT214" s="245" t="s">
        <v>291</v>
      </c>
      <c r="AU214" s="245" t="s">
        <v>181</v>
      </c>
      <c r="AV214" s="15" t="s">
        <v>87</v>
      </c>
      <c r="AW214" s="15" t="s">
        <v>4</v>
      </c>
      <c r="AX214" s="15" t="s">
        <v>80</v>
      </c>
      <c r="AY214" s="245" t="s">
        <v>167</v>
      </c>
    </row>
    <row r="215" s="13" customFormat="1">
      <c r="A215" s="13"/>
      <c r="B215" s="228"/>
      <c r="C215" s="13"/>
      <c r="D215" s="219" t="s">
        <v>291</v>
      </c>
      <c r="E215" s="229" t="s">
        <v>1</v>
      </c>
      <c r="F215" s="230" t="s">
        <v>367</v>
      </c>
      <c r="G215" s="13"/>
      <c r="H215" s="231">
        <v>1673.4559999999999</v>
      </c>
      <c r="I215" s="232"/>
      <c r="J215" s="232"/>
      <c r="K215" s="13"/>
      <c r="L215" s="13"/>
      <c r="M215" s="228"/>
      <c r="N215" s="233"/>
      <c r="O215" s="234"/>
      <c r="P215" s="234"/>
      <c r="Q215" s="234"/>
      <c r="R215" s="234"/>
      <c r="S215" s="234"/>
      <c r="T215" s="234"/>
      <c r="U215" s="234"/>
      <c r="V215" s="234"/>
      <c r="W215" s="234"/>
      <c r="X215" s="235"/>
      <c r="Y215" s="13"/>
      <c r="Z215" s="13"/>
      <c r="AA215" s="13"/>
      <c r="AB215" s="13"/>
      <c r="AC215" s="13"/>
      <c r="AD215" s="13"/>
      <c r="AE215" s="13"/>
      <c r="AT215" s="229" t="s">
        <v>291</v>
      </c>
      <c r="AU215" s="229" t="s">
        <v>181</v>
      </c>
      <c r="AV215" s="13" t="s">
        <v>89</v>
      </c>
      <c r="AW215" s="13" t="s">
        <v>4</v>
      </c>
      <c r="AX215" s="13" t="s">
        <v>80</v>
      </c>
      <c r="AY215" s="229" t="s">
        <v>167</v>
      </c>
    </row>
    <row r="216" s="14" customFormat="1">
      <c r="A216" s="14"/>
      <c r="B216" s="236"/>
      <c r="C216" s="14"/>
      <c r="D216" s="219" t="s">
        <v>291</v>
      </c>
      <c r="E216" s="237" t="s">
        <v>1</v>
      </c>
      <c r="F216" s="238" t="s">
        <v>294</v>
      </c>
      <c r="G216" s="14"/>
      <c r="H216" s="239">
        <v>1673.4559999999999</v>
      </c>
      <c r="I216" s="240"/>
      <c r="J216" s="240"/>
      <c r="K216" s="14"/>
      <c r="L216" s="14"/>
      <c r="M216" s="236"/>
      <c r="N216" s="241"/>
      <c r="O216" s="242"/>
      <c r="P216" s="242"/>
      <c r="Q216" s="242"/>
      <c r="R216" s="242"/>
      <c r="S216" s="242"/>
      <c r="T216" s="242"/>
      <c r="U216" s="242"/>
      <c r="V216" s="242"/>
      <c r="W216" s="242"/>
      <c r="X216" s="243"/>
      <c r="Y216" s="14"/>
      <c r="Z216" s="14"/>
      <c r="AA216" s="14"/>
      <c r="AB216" s="14"/>
      <c r="AC216" s="14"/>
      <c r="AD216" s="14"/>
      <c r="AE216" s="14"/>
      <c r="AT216" s="237" t="s">
        <v>291</v>
      </c>
      <c r="AU216" s="237" t="s">
        <v>181</v>
      </c>
      <c r="AV216" s="14" t="s">
        <v>185</v>
      </c>
      <c r="AW216" s="14" t="s">
        <v>4</v>
      </c>
      <c r="AX216" s="14" t="s">
        <v>87</v>
      </c>
      <c r="AY216" s="237" t="s">
        <v>167</v>
      </c>
    </row>
    <row r="217" s="2" customFormat="1" ht="24" customHeight="1">
      <c r="A217" s="38"/>
      <c r="B217" s="204"/>
      <c r="C217" s="205" t="s">
        <v>235</v>
      </c>
      <c r="D217" s="205" t="s">
        <v>170</v>
      </c>
      <c r="E217" s="206" t="s">
        <v>368</v>
      </c>
      <c r="F217" s="207" t="s">
        <v>369</v>
      </c>
      <c r="G217" s="208" t="s">
        <v>344</v>
      </c>
      <c r="H217" s="209">
        <v>1.7929999999999999</v>
      </c>
      <c r="I217" s="210"/>
      <c r="J217" s="210"/>
      <c r="K217" s="211">
        <f>ROUND(P217*H217,2)</f>
        <v>0</v>
      </c>
      <c r="L217" s="207" t="s">
        <v>174</v>
      </c>
      <c r="M217" s="39"/>
      <c r="N217" s="212" t="s">
        <v>1</v>
      </c>
      <c r="O217" s="213" t="s">
        <v>43</v>
      </c>
      <c r="P217" s="214">
        <f>I217+J217</f>
        <v>0</v>
      </c>
      <c r="Q217" s="214">
        <f>ROUND(I217*H217,2)</f>
        <v>0</v>
      </c>
      <c r="R217" s="214">
        <f>ROUND(J217*H217,2)</f>
        <v>0</v>
      </c>
      <c r="S217" s="77"/>
      <c r="T217" s="215">
        <f>S217*H217</f>
        <v>0</v>
      </c>
      <c r="U217" s="215">
        <v>0</v>
      </c>
      <c r="V217" s="215">
        <f>U217*H217</f>
        <v>0</v>
      </c>
      <c r="W217" s="215">
        <v>0</v>
      </c>
      <c r="X217" s="216">
        <f>W217*H217</f>
        <v>0</v>
      </c>
      <c r="Y217" s="38"/>
      <c r="Z217" s="38"/>
      <c r="AA217" s="38"/>
      <c r="AB217" s="38"/>
      <c r="AC217" s="38"/>
      <c r="AD217" s="38"/>
      <c r="AE217" s="38"/>
      <c r="AR217" s="217" t="s">
        <v>185</v>
      </c>
      <c r="AT217" s="217" t="s">
        <v>170</v>
      </c>
      <c r="AU217" s="217" t="s">
        <v>181</v>
      </c>
      <c r="AY217" s="19" t="s">
        <v>167</v>
      </c>
      <c r="BE217" s="218">
        <f>IF(O217="základní",K217,0)</f>
        <v>0</v>
      </c>
      <c r="BF217" s="218">
        <f>IF(O217="snížená",K217,0)</f>
        <v>0</v>
      </c>
      <c r="BG217" s="218">
        <f>IF(O217="zákl. přenesená",K217,0)</f>
        <v>0</v>
      </c>
      <c r="BH217" s="218">
        <f>IF(O217="sníž. přenesená",K217,0)</f>
        <v>0</v>
      </c>
      <c r="BI217" s="218">
        <f>IF(O217="nulová",K217,0)</f>
        <v>0</v>
      </c>
      <c r="BJ217" s="19" t="s">
        <v>87</v>
      </c>
      <c r="BK217" s="218">
        <f>ROUND(P217*H217,2)</f>
        <v>0</v>
      </c>
      <c r="BL217" s="19" t="s">
        <v>185</v>
      </c>
      <c r="BM217" s="217" t="s">
        <v>370</v>
      </c>
    </row>
    <row r="218" s="2" customFormat="1">
      <c r="A218" s="38"/>
      <c r="B218" s="39"/>
      <c r="C218" s="38"/>
      <c r="D218" s="219" t="s">
        <v>177</v>
      </c>
      <c r="E218" s="38"/>
      <c r="F218" s="220" t="s">
        <v>371</v>
      </c>
      <c r="G218" s="38"/>
      <c r="H218" s="38"/>
      <c r="I218" s="134"/>
      <c r="J218" s="134"/>
      <c r="K218" s="38"/>
      <c r="L218" s="38"/>
      <c r="M218" s="39"/>
      <c r="N218" s="221"/>
      <c r="O218" s="222"/>
      <c r="P218" s="77"/>
      <c r="Q218" s="77"/>
      <c r="R218" s="77"/>
      <c r="S218" s="77"/>
      <c r="T218" s="77"/>
      <c r="U218" s="77"/>
      <c r="V218" s="77"/>
      <c r="W218" s="77"/>
      <c r="X218" s="78"/>
      <c r="Y218" s="38"/>
      <c r="Z218" s="38"/>
      <c r="AA218" s="38"/>
      <c r="AB218" s="38"/>
      <c r="AC218" s="38"/>
      <c r="AD218" s="38"/>
      <c r="AE218" s="38"/>
      <c r="AT218" s="19" t="s">
        <v>177</v>
      </c>
      <c r="AU218" s="19" t="s">
        <v>181</v>
      </c>
    </row>
    <row r="219" s="2" customFormat="1">
      <c r="A219" s="38"/>
      <c r="B219" s="39"/>
      <c r="C219" s="38"/>
      <c r="D219" s="219" t="s">
        <v>288</v>
      </c>
      <c r="E219" s="38"/>
      <c r="F219" s="223" t="s">
        <v>372</v>
      </c>
      <c r="G219" s="38"/>
      <c r="H219" s="38"/>
      <c r="I219" s="134"/>
      <c r="J219" s="134"/>
      <c r="K219" s="38"/>
      <c r="L219" s="38"/>
      <c r="M219" s="39"/>
      <c r="N219" s="221"/>
      <c r="O219" s="222"/>
      <c r="P219" s="77"/>
      <c r="Q219" s="77"/>
      <c r="R219" s="77"/>
      <c r="S219" s="77"/>
      <c r="T219" s="77"/>
      <c r="U219" s="77"/>
      <c r="V219" s="77"/>
      <c r="W219" s="77"/>
      <c r="X219" s="78"/>
      <c r="Y219" s="38"/>
      <c r="Z219" s="38"/>
      <c r="AA219" s="38"/>
      <c r="AB219" s="38"/>
      <c r="AC219" s="38"/>
      <c r="AD219" s="38"/>
      <c r="AE219" s="38"/>
      <c r="AT219" s="19" t="s">
        <v>288</v>
      </c>
      <c r="AU219" s="19" t="s">
        <v>181</v>
      </c>
    </row>
    <row r="220" s="15" customFormat="1">
      <c r="A220" s="15"/>
      <c r="B220" s="244"/>
      <c r="C220" s="15"/>
      <c r="D220" s="219" t="s">
        <v>291</v>
      </c>
      <c r="E220" s="245" t="s">
        <v>1</v>
      </c>
      <c r="F220" s="246" t="s">
        <v>373</v>
      </c>
      <c r="G220" s="15"/>
      <c r="H220" s="245" t="s">
        <v>1</v>
      </c>
      <c r="I220" s="247"/>
      <c r="J220" s="247"/>
      <c r="K220" s="15"/>
      <c r="L220" s="15"/>
      <c r="M220" s="244"/>
      <c r="N220" s="248"/>
      <c r="O220" s="249"/>
      <c r="P220" s="249"/>
      <c r="Q220" s="249"/>
      <c r="R220" s="249"/>
      <c r="S220" s="249"/>
      <c r="T220" s="249"/>
      <c r="U220" s="249"/>
      <c r="V220" s="249"/>
      <c r="W220" s="249"/>
      <c r="X220" s="250"/>
      <c r="Y220" s="15"/>
      <c r="Z220" s="15"/>
      <c r="AA220" s="15"/>
      <c r="AB220" s="15"/>
      <c r="AC220" s="15"/>
      <c r="AD220" s="15"/>
      <c r="AE220" s="15"/>
      <c r="AT220" s="245" t="s">
        <v>291</v>
      </c>
      <c r="AU220" s="245" t="s">
        <v>181</v>
      </c>
      <c r="AV220" s="15" t="s">
        <v>87</v>
      </c>
      <c r="AW220" s="15" t="s">
        <v>4</v>
      </c>
      <c r="AX220" s="15" t="s">
        <v>80</v>
      </c>
      <c r="AY220" s="245" t="s">
        <v>167</v>
      </c>
    </row>
    <row r="221" s="13" customFormat="1">
      <c r="A221" s="13"/>
      <c r="B221" s="228"/>
      <c r="C221" s="13"/>
      <c r="D221" s="219" t="s">
        <v>291</v>
      </c>
      <c r="E221" s="229" t="s">
        <v>1</v>
      </c>
      <c r="F221" s="230" t="s">
        <v>374</v>
      </c>
      <c r="G221" s="13"/>
      <c r="H221" s="231">
        <v>1.7929999999999999</v>
      </c>
      <c r="I221" s="232"/>
      <c r="J221" s="232"/>
      <c r="K221" s="13"/>
      <c r="L221" s="13"/>
      <c r="M221" s="228"/>
      <c r="N221" s="233"/>
      <c r="O221" s="234"/>
      <c r="P221" s="234"/>
      <c r="Q221" s="234"/>
      <c r="R221" s="234"/>
      <c r="S221" s="234"/>
      <c r="T221" s="234"/>
      <c r="U221" s="234"/>
      <c r="V221" s="234"/>
      <c r="W221" s="234"/>
      <c r="X221" s="235"/>
      <c r="Y221" s="13"/>
      <c r="Z221" s="13"/>
      <c r="AA221" s="13"/>
      <c r="AB221" s="13"/>
      <c r="AC221" s="13"/>
      <c r="AD221" s="13"/>
      <c r="AE221" s="13"/>
      <c r="AT221" s="229" t="s">
        <v>291</v>
      </c>
      <c r="AU221" s="229" t="s">
        <v>181</v>
      </c>
      <c r="AV221" s="13" t="s">
        <v>89</v>
      </c>
      <c r="AW221" s="13" t="s">
        <v>4</v>
      </c>
      <c r="AX221" s="13" t="s">
        <v>80</v>
      </c>
      <c r="AY221" s="229" t="s">
        <v>167</v>
      </c>
    </row>
    <row r="222" s="14" customFormat="1">
      <c r="A222" s="14"/>
      <c r="B222" s="236"/>
      <c r="C222" s="14"/>
      <c r="D222" s="219" t="s">
        <v>291</v>
      </c>
      <c r="E222" s="237" t="s">
        <v>1</v>
      </c>
      <c r="F222" s="238" t="s">
        <v>294</v>
      </c>
      <c r="G222" s="14"/>
      <c r="H222" s="239">
        <v>1.7929999999999999</v>
      </c>
      <c r="I222" s="240"/>
      <c r="J222" s="240"/>
      <c r="K222" s="14"/>
      <c r="L222" s="14"/>
      <c r="M222" s="236"/>
      <c r="N222" s="241"/>
      <c r="O222" s="242"/>
      <c r="P222" s="242"/>
      <c r="Q222" s="242"/>
      <c r="R222" s="242"/>
      <c r="S222" s="242"/>
      <c r="T222" s="242"/>
      <c r="U222" s="242"/>
      <c r="V222" s="242"/>
      <c r="W222" s="242"/>
      <c r="X222" s="243"/>
      <c r="Y222" s="14"/>
      <c r="Z222" s="14"/>
      <c r="AA222" s="14"/>
      <c r="AB222" s="14"/>
      <c r="AC222" s="14"/>
      <c r="AD222" s="14"/>
      <c r="AE222" s="14"/>
      <c r="AT222" s="237" t="s">
        <v>291</v>
      </c>
      <c r="AU222" s="237" t="s">
        <v>181</v>
      </c>
      <c r="AV222" s="14" t="s">
        <v>185</v>
      </c>
      <c r="AW222" s="14" t="s">
        <v>4</v>
      </c>
      <c r="AX222" s="14" t="s">
        <v>87</v>
      </c>
      <c r="AY222" s="237" t="s">
        <v>167</v>
      </c>
    </row>
    <row r="223" s="2" customFormat="1" ht="24" customHeight="1">
      <c r="A223" s="38"/>
      <c r="B223" s="204"/>
      <c r="C223" s="205" t="s">
        <v>9</v>
      </c>
      <c r="D223" s="205" t="s">
        <v>170</v>
      </c>
      <c r="E223" s="206" t="s">
        <v>375</v>
      </c>
      <c r="F223" s="207" t="s">
        <v>376</v>
      </c>
      <c r="G223" s="208" t="s">
        <v>344</v>
      </c>
      <c r="H223" s="209">
        <v>0.64900000000000002</v>
      </c>
      <c r="I223" s="210"/>
      <c r="J223" s="210"/>
      <c r="K223" s="211">
        <f>ROUND(P223*H223,2)</f>
        <v>0</v>
      </c>
      <c r="L223" s="207" t="s">
        <v>174</v>
      </c>
      <c r="M223" s="39"/>
      <c r="N223" s="212" t="s">
        <v>1</v>
      </c>
      <c r="O223" s="213" t="s">
        <v>43</v>
      </c>
      <c r="P223" s="214">
        <f>I223+J223</f>
        <v>0</v>
      </c>
      <c r="Q223" s="214">
        <f>ROUND(I223*H223,2)</f>
        <v>0</v>
      </c>
      <c r="R223" s="214">
        <f>ROUND(J223*H223,2)</f>
        <v>0</v>
      </c>
      <c r="S223" s="77"/>
      <c r="T223" s="215">
        <f>S223*H223</f>
        <v>0</v>
      </c>
      <c r="U223" s="215">
        <v>0</v>
      </c>
      <c r="V223" s="215">
        <f>U223*H223</f>
        <v>0</v>
      </c>
      <c r="W223" s="215">
        <v>0</v>
      </c>
      <c r="X223" s="216">
        <f>W223*H223</f>
        <v>0</v>
      </c>
      <c r="Y223" s="38"/>
      <c r="Z223" s="38"/>
      <c r="AA223" s="38"/>
      <c r="AB223" s="38"/>
      <c r="AC223" s="38"/>
      <c r="AD223" s="38"/>
      <c r="AE223" s="38"/>
      <c r="AR223" s="217" t="s">
        <v>185</v>
      </c>
      <c r="AT223" s="217" t="s">
        <v>170</v>
      </c>
      <c r="AU223" s="217" t="s">
        <v>181</v>
      </c>
      <c r="AY223" s="19" t="s">
        <v>167</v>
      </c>
      <c r="BE223" s="218">
        <f>IF(O223="základní",K223,0)</f>
        <v>0</v>
      </c>
      <c r="BF223" s="218">
        <f>IF(O223="snížená",K223,0)</f>
        <v>0</v>
      </c>
      <c r="BG223" s="218">
        <f>IF(O223="zákl. přenesená",K223,0)</f>
        <v>0</v>
      </c>
      <c r="BH223" s="218">
        <f>IF(O223="sníž. přenesená",K223,0)</f>
        <v>0</v>
      </c>
      <c r="BI223" s="218">
        <f>IF(O223="nulová",K223,0)</f>
        <v>0</v>
      </c>
      <c r="BJ223" s="19" t="s">
        <v>87</v>
      </c>
      <c r="BK223" s="218">
        <f>ROUND(P223*H223,2)</f>
        <v>0</v>
      </c>
      <c r="BL223" s="19" t="s">
        <v>185</v>
      </c>
      <c r="BM223" s="217" t="s">
        <v>377</v>
      </c>
    </row>
    <row r="224" s="2" customFormat="1">
      <c r="A224" s="38"/>
      <c r="B224" s="39"/>
      <c r="C224" s="38"/>
      <c r="D224" s="219" t="s">
        <v>177</v>
      </c>
      <c r="E224" s="38"/>
      <c r="F224" s="220" t="s">
        <v>378</v>
      </c>
      <c r="G224" s="38"/>
      <c r="H224" s="38"/>
      <c r="I224" s="134"/>
      <c r="J224" s="134"/>
      <c r="K224" s="38"/>
      <c r="L224" s="38"/>
      <c r="M224" s="39"/>
      <c r="N224" s="221"/>
      <c r="O224" s="222"/>
      <c r="P224" s="77"/>
      <c r="Q224" s="77"/>
      <c r="R224" s="77"/>
      <c r="S224" s="77"/>
      <c r="T224" s="77"/>
      <c r="U224" s="77"/>
      <c r="V224" s="77"/>
      <c r="W224" s="77"/>
      <c r="X224" s="78"/>
      <c r="Y224" s="38"/>
      <c r="Z224" s="38"/>
      <c r="AA224" s="38"/>
      <c r="AB224" s="38"/>
      <c r="AC224" s="38"/>
      <c r="AD224" s="38"/>
      <c r="AE224" s="38"/>
      <c r="AT224" s="19" t="s">
        <v>177</v>
      </c>
      <c r="AU224" s="19" t="s">
        <v>181</v>
      </c>
    </row>
    <row r="225" s="2" customFormat="1">
      <c r="A225" s="38"/>
      <c r="B225" s="39"/>
      <c r="C225" s="38"/>
      <c r="D225" s="219" t="s">
        <v>288</v>
      </c>
      <c r="E225" s="38"/>
      <c r="F225" s="223" t="s">
        <v>372</v>
      </c>
      <c r="G225" s="38"/>
      <c r="H225" s="38"/>
      <c r="I225" s="134"/>
      <c r="J225" s="134"/>
      <c r="K225" s="38"/>
      <c r="L225" s="38"/>
      <c r="M225" s="39"/>
      <c r="N225" s="221"/>
      <c r="O225" s="222"/>
      <c r="P225" s="77"/>
      <c r="Q225" s="77"/>
      <c r="R225" s="77"/>
      <c r="S225" s="77"/>
      <c r="T225" s="77"/>
      <c r="U225" s="77"/>
      <c r="V225" s="77"/>
      <c r="W225" s="77"/>
      <c r="X225" s="78"/>
      <c r="Y225" s="38"/>
      <c r="Z225" s="38"/>
      <c r="AA225" s="38"/>
      <c r="AB225" s="38"/>
      <c r="AC225" s="38"/>
      <c r="AD225" s="38"/>
      <c r="AE225" s="38"/>
      <c r="AT225" s="19" t="s">
        <v>288</v>
      </c>
      <c r="AU225" s="19" t="s">
        <v>181</v>
      </c>
    </row>
    <row r="226" s="15" customFormat="1">
      <c r="A226" s="15"/>
      <c r="B226" s="244"/>
      <c r="C226" s="15"/>
      <c r="D226" s="219" t="s">
        <v>291</v>
      </c>
      <c r="E226" s="245" t="s">
        <v>1</v>
      </c>
      <c r="F226" s="246" t="s">
        <v>379</v>
      </c>
      <c r="G226" s="15"/>
      <c r="H226" s="245" t="s">
        <v>1</v>
      </c>
      <c r="I226" s="247"/>
      <c r="J226" s="247"/>
      <c r="K226" s="15"/>
      <c r="L226" s="15"/>
      <c r="M226" s="244"/>
      <c r="N226" s="248"/>
      <c r="O226" s="249"/>
      <c r="P226" s="249"/>
      <c r="Q226" s="249"/>
      <c r="R226" s="249"/>
      <c r="S226" s="249"/>
      <c r="T226" s="249"/>
      <c r="U226" s="249"/>
      <c r="V226" s="249"/>
      <c r="W226" s="249"/>
      <c r="X226" s="250"/>
      <c r="Y226" s="15"/>
      <c r="Z226" s="15"/>
      <c r="AA226" s="15"/>
      <c r="AB226" s="15"/>
      <c r="AC226" s="15"/>
      <c r="AD226" s="15"/>
      <c r="AE226" s="15"/>
      <c r="AT226" s="245" t="s">
        <v>291</v>
      </c>
      <c r="AU226" s="245" t="s">
        <v>181</v>
      </c>
      <c r="AV226" s="15" t="s">
        <v>87</v>
      </c>
      <c r="AW226" s="15" t="s">
        <v>4</v>
      </c>
      <c r="AX226" s="15" t="s">
        <v>80</v>
      </c>
      <c r="AY226" s="245" t="s">
        <v>167</v>
      </c>
    </row>
    <row r="227" s="15" customFormat="1">
      <c r="A227" s="15"/>
      <c r="B227" s="244"/>
      <c r="C227" s="15"/>
      <c r="D227" s="219" t="s">
        <v>291</v>
      </c>
      <c r="E227" s="245" t="s">
        <v>1</v>
      </c>
      <c r="F227" s="246" t="s">
        <v>380</v>
      </c>
      <c r="G227" s="15"/>
      <c r="H227" s="245" t="s">
        <v>1</v>
      </c>
      <c r="I227" s="247"/>
      <c r="J227" s="247"/>
      <c r="K227" s="15"/>
      <c r="L227" s="15"/>
      <c r="M227" s="244"/>
      <c r="N227" s="248"/>
      <c r="O227" s="249"/>
      <c r="P227" s="249"/>
      <c r="Q227" s="249"/>
      <c r="R227" s="249"/>
      <c r="S227" s="249"/>
      <c r="T227" s="249"/>
      <c r="U227" s="249"/>
      <c r="V227" s="249"/>
      <c r="W227" s="249"/>
      <c r="X227" s="250"/>
      <c r="Y227" s="15"/>
      <c r="Z227" s="15"/>
      <c r="AA227" s="15"/>
      <c r="AB227" s="15"/>
      <c r="AC227" s="15"/>
      <c r="AD227" s="15"/>
      <c r="AE227" s="15"/>
      <c r="AT227" s="245" t="s">
        <v>291</v>
      </c>
      <c r="AU227" s="245" t="s">
        <v>181</v>
      </c>
      <c r="AV227" s="15" t="s">
        <v>87</v>
      </c>
      <c r="AW227" s="15" t="s">
        <v>4</v>
      </c>
      <c r="AX227" s="15" t="s">
        <v>80</v>
      </c>
      <c r="AY227" s="245" t="s">
        <v>167</v>
      </c>
    </row>
    <row r="228" s="13" customFormat="1">
      <c r="A228" s="13"/>
      <c r="B228" s="228"/>
      <c r="C228" s="13"/>
      <c r="D228" s="219" t="s">
        <v>291</v>
      </c>
      <c r="E228" s="229" t="s">
        <v>1</v>
      </c>
      <c r="F228" s="230" t="s">
        <v>381</v>
      </c>
      <c r="G228" s="13"/>
      <c r="H228" s="231">
        <v>0.64900000000000002</v>
      </c>
      <c r="I228" s="232"/>
      <c r="J228" s="232"/>
      <c r="K228" s="13"/>
      <c r="L228" s="13"/>
      <c r="M228" s="228"/>
      <c r="N228" s="233"/>
      <c r="O228" s="234"/>
      <c r="P228" s="234"/>
      <c r="Q228" s="234"/>
      <c r="R228" s="234"/>
      <c r="S228" s="234"/>
      <c r="T228" s="234"/>
      <c r="U228" s="234"/>
      <c r="V228" s="234"/>
      <c r="W228" s="234"/>
      <c r="X228" s="235"/>
      <c r="Y228" s="13"/>
      <c r="Z228" s="13"/>
      <c r="AA228" s="13"/>
      <c r="AB228" s="13"/>
      <c r="AC228" s="13"/>
      <c r="AD228" s="13"/>
      <c r="AE228" s="13"/>
      <c r="AT228" s="229" t="s">
        <v>291</v>
      </c>
      <c r="AU228" s="229" t="s">
        <v>181</v>
      </c>
      <c r="AV228" s="13" t="s">
        <v>89</v>
      </c>
      <c r="AW228" s="13" t="s">
        <v>4</v>
      </c>
      <c r="AX228" s="13" t="s">
        <v>80</v>
      </c>
      <c r="AY228" s="229" t="s">
        <v>167</v>
      </c>
    </row>
    <row r="229" s="14" customFormat="1">
      <c r="A229" s="14"/>
      <c r="B229" s="236"/>
      <c r="C229" s="14"/>
      <c r="D229" s="219" t="s">
        <v>291</v>
      </c>
      <c r="E229" s="237" t="s">
        <v>1</v>
      </c>
      <c r="F229" s="238" t="s">
        <v>294</v>
      </c>
      <c r="G229" s="14"/>
      <c r="H229" s="239">
        <v>0.64900000000000002</v>
      </c>
      <c r="I229" s="240"/>
      <c r="J229" s="240"/>
      <c r="K229" s="14"/>
      <c r="L229" s="14"/>
      <c r="M229" s="236"/>
      <c r="N229" s="241"/>
      <c r="O229" s="242"/>
      <c r="P229" s="242"/>
      <c r="Q229" s="242"/>
      <c r="R229" s="242"/>
      <c r="S229" s="242"/>
      <c r="T229" s="242"/>
      <c r="U229" s="242"/>
      <c r="V229" s="242"/>
      <c r="W229" s="242"/>
      <c r="X229" s="243"/>
      <c r="Y229" s="14"/>
      <c r="Z229" s="14"/>
      <c r="AA229" s="14"/>
      <c r="AB229" s="14"/>
      <c r="AC229" s="14"/>
      <c r="AD229" s="14"/>
      <c r="AE229" s="14"/>
      <c r="AT229" s="237" t="s">
        <v>291</v>
      </c>
      <c r="AU229" s="237" t="s">
        <v>181</v>
      </c>
      <c r="AV229" s="14" t="s">
        <v>185</v>
      </c>
      <c r="AW229" s="14" t="s">
        <v>4</v>
      </c>
      <c r="AX229" s="14" t="s">
        <v>87</v>
      </c>
      <c r="AY229" s="237" t="s">
        <v>167</v>
      </c>
    </row>
    <row r="230" s="2" customFormat="1" ht="24" customHeight="1">
      <c r="A230" s="38"/>
      <c r="B230" s="204"/>
      <c r="C230" s="205" t="s">
        <v>246</v>
      </c>
      <c r="D230" s="205" t="s">
        <v>170</v>
      </c>
      <c r="E230" s="206" t="s">
        <v>382</v>
      </c>
      <c r="F230" s="207" t="s">
        <v>383</v>
      </c>
      <c r="G230" s="208" t="s">
        <v>344</v>
      </c>
      <c r="H230" s="209">
        <v>9.6880000000000006</v>
      </c>
      <c r="I230" s="210"/>
      <c r="J230" s="210"/>
      <c r="K230" s="211">
        <f>ROUND(P230*H230,2)</f>
        <v>0</v>
      </c>
      <c r="L230" s="207" t="s">
        <v>174</v>
      </c>
      <c r="M230" s="39"/>
      <c r="N230" s="212" t="s">
        <v>1</v>
      </c>
      <c r="O230" s="213" t="s">
        <v>43</v>
      </c>
      <c r="P230" s="214">
        <f>I230+J230</f>
        <v>0</v>
      </c>
      <c r="Q230" s="214">
        <f>ROUND(I230*H230,2)</f>
        <v>0</v>
      </c>
      <c r="R230" s="214">
        <f>ROUND(J230*H230,2)</f>
        <v>0</v>
      </c>
      <c r="S230" s="77"/>
      <c r="T230" s="215">
        <f>S230*H230</f>
        <v>0</v>
      </c>
      <c r="U230" s="215">
        <v>0</v>
      </c>
      <c r="V230" s="215">
        <f>U230*H230</f>
        <v>0</v>
      </c>
      <c r="W230" s="215">
        <v>0</v>
      </c>
      <c r="X230" s="216">
        <f>W230*H230</f>
        <v>0</v>
      </c>
      <c r="Y230" s="38"/>
      <c r="Z230" s="38"/>
      <c r="AA230" s="38"/>
      <c r="AB230" s="38"/>
      <c r="AC230" s="38"/>
      <c r="AD230" s="38"/>
      <c r="AE230" s="38"/>
      <c r="AR230" s="217" t="s">
        <v>185</v>
      </c>
      <c r="AT230" s="217" t="s">
        <v>170</v>
      </c>
      <c r="AU230" s="217" t="s">
        <v>181</v>
      </c>
      <c r="AY230" s="19" t="s">
        <v>167</v>
      </c>
      <c r="BE230" s="218">
        <f>IF(O230="základní",K230,0)</f>
        <v>0</v>
      </c>
      <c r="BF230" s="218">
        <f>IF(O230="snížená",K230,0)</f>
        <v>0</v>
      </c>
      <c r="BG230" s="218">
        <f>IF(O230="zákl. přenesená",K230,0)</f>
        <v>0</v>
      </c>
      <c r="BH230" s="218">
        <f>IF(O230="sníž. přenesená",K230,0)</f>
        <v>0</v>
      </c>
      <c r="BI230" s="218">
        <f>IF(O230="nulová",K230,0)</f>
        <v>0</v>
      </c>
      <c r="BJ230" s="19" t="s">
        <v>87</v>
      </c>
      <c r="BK230" s="218">
        <f>ROUND(P230*H230,2)</f>
        <v>0</v>
      </c>
      <c r="BL230" s="19" t="s">
        <v>185</v>
      </c>
      <c r="BM230" s="217" t="s">
        <v>384</v>
      </c>
    </row>
    <row r="231" s="2" customFormat="1">
      <c r="A231" s="38"/>
      <c r="B231" s="39"/>
      <c r="C231" s="38"/>
      <c r="D231" s="219" t="s">
        <v>177</v>
      </c>
      <c r="E231" s="38"/>
      <c r="F231" s="220" t="s">
        <v>385</v>
      </c>
      <c r="G231" s="38"/>
      <c r="H231" s="38"/>
      <c r="I231" s="134"/>
      <c r="J231" s="134"/>
      <c r="K231" s="38"/>
      <c r="L231" s="38"/>
      <c r="M231" s="39"/>
      <c r="N231" s="221"/>
      <c r="O231" s="222"/>
      <c r="P231" s="77"/>
      <c r="Q231" s="77"/>
      <c r="R231" s="77"/>
      <c r="S231" s="77"/>
      <c r="T231" s="77"/>
      <c r="U231" s="77"/>
      <c r="V231" s="77"/>
      <c r="W231" s="77"/>
      <c r="X231" s="78"/>
      <c r="Y231" s="38"/>
      <c r="Z231" s="38"/>
      <c r="AA231" s="38"/>
      <c r="AB231" s="38"/>
      <c r="AC231" s="38"/>
      <c r="AD231" s="38"/>
      <c r="AE231" s="38"/>
      <c r="AT231" s="19" t="s">
        <v>177</v>
      </c>
      <c r="AU231" s="19" t="s">
        <v>181</v>
      </c>
    </row>
    <row r="232" s="2" customFormat="1">
      <c r="A232" s="38"/>
      <c r="B232" s="39"/>
      <c r="C232" s="38"/>
      <c r="D232" s="219" t="s">
        <v>288</v>
      </c>
      <c r="E232" s="38"/>
      <c r="F232" s="223" t="s">
        <v>372</v>
      </c>
      <c r="G232" s="38"/>
      <c r="H232" s="38"/>
      <c r="I232" s="134"/>
      <c r="J232" s="134"/>
      <c r="K232" s="38"/>
      <c r="L232" s="38"/>
      <c r="M232" s="39"/>
      <c r="N232" s="221"/>
      <c r="O232" s="222"/>
      <c r="P232" s="77"/>
      <c r="Q232" s="77"/>
      <c r="R232" s="77"/>
      <c r="S232" s="77"/>
      <c r="T232" s="77"/>
      <c r="U232" s="77"/>
      <c r="V232" s="77"/>
      <c r="W232" s="77"/>
      <c r="X232" s="78"/>
      <c r="Y232" s="38"/>
      <c r="Z232" s="38"/>
      <c r="AA232" s="38"/>
      <c r="AB232" s="38"/>
      <c r="AC232" s="38"/>
      <c r="AD232" s="38"/>
      <c r="AE232" s="38"/>
      <c r="AT232" s="19" t="s">
        <v>288</v>
      </c>
      <c r="AU232" s="19" t="s">
        <v>181</v>
      </c>
    </row>
    <row r="233" s="15" customFormat="1">
      <c r="A233" s="15"/>
      <c r="B233" s="244"/>
      <c r="C233" s="15"/>
      <c r="D233" s="219" t="s">
        <v>291</v>
      </c>
      <c r="E233" s="245" t="s">
        <v>1</v>
      </c>
      <c r="F233" s="246" t="s">
        <v>386</v>
      </c>
      <c r="G233" s="15"/>
      <c r="H233" s="245" t="s">
        <v>1</v>
      </c>
      <c r="I233" s="247"/>
      <c r="J233" s="247"/>
      <c r="K233" s="15"/>
      <c r="L233" s="15"/>
      <c r="M233" s="244"/>
      <c r="N233" s="248"/>
      <c r="O233" s="249"/>
      <c r="P233" s="249"/>
      <c r="Q233" s="249"/>
      <c r="R233" s="249"/>
      <c r="S233" s="249"/>
      <c r="T233" s="249"/>
      <c r="U233" s="249"/>
      <c r="V233" s="249"/>
      <c r="W233" s="249"/>
      <c r="X233" s="250"/>
      <c r="Y233" s="15"/>
      <c r="Z233" s="15"/>
      <c r="AA233" s="15"/>
      <c r="AB233" s="15"/>
      <c r="AC233" s="15"/>
      <c r="AD233" s="15"/>
      <c r="AE233" s="15"/>
      <c r="AT233" s="245" t="s">
        <v>291</v>
      </c>
      <c r="AU233" s="245" t="s">
        <v>181</v>
      </c>
      <c r="AV233" s="15" t="s">
        <v>87</v>
      </c>
      <c r="AW233" s="15" t="s">
        <v>4</v>
      </c>
      <c r="AX233" s="15" t="s">
        <v>80</v>
      </c>
      <c r="AY233" s="245" t="s">
        <v>167</v>
      </c>
    </row>
    <row r="234" s="15" customFormat="1">
      <c r="A234" s="15"/>
      <c r="B234" s="244"/>
      <c r="C234" s="15"/>
      <c r="D234" s="219" t="s">
        <v>291</v>
      </c>
      <c r="E234" s="245" t="s">
        <v>1</v>
      </c>
      <c r="F234" s="246" t="s">
        <v>387</v>
      </c>
      <c r="G234" s="15"/>
      <c r="H234" s="245" t="s">
        <v>1</v>
      </c>
      <c r="I234" s="247"/>
      <c r="J234" s="247"/>
      <c r="K234" s="15"/>
      <c r="L234" s="15"/>
      <c r="M234" s="244"/>
      <c r="N234" s="248"/>
      <c r="O234" s="249"/>
      <c r="P234" s="249"/>
      <c r="Q234" s="249"/>
      <c r="R234" s="249"/>
      <c r="S234" s="249"/>
      <c r="T234" s="249"/>
      <c r="U234" s="249"/>
      <c r="V234" s="249"/>
      <c r="W234" s="249"/>
      <c r="X234" s="250"/>
      <c r="Y234" s="15"/>
      <c r="Z234" s="15"/>
      <c r="AA234" s="15"/>
      <c r="AB234" s="15"/>
      <c r="AC234" s="15"/>
      <c r="AD234" s="15"/>
      <c r="AE234" s="15"/>
      <c r="AT234" s="245" t="s">
        <v>291</v>
      </c>
      <c r="AU234" s="245" t="s">
        <v>181</v>
      </c>
      <c r="AV234" s="15" t="s">
        <v>87</v>
      </c>
      <c r="AW234" s="15" t="s">
        <v>4</v>
      </c>
      <c r="AX234" s="15" t="s">
        <v>80</v>
      </c>
      <c r="AY234" s="245" t="s">
        <v>167</v>
      </c>
    </row>
    <row r="235" s="15" customFormat="1">
      <c r="A235" s="15"/>
      <c r="B235" s="244"/>
      <c r="C235" s="15"/>
      <c r="D235" s="219" t="s">
        <v>291</v>
      </c>
      <c r="E235" s="245" t="s">
        <v>1</v>
      </c>
      <c r="F235" s="246" t="s">
        <v>388</v>
      </c>
      <c r="G235" s="15"/>
      <c r="H235" s="245" t="s">
        <v>1</v>
      </c>
      <c r="I235" s="247"/>
      <c r="J235" s="247"/>
      <c r="K235" s="15"/>
      <c r="L235" s="15"/>
      <c r="M235" s="244"/>
      <c r="N235" s="248"/>
      <c r="O235" s="249"/>
      <c r="P235" s="249"/>
      <c r="Q235" s="249"/>
      <c r="R235" s="249"/>
      <c r="S235" s="249"/>
      <c r="T235" s="249"/>
      <c r="U235" s="249"/>
      <c r="V235" s="249"/>
      <c r="W235" s="249"/>
      <c r="X235" s="250"/>
      <c r="Y235" s="15"/>
      <c r="Z235" s="15"/>
      <c r="AA235" s="15"/>
      <c r="AB235" s="15"/>
      <c r="AC235" s="15"/>
      <c r="AD235" s="15"/>
      <c r="AE235" s="15"/>
      <c r="AT235" s="245" t="s">
        <v>291</v>
      </c>
      <c r="AU235" s="245" t="s">
        <v>181</v>
      </c>
      <c r="AV235" s="15" t="s">
        <v>87</v>
      </c>
      <c r="AW235" s="15" t="s">
        <v>4</v>
      </c>
      <c r="AX235" s="15" t="s">
        <v>80</v>
      </c>
      <c r="AY235" s="245" t="s">
        <v>167</v>
      </c>
    </row>
    <row r="236" s="15" customFormat="1">
      <c r="A236" s="15"/>
      <c r="B236" s="244"/>
      <c r="C236" s="15"/>
      <c r="D236" s="219" t="s">
        <v>291</v>
      </c>
      <c r="E236" s="245" t="s">
        <v>1</v>
      </c>
      <c r="F236" s="246" t="s">
        <v>389</v>
      </c>
      <c r="G236" s="15"/>
      <c r="H236" s="245" t="s">
        <v>1</v>
      </c>
      <c r="I236" s="247"/>
      <c r="J236" s="247"/>
      <c r="K236" s="15"/>
      <c r="L236" s="15"/>
      <c r="M236" s="244"/>
      <c r="N236" s="248"/>
      <c r="O236" s="249"/>
      <c r="P236" s="249"/>
      <c r="Q236" s="249"/>
      <c r="R236" s="249"/>
      <c r="S236" s="249"/>
      <c r="T236" s="249"/>
      <c r="U236" s="249"/>
      <c r="V236" s="249"/>
      <c r="W236" s="249"/>
      <c r="X236" s="250"/>
      <c r="Y236" s="15"/>
      <c r="Z236" s="15"/>
      <c r="AA236" s="15"/>
      <c r="AB236" s="15"/>
      <c r="AC236" s="15"/>
      <c r="AD236" s="15"/>
      <c r="AE236" s="15"/>
      <c r="AT236" s="245" t="s">
        <v>291</v>
      </c>
      <c r="AU236" s="245" t="s">
        <v>181</v>
      </c>
      <c r="AV236" s="15" t="s">
        <v>87</v>
      </c>
      <c r="AW236" s="15" t="s">
        <v>4</v>
      </c>
      <c r="AX236" s="15" t="s">
        <v>80</v>
      </c>
      <c r="AY236" s="245" t="s">
        <v>167</v>
      </c>
    </row>
    <row r="237" s="13" customFormat="1">
      <c r="A237" s="13"/>
      <c r="B237" s="228"/>
      <c r="C237" s="13"/>
      <c r="D237" s="219" t="s">
        <v>291</v>
      </c>
      <c r="E237" s="229" t="s">
        <v>1</v>
      </c>
      <c r="F237" s="230" t="s">
        <v>390</v>
      </c>
      <c r="G237" s="13"/>
      <c r="H237" s="231">
        <v>9.6880000000000006</v>
      </c>
      <c r="I237" s="232"/>
      <c r="J237" s="232"/>
      <c r="K237" s="13"/>
      <c r="L237" s="13"/>
      <c r="M237" s="228"/>
      <c r="N237" s="233"/>
      <c r="O237" s="234"/>
      <c r="P237" s="234"/>
      <c r="Q237" s="234"/>
      <c r="R237" s="234"/>
      <c r="S237" s="234"/>
      <c r="T237" s="234"/>
      <c r="U237" s="234"/>
      <c r="V237" s="234"/>
      <c r="W237" s="234"/>
      <c r="X237" s="235"/>
      <c r="Y237" s="13"/>
      <c r="Z237" s="13"/>
      <c r="AA237" s="13"/>
      <c r="AB237" s="13"/>
      <c r="AC237" s="13"/>
      <c r="AD237" s="13"/>
      <c r="AE237" s="13"/>
      <c r="AT237" s="229" t="s">
        <v>291</v>
      </c>
      <c r="AU237" s="229" t="s">
        <v>181</v>
      </c>
      <c r="AV237" s="13" t="s">
        <v>89</v>
      </c>
      <c r="AW237" s="13" t="s">
        <v>4</v>
      </c>
      <c r="AX237" s="13" t="s">
        <v>80</v>
      </c>
      <c r="AY237" s="229" t="s">
        <v>167</v>
      </c>
    </row>
    <row r="238" s="14" customFormat="1">
      <c r="A238" s="14"/>
      <c r="B238" s="236"/>
      <c r="C238" s="14"/>
      <c r="D238" s="219" t="s">
        <v>291</v>
      </c>
      <c r="E238" s="237" t="s">
        <v>1</v>
      </c>
      <c r="F238" s="238" t="s">
        <v>294</v>
      </c>
      <c r="G238" s="14"/>
      <c r="H238" s="239">
        <v>9.6880000000000006</v>
      </c>
      <c r="I238" s="240"/>
      <c r="J238" s="240"/>
      <c r="K238" s="14"/>
      <c r="L238" s="14"/>
      <c r="M238" s="236"/>
      <c r="N238" s="241"/>
      <c r="O238" s="242"/>
      <c r="P238" s="242"/>
      <c r="Q238" s="242"/>
      <c r="R238" s="242"/>
      <c r="S238" s="242"/>
      <c r="T238" s="242"/>
      <c r="U238" s="242"/>
      <c r="V238" s="242"/>
      <c r="W238" s="242"/>
      <c r="X238" s="243"/>
      <c r="Y238" s="14"/>
      <c r="Z238" s="14"/>
      <c r="AA238" s="14"/>
      <c r="AB238" s="14"/>
      <c r="AC238" s="14"/>
      <c r="AD238" s="14"/>
      <c r="AE238" s="14"/>
      <c r="AT238" s="237" t="s">
        <v>291</v>
      </c>
      <c r="AU238" s="237" t="s">
        <v>181</v>
      </c>
      <c r="AV238" s="14" t="s">
        <v>185</v>
      </c>
      <c r="AW238" s="14" t="s">
        <v>4</v>
      </c>
      <c r="AX238" s="14" t="s">
        <v>87</v>
      </c>
      <c r="AY238" s="237" t="s">
        <v>167</v>
      </c>
    </row>
    <row r="239" s="2" customFormat="1" ht="24" customHeight="1">
      <c r="A239" s="38"/>
      <c r="B239" s="204"/>
      <c r="C239" s="205" t="s">
        <v>250</v>
      </c>
      <c r="D239" s="205" t="s">
        <v>170</v>
      </c>
      <c r="E239" s="206" t="s">
        <v>391</v>
      </c>
      <c r="F239" s="207" t="s">
        <v>392</v>
      </c>
      <c r="G239" s="208" t="s">
        <v>344</v>
      </c>
      <c r="H239" s="209">
        <v>12.130000000000001</v>
      </c>
      <c r="I239" s="210"/>
      <c r="J239" s="210"/>
      <c r="K239" s="211">
        <f>ROUND(P239*H239,2)</f>
        <v>0</v>
      </c>
      <c r="L239" s="207" t="s">
        <v>174</v>
      </c>
      <c r="M239" s="39"/>
      <c r="N239" s="212" t="s">
        <v>1</v>
      </c>
      <c r="O239" s="213" t="s">
        <v>43</v>
      </c>
      <c r="P239" s="214">
        <f>I239+J239</f>
        <v>0</v>
      </c>
      <c r="Q239" s="214">
        <f>ROUND(I239*H239,2)</f>
        <v>0</v>
      </c>
      <c r="R239" s="214">
        <f>ROUND(J239*H239,2)</f>
        <v>0</v>
      </c>
      <c r="S239" s="77"/>
      <c r="T239" s="215">
        <f>S239*H239</f>
        <v>0</v>
      </c>
      <c r="U239" s="215">
        <v>0</v>
      </c>
      <c r="V239" s="215">
        <f>U239*H239</f>
        <v>0</v>
      </c>
      <c r="W239" s="215">
        <v>0</v>
      </c>
      <c r="X239" s="216">
        <f>W239*H239</f>
        <v>0</v>
      </c>
      <c r="Y239" s="38"/>
      <c r="Z239" s="38"/>
      <c r="AA239" s="38"/>
      <c r="AB239" s="38"/>
      <c r="AC239" s="38"/>
      <c r="AD239" s="38"/>
      <c r="AE239" s="38"/>
      <c r="AR239" s="217" t="s">
        <v>185</v>
      </c>
      <c r="AT239" s="217" t="s">
        <v>170</v>
      </c>
      <c r="AU239" s="217" t="s">
        <v>181</v>
      </c>
      <c r="AY239" s="19" t="s">
        <v>167</v>
      </c>
      <c r="BE239" s="218">
        <f>IF(O239="základní",K239,0)</f>
        <v>0</v>
      </c>
      <c r="BF239" s="218">
        <f>IF(O239="snížená",K239,0)</f>
        <v>0</v>
      </c>
      <c r="BG239" s="218">
        <f>IF(O239="zákl. přenesená",K239,0)</f>
        <v>0</v>
      </c>
      <c r="BH239" s="218">
        <f>IF(O239="sníž. přenesená",K239,0)</f>
        <v>0</v>
      </c>
      <c r="BI239" s="218">
        <f>IF(O239="nulová",K239,0)</f>
        <v>0</v>
      </c>
      <c r="BJ239" s="19" t="s">
        <v>87</v>
      </c>
      <c r="BK239" s="218">
        <f>ROUND(P239*H239,2)</f>
        <v>0</v>
      </c>
      <c r="BL239" s="19" t="s">
        <v>185</v>
      </c>
      <c r="BM239" s="217" t="s">
        <v>393</v>
      </c>
    </row>
    <row r="240" s="2" customFormat="1">
      <c r="A240" s="38"/>
      <c r="B240" s="39"/>
      <c r="C240" s="38"/>
      <c r="D240" s="219" t="s">
        <v>177</v>
      </c>
      <c r="E240" s="38"/>
      <c r="F240" s="220" t="s">
        <v>394</v>
      </c>
      <c r="G240" s="38"/>
      <c r="H240" s="38"/>
      <c r="I240" s="134"/>
      <c r="J240" s="134"/>
      <c r="K240" s="38"/>
      <c r="L240" s="38"/>
      <c r="M240" s="39"/>
      <c r="N240" s="221"/>
      <c r="O240" s="222"/>
      <c r="P240" s="77"/>
      <c r="Q240" s="77"/>
      <c r="R240" s="77"/>
      <c r="S240" s="77"/>
      <c r="T240" s="77"/>
      <c r="U240" s="77"/>
      <c r="V240" s="77"/>
      <c r="W240" s="77"/>
      <c r="X240" s="78"/>
      <c r="Y240" s="38"/>
      <c r="Z240" s="38"/>
      <c r="AA240" s="38"/>
      <c r="AB240" s="38"/>
      <c r="AC240" s="38"/>
      <c r="AD240" s="38"/>
      <c r="AE240" s="38"/>
      <c r="AT240" s="19" t="s">
        <v>177</v>
      </c>
      <c r="AU240" s="19" t="s">
        <v>181</v>
      </c>
    </row>
    <row r="241" s="2" customFormat="1">
      <c r="A241" s="38"/>
      <c r="B241" s="39"/>
      <c r="C241" s="38"/>
      <c r="D241" s="219" t="s">
        <v>288</v>
      </c>
      <c r="E241" s="38"/>
      <c r="F241" s="223" t="s">
        <v>395</v>
      </c>
      <c r="G241" s="38"/>
      <c r="H241" s="38"/>
      <c r="I241" s="134"/>
      <c r="J241" s="134"/>
      <c r="K241" s="38"/>
      <c r="L241" s="38"/>
      <c r="M241" s="39"/>
      <c r="N241" s="221"/>
      <c r="O241" s="222"/>
      <c r="P241" s="77"/>
      <c r="Q241" s="77"/>
      <c r="R241" s="77"/>
      <c r="S241" s="77"/>
      <c r="T241" s="77"/>
      <c r="U241" s="77"/>
      <c r="V241" s="77"/>
      <c r="W241" s="77"/>
      <c r="X241" s="78"/>
      <c r="Y241" s="38"/>
      <c r="Z241" s="38"/>
      <c r="AA241" s="38"/>
      <c r="AB241" s="38"/>
      <c r="AC241" s="38"/>
      <c r="AD241" s="38"/>
      <c r="AE241" s="38"/>
      <c r="AT241" s="19" t="s">
        <v>288</v>
      </c>
      <c r="AU241" s="19" t="s">
        <v>181</v>
      </c>
    </row>
    <row r="242" s="15" customFormat="1">
      <c r="A242" s="15"/>
      <c r="B242" s="244"/>
      <c r="C242" s="15"/>
      <c r="D242" s="219" t="s">
        <v>291</v>
      </c>
      <c r="E242" s="245" t="s">
        <v>1</v>
      </c>
      <c r="F242" s="246" t="s">
        <v>396</v>
      </c>
      <c r="G242" s="15"/>
      <c r="H242" s="245" t="s">
        <v>1</v>
      </c>
      <c r="I242" s="247"/>
      <c r="J242" s="247"/>
      <c r="K242" s="15"/>
      <c r="L242" s="15"/>
      <c r="M242" s="244"/>
      <c r="N242" s="248"/>
      <c r="O242" s="249"/>
      <c r="P242" s="249"/>
      <c r="Q242" s="249"/>
      <c r="R242" s="249"/>
      <c r="S242" s="249"/>
      <c r="T242" s="249"/>
      <c r="U242" s="249"/>
      <c r="V242" s="249"/>
      <c r="W242" s="249"/>
      <c r="X242" s="250"/>
      <c r="Y242" s="15"/>
      <c r="Z242" s="15"/>
      <c r="AA242" s="15"/>
      <c r="AB242" s="15"/>
      <c r="AC242" s="15"/>
      <c r="AD242" s="15"/>
      <c r="AE242" s="15"/>
      <c r="AT242" s="245" t="s">
        <v>291</v>
      </c>
      <c r="AU242" s="245" t="s">
        <v>181</v>
      </c>
      <c r="AV242" s="15" t="s">
        <v>87</v>
      </c>
      <c r="AW242" s="15" t="s">
        <v>4</v>
      </c>
      <c r="AX242" s="15" t="s">
        <v>80</v>
      </c>
      <c r="AY242" s="245" t="s">
        <v>167</v>
      </c>
    </row>
    <row r="243" s="15" customFormat="1">
      <c r="A243" s="15"/>
      <c r="B243" s="244"/>
      <c r="C243" s="15"/>
      <c r="D243" s="219" t="s">
        <v>291</v>
      </c>
      <c r="E243" s="245" t="s">
        <v>1</v>
      </c>
      <c r="F243" s="246" t="s">
        <v>373</v>
      </c>
      <c r="G243" s="15"/>
      <c r="H243" s="245" t="s">
        <v>1</v>
      </c>
      <c r="I243" s="247"/>
      <c r="J243" s="247"/>
      <c r="K243" s="15"/>
      <c r="L243" s="15"/>
      <c r="M243" s="244"/>
      <c r="N243" s="248"/>
      <c r="O243" s="249"/>
      <c r="P243" s="249"/>
      <c r="Q243" s="249"/>
      <c r="R243" s="249"/>
      <c r="S243" s="249"/>
      <c r="T243" s="249"/>
      <c r="U243" s="249"/>
      <c r="V243" s="249"/>
      <c r="W243" s="249"/>
      <c r="X243" s="250"/>
      <c r="Y243" s="15"/>
      <c r="Z243" s="15"/>
      <c r="AA243" s="15"/>
      <c r="AB243" s="15"/>
      <c r="AC243" s="15"/>
      <c r="AD243" s="15"/>
      <c r="AE243" s="15"/>
      <c r="AT243" s="245" t="s">
        <v>291</v>
      </c>
      <c r="AU243" s="245" t="s">
        <v>181</v>
      </c>
      <c r="AV243" s="15" t="s">
        <v>87</v>
      </c>
      <c r="AW243" s="15" t="s">
        <v>4</v>
      </c>
      <c r="AX243" s="15" t="s">
        <v>80</v>
      </c>
      <c r="AY243" s="245" t="s">
        <v>167</v>
      </c>
    </row>
    <row r="244" s="13" customFormat="1">
      <c r="A244" s="13"/>
      <c r="B244" s="228"/>
      <c r="C244" s="13"/>
      <c r="D244" s="219" t="s">
        <v>291</v>
      </c>
      <c r="E244" s="229" t="s">
        <v>1</v>
      </c>
      <c r="F244" s="230" t="s">
        <v>374</v>
      </c>
      <c r="G244" s="13"/>
      <c r="H244" s="231">
        <v>1.7929999999999999</v>
      </c>
      <c r="I244" s="232"/>
      <c r="J244" s="232"/>
      <c r="K244" s="13"/>
      <c r="L244" s="13"/>
      <c r="M244" s="228"/>
      <c r="N244" s="233"/>
      <c r="O244" s="234"/>
      <c r="P244" s="234"/>
      <c r="Q244" s="234"/>
      <c r="R244" s="234"/>
      <c r="S244" s="234"/>
      <c r="T244" s="234"/>
      <c r="U244" s="234"/>
      <c r="V244" s="234"/>
      <c r="W244" s="234"/>
      <c r="X244" s="235"/>
      <c r="Y244" s="13"/>
      <c r="Z244" s="13"/>
      <c r="AA244" s="13"/>
      <c r="AB244" s="13"/>
      <c r="AC244" s="13"/>
      <c r="AD244" s="13"/>
      <c r="AE244" s="13"/>
      <c r="AT244" s="229" t="s">
        <v>291</v>
      </c>
      <c r="AU244" s="229" t="s">
        <v>181</v>
      </c>
      <c r="AV244" s="13" t="s">
        <v>89</v>
      </c>
      <c r="AW244" s="13" t="s">
        <v>4</v>
      </c>
      <c r="AX244" s="13" t="s">
        <v>80</v>
      </c>
      <c r="AY244" s="229" t="s">
        <v>167</v>
      </c>
    </row>
    <row r="245" s="16" customFormat="1">
      <c r="A245" s="16"/>
      <c r="B245" s="251"/>
      <c r="C245" s="16"/>
      <c r="D245" s="219" t="s">
        <v>291</v>
      </c>
      <c r="E245" s="252" t="s">
        <v>1</v>
      </c>
      <c r="F245" s="253" t="s">
        <v>397</v>
      </c>
      <c r="G245" s="16"/>
      <c r="H245" s="254">
        <v>1.7929999999999999</v>
      </c>
      <c r="I245" s="255"/>
      <c r="J245" s="255"/>
      <c r="K245" s="16"/>
      <c r="L245" s="16"/>
      <c r="M245" s="251"/>
      <c r="N245" s="256"/>
      <c r="O245" s="257"/>
      <c r="P245" s="257"/>
      <c r="Q245" s="257"/>
      <c r="R245" s="257"/>
      <c r="S245" s="257"/>
      <c r="T245" s="257"/>
      <c r="U245" s="257"/>
      <c r="V245" s="257"/>
      <c r="W245" s="257"/>
      <c r="X245" s="258"/>
      <c r="Y245" s="16"/>
      <c r="Z245" s="16"/>
      <c r="AA245" s="16"/>
      <c r="AB245" s="16"/>
      <c r="AC245" s="16"/>
      <c r="AD245" s="16"/>
      <c r="AE245" s="16"/>
      <c r="AT245" s="252" t="s">
        <v>291</v>
      </c>
      <c r="AU245" s="252" t="s">
        <v>181</v>
      </c>
      <c r="AV245" s="16" t="s">
        <v>181</v>
      </c>
      <c r="AW245" s="16" t="s">
        <v>4</v>
      </c>
      <c r="AX245" s="16" t="s">
        <v>80</v>
      </c>
      <c r="AY245" s="252" t="s">
        <v>167</v>
      </c>
    </row>
    <row r="246" s="15" customFormat="1">
      <c r="A246" s="15"/>
      <c r="B246" s="244"/>
      <c r="C246" s="15"/>
      <c r="D246" s="219" t="s">
        <v>291</v>
      </c>
      <c r="E246" s="245" t="s">
        <v>1</v>
      </c>
      <c r="F246" s="246" t="s">
        <v>398</v>
      </c>
      <c r="G246" s="15"/>
      <c r="H246" s="245" t="s">
        <v>1</v>
      </c>
      <c r="I246" s="247"/>
      <c r="J246" s="247"/>
      <c r="K246" s="15"/>
      <c r="L246" s="15"/>
      <c r="M246" s="244"/>
      <c r="N246" s="248"/>
      <c r="O246" s="249"/>
      <c r="P246" s="249"/>
      <c r="Q246" s="249"/>
      <c r="R246" s="249"/>
      <c r="S246" s="249"/>
      <c r="T246" s="249"/>
      <c r="U246" s="249"/>
      <c r="V246" s="249"/>
      <c r="W246" s="249"/>
      <c r="X246" s="250"/>
      <c r="Y246" s="15"/>
      <c r="Z246" s="15"/>
      <c r="AA246" s="15"/>
      <c r="AB246" s="15"/>
      <c r="AC246" s="15"/>
      <c r="AD246" s="15"/>
      <c r="AE246" s="15"/>
      <c r="AT246" s="245" t="s">
        <v>291</v>
      </c>
      <c r="AU246" s="245" t="s">
        <v>181</v>
      </c>
      <c r="AV246" s="15" t="s">
        <v>87</v>
      </c>
      <c r="AW246" s="15" t="s">
        <v>4</v>
      </c>
      <c r="AX246" s="15" t="s">
        <v>80</v>
      </c>
      <c r="AY246" s="245" t="s">
        <v>167</v>
      </c>
    </row>
    <row r="247" s="15" customFormat="1">
      <c r="A247" s="15"/>
      <c r="B247" s="244"/>
      <c r="C247" s="15"/>
      <c r="D247" s="219" t="s">
        <v>291</v>
      </c>
      <c r="E247" s="245" t="s">
        <v>1</v>
      </c>
      <c r="F247" s="246" t="s">
        <v>386</v>
      </c>
      <c r="G247" s="15"/>
      <c r="H247" s="245" t="s">
        <v>1</v>
      </c>
      <c r="I247" s="247"/>
      <c r="J247" s="247"/>
      <c r="K247" s="15"/>
      <c r="L247" s="15"/>
      <c r="M247" s="244"/>
      <c r="N247" s="248"/>
      <c r="O247" s="249"/>
      <c r="P247" s="249"/>
      <c r="Q247" s="249"/>
      <c r="R247" s="249"/>
      <c r="S247" s="249"/>
      <c r="T247" s="249"/>
      <c r="U247" s="249"/>
      <c r="V247" s="249"/>
      <c r="W247" s="249"/>
      <c r="X247" s="250"/>
      <c r="Y247" s="15"/>
      <c r="Z247" s="15"/>
      <c r="AA247" s="15"/>
      <c r="AB247" s="15"/>
      <c r="AC247" s="15"/>
      <c r="AD247" s="15"/>
      <c r="AE247" s="15"/>
      <c r="AT247" s="245" t="s">
        <v>291</v>
      </c>
      <c r="AU247" s="245" t="s">
        <v>181</v>
      </c>
      <c r="AV247" s="15" t="s">
        <v>87</v>
      </c>
      <c r="AW247" s="15" t="s">
        <v>4</v>
      </c>
      <c r="AX247" s="15" t="s">
        <v>80</v>
      </c>
      <c r="AY247" s="245" t="s">
        <v>167</v>
      </c>
    </row>
    <row r="248" s="15" customFormat="1">
      <c r="A248" s="15"/>
      <c r="B248" s="244"/>
      <c r="C248" s="15"/>
      <c r="D248" s="219" t="s">
        <v>291</v>
      </c>
      <c r="E248" s="245" t="s">
        <v>1</v>
      </c>
      <c r="F248" s="246" t="s">
        <v>387</v>
      </c>
      <c r="G248" s="15"/>
      <c r="H248" s="245" t="s">
        <v>1</v>
      </c>
      <c r="I248" s="247"/>
      <c r="J248" s="247"/>
      <c r="K248" s="15"/>
      <c r="L248" s="15"/>
      <c r="M248" s="244"/>
      <c r="N248" s="248"/>
      <c r="O248" s="249"/>
      <c r="P248" s="249"/>
      <c r="Q248" s="249"/>
      <c r="R248" s="249"/>
      <c r="S248" s="249"/>
      <c r="T248" s="249"/>
      <c r="U248" s="249"/>
      <c r="V248" s="249"/>
      <c r="W248" s="249"/>
      <c r="X248" s="250"/>
      <c r="Y248" s="15"/>
      <c r="Z248" s="15"/>
      <c r="AA248" s="15"/>
      <c r="AB248" s="15"/>
      <c r="AC248" s="15"/>
      <c r="AD248" s="15"/>
      <c r="AE248" s="15"/>
      <c r="AT248" s="245" t="s">
        <v>291</v>
      </c>
      <c r="AU248" s="245" t="s">
        <v>181</v>
      </c>
      <c r="AV248" s="15" t="s">
        <v>87</v>
      </c>
      <c r="AW248" s="15" t="s">
        <v>4</v>
      </c>
      <c r="AX248" s="15" t="s">
        <v>80</v>
      </c>
      <c r="AY248" s="245" t="s">
        <v>167</v>
      </c>
    </row>
    <row r="249" s="15" customFormat="1">
      <c r="A249" s="15"/>
      <c r="B249" s="244"/>
      <c r="C249" s="15"/>
      <c r="D249" s="219" t="s">
        <v>291</v>
      </c>
      <c r="E249" s="245" t="s">
        <v>1</v>
      </c>
      <c r="F249" s="246" t="s">
        <v>388</v>
      </c>
      <c r="G249" s="15"/>
      <c r="H249" s="245" t="s">
        <v>1</v>
      </c>
      <c r="I249" s="247"/>
      <c r="J249" s="247"/>
      <c r="K249" s="15"/>
      <c r="L249" s="15"/>
      <c r="M249" s="244"/>
      <c r="N249" s="248"/>
      <c r="O249" s="249"/>
      <c r="P249" s="249"/>
      <c r="Q249" s="249"/>
      <c r="R249" s="249"/>
      <c r="S249" s="249"/>
      <c r="T249" s="249"/>
      <c r="U249" s="249"/>
      <c r="V249" s="249"/>
      <c r="W249" s="249"/>
      <c r="X249" s="250"/>
      <c r="Y249" s="15"/>
      <c r="Z249" s="15"/>
      <c r="AA249" s="15"/>
      <c r="AB249" s="15"/>
      <c r="AC249" s="15"/>
      <c r="AD249" s="15"/>
      <c r="AE249" s="15"/>
      <c r="AT249" s="245" t="s">
        <v>291</v>
      </c>
      <c r="AU249" s="245" t="s">
        <v>181</v>
      </c>
      <c r="AV249" s="15" t="s">
        <v>87</v>
      </c>
      <c r="AW249" s="15" t="s">
        <v>4</v>
      </c>
      <c r="AX249" s="15" t="s">
        <v>80</v>
      </c>
      <c r="AY249" s="245" t="s">
        <v>167</v>
      </c>
    </row>
    <row r="250" s="15" customFormat="1">
      <c r="A250" s="15"/>
      <c r="B250" s="244"/>
      <c r="C250" s="15"/>
      <c r="D250" s="219" t="s">
        <v>291</v>
      </c>
      <c r="E250" s="245" t="s">
        <v>1</v>
      </c>
      <c r="F250" s="246" t="s">
        <v>389</v>
      </c>
      <c r="G250" s="15"/>
      <c r="H250" s="245" t="s">
        <v>1</v>
      </c>
      <c r="I250" s="247"/>
      <c r="J250" s="247"/>
      <c r="K250" s="15"/>
      <c r="L250" s="15"/>
      <c r="M250" s="244"/>
      <c r="N250" s="248"/>
      <c r="O250" s="249"/>
      <c r="P250" s="249"/>
      <c r="Q250" s="249"/>
      <c r="R250" s="249"/>
      <c r="S250" s="249"/>
      <c r="T250" s="249"/>
      <c r="U250" s="249"/>
      <c r="V250" s="249"/>
      <c r="W250" s="249"/>
      <c r="X250" s="250"/>
      <c r="Y250" s="15"/>
      <c r="Z250" s="15"/>
      <c r="AA250" s="15"/>
      <c r="AB250" s="15"/>
      <c r="AC250" s="15"/>
      <c r="AD250" s="15"/>
      <c r="AE250" s="15"/>
      <c r="AT250" s="245" t="s">
        <v>291</v>
      </c>
      <c r="AU250" s="245" t="s">
        <v>181</v>
      </c>
      <c r="AV250" s="15" t="s">
        <v>87</v>
      </c>
      <c r="AW250" s="15" t="s">
        <v>4</v>
      </c>
      <c r="AX250" s="15" t="s">
        <v>80</v>
      </c>
      <c r="AY250" s="245" t="s">
        <v>167</v>
      </c>
    </row>
    <row r="251" s="13" customFormat="1">
      <c r="A251" s="13"/>
      <c r="B251" s="228"/>
      <c r="C251" s="13"/>
      <c r="D251" s="219" t="s">
        <v>291</v>
      </c>
      <c r="E251" s="229" t="s">
        <v>1</v>
      </c>
      <c r="F251" s="230" t="s">
        <v>390</v>
      </c>
      <c r="G251" s="13"/>
      <c r="H251" s="231">
        <v>9.6880000000000006</v>
      </c>
      <c r="I251" s="232"/>
      <c r="J251" s="232"/>
      <c r="K251" s="13"/>
      <c r="L251" s="13"/>
      <c r="M251" s="228"/>
      <c r="N251" s="233"/>
      <c r="O251" s="234"/>
      <c r="P251" s="234"/>
      <c r="Q251" s="234"/>
      <c r="R251" s="234"/>
      <c r="S251" s="234"/>
      <c r="T251" s="234"/>
      <c r="U251" s="234"/>
      <c r="V251" s="234"/>
      <c r="W251" s="234"/>
      <c r="X251" s="235"/>
      <c r="Y251" s="13"/>
      <c r="Z251" s="13"/>
      <c r="AA251" s="13"/>
      <c r="AB251" s="13"/>
      <c r="AC251" s="13"/>
      <c r="AD251" s="13"/>
      <c r="AE251" s="13"/>
      <c r="AT251" s="229" t="s">
        <v>291</v>
      </c>
      <c r="AU251" s="229" t="s">
        <v>181</v>
      </c>
      <c r="AV251" s="13" t="s">
        <v>89</v>
      </c>
      <c r="AW251" s="13" t="s">
        <v>4</v>
      </c>
      <c r="AX251" s="13" t="s">
        <v>80</v>
      </c>
      <c r="AY251" s="229" t="s">
        <v>167</v>
      </c>
    </row>
    <row r="252" s="16" customFormat="1">
      <c r="A252" s="16"/>
      <c r="B252" s="251"/>
      <c r="C252" s="16"/>
      <c r="D252" s="219" t="s">
        <v>291</v>
      </c>
      <c r="E252" s="252" t="s">
        <v>1</v>
      </c>
      <c r="F252" s="253" t="s">
        <v>397</v>
      </c>
      <c r="G252" s="16"/>
      <c r="H252" s="254">
        <v>9.6880000000000006</v>
      </c>
      <c r="I252" s="255"/>
      <c r="J252" s="255"/>
      <c r="K252" s="16"/>
      <c r="L252" s="16"/>
      <c r="M252" s="251"/>
      <c r="N252" s="256"/>
      <c r="O252" s="257"/>
      <c r="P252" s="257"/>
      <c r="Q252" s="257"/>
      <c r="R252" s="257"/>
      <c r="S252" s="257"/>
      <c r="T252" s="257"/>
      <c r="U252" s="257"/>
      <c r="V252" s="257"/>
      <c r="W252" s="257"/>
      <c r="X252" s="258"/>
      <c r="Y252" s="16"/>
      <c r="Z252" s="16"/>
      <c r="AA252" s="16"/>
      <c r="AB252" s="16"/>
      <c r="AC252" s="16"/>
      <c r="AD252" s="16"/>
      <c r="AE252" s="16"/>
      <c r="AT252" s="252" t="s">
        <v>291</v>
      </c>
      <c r="AU252" s="252" t="s">
        <v>181</v>
      </c>
      <c r="AV252" s="16" t="s">
        <v>181</v>
      </c>
      <c r="AW252" s="16" t="s">
        <v>4</v>
      </c>
      <c r="AX252" s="16" t="s">
        <v>80</v>
      </c>
      <c r="AY252" s="252" t="s">
        <v>167</v>
      </c>
    </row>
    <row r="253" s="15" customFormat="1">
      <c r="A253" s="15"/>
      <c r="B253" s="244"/>
      <c r="C253" s="15"/>
      <c r="D253" s="219" t="s">
        <v>291</v>
      </c>
      <c r="E253" s="245" t="s">
        <v>1</v>
      </c>
      <c r="F253" s="246" t="s">
        <v>379</v>
      </c>
      <c r="G253" s="15"/>
      <c r="H253" s="245" t="s">
        <v>1</v>
      </c>
      <c r="I253" s="247"/>
      <c r="J253" s="247"/>
      <c r="K253" s="15"/>
      <c r="L253" s="15"/>
      <c r="M253" s="244"/>
      <c r="N253" s="248"/>
      <c r="O253" s="249"/>
      <c r="P253" s="249"/>
      <c r="Q253" s="249"/>
      <c r="R253" s="249"/>
      <c r="S253" s="249"/>
      <c r="T253" s="249"/>
      <c r="U253" s="249"/>
      <c r="V253" s="249"/>
      <c r="W253" s="249"/>
      <c r="X253" s="250"/>
      <c r="Y253" s="15"/>
      <c r="Z253" s="15"/>
      <c r="AA253" s="15"/>
      <c r="AB253" s="15"/>
      <c r="AC253" s="15"/>
      <c r="AD253" s="15"/>
      <c r="AE253" s="15"/>
      <c r="AT253" s="245" t="s">
        <v>291</v>
      </c>
      <c r="AU253" s="245" t="s">
        <v>181</v>
      </c>
      <c r="AV253" s="15" t="s">
        <v>87</v>
      </c>
      <c r="AW253" s="15" t="s">
        <v>4</v>
      </c>
      <c r="AX253" s="15" t="s">
        <v>80</v>
      </c>
      <c r="AY253" s="245" t="s">
        <v>167</v>
      </c>
    </row>
    <row r="254" s="15" customFormat="1">
      <c r="A254" s="15"/>
      <c r="B254" s="244"/>
      <c r="C254" s="15"/>
      <c r="D254" s="219" t="s">
        <v>291</v>
      </c>
      <c r="E254" s="245" t="s">
        <v>1</v>
      </c>
      <c r="F254" s="246" t="s">
        <v>380</v>
      </c>
      <c r="G254" s="15"/>
      <c r="H254" s="245" t="s">
        <v>1</v>
      </c>
      <c r="I254" s="247"/>
      <c r="J254" s="247"/>
      <c r="K254" s="15"/>
      <c r="L254" s="15"/>
      <c r="M254" s="244"/>
      <c r="N254" s="248"/>
      <c r="O254" s="249"/>
      <c r="P254" s="249"/>
      <c r="Q254" s="249"/>
      <c r="R254" s="249"/>
      <c r="S254" s="249"/>
      <c r="T254" s="249"/>
      <c r="U254" s="249"/>
      <c r="V254" s="249"/>
      <c r="W254" s="249"/>
      <c r="X254" s="250"/>
      <c r="Y254" s="15"/>
      <c r="Z254" s="15"/>
      <c r="AA254" s="15"/>
      <c r="AB254" s="15"/>
      <c r="AC254" s="15"/>
      <c r="AD254" s="15"/>
      <c r="AE254" s="15"/>
      <c r="AT254" s="245" t="s">
        <v>291</v>
      </c>
      <c r="AU254" s="245" t="s">
        <v>181</v>
      </c>
      <c r="AV254" s="15" t="s">
        <v>87</v>
      </c>
      <c r="AW254" s="15" t="s">
        <v>4</v>
      </c>
      <c r="AX254" s="15" t="s">
        <v>80</v>
      </c>
      <c r="AY254" s="245" t="s">
        <v>167</v>
      </c>
    </row>
    <row r="255" s="13" customFormat="1">
      <c r="A255" s="13"/>
      <c r="B255" s="228"/>
      <c r="C255" s="13"/>
      <c r="D255" s="219" t="s">
        <v>291</v>
      </c>
      <c r="E255" s="229" t="s">
        <v>1</v>
      </c>
      <c r="F255" s="230" t="s">
        <v>381</v>
      </c>
      <c r="G255" s="13"/>
      <c r="H255" s="231">
        <v>0.64900000000000002</v>
      </c>
      <c r="I255" s="232"/>
      <c r="J255" s="232"/>
      <c r="K255" s="13"/>
      <c r="L255" s="13"/>
      <c r="M255" s="228"/>
      <c r="N255" s="233"/>
      <c r="O255" s="234"/>
      <c r="P255" s="234"/>
      <c r="Q255" s="234"/>
      <c r="R255" s="234"/>
      <c r="S255" s="234"/>
      <c r="T255" s="234"/>
      <c r="U255" s="234"/>
      <c r="V255" s="234"/>
      <c r="W255" s="234"/>
      <c r="X255" s="235"/>
      <c r="Y255" s="13"/>
      <c r="Z255" s="13"/>
      <c r="AA255" s="13"/>
      <c r="AB255" s="13"/>
      <c r="AC255" s="13"/>
      <c r="AD255" s="13"/>
      <c r="AE255" s="13"/>
      <c r="AT255" s="229" t="s">
        <v>291</v>
      </c>
      <c r="AU255" s="229" t="s">
        <v>181</v>
      </c>
      <c r="AV255" s="13" t="s">
        <v>89</v>
      </c>
      <c r="AW255" s="13" t="s">
        <v>4</v>
      </c>
      <c r="AX255" s="13" t="s">
        <v>80</v>
      </c>
      <c r="AY255" s="229" t="s">
        <v>167</v>
      </c>
    </row>
    <row r="256" s="16" customFormat="1">
      <c r="A256" s="16"/>
      <c r="B256" s="251"/>
      <c r="C256" s="16"/>
      <c r="D256" s="219" t="s">
        <v>291</v>
      </c>
      <c r="E256" s="252" t="s">
        <v>1</v>
      </c>
      <c r="F256" s="253" t="s">
        <v>397</v>
      </c>
      <c r="G256" s="16"/>
      <c r="H256" s="254">
        <v>0.64900000000000002</v>
      </c>
      <c r="I256" s="255"/>
      <c r="J256" s="255"/>
      <c r="K256" s="16"/>
      <c r="L256" s="16"/>
      <c r="M256" s="251"/>
      <c r="N256" s="256"/>
      <c r="O256" s="257"/>
      <c r="P256" s="257"/>
      <c r="Q256" s="257"/>
      <c r="R256" s="257"/>
      <c r="S256" s="257"/>
      <c r="T256" s="257"/>
      <c r="U256" s="257"/>
      <c r="V256" s="257"/>
      <c r="W256" s="257"/>
      <c r="X256" s="258"/>
      <c r="Y256" s="16"/>
      <c r="Z256" s="16"/>
      <c r="AA256" s="16"/>
      <c r="AB256" s="16"/>
      <c r="AC256" s="16"/>
      <c r="AD256" s="16"/>
      <c r="AE256" s="16"/>
      <c r="AT256" s="252" t="s">
        <v>291</v>
      </c>
      <c r="AU256" s="252" t="s">
        <v>181</v>
      </c>
      <c r="AV256" s="16" t="s">
        <v>181</v>
      </c>
      <c r="AW256" s="16" t="s">
        <v>4</v>
      </c>
      <c r="AX256" s="16" t="s">
        <v>80</v>
      </c>
      <c r="AY256" s="252" t="s">
        <v>167</v>
      </c>
    </row>
    <row r="257" s="14" customFormat="1">
      <c r="A257" s="14"/>
      <c r="B257" s="236"/>
      <c r="C257" s="14"/>
      <c r="D257" s="219" t="s">
        <v>291</v>
      </c>
      <c r="E257" s="237" t="s">
        <v>1</v>
      </c>
      <c r="F257" s="238" t="s">
        <v>294</v>
      </c>
      <c r="G257" s="14"/>
      <c r="H257" s="239">
        <v>12.130000000000001</v>
      </c>
      <c r="I257" s="240"/>
      <c r="J257" s="240"/>
      <c r="K257" s="14"/>
      <c r="L257" s="14"/>
      <c r="M257" s="236"/>
      <c r="N257" s="241"/>
      <c r="O257" s="242"/>
      <c r="P257" s="242"/>
      <c r="Q257" s="242"/>
      <c r="R257" s="242"/>
      <c r="S257" s="242"/>
      <c r="T257" s="242"/>
      <c r="U257" s="242"/>
      <c r="V257" s="242"/>
      <c r="W257" s="242"/>
      <c r="X257" s="243"/>
      <c r="Y257" s="14"/>
      <c r="Z257" s="14"/>
      <c r="AA257" s="14"/>
      <c r="AB257" s="14"/>
      <c r="AC257" s="14"/>
      <c r="AD257" s="14"/>
      <c r="AE257" s="14"/>
      <c r="AT257" s="237" t="s">
        <v>291</v>
      </c>
      <c r="AU257" s="237" t="s">
        <v>181</v>
      </c>
      <c r="AV257" s="14" t="s">
        <v>185</v>
      </c>
      <c r="AW257" s="14" t="s">
        <v>4</v>
      </c>
      <c r="AX257" s="14" t="s">
        <v>87</v>
      </c>
      <c r="AY257" s="237" t="s">
        <v>167</v>
      </c>
    </row>
    <row r="258" s="2" customFormat="1" ht="24" customHeight="1">
      <c r="A258" s="38"/>
      <c r="B258" s="204"/>
      <c r="C258" s="205" t="s">
        <v>255</v>
      </c>
      <c r="D258" s="205" t="s">
        <v>170</v>
      </c>
      <c r="E258" s="206" t="s">
        <v>399</v>
      </c>
      <c r="F258" s="207" t="s">
        <v>400</v>
      </c>
      <c r="G258" s="208" t="s">
        <v>344</v>
      </c>
      <c r="H258" s="209">
        <v>169.81999999999999</v>
      </c>
      <c r="I258" s="210"/>
      <c r="J258" s="210"/>
      <c r="K258" s="211">
        <f>ROUND(P258*H258,2)</f>
        <v>0</v>
      </c>
      <c r="L258" s="207" t="s">
        <v>174</v>
      </c>
      <c r="M258" s="39"/>
      <c r="N258" s="212" t="s">
        <v>1</v>
      </c>
      <c r="O258" s="213" t="s">
        <v>43</v>
      </c>
      <c r="P258" s="214">
        <f>I258+J258</f>
        <v>0</v>
      </c>
      <c r="Q258" s="214">
        <f>ROUND(I258*H258,2)</f>
        <v>0</v>
      </c>
      <c r="R258" s="214">
        <f>ROUND(J258*H258,2)</f>
        <v>0</v>
      </c>
      <c r="S258" s="77"/>
      <c r="T258" s="215">
        <f>S258*H258</f>
        <v>0</v>
      </c>
      <c r="U258" s="215">
        <v>0</v>
      </c>
      <c r="V258" s="215">
        <f>U258*H258</f>
        <v>0</v>
      </c>
      <c r="W258" s="215">
        <v>0</v>
      </c>
      <c r="X258" s="216">
        <f>W258*H258</f>
        <v>0</v>
      </c>
      <c r="Y258" s="38"/>
      <c r="Z258" s="38"/>
      <c r="AA258" s="38"/>
      <c r="AB258" s="38"/>
      <c r="AC258" s="38"/>
      <c r="AD258" s="38"/>
      <c r="AE258" s="38"/>
      <c r="AR258" s="217" t="s">
        <v>185</v>
      </c>
      <c r="AT258" s="217" t="s">
        <v>170</v>
      </c>
      <c r="AU258" s="217" t="s">
        <v>181</v>
      </c>
      <c r="AY258" s="19" t="s">
        <v>167</v>
      </c>
      <c r="BE258" s="218">
        <f>IF(O258="základní",K258,0)</f>
        <v>0</v>
      </c>
      <c r="BF258" s="218">
        <f>IF(O258="snížená",K258,0)</f>
        <v>0</v>
      </c>
      <c r="BG258" s="218">
        <f>IF(O258="zákl. přenesená",K258,0)</f>
        <v>0</v>
      </c>
      <c r="BH258" s="218">
        <f>IF(O258="sníž. přenesená",K258,0)</f>
        <v>0</v>
      </c>
      <c r="BI258" s="218">
        <f>IF(O258="nulová",K258,0)</f>
        <v>0</v>
      </c>
      <c r="BJ258" s="19" t="s">
        <v>87</v>
      </c>
      <c r="BK258" s="218">
        <f>ROUND(P258*H258,2)</f>
        <v>0</v>
      </c>
      <c r="BL258" s="19" t="s">
        <v>185</v>
      </c>
      <c r="BM258" s="217" t="s">
        <v>401</v>
      </c>
    </row>
    <row r="259" s="2" customFormat="1">
      <c r="A259" s="38"/>
      <c r="B259" s="39"/>
      <c r="C259" s="38"/>
      <c r="D259" s="219" t="s">
        <v>177</v>
      </c>
      <c r="E259" s="38"/>
      <c r="F259" s="220" t="s">
        <v>402</v>
      </c>
      <c r="G259" s="38"/>
      <c r="H259" s="38"/>
      <c r="I259" s="134"/>
      <c r="J259" s="134"/>
      <c r="K259" s="38"/>
      <c r="L259" s="38"/>
      <c r="M259" s="39"/>
      <c r="N259" s="221"/>
      <c r="O259" s="222"/>
      <c r="P259" s="77"/>
      <c r="Q259" s="77"/>
      <c r="R259" s="77"/>
      <c r="S259" s="77"/>
      <c r="T259" s="77"/>
      <c r="U259" s="77"/>
      <c r="V259" s="77"/>
      <c r="W259" s="77"/>
      <c r="X259" s="78"/>
      <c r="Y259" s="38"/>
      <c r="Z259" s="38"/>
      <c r="AA259" s="38"/>
      <c r="AB259" s="38"/>
      <c r="AC259" s="38"/>
      <c r="AD259" s="38"/>
      <c r="AE259" s="38"/>
      <c r="AT259" s="19" t="s">
        <v>177</v>
      </c>
      <c r="AU259" s="19" t="s">
        <v>181</v>
      </c>
    </row>
    <row r="260" s="2" customFormat="1">
      <c r="A260" s="38"/>
      <c r="B260" s="39"/>
      <c r="C260" s="38"/>
      <c r="D260" s="219" t="s">
        <v>288</v>
      </c>
      <c r="E260" s="38"/>
      <c r="F260" s="223" t="s">
        <v>403</v>
      </c>
      <c r="G260" s="38"/>
      <c r="H260" s="38"/>
      <c r="I260" s="134"/>
      <c r="J260" s="134"/>
      <c r="K260" s="38"/>
      <c r="L260" s="38"/>
      <c r="M260" s="39"/>
      <c r="N260" s="221"/>
      <c r="O260" s="222"/>
      <c r="P260" s="77"/>
      <c r="Q260" s="77"/>
      <c r="R260" s="77"/>
      <c r="S260" s="77"/>
      <c r="T260" s="77"/>
      <c r="U260" s="77"/>
      <c r="V260" s="77"/>
      <c r="W260" s="77"/>
      <c r="X260" s="78"/>
      <c r="Y260" s="38"/>
      <c r="Z260" s="38"/>
      <c r="AA260" s="38"/>
      <c r="AB260" s="38"/>
      <c r="AC260" s="38"/>
      <c r="AD260" s="38"/>
      <c r="AE260" s="38"/>
      <c r="AT260" s="19" t="s">
        <v>288</v>
      </c>
      <c r="AU260" s="19" t="s">
        <v>181</v>
      </c>
    </row>
    <row r="261" s="13" customFormat="1">
      <c r="A261" s="13"/>
      <c r="B261" s="228"/>
      <c r="C261" s="13"/>
      <c r="D261" s="219" t="s">
        <v>291</v>
      </c>
      <c r="E261" s="229" t="s">
        <v>1</v>
      </c>
      <c r="F261" s="230" t="s">
        <v>404</v>
      </c>
      <c r="G261" s="13"/>
      <c r="H261" s="231">
        <v>169.81999999999999</v>
      </c>
      <c r="I261" s="232"/>
      <c r="J261" s="232"/>
      <c r="K261" s="13"/>
      <c r="L261" s="13"/>
      <c r="M261" s="228"/>
      <c r="N261" s="233"/>
      <c r="O261" s="234"/>
      <c r="P261" s="234"/>
      <c r="Q261" s="234"/>
      <c r="R261" s="234"/>
      <c r="S261" s="234"/>
      <c r="T261" s="234"/>
      <c r="U261" s="234"/>
      <c r="V261" s="234"/>
      <c r="W261" s="234"/>
      <c r="X261" s="235"/>
      <c r="Y261" s="13"/>
      <c r="Z261" s="13"/>
      <c r="AA261" s="13"/>
      <c r="AB261" s="13"/>
      <c r="AC261" s="13"/>
      <c r="AD261" s="13"/>
      <c r="AE261" s="13"/>
      <c r="AT261" s="229" t="s">
        <v>291</v>
      </c>
      <c r="AU261" s="229" t="s">
        <v>181</v>
      </c>
      <c r="AV261" s="13" t="s">
        <v>89</v>
      </c>
      <c r="AW261" s="13" t="s">
        <v>4</v>
      </c>
      <c r="AX261" s="13" t="s">
        <v>80</v>
      </c>
      <c r="AY261" s="229" t="s">
        <v>167</v>
      </c>
    </row>
    <row r="262" s="14" customFormat="1">
      <c r="A262" s="14"/>
      <c r="B262" s="236"/>
      <c r="C262" s="14"/>
      <c r="D262" s="219" t="s">
        <v>291</v>
      </c>
      <c r="E262" s="237" t="s">
        <v>1</v>
      </c>
      <c r="F262" s="238" t="s">
        <v>294</v>
      </c>
      <c r="G262" s="14"/>
      <c r="H262" s="239">
        <v>169.81999999999999</v>
      </c>
      <c r="I262" s="240"/>
      <c r="J262" s="240"/>
      <c r="K262" s="14"/>
      <c r="L262" s="14"/>
      <c r="M262" s="236"/>
      <c r="N262" s="241"/>
      <c r="O262" s="242"/>
      <c r="P262" s="242"/>
      <c r="Q262" s="242"/>
      <c r="R262" s="242"/>
      <c r="S262" s="242"/>
      <c r="T262" s="242"/>
      <c r="U262" s="242"/>
      <c r="V262" s="242"/>
      <c r="W262" s="242"/>
      <c r="X262" s="243"/>
      <c r="Y262" s="14"/>
      <c r="Z262" s="14"/>
      <c r="AA262" s="14"/>
      <c r="AB262" s="14"/>
      <c r="AC262" s="14"/>
      <c r="AD262" s="14"/>
      <c r="AE262" s="14"/>
      <c r="AT262" s="237" t="s">
        <v>291</v>
      </c>
      <c r="AU262" s="237" t="s">
        <v>181</v>
      </c>
      <c r="AV262" s="14" t="s">
        <v>185</v>
      </c>
      <c r="AW262" s="14" t="s">
        <v>4</v>
      </c>
      <c r="AX262" s="14" t="s">
        <v>87</v>
      </c>
      <c r="AY262" s="237" t="s">
        <v>167</v>
      </c>
    </row>
    <row r="263" s="2" customFormat="1" ht="24" customHeight="1">
      <c r="A263" s="38"/>
      <c r="B263" s="204"/>
      <c r="C263" s="205" t="s">
        <v>261</v>
      </c>
      <c r="D263" s="205" t="s">
        <v>170</v>
      </c>
      <c r="E263" s="206" t="s">
        <v>405</v>
      </c>
      <c r="F263" s="207" t="s">
        <v>406</v>
      </c>
      <c r="G263" s="208" t="s">
        <v>344</v>
      </c>
      <c r="H263" s="209">
        <v>0.64900000000000002</v>
      </c>
      <c r="I263" s="210"/>
      <c r="J263" s="210"/>
      <c r="K263" s="211">
        <f>ROUND(P263*H263,2)</f>
        <v>0</v>
      </c>
      <c r="L263" s="207" t="s">
        <v>174</v>
      </c>
      <c r="M263" s="39"/>
      <c r="N263" s="212" t="s">
        <v>1</v>
      </c>
      <c r="O263" s="213" t="s">
        <v>43</v>
      </c>
      <c r="P263" s="214">
        <f>I263+J263</f>
        <v>0</v>
      </c>
      <c r="Q263" s="214">
        <f>ROUND(I263*H263,2)</f>
        <v>0</v>
      </c>
      <c r="R263" s="214">
        <f>ROUND(J263*H263,2)</f>
        <v>0</v>
      </c>
      <c r="S263" s="77"/>
      <c r="T263" s="215">
        <f>S263*H263</f>
        <v>0</v>
      </c>
      <c r="U263" s="215">
        <v>0</v>
      </c>
      <c r="V263" s="215">
        <f>U263*H263</f>
        <v>0</v>
      </c>
      <c r="W263" s="215">
        <v>0</v>
      </c>
      <c r="X263" s="216">
        <f>W263*H263</f>
        <v>0</v>
      </c>
      <c r="Y263" s="38"/>
      <c r="Z263" s="38"/>
      <c r="AA263" s="38"/>
      <c r="AB263" s="38"/>
      <c r="AC263" s="38"/>
      <c r="AD263" s="38"/>
      <c r="AE263" s="38"/>
      <c r="AR263" s="217" t="s">
        <v>185</v>
      </c>
      <c r="AT263" s="217" t="s">
        <v>170</v>
      </c>
      <c r="AU263" s="217" t="s">
        <v>181</v>
      </c>
      <c r="AY263" s="19" t="s">
        <v>167</v>
      </c>
      <c r="BE263" s="218">
        <f>IF(O263="základní",K263,0)</f>
        <v>0</v>
      </c>
      <c r="BF263" s="218">
        <f>IF(O263="snížená",K263,0)</f>
        <v>0</v>
      </c>
      <c r="BG263" s="218">
        <f>IF(O263="zákl. přenesená",K263,0)</f>
        <v>0</v>
      </c>
      <c r="BH263" s="218">
        <f>IF(O263="sníž. přenesená",K263,0)</f>
        <v>0</v>
      </c>
      <c r="BI263" s="218">
        <f>IF(O263="nulová",K263,0)</f>
        <v>0</v>
      </c>
      <c r="BJ263" s="19" t="s">
        <v>87</v>
      </c>
      <c r="BK263" s="218">
        <f>ROUND(P263*H263,2)</f>
        <v>0</v>
      </c>
      <c r="BL263" s="19" t="s">
        <v>185</v>
      </c>
      <c r="BM263" s="217" t="s">
        <v>407</v>
      </c>
    </row>
    <row r="264" s="2" customFormat="1">
      <c r="A264" s="38"/>
      <c r="B264" s="39"/>
      <c r="C264" s="38"/>
      <c r="D264" s="219" t="s">
        <v>177</v>
      </c>
      <c r="E264" s="38"/>
      <c r="F264" s="220" t="s">
        <v>408</v>
      </c>
      <c r="G264" s="38"/>
      <c r="H264" s="38"/>
      <c r="I264" s="134"/>
      <c r="J264" s="134"/>
      <c r="K264" s="38"/>
      <c r="L264" s="38"/>
      <c r="M264" s="39"/>
      <c r="N264" s="221"/>
      <c r="O264" s="222"/>
      <c r="P264" s="77"/>
      <c r="Q264" s="77"/>
      <c r="R264" s="77"/>
      <c r="S264" s="77"/>
      <c r="T264" s="77"/>
      <c r="U264" s="77"/>
      <c r="V264" s="77"/>
      <c r="W264" s="77"/>
      <c r="X264" s="78"/>
      <c r="Y264" s="38"/>
      <c r="Z264" s="38"/>
      <c r="AA264" s="38"/>
      <c r="AB264" s="38"/>
      <c r="AC264" s="38"/>
      <c r="AD264" s="38"/>
      <c r="AE264" s="38"/>
      <c r="AT264" s="19" t="s">
        <v>177</v>
      </c>
      <c r="AU264" s="19" t="s">
        <v>181</v>
      </c>
    </row>
    <row r="265" s="2" customFormat="1">
      <c r="A265" s="38"/>
      <c r="B265" s="39"/>
      <c r="C265" s="38"/>
      <c r="D265" s="219" t="s">
        <v>288</v>
      </c>
      <c r="E265" s="38"/>
      <c r="F265" s="223" t="s">
        <v>409</v>
      </c>
      <c r="G265" s="38"/>
      <c r="H265" s="38"/>
      <c r="I265" s="134"/>
      <c r="J265" s="134"/>
      <c r="K265" s="38"/>
      <c r="L265" s="38"/>
      <c r="M265" s="39"/>
      <c r="N265" s="221"/>
      <c r="O265" s="222"/>
      <c r="P265" s="77"/>
      <c r="Q265" s="77"/>
      <c r="R265" s="77"/>
      <c r="S265" s="77"/>
      <c r="T265" s="77"/>
      <c r="U265" s="77"/>
      <c r="V265" s="77"/>
      <c r="W265" s="77"/>
      <c r="X265" s="78"/>
      <c r="Y265" s="38"/>
      <c r="Z265" s="38"/>
      <c r="AA265" s="38"/>
      <c r="AB265" s="38"/>
      <c r="AC265" s="38"/>
      <c r="AD265" s="38"/>
      <c r="AE265" s="38"/>
      <c r="AT265" s="19" t="s">
        <v>288</v>
      </c>
      <c r="AU265" s="19" t="s">
        <v>181</v>
      </c>
    </row>
    <row r="266" s="15" customFormat="1">
      <c r="A266" s="15"/>
      <c r="B266" s="244"/>
      <c r="C266" s="15"/>
      <c r="D266" s="219" t="s">
        <v>291</v>
      </c>
      <c r="E266" s="245" t="s">
        <v>1</v>
      </c>
      <c r="F266" s="246" t="s">
        <v>379</v>
      </c>
      <c r="G266" s="15"/>
      <c r="H266" s="245" t="s">
        <v>1</v>
      </c>
      <c r="I266" s="247"/>
      <c r="J266" s="247"/>
      <c r="K266" s="15"/>
      <c r="L266" s="15"/>
      <c r="M266" s="244"/>
      <c r="N266" s="248"/>
      <c r="O266" s="249"/>
      <c r="P266" s="249"/>
      <c r="Q266" s="249"/>
      <c r="R266" s="249"/>
      <c r="S266" s="249"/>
      <c r="T266" s="249"/>
      <c r="U266" s="249"/>
      <c r="V266" s="249"/>
      <c r="W266" s="249"/>
      <c r="X266" s="250"/>
      <c r="Y266" s="15"/>
      <c r="Z266" s="15"/>
      <c r="AA266" s="15"/>
      <c r="AB266" s="15"/>
      <c r="AC266" s="15"/>
      <c r="AD266" s="15"/>
      <c r="AE266" s="15"/>
      <c r="AT266" s="245" t="s">
        <v>291</v>
      </c>
      <c r="AU266" s="245" t="s">
        <v>181</v>
      </c>
      <c r="AV266" s="15" t="s">
        <v>87</v>
      </c>
      <c r="AW266" s="15" t="s">
        <v>4</v>
      </c>
      <c r="AX266" s="15" t="s">
        <v>80</v>
      </c>
      <c r="AY266" s="245" t="s">
        <v>167</v>
      </c>
    </row>
    <row r="267" s="15" customFormat="1">
      <c r="A267" s="15"/>
      <c r="B267" s="244"/>
      <c r="C267" s="15"/>
      <c r="D267" s="219" t="s">
        <v>291</v>
      </c>
      <c r="E267" s="245" t="s">
        <v>1</v>
      </c>
      <c r="F267" s="246" t="s">
        <v>380</v>
      </c>
      <c r="G267" s="15"/>
      <c r="H267" s="245" t="s">
        <v>1</v>
      </c>
      <c r="I267" s="247"/>
      <c r="J267" s="247"/>
      <c r="K267" s="15"/>
      <c r="L267" s="15"/>
      <c r="M267" s="244"/>
      <c r="N267" s="248"/>
      <c r="O267" s="249"/>
      <c r="P267" s="249"/>
      <c r="Q267" s="249"/>
      <c r="R267" s="249"/>
      <c r="S267" s="249"/>
      <c r="T267" s="249"/>
      <c r="U267" s="249"/>
      <c r="V267" s="249"/>
      <c r="W267" s="249"/>
      <c r="X267" s="250"/>
      <c r="Y267" s="15"/>
      <c r="Z267" s="15"/>
      <c r="AA267" s="15"/>
      <c r="AB267" s="15"/>
      <c r="AC267" s="15"/>
      <c r="AD267" s="15"/>
      <c r="AE267" s="15"/>
      <c r="AT267" s="245" t="s">
        <v>291</v>
      </c>
      <c r="AU267" s="245" t="s">
        <v>181</v>
      </c>
      <c r="AV267" s="15" t="s">
        <v>87</v>
      </c>
      <c r="AW267" s="15" t="s">
        <v>4</v>
      </c>
      <c r="AX267" s="15" t="s">
        <v>80</v>
      </c>
      <c r="AY267" s="245" t="s">
        <v>167</v>
      </c>
    </row>
    <row r="268" s="13" customFormat="1">
      <c r="A268" s="13"/>
      <c r="B268" s="228"/>
      <c r="C268" s="13"/>
      <c r="D268" s="219" t="s">
        <v>291</v>
      </c>
      <c r="E268" s="229" t="s">
        <v>1</v>
      </c>
      <c r="F268" s="230" t="s">
        <v>381</v>
      </c>
      <c r="G268" s="13"/>
      <c r="H268" s="231">
        <v>0.64900000000000002</v>
      </c>
      <c r="I268" s="232"/>
      <c r="J268" s="232"/>
      <c r="K268" s="13"/>
      <c r="L268" s="13"/>
      <c r="M268" s="228"/>
      <c r="N268" s="233"/>
      <c r="O268" s="234"/>
      <c r="P268" s="234"/>
      <c r="Q268" s="234"/>
      <c r="R268" s="234"/>
      <c r="S268" s="234"/>
      <c r="T268" s="234"/>
      <c r="U268" s="234"/>
      <c r="V268" s="234"/>
      <c r="W268" s="234"/>
      <c r="X268" s="235"/>
      <c r="Y268" s="13"/>
      <c r="Z268" s="13"/>
      <c r="AA268" s="13"/>
      <c r="AB268" s="13"/>
      <c r="AC268" s="13"/>
      <c r="AD268" s="13"/>
      <c r="AE268" s="13"/>
      <c r="AT268" s="229" t="s">
        <v>291</v>
      </c>
      <c r="AU268" s="229" t="s">
        <v>181</v>
      </c>
      <c r="AV268" s="13" t="s">
        <v>89</v>
      </c>
      <c r="AW268" s="13" t="s">
        <v>4</v>
      </c>
      <c r="AX268" s="13" t="s">
        <v>80</v>
      </c>
      <c r="AY268" s="229" t="s">
        <v>167</v>
      </c>
    </row>
    <row r="269" s="14" customFormat="1">
      <c r="A269" s="14"/>
      <c r="B269" s="236"/>
      <c r="C269" s="14"/>
      <c r="D269" s="219" t="s">
        <v>291</v>
      </c>
      <c r="E269" s="237" t="s">
        <v>1</v>
      </c>
      <c r="F269" s="238" t="s">
        <v>294</v>
      </c>
      <c r="G269" s="14"/>
      <c r="H269" s="239">
        <v>0.64900000000000002</v>
      </c>
      <c r="I269" s="240"/>
      <c r="J269" s="240"/>
      <c r="K269" s="14"/>
      <c r="L269" s="14"/>
      <c r="M269" s="236"/>
      <c r="N269" s="241"/>
      <c r="O269" s="242"/>
      <c r="P269" s="242"/>
      <c r="Q269" s="242"/>
      <c r="R269" s="242"/>
      <c r="S269" s="242"/>
      <c r="T269" s="242"/>
      <c r="U269" s="242"/>
      <c r="V269" s="242"/>
      <c r="W269" s="242"/>
      <c r="X269" s="243"/>
      <c r="Y269" s="14"/>
      <c r="Z269" s="14"/>
      <c r="AA269" s="14"/>
      <c r="AB269" s="14"/>
      <c r="AC269" s="14"/>
      <c r="AD269" s="14"/>
      <c r="AE269" s="14"/>
      <c r="AT269" s="237" t="s">
        <v>291</v>
      </c>
      <c r="AU269" s="237" t="s">
        <v>181</v>
      </c>
      <c r="AV269" s="14" t="s">
        <v>185</v>
      </c>
      <c r="AW269" s="14" t="s">
        <v>4</v>
      </c>
      <c r="AX269" s="14" t="s">
        <v>87</v>
      </c>
      <c r="AY269" s="237" t="s">
        <v>167</v>
      </c>
    </row>
    <row r="270" s="2" customFormat="1" ht="24" customHeight="1">
      <c r="A270" s="38"/>
      <c r="B270" s="204"/>
      <c r="C270" s="205" t="s">
        <v>266</v>
      </c>
      <c r="D270" s="205" t="s">
        <v>170</v>
      </c>
      <c r="E270" s="206" t="s">
        <v>410</v>
      </c>
      <c r="F270" s="207" t="s">
        <v>411</v>
      </c>
      <c r="G270" s="208" t="s">
        <v>344</v>
      </c>
      <c r="H270" s="209">
        <v>1.7929999999999999</v>
      </c>
      <c r="I270" s="210"/>
      <c r="J270" s="210"/>
      <c r="K270" s="211">
        <f>ROUND(P270*H270,2)</f>
        <v>0</v>
      </c>
      <c r="L270" s="207" t="s">
        <v>174</v>
      </c>
      <c r="M270" s="39"/>
      <c r="N270" s="212" t="s">
        <v>1</v>
      </c>
      <c r="O270" s="213" t="s">
        <v>43</v>
      </c>
      <c r="P270" s="214">
        <f>I270+J270</f>
        <v>0</v>
      </c>
      <c r="Q270" s="214">
        <f>ROUND(I270*H270,2)</f>
        <v>0</v>
      </c>
      <c r="R270" s="214">
        <f>ROUND(J270*H270,2)</f>
        <v>0</v>
      </c>
      <c r="S270" s="77"/>
      <c r="T270" s="215">
        <f>S270*H270</f>
        <v>0</v>
      </c>
      <c r="U270" s="215">
        <v>0</v>
      </c>
      <c r="V270" s="215">
        <f>U270*H270</f>
        <v>0</v>
      </c>
      <c r="W270" s="215">
        <v>0</v>
      </c>
      <c r="X270" s="216">
        <f>W270*H270</f>
        <v>0</v>
      </c>
      <c r="Y270" s="38"/>
      <c r="Z270" s="38"/>
      <c r="AA270" s="38"/>
      <c r="AB270" s="38"/>
      <c r="AC270" s="38"/>
      <c r="AD270" s="38"/>
      <c r="AE270" s="38"/>
      <c r="AR270" s="217" t="s">
        <v>185</v>
      </c>
      <c r="AT270" s="217" t="s">
        <v>170</v>
      </c>
      <c r="AU270" s="217" t="s">
        <v>181</v>
      </c>
      <c r="AY270" s="19" t="s">
        <v>167</v>
      </c>
      <c r="BE270" s="218">
        <f>IF(O270="základní",K270,0)</f>
        <v>0</v>
      </c>
      <c r="BF270" s="218">
        <f>IF(O270="snížená",K270,0)</f>
        <v>0</v>
      </c>
      <c r="BG270" s="218">
        <f>IF(O270="zákl. přenesená",K270,0)</f>
        <v>0</v>
      </c>
      <c r="BH270" s="218">
        <f>IF(O270="sníž. přenesená",K270,0)</f>
        <v>0</v>
      </c>
      <c r="BI270" s="218">
        <f>IF(O270="nulová",K270,0)</f>
        <v>0</v>
      </c>
      <c r="BJ270" s="19" t="s">
        <v>87</v>
      </c>
      <c r="BK270" s="218">
        <f>ROUND(P270*H270,2)</f>
        <v>0</v>
      </c>
      <c r="BL270" s="19" t="s">
        <v>185</v>
      </c>
      <c r="BM270" s="217" t="s">
        <v>412</v>
      </c>
    </row>
    <row r="271" s="2" customFormat="1">
      <c r="A271" s="38"/>
      <c r="B271" s="39"/>
      <c r="C271" s="38"/>
      <c r="D271" s="219" t="s">
        <v>177</v>
      </c>
      <c r="E271" s="38"/>
      <c r="F271" s="220" t="s">
        <v>413</v>
      </c>
      <c r="G271" s="38"/>
      <c r="H271" s="38"/>
      <c r="I271" s="134"/>
      <c r="J271" s="134"/>
      <c r="K271" s="38"/>
      <c r="L271" s="38"/>
      <c r="M271" s="39"/>
      <c r="N271" s="221"/>
      <c r="O271" s="222"/>
      <c r="P271" s="77"/>
      <c r="Q271" s="77"/>
      <c r="R271" s="77"/>
      <c r="S271" s="77"/>
      <c r="T271" s="77"/>
      <c r="U271" s="77"/>
      <c r="V271" s="77"/>
      <c r="W271" s="77"/>
      <c r="X271" s="78"/>
      <c r="Y271" s="38"/>
      <c r="Z271" s="38"/>
      <c r="AA271" s="38"/>
      <c r="AB271" s="38"/>
      <c r="AC271" s="38"/>
      <c r="AD271" s="38"/>
      <c r="AE271" s="38"/>
      <c r="AT271" s="19" t="s">
        <v>177</v>
      </c>
      <c r="AU271" s="19" t="s">
        <v>181</v>
      </c>
    </row>
    <row r="272" s="2" customFormat="1">
      <c r="A272" s="38"/>
      <c r="B272" s="39"/>
      <c r="C272" s="38"/>
      <c r="D272" s="219" t="s">
        <v>288</v>
      </c>
      <c r="E272" s="38"/>
      <c r="F272" s="223" t="s">
        <v>409</v>
      </c>
      <c r="G272" s="38"/>
      <c r="H272" s="38"/>
      <c r="I272" s="134"/>
      <c r="J272" s="134"/>
      <c r="K272" s="38"/>
      <c r="L272" s="38"/>
      <c r="M272" s="39"/>
      <c r="N272" s="221"/>
      <c r="O272" s="222"/>
      <c r="P272" s="77"/>
      <c r="Q272" s="77"/>
      <c r="R272" s="77"/>
      <c r="S272" s="77"/>
      <c r="T272" s="77"/>
      <c r="U272" s="77"/>
      <c r="V272" s="77"/>
      <c r="W272" s="77"/>
      <c r="X272" s="78"/>
      <c r="Y272" s="38"/>
      <c r="Z272" s="38"/>
      <c r="AA272" s="38"/>
      <c r="AB272" s="38"/>
      <c r="AC272" s="38"/>
      <c r="AD272" s="38"/>
      <c r="AE272" s="38"/>
      <c r="AT272" s="19" t="s">
        <v>288</v>
      </c>
      <c r="AU272" s="19" t="s">
        <v>181</v>
      </c>
    </row>
    <row r="273" s="15" customFormat="1">
      <c r="A273" s="15"/>
      <c r="B273" s="244"/>
      <c r="C273" s="15"/>
      <c r="D273" s="219" t="s">
        <v>291</v>
      </c>
      <c r="E273" s="245" t="s">
        <v>1</v>
      </c>
      <c r="F273" s="246" t="s">
        <v>373</v>
      </c>
      <c r="G273" s="15"/>
      <c r="H273" s="245" t="s">
        <v>1</v>
      </c>
      <c r="I273" s="247"/>
      <c r="J273" s="247"/>
      <c r="K273" s="15"/>
      <c r="L273" s="15"/>
      <c r="M273" s="244"/>
      <c r="N273" s="248"/>
      <c r="O273" s="249"/>
      <c r="P273" s="249"/>
      <c r="Q273" s="249"/>
      <c r="R273" s="249"/>
      <c r="S273" s="249"/>
      <c r="T273" s="249"/>
      <c r="U273" s="249"/>
      <c r="V273" s="249"/>
      <c r="W273" s="249"/>
      <c r="X273" s="250"/>
      <c r="Y273" s="15"/>
      <c r="Z273" s="15"/>
      <c r="AA273" s="15"/>
      <c r="AB273" s="15"/>
      <c r="AC273" s="15"/>
      <c r="AD273" s="15"/>
      <c r="AE273" s="15"/>
      <c r="AT273" s="245" t="s">
        <v>291</v>
      </c>
      <c r="AU273" s="245" t="s">
        <v>181</v>
      </c>
      <c r="AV273" s="15" t="s">
        <v>87</v>
      </c>
      <c r="AW273" s="15" t="s">
        <v>4</v>
      </c>
      <c r="AX273" s="15" t="s">
        <v>80</v>
      </c>
      <c r="AY273" s="245" t="s">
        <v>167</v>
      </c>
    </row>
    <row r="274" s="13" customFormat="1">
      <c r="A274" s="13"/>
      <c r="B274" s="228"/>
      <c r="C274" s="13"/>
      <c r="D274" s="219" t="s">
        <v>291</v>
      </c>
      <c r="E274" s="229" t="s">
        <v>1</v>
      </c>
      <c r="F274" s="230" t="s">
        <v>374</v>
      </c>
      <c r="G274" s="13"/>
      <c r="H274" s="231">
        <v>1.7929999999999999</v>
      </c>
      <c r="I274" s="232"/>
      <c r="J274" s="232"/>
      <c r="K274" s="13"/>
      <c r="L274" s="13"/>
      <c r="M274" s="228"/>
      <c r="N274" s="233"/>
      <c r="O274" s="234"/>
      <c r="P274" s="234"/>
      <c r="Q274" s="234"/>
      <c r="R274" s="234"/>
      <c r="S274" s="234"/>
      <c r="T274" s="234"/>
      <c r="U274" s="234"/>
      <c r="V274" s="234"/>
      <c r="W274" s="234"/>
      <c r="X274" s="235"/>
      <c r="Y274" s="13"/>
      <c r="Z274" s="13"/>
      <c r="AA274" s="13"/>
      <c r="AB274" s="13"/>
      <c r="AC274" s="13"/>
      <c r="AD274" s="13"/>
      <c r="AE274" s="13"/>
      <c r="AT274" s="229" t="s">
        <v>291</v>
      </c>
      <c r="AU274" s="229" t="s">
        <v>181</v>
      </c>
      <c r="AV274" s="13" t="s">
        <v>89</v>
      </c>
      <c r="AW274" s="13" t="s">
        <v>4</v>
      </c>
      <c r="AX274" s="13" t="s">
        <v>80</v>
      </c>
      <c r="AY274" s="229" t="s">
        <v>167</v>
      </c>
    </row>
    <row r="275" s="14" customFormat="1">
      <c r="A275" s="14"/>
      <c r="B275" s="236"/>
      <c r="C275" s="14"/>
      <c r="D275" s="219" t="s">
        <v>291</v>
      </c>
      <c r="E275" s="237" t="s">
        <v>1</v>
      </c>
      <c r="F275" s="238" t="s">
        <v>294</v>
      </c>
      <c r="G275" s="14"/>
      <c r="H275" s="239">
        <v>1.7929999999999999</v>
      </c>
      <c r="I275" s="240"/>
      <c r="J275" s="240"/>
      <c r="K275" s="14"/>
      <c r="L275" s="14"/>
      <c r="M275" s="236"/>
      <c r="N275" s="241"/>
      <c r="O275" s="242"/>
      <c r="P275" s="242"/>
      <c r="Q275" s="242"/>
      <c r="R275" s="242"/>
      <c r="S275" s="242"/>
      <c r="T275" s="242"/>
      <c r="U275" s="242"/>
      <c r="V275" s="242"/>
      <c r="W275" s="242"/>
      <c r="X275" s="243"/>
      <c r="Y275" s="14"/>
      <c r="Z275" s="14"/>
      <c r="AA275" s="14"/>
      <c r="AB275" s="14"/>
      <c r="AC275" s="14"/>
      <c r="AD275" s="14"/>
      <c r="AE275" s="14"/>
      <c r="AT275" s="237" t="s">
        <v>291</v>
      </c>
      <c r="AU275" s="237" t="s">
        <v>181</v>
      </c>
      <c r="AV275" s="14" t="s">
        <v>185</v>
      </c>
      <c r="AW275" s="14" t="s">
        <v>4</v>
      </c>
      <c r="AX275" s="14" t="s">
        <v>87</v>
      </c>
      <c r="AY275" s="237" t="s">
        <v>167</v>
      </c>
    </row>
    <row r="276" s="2" customFormat="1" ht="24" customHeight="1">
      <c r="A276" s="38"/>
      <c r="B276" s="204"/>
      <c r="C276" s="205" t="s">
        <v>8</v>
      </c>
      <c r="D276" s="205" t="s">
        <v>170</v>
      </c>
      <c r="E276" s="206" t="s">
        <v>414</v>
      </c>
      <c r="F276" s="207" t="s">
        <v>415</v>
      </c>
      <c r="G276" s="208" t="s">
        <v>344</v>
      </c>
      <c r="H276" s="209">
        <v>9.6880000000000006</v>
      </c>
      <c r="I276" s="210"/>
      <c r="J276" s="210"/>
      <c r="K276" s="211">
        <f>ROUND(P276*H276,2)</f>
        <v>0</v>
      </c>
      <c r="L276" s="207" t="s">
        <v>174</v>
      </c>
      <c r="M276" s="39"/>
      <c r="N276" s="212" t="s">
        <v>1</v>
      </c>
      <c r="O276" s="213" t="s">
        <v>43</v>
      </c>
      <c r="P276" s="214">
        <f>I276+J276</f>
        <v>0</v>
      </c>
      <c r="Q276" s="214">
        <f>ROUND(I276*H276,2)</f>
        <v>0</v>
      </c>
      <c r="R276" s="214">
        <f>ROUND(J276*H276,2)</f>
        <v>0</v>
      </c>
      <c r="S276" s="77"/>
      <c r="T276" s="215">
        <f>S276*H276</f>
        <v>0</v>
      </c>
      <c r="U276" s="215">
        <v>0</v>
      </c>
      <c r="V276" s="215">
        <f>U276*H276</f>
        <v>0</v>
      </c>
      <c r="W276" s="215">
        <v>0</v>
      </c>
      <c r="X276" s="216">
        <f>W276*H276</f>
        <v>0</v>
      </c>
      <c r="Y276" s="38"/>
      <c r="Z276" s="38"/>
      <c r="AA276" s="38"/>
      <c r="AB276" s="38"/>
      <c r="AC276" s="38"/>
      <c r="AD276" s="38"/>
      <c r="AE276" s="38"/>
      <c r="AR276" s="217" t="s">
        <v>185</v>
      </c>
      <c r="AT276" s="217" t="s">
        <v>170</v>
      </c>
      <c r="AU276" s="217" t="s">
        <v>181</v>
      </c>
      <c r="AY276" s="19" t="s">
        <v>167</v>
      </c>
      <c r="BE276" s="218">
        <f>IF(O276="základní",K276,0)</f>
        <v>0</v>
      </c>
      <c r="BF276" s="218">
        <f>IF(O276="snížená",K276,0)</f>
        <v>0</v>
      </c>
      <c r="BG276" s="218">
        <f>IF(O276="zákl. přenesená",K276,0)</f>
        <v>0</v>
      </c>
      <c r="BH276" s="218">
        <f>IF(O276="sníž. přenesená",K276,0)</f>
        <v>0</v>
      </c>
      <c r="BI276" s="218">
        <f>IF(O276="nulová",K276,0)</f>
        <v>0</v>
      </c>
      <c r="BJ276" s="19" t="s">
        <v>87</v>
      </c>
      <c r="BK276" s="218">
        <f>ROUND(P276*H276,2)</f>
        <v>0</v>
      </c>
      <c r="BL276" s="19" t="s">
        <v>185</v>
      </c>
      <c r="BM276" s="217" t="s">
        <v>416</v>
      </c>
    </row>
    <row r="277" s="2" customFormat="1">
      <c r="A277" s="38"/>
      <c r="B277" s="39"/>
      <c r="C277" s="38"/>
      <c r="D277" s="219" t="s">
        <v>177</v>
      </c>
      <c r="E277" s="38"/>
      <c r="F277" s="220" t="s">
        <v>417</v>
      </c>
      <c r="G277" s="38"/>
      <c r="H277" s="38"/>
      <c r="I277" s="134"/>
      <c r="J277" s="134"/>
      <c r="K277" s="38"/>
      <c r="L277" s="38"/>
      <c r="M277" s="39"/>
      <c r="N277" s="221"/>
      <c r="O277" s="222"/>
      <c r="P277" s="77"/>
      <c r="Q277" s="77"/>
      <c r="R277" s="77"/>
      <c r="S277" s="77"/>
      <c r="T277" s="77"/>
      <c r="U277" s="77"/>
      <c r="V277" s="77"/>
      <c r="W277" s="77"/>
      <c r="X277" s="78"/>
      <c r="Y277" s="38"/>
      <c r="Z277" s="38"/>
      <c r="AA277" s="38"/>
      <c r="AB277" s="38"/>
      <c r="AC277" s="38"/>
      <c r="AD277" s="38"/>
      <c r="AE277" s="38"/>
      <c r="AT277" s="19" t="s">
        <v>177</v>
      </c>
      <c r="AU277" s="19" t="s">
        <v>181</v>
      </c>
    </row>
    <row r="278" s="2" customFormat="1">
      <c r="A278" s="38"/>
      <c r="B278" s="39"/>
      <c r="C278" s="38"/>
      <c r="D278" s="219" t="s">
        <v>288</v>
      </c>
      <c r="E278" s="38"/>
      <c r="F278" s="223" t="s">
        <v>409</v>
      </c>
      <c r="G278" s="38"/>
      <c r="H278" s="38"/>
      <c r="I278" s="134"/>
      <c r="J278" s="134"/>
      <c r="K278" s="38"/>
      <c r="L278" s="38"/>
      <c r="M278" s="39"/>
      <c r="N278" s="221"/>
      <c r="O278" s="222"/>
      <c r="P278" s="77"/>
      <c r="Q278" s="77"/>
      <c r="R278" s="77"/>
      <c r="S278" s="77"/>
      <c r="T278" s="77"/>
      <c r="U278" s="77"/>
      <c r="V278" s="77"/>
      <c r="W278" s="77"/>
      <c r="X278" s="78"/>
      <c r="Y278" s="38"/>
      <c r="Z278" s="38"/>
      <c r="AA278" s="38"/>
      <c r="AB278" s="38"/>
      <c r="AC278" s="38"/>
      <c r="AD278" s="38"/>
      <c r="AE278" s="38"/>
      <c r="AT278" s="19" t="s">
        <v>288</v>
      </c>
      <c r="AU278" s="19" t="s">
        <v>181</v>
      </c>
    </row>
    <row r="279" s="15" customFormat="1">
      <c r="A279" s="15"/>
      <c r="B279" s="244"/>
      <c r="C279" s="15"/>
      <c r="D279" s="219" t="s">
        <v>291</v>
      </c>
      <c r="E279" s="245" t="s">
        <v>1</v>
      </c>
      <c r="F279" s="246" t="s">
        <v>386</v>
      </c>
      <c r="G279" s="15"/>
      <c r="H279" s="245" t="s">
        <v>1</v>
      </c>
      <c r="I279" s="247"/>
      <c r="J279" s="247"/>
      <c r="K279" s="15"/>
      <c r="L279" s="15"/>
      <c r="M279" s="244"/>
      <c r="N279" s="248"/>
      <c r="O279" s="249"/>
      <c r="P279" s="249"/>
      <c r="Q279" s="249"/>
      <c r="R279" s="249"/>
      <c r="S279" s="249"/>
      <c r="T279" s="249"/>
      <c r="U279" s="249"/>
      <c r="V279" s="249"/>
      <c r="W279" s="249"/>
      <c r="X279" s="250"/>
      <c r="Y279" s="15"/>
      <c r="Z279" s="15"/>
      <c r="AA279" s="15"/>
      <c r="AB279" s="15"/>
      <c r="AC279" s="15"/>
      <c r="AD279" s="15"/>
      <c r="AE279" s="15"/>
      <c r="AT279" s="245" t="s">
        <v>291</v>
      </c>
      <c r="AU279" s="245" t="s">
        <v>181</v>
      </c>
      <c r="AV279" s="15" t="s">
        <v>87</v>
      </c>
      <c r="AW279" s="15" t="s">
        <v>4</v>
      </c>
      <c r="AX279" s="15" t="s">
        <v>80</v>
      </c>
      <c r="AY279" s="245" t="s">
        <v>167</v>
      </c>
    </row>
    <row r="280" s="15" customFormat="1">
      <c r="A280" s="15"/>
      <c r="B280" s="244"/>
      <c r="C280" s="15"/>
      <c r="D280" s="219" t="s">
        <v>291</v>
      </c>
      <c r="E280" s="245" t="s">
        <v>1</v>
      </c>
      <c r="F280" s="246" t="s">
        <v>387</v>
      </c>
      <c r="G280" s="15"/>
      <c r="H280" s="245" t="s">
        <v>1</v>
      </c>
      <c r="I280" s="247"/>
      <c r="J280" s="247"/>
      <c r="K280" s="15"/>
      <c r="L280" s="15"/>
      <c r="M280" s="244"/>
      <c r="N280" s="248"/>
      <c r="O280" s="249"/>
      <c r="P280" s="249"/>
      <c r="Q280" s="249"/>
      <c r="R280" s="249"/>
      <c r="S280" s="249"/>
      <c r="T280" s="249"/>
      <c r="U280" s="249"/>
      <c r="V280" s="249"/>
      <c r="W280" s="249"/>
      <c r="X280" s="250"/>
      <c r="Y280" s="15"/>
      <c r="Z280" s="15"/>
      <c r="AA280" s="15"/>
      <c r="AB280" s="15"/>
      <c r="AC280" s="15"/>
      <c r="AD280" s="15"/>
      <c r="AE280" s="15"/>
      <c r="AT280" s="245" t="s">
        <v>291</v>
      </c>
      <c r="AU280" s="245" t="s">
        <v>181</v>
      </c>
      <c r="AV280" s="15" t="s">
        <v>87</v>
      </c>
      <c r="AW280" s="15" t="s">
        <v>4</v>
      </c>
      <c r="AX280" s="15" t="s">
        <v>80</v>
      </c>
      <c r="AY280" s="245" t="s">
        <v>167</v>
      </c>
    </row>
    <row r="281" s="15" customFormat="1">
      <c r="A281" s="15"/>
      <c r="B281" s="244"/>
      <c r="C281" s="15"/>
      <c r="D281" s="219" t="s">
        <v>291</v>
      </c>
      <c r="E281" s="245" t="s">
        <v>1</v>
      </c>
      <c r="F281" s="246" t="s">
        <v>388</v>
      </c>
      <c r="G281" s="15"/>
      <c r="H281" s="245" t="s">
        <v>1</v>
      </c>
      <c r="I281" s="247"/>
      <c r="J281" s="247"/>
      <c r="K281" s="15"/>
      <c r="L281" s="15"/>
      <c r="M281" s="244"/>
      <c r="N281" s="248"/>
      <c r="O281" s="249"/>
      <c r="P281" s="249"/>
      <c r="Q281" s="249"/>
      <c r="R281" s="249"/>
      <c r="S281" s="249"/>
      <c r="T281" s="249"/>
      <c r="U281" s="249"/>
      <c r="V281" s="249"/>
      <c r="W281" s="249"/>
      <c r="X281" s="250"/>
      <c r="Y281" s="15"/>
      <c r="Z281" s="15"/>
      <c r="AA281" s="15"/>
      <c r="AB281" s="15"/>
      <c r="AC281" s="15"/>
      <c r="AD281" s="15"/>
      <c r="AE281" s="15"/>
      <c r="AT281" s="245" t="s">
        <v>291</v>
      </c>
      <c r="AU281" s="245" t="s">
        <v>181</v>
      </c>
      <c r="AV281" s="15" t="s">
        <v>87</v>
      </c>
      <c r="AW281" s="15" t="s">
        <v>4</v>
      </c>
      <c r="AX281" s="15" t="s">
        <v>80</v>
      </c>
      <c r="AY281" s="245" t="s">
        <v>167</v>
      </c>
    </row>
    <row r="282" s="15" customFormat="1">
      <c r="A282" s="15"/>
      <c r="B282" s="244"/>
      <c r="C282" s="15"/>
      <c r="D282" s="219" t="s">
        <v>291</v>
      </c>
      <c r="E282" s="245" t="s">
        <v>1</v>
      </c>
      <c r="F282" s="246" t="s">
        <v>389</v>
      </c>
      <c r="G282" s="15"/>
      <c r="H282" s="245" t="s">
        <v>1</v>
      </c>
      <c r="I282" s="247"/>
      <c r="J282" s="247"/>
      <c r="K282" s="15"/>
      <c r="L282" s="15"/>
      <c r="M282" s="244"/>
      <c r="N282" s="248"/>
      <c r="O282" s="249"/>
      <c r="P282" s="249"/>
      <c r="Q282" s="249"/>
      <c r="R282" s="249"/>
      <c r="S282" s="249"/>
      <c r="T282" s="249"/>
      <c r="U282" s="249"/>
      <c r="V282" s="249"/>
      <c r="W282" s="249"/>
      <c r="X282" s="250"/>
      <c r="Y282" s="15"/>
      <c r="Z282" s="15"/>
      <c r="AA282" s="15"/>
      <c r="AB282" s="15"/>
      <c r="AC282" s="15"/>
      <c r="AD282" s="15"/>
      <c r="AE282" s="15"/>
      <c r="AT282" s="245" t="s">
        <v>291</v>
      </c>
      <c r="AU282" s="245" t="s">
        <v>181</v>
      </c>
      <c r="AV282" s="15" t="s">
        <v>87</v>
      </c>
      <c r="AW282" s="15" t="s">
        <v>4</v>
      </c>
      <c r="AX282" s="15" t="s">
        <v>80</v>
      </c>
      <c r="AY282" s="245" t="s">
        <v>167</v>
      </c>
    </row>
    <row r="283" s="13" customFormat="1">
      <c r="A283" s="13"/>
      <c r="B283" s="228"/>
      <c r="C283" s="13"/>
      <c r="D283" s="219" t="s">
        <v>291</v>
      </c>
      <c r="E283" s="229" t="s">
        <v>1</v>
      </c>
      <c r="F283" s="230" t="s">
        <v>390</v>
      </c>
      <c r="G283" s="13"/>
      <c r="H283" s="231">
        <v>9.6880000000000006</v>
      </c>
      <c r="I283" s="232"/>
      <c r="J283" s="232"/>
      <c r="K283" s="13"/>
      <c r="L283" s="13"/>
      <c r="M283" s="228"/>
      <c r="N283" s="233"/>
      <c r="O283" s="234"/>
      <c r="P283" s="234"/>
      <c r="Q283" s="234"/>
      <c r="R283" s="234"/>
      <c r="S283" s="234"/>
      <c r="T283" s="234"/>
      <c r="U283" s="234"/>
      <c r="V283" s="234"/>
      <c r="W283" s="234"/>
      <c r="X283" s="235"/>
      <c r="Y283" s="13"/>
      <c r="Z283" s="13"/>
      <c r="AA283" s="13"/>
      <c r="AB283" s="13"/>
      <c r="AC283" s="13"/>
      <c r="AD283" s="13"/>
      <c r="AE283" s="13"/>
      <c r="AT283" s="229" t="s">
        <v>291</v>
      </c>
      <c r="AU283" s="229" t="s">
        <v>181</v>
      </c>
      <c r="AV283" s="13" t="s">
        <v>89</v>
      </c>
      <c r="AW283" s="13" t="s">
        <v>4</v>
      </c>
      <c r="AX283" s="13" t="s">
        <v>80</v>
      </c>
      <c r="AY283" s="229" t="s">
        <v>167</v>
      </c>
    </row>
    <row r="284" s="14" customFormat="1">
      <c r="A284" s="14"/>
      <c r="B284" s="236"/>
      <c r="C284" s="14"/>
      <c r="D284" s="219" t="s">
        <v>291</v>
      </c>
      <c r="E284" s="237" t="s">
        <v>1</v>
      </c>
      <c r="F284" s="238" t="s">
        <v>294</v>
      </c>
      <c r="G284" s="14"/>
      <c r="H284" s="239">
        <v>9.6880000000000006</v>
      </c>
      <c r="I284" s="240"/>
      <c r="J284" s="240"/>
      <c r="K284" s="14"/>
      <c r="L284" s="14"/>
      <c r="M284" s="236"/>
      <c r="N284" s="241"/>
      <c r="O284" s="242"/>
      <c r="P284" s="242"/>
      <c r="Q284" s="242"/>
      <c r="R284" s="242"/>
      <c r="S284" s="242"/>
      <c r="T284" s="242"/>
      <c r="U284" s="242"/>
      <c r="V284" s="242"/>
      <c r="W284" s="242"/>
      <c r="X284" s="243"/>
      <c r="Y284" s="14"/>
      <c r="Z284" s="14"/>
      <c r="AA284" s="14"/>
      <c r="AB284" s="14"/>
      <c r="AC284" s="14"/>
      <c r="AD284" s="14"/>
      <c r="AE284" s="14"/>
      <c r="AT284" s="237" t="s">
        <v>291</v>
      </c>
      <c r="AU284" s="237" t="s">
        <v>181</v>
      </c>
      <c r="AV284" s="14" t="s">
        <v>185</v>
      </c>
      <c r="AW284" s="14" t="s">
        <v>4</v>
      </c>
      <c r="AX284" s="14" t="s">
        <v>87</v>
      </c>
      <c r="AY284" s="237" t="s">
        <v>167</v>
      </c>
    </row>
    <row r="285" s="12" customFormat="1" ht="22.8" customHeight="1">
      <c r="A285" s="12"/>
      <c r="B285" s="190"/>
      <c r="C285" s="12"/>
      <c r="D285" s="191" t="s">
        <v>79</v>
      </c>
      <c r="E285" s="202" t="s">
        <v>418</v>
      </c>
      <c r="F285" s="202" t="s">
        <v>419</v>
      </c>
      <c r="G285" s="12"/>
      <c r="H285" s="12"/>
      <c r="I285" s="193"/>
      <c r="J285" s="193"/>
      <c r="K285" s="203">
        <f>BK285</f>
        <v>0</v>
      </c>
      <c r="L285" s="12"/>
      <c r="M285" s="190"/>
      <c r="N285" s="195"/>
      <c r="O285" s="196"/>
      <c r="P285" s="196"/>
      <c r="Q285" s="197">
        <f>SUM(Q286:Q298)</f>
        <v>0</v>
      </c>
      <c r="R285" s="197">
        <f>SUM(R286:R298)</f>
        <v>0</v>
      </c>
      <c r="S285" s="196"/>
      <c r="T285" s="198">
        <f>SUM(T286:T298)</f>
        <v>0</v>
      </c>
      <c r="U285" s="196"/>
      <c r="V285" s="198">
        <f>SUM(V286:V298)</f>
        <v>0</v>
      </c>
      <c r="W285" s="196"/>
      <c r="X285" s="199">
        <f>SUM(X286:X298)</f>
        <v>0</v>
      </c>
      <c r="Y285" s="12"/>
      <c r="Z285" s="12"/>
      <c r="AA285" s="12"/>
      <c r="AB285" s="12"/>
      <c r="AC285" s="12"/>
      <c r="AD285" s="12"/>
      <c r="AE285" s="12"/>
      <c r="AR285" s="191" t="s">
        <v>87</v>
      </c>
      <c r="AT285" s="200" t="s">
        <v>79</v>
      </c>
      <c r="AU285" s="200" t="s">
        <v>87</v>
      </c>
      <c r="AY285" s="191" t="s">
        <v>167</v>
      </c>
      <c r="BK285" s="201">
        <f>SUM(BK286:BK298)</f>
        <v>0</v>
      </c>
    </row>
    <row r="286" s="2" customFormat="1" ht="24" customHeight="1">
      <c r="A286" s="38"/>
      <c r="B286" s="204"/>
      <c r="C286" s="205" t="s">
        <v>420</v>
      </c>
      <c r="D286" s="205" t="s">
        <v>170</v>
      </c>
      <c r="E286" s="206" t="s">
        <v>421</v>
      </c>
      <c r="F286" s="207" t="s">
        <v>422</v>
      </c>
      <c r="G286" s="208" t="s">
        <v>344</v>
      </c>
      <c r="H286" s="209">
        <v>2814.7570000000001</v>
      </c>
      <c r="I286" s="210"/>
      <c r="J286" s="210"/>
      <c r="K286" s="211">
        <f>ROUND(P286*H286,2)</f>
        <v>0</v>
      </c>
      <c r="L286" s="207" t="s">
        <v>174</v>
      </c>
      <c r="M286" s="39"/>
      <c r="N286" s="212" t="s">
        <v>1</v>
      </c>
      <c r="O286" s="213" t="s">
        <v>43</v>
      </c>
      <c r="P286" s="214">
        <f>I286+J286</f>
        <v>0</v>
      </c>
      <c r="Q286" s="214">
        <f>ROUND(I286*H286,2)</f>
        <v>0</v>
      </c>
      <c r="R286" s="214">
        <f>ROUND(J286*H286,2)</f>
        <v>0</v>
      </c>
      <c r="S286" s="77"/>
      <c r="T286" s="215">
        <f>S286*H286</f>
        <v>0</v>
      </c>
      <c r="U286" s="215">
        <v>0</v>
      </c>
      <c r="V286" s="215">
        <f>U286*H286</f>
        <v>0</v>
      </c>
      <c r="W286" s="215">
        <v>0</v>
      </c>
      <c r="X286" s="216">
        <f>W286*H286</f>
        <v>0</v>
      </c>
      <c r="Y286" s="38"/>
      <c r="Z286" s="38"/>
      <c r="AA286" s="38"/>
      <c r="AB286" s="38"/>
      <c r="AC286" s="38"/>
      <c r="AD286" s="38"/>
      <c r="AE286" s="38"/>
      <c r="AR286" s="217" t="s">
        <v>185</v>
      </c>
      <c r="AT286" s="217" t="s">
        <v>170</v>
      </c>
      <c r="AU286" s="217" t="s">
        <v>89</v>
      </c>
      <c r="AY286" s="19" t="s">
        <v>167</v>
      </c>
      <c r="BE286" s="218">
        <f>IF(O286="základní",K286,0)</f>
        <v>0</v>
      </c>
      <c r="BF286" s="218">
        <f>IF(O286="snížená",K286,0)</f>
        <v>0</v>
      </c>
      <c r="BG286" s="218">
        <f>IF(O286="zákl. přenesená",K286,0)</f>
        <v>0</v>
      </c>
      <c r="BH286" s="218">
        <f>IF(O286="sníž. přenesená",K286,0)</f>
        <v>0</v>
      </c>
      <c r="BI286" s="218">
        <f>IF(O286="nulová",K286,0)</f>
        <v>0</v>
      </c>
      <c r="BJ286" s="19" t="s">
        <v>87</v>
      </c>
      <c r="BK286" s="218">
        <f>ROUND(P286*H286,2)</f>
        <v>0</v>
      </c>
      <c r="BL286" s="19" t="s">
        <v>185</v>
      </c>
      <c r="BM286" s="217" t="s">
        <v>423</v>
      </c>
    </row>
    <row r="287" s="2" customFormat="1">
      <c r="A287" s="38"/>
      <c r="B287" s="39"/>
      <c r="C287" s="38"/>
      <c r="D287" s="219" t="s">
        <v>177</v>
      </c>
      <c r="E287" s="38"/>
      <c r="F287" s="220" t="s">
        <v>424</v>
      </c>
      <c r="G287" s="38"/>
      <c r="H287" s="38"/>
      <c r="I287" s="134"/>
      <c r="J287" s="134"/>
      <c r="K287" s="38"/>
      <c r="L287" s="38"/>
      <c r="M287" s="39"/>
      <c r="N287" s="221"/>
      <c r="O287" s="222"/>
      <c r="P287" s="77"/>
      <c r="Q287" s="77"/>
      <c r="R287" s="77"/>
      <c r="S287" s="77"/>
      <c r="T287" s="77"/>
      <c r="U287" s="77"/>
      <c r="V287" s="77"/>
      <c r="W287" s="77"/>
      <c r="X287" s="78"/>
      <c r="Y287" s="38"/>
      <c r="Z287" s="38"/>
      <c r="AA287" s="38"/>
      <c r="AB287" s="38"/>
      <c r="AC287" s="38"/>
      <c r="AD287" s="38"/>
      <c r="AE287" s="38"/>
      <c r="AT287" s="19" t="s">
        <v>177</v>
      </c>
      <c r="AU287" s="19" t="s">
        <v>89</v>
      </c>
    </row>
    <row r="288" s="2" customFormat="1">
      <c r="A288" s="38"/>
      <c r="B288" s="39"/>
      <c r="C288" s="38"/>
      <c r="D288" s="219" t="s">
        <v>288</v>
      </c>
      <c r="E288" s="38"/>
      <c r="F288" s="223" t="s">
        <v>425</v>
      </c>
      <c r="G288" s="38"/>
      <c r="H288" s="38"/>
      <c r="I288" s="134"/>
      <c r="J288" s="134"/>
      <c r="K288" s="38"/>
      <c r="L288" s="38"/>
      <c r="M288" s="39"/>
      <c r="N288" s="221"/>
      <c r="O288" s="222"/>
      <c r="P288" s="77"/>
      <c r="Q288" s="77"/>
      <c r="R288" s="77"/>
      <c r="S288" s="77"/>
      <c r="T288" s="77"/>
      <c r="U288" s="77"/>
      <c r="V288" s="77"/>
      <c r="W288" s="77"/>
      <c r="X288" s="78"/>
      <c r="Y288" s="38"/>
      <c r="Z288" s="38"/>
      <c r="AA288" s="38"/>
      <c r="AB288" s="38"/>
      <c r="AC288" s="38"/>
      <c r="AD288" s="38"/>
      <c r="AE288" s="38"/>
      <c r="AT288" s="19" t="s">
        <v>288</v>
      </c>
      <c r="AU288" s="19" t="s">
        <v>89</v>
      </c>
    </row>
    <row r="289" s="13" customFormat="1">
      <c r="A289" s="13"/>
      <c r="B289" s="228"/>
      <c r="C289" s="13"/>
      <c r="D289" s="219" t="s">
        <v>291</v>
      </c>
      <c r="E289" s="229" t="s">
        <v>1</v>
      </c>
      <c r="F289" s="230" t="s">
        <v>426</v>
      </c>
      <c r="G289" s="13"/>
      <c r="H289" s="231">
        <v>1005.768</v>
      </c>
      <c r="I289" s="232"/>
      <c r="J289" s="232"/>
      <c r="K289" s="13"/>
      <c r="L289" s="13"/>
      <c r="M289" s="228"/>
      <c r="N289" s="233"/>
      <c r="O289" s="234"/>
      <c r="P289" s="234"/>
      <c r="Q289" s="234"/>
      <c r="R289" s="234"/>
      <c r="S289" s="234"/>
      <c r="T289" s="234"/>
      <c r="U289" s="234"/>
      <c r="V289" s="234"/>
      <c r="W289" s="234"/>
      <c r="X289" s="235"/>
      <c r="Y289" s="13"/>
      <c r="Z289" s="13"/>
      <c r="AA289" s="13"/>
      <c r="AB289" s="13"/>
      <c r="AC289" s="13"/>
      <c r="AD289" s="13"/>
      <c r="AE289" s="13"/>
      <c r="AT289" s="229" t="s">
        <v>291</v>
      </c>
      <c r="AU289" s="229" t="s">
        <v>89</v>
      </c>
      <c r="AV289" s="13" t="s">
        <v>89</v>
      </c>
      <c r="AW289" s="13" t="s">
        <v>4</v>
      </c>
      <c r="AX289" s="13" t="s">
        <v>80</v>
      </c>
      <c r="AY289" s="229" t="s">
        <v>167</v>
      </c>
    </row>
    <row r="290" s="13" customFormat="1">
      <c r="A290" s="13"/>
      <c r="B290" s="228"/>
      <c r="C290" s="13"/>
      <c r="D290" s="219" t="s">
        <v>291</v>
      </c>
      <c r="E290" s="229" t="s">
        <v>1</v>
      </c>
      <c r="F290" s="230" t="s">
        <v>427</v>
      </c>
      <c r="G290" s="13"/>
      <c r="H290" s="231">
        <v>135.53299999999999</v>
      </c>
      <c r="I290" s="232"/>
      <c r="J290" s="232"/>
      <c r="K290" s="13"/>
      <c r="L290" s="13"/>
      <c r="M290" s="228"/>
      <c r="N290" s="233"/>
      <c r="O290" s="234"/>
      <c r="P290" s="234"/>
      <c r="Q290" s="234"/>
      <c r="R290" s="234"/>
      <c r="S290" s="234"/>
      <c r="T290" s="234"/>
      <c r="U290" s="234"/>
      <c r="V290" s="234"/>
      <c r="W290" s="234"/>
      <c r="X290" s="235"/>
      <c r="Y290" s="13"/>
      <c r="Z290" s="13"/>
      <c r="AA290" s="13"/>
      <c r="AB290" s="13"/>
      <c r="AC290" s="13"/>
      <c r="AD290" s="13"/>
      <c r="AE290" s="13"/>
      <c r="AT290" s="229" t="s">
        <v>291</v>
      </c>
      <c r="AU290" s="229" t="s">
        <v>89</v>
      </c>
      <c r="AV290" s="13" t="s">
        <v>89</v>
      </c>
      <c r="AW290" s="13" t="s">
        <v>4</v>
      </c>
      <c r="AX290" s="13" t="s">
        <v>80</v>
      </c>
      <c r="AY290" s="229" t="s">
        <v>167</v>
      </c>
    </row>
    <row r="291" s="16" customFormat="1">
      <c r="A291" s="16"/>
      <c r="B291" s="251"/>
      <c r="C291" s="16"/>
      <c r="D291" s="219" t="s">
        <v>291</v>
      </c>
      <c r="E291" s="252" t="s">
        <v>1</v>
      </c>
      <c r="F291" s="253" t="s">
        <v>397</v>
      </c>
      <c r="G291" s="16"/>
      <c r="H291" s="254">
        <v>1141.3009999999999</v>
      </c>
      <c r="I291" s="255"/>
      <c r="J291" s="255"/>
      <c r="K291" s="16"/>
      <c r="L291" s="16"/>
      <c r="M291" s="251"/>
      <c r="N291" s="256"/>
      <c r="O291" s="257"/>
      <c r="P291" s="257"/>
      <c r="Q291" s="257"/>
      <c r="R291" s="257"/>
      <c r="S291" s="257"/>
      <c r="T291" s="257"/>
      <c r="U291" s="257"/>
      <c r="V291" s="257"/>
      <c r="W291" s="257"/>
      <c r="X291" s="258"/>
      <c r="Y291" s="16"/>
      <c r="Z291" s="16"/>
      <c r="AA291" s="16"/>
      <c r="AB291" s="16"/>
      <c r="AC291" s="16"/>
      <c r="AD291" s="16"/>
      <c r="AE291" s="16"/>
      <c r="AT291" s="252" t="s">
        <v>291</v>
      </c>
      <c r="AU291" s="252" t="s">
        <v>89</v>
      </c>
      <c r="AV291" s="16" t="s">
        <v>181</v>
      </c>
      <c r="AW291" s="16" t="s">
        <v>4</v>
      </c>
      <c r="AX291" s="16" t="s">
        <v>80</v>
      </c>
      <c r="AY291" s="252" t="s">
        <v>167</v>
      </c>
    </row>
    <row r="292" s="15" customFormat="1">
      <c r="A292" s="15"/>
      <c r="B292" s="244"/>
      <c r="C292" s="15"/>
      <c r="D292" s="219" t="s">
        <v>291</v>
      </c>
      <c r="E292" s="245" t="s">
        <v>1</v>
      </c>
      <c r="F292" s="246" t="s">
        <v>353</v>
      </c>
      <c r="G292" s="15"/>
      <c r="H292" s="245" t="s">
        <v>1</v>
      </c>
      <c r="I292" s="247"/>
      <c r="J292" s="247"/>
      <c r="K292" s="15"/>
      <c r="L292" s="15"/>
      <c r="M292" s="244"/>
      <c r="N292" s="248"/>
      <c r="O292" s="249"/>
      <c r="P292" s="249"/>
      <c r="Q292" s="249"/>
      <c r="R292" s="249"/>
      <c r="S292" s="249"/>
      <c r="T292" s="249"/>
      <c r="U292" s="249"/>
      <c r="V292" s="249"/>
      <c r="W292" s="249"/>
      <c r="X292" s="250"/>
      <c r="Y292" s="15"/>
      <c r="Z292" s="15"/>
      <c r="AA292" s="15"/>
      <c r="AB292" s="15"/>
      <c r="AC292" s="15"/>
      <c r="AD292" s="15"/>
      <c r="AE292" s="15"/>
      <c r="AT292" s="245" t="s">
        <v>291</v>
      </c>
      <c r="AU292" s="245" t="s">
        <v>89</v>
      </c>
      <c r="AV292" s="15" t="s">
        <v>87</v>
      </c>
      <c r="AW292" s="15" t="s">
        <v>4</v>
      </c>
      <c r="AX292" s="15" t="s">
        <v>80</v>
      </c>
      <c r="AY292" s="245" t="s">
        <v>167</v>
      </c>
    </row>
    <row r="293" s="13" customFormat="1">
      <c r="A293" s="13"/>
      <c r="B293" s="228"/>
      <c r="C293" s="13"/>
      <c r="D293" s="219" t="s">
        <v>291</v>
      </c>
      <c r="E293" s="229" t="s">
        <v>1</v>
      </c>
      <c r="F293" s="230" t="s">
        <v>367</v>
      </c>
      <c r="G293" s="13"/>
      <c r="H293" s="231">
        <v>1673.4559999999999</v>
      </c>
      <c r="I293" s="232"/>
      <c r="J293" s="232"/>
      <c r="K293" s="13"/>
      <c r="L293" s="13"/>
      <c r="M293" s="228"/>
      <c r="N293" s="233"/>
      <c r="O293" s="234"/>
      <c r="P293" s="234"/>
      <c r="Q293" s="234"/>
      <c r="R293" s="234"/>
      <c r="S293" s="234"/>
      <c r="T293" s="234"/>
      <c r="U293" s="234"/>
      <c r="V293" s="234"/>
      <c r="W293" s="234"/>
      <c r="X293" s="235"/>
      <c r="Y293" s="13"/>
      <c r="Z293" s="13"/>
      <c r="AA293" s="13"/>
      <c r="AB293" s="13"/>
      <c r="AC293" s="13"/>
      <c r="AD293" s="13"/>
      <c r="AE293" s="13"/>
      <c r="AT293" s="229" t="s">
        <v>291</v>
      </c>
      <c r="AU293" s="229" t="s">
        <v>89</v>
      </c>
      <c r="AV293" s="13" t="s">
        <v>89</v>
      </c>
      <c r="AW293" s="13" t="s">
        <v>4</v>
      </c>
      <c r="AX293" s="13" t="s">
        <v>80</v>
      </c>
      <c r="AY293" s="229" t="s">
        <v>167</v>
      </c>
    </row>
    <row r="294" s="16" customFormat="1">
      <c r="A294" s="16"/>
      <c r="B294" s="251"/>
      <c r="C294" s="16"/>
      <c r="D294" s="219" t="s">
        <v>291</v>
      </c>
      <c r="E294" s="252" t="s">
        <v>1</v>
      </c>
      <c r="F294" s="253" t="s">
        <v>397</v>
      </c>
      <c r="G294" s="16"/>
      <c r="H294" s="254">
        <v>1673.4559999999999</v>
      </c>
      <c r="I294" s="255"/>
      <c r="J294" s="255"/>
      <c r="K294" s="16"/>
      <c r="L294" s="16"/>
      <c r="M294" s="251"/>
      <c r="N294" s="256"/>
      <c r="O294" s="257"/>
      <c r="P294" s="257"/>
      <c r="Q294" s="257"/>
      <c r="R294" s="257"/>
      <c r="S294" s="257"/>
      <c r="T294" s="257"/>
      <c r="U294" s="257"/>
      <c r="V294" s="257"/>
      <c r="W294" s="257"/>
      <c r="X294" s="258"/>
      <c r="Y294" s="16"/>
      <c r="Z294" s="16"/>
      <c r="AA294" s="16"/>
      <c r="AB294" s="16"/>
      <c r="AC294" s="16"/>
      <c r="AD294" s="16"/>
      <c r="AE294" s="16"/>
      <c r="AT294" s="252" t="s">
        <v>291</v>
      </c>
      <c r="AU294" s="252" t="s">
        <v>89</v>
      </c>
      <c r="AV294" s="16" t="s">
        <v>181</v>
      </c>
      <c r="AW294" s="16" t="s">
        <v>4</v>
      </c>
      <c r="AX294" s="16" t="s">
        <v>80</v>
      </c>
      <c r="AY294" s="252" t="s">
        <v>167</v>
      </c>
    </row>
    <row r="295" s="14" customFormat="1">
      <c r="A295" s="14"/>
      <c r="B295" s="236"/>
      <c r="C295" s="14"/>
      <c r="D295" s="219" t="s">
        <v>291</v>
      </c>
      <c r="E295" s="237" t="s">
        <v>1</v>
      </c>
      <c r="F295" s="238" t="s">
        <v>294</v>
      </c>
      <c r="G295" s="14"/>
      <c r="H295" s="239">
        <v>2814.7569999999996</v>
      </c>
      <c r="I295" s="240"/>
      <c r="J295" s="240"/>
      <c r="K295" s="14"/>
      <c r="L295" s="14"/>
      <c r="M295" s="236"/>
      <c r="N295" s="241"/>
      <c r="O295" s="242"/>
      <c r="P295" s="242"/>
      <c r="Q295" s="242"/>
      <c r="R295" s="242"/>
      <c r="S295" s="242"/>
      <c r="T295" s="242"/>
      <c r="U295" s="242"/>
      <c r="V295" s="242"/>
      <c r="W295" s="242"/>
      <c r="X295" s="243"/>
      <c r="Y295" s="14"/>
      <c r="Z295" s="14"/>
      <c r="AA295" s="14"/>
      <c r="AB295" s="14"/>
      <c r="AC295" s="14"/>
      <c r="AD295" s="14"/>
      <c r="AE295" s="14"/>
      <c r="AT295" s="237" t="s">
        <v>291</v>
      </c>
      <c r="AU295" s="237" t="s">
        <v>89</v>
      </c>
      <c r="AV295" s="14" t="s">
        <v>185</v>
      </c>
      <c r="AW295" s="14" t="s">
        <v>4</v>
      </c>
      <c r="AX295" s="14" t="s">
        <v>87</v>
      </c>
      <c r="AY295" s="237" t="s">
        <v>167</v>
      </c>
    </row>
    <row r="296" s="2" customFormat="1" ht="24" customHeight="1">
      <c r="A296" s="38"/>
      <c r="B296" s="204"/>
      <c r="C296" s="205" t="s">
        <v>428</v>
      </c>
      <c r="D296" s="205" t="s">
        <v>170</v>
      </c>
      <c r="E296" s="206" t="s">
        <v>429</v>
      </c>
      <c r="F296" s="207" t="s">
        <v>430</v>
      </c>
      <c r="G296" s="208" t="s">
        <v>344</v>
      </c>
      <c r="H296" s="209">
        <v>1673.4559999999999</v>
      </c>
      <c r="I296" s="210"/>
      <c r="J296" s="210"/>
      <c r="K296" s="211">
        <f>ROUND(P296*H296,2)</f>
        <v>0</v>
      </c>
      <c r="L296" s="207" t="s">
        <v>174</v>
      </c>
      <c r="M296" s="39"/>
      <c r="N296" s="212" t="s">
        <v>1</v>
      </c>
      <c r="O296" s="213" t="s">
        <v>43</v>
      </c>
      <c r="P296" s="214">
        <f>I296+J296</f>
        <v>0</v>
      </c>
      <c r="Q296" s="214">
        <f>ROUND(I296*H296,2)</f>
        <v>0</v>
      </c>
      <c r="R296" s="214">
        <f>ROUND(J296*H296,2)</f>
        <v>0</v>
      </c>
      <c r="S296" s="77"/>
      <c r="T296" s="215">
        <f>S296*H296</f>
        <v>0</v>
      </c>
      <c r="U296" s="215">
        <v>0</v>
      </c>
      <c r="V296" s="215">
        <f>U296*H296</f>
        <v>0</v>
      </c>
      <c r="W296" s="215">
        <v>0</v>
      </c>
      <c r="X296" s="216">
        <f>W296*H296</f>
        <v>0</v>
      </c>
      <c r="Y296" s="38"/>
      <c r="Z296" s="38"/>
      <c r="AA296" s="38"/>
      <c r="AB296" s="38"/>
      <c r="AC296" s="38"/>
      <c r="AD296" s="38"/>
      <c r="AE296" s="38"/>
      <c r="AR296" s="217" t="s">
        <v>185</v>
      </c>
      <c r="AT296" s="217" t="s">
        <v>170</v>
      </c>
      <c r="AU296" s="217" t="s">
        <v>89</v>
      </c>
      <c r="AY296" s="19" t="s">
        <v>167</v>
      </c>
      <c r="BE296" s="218">
        <f>IF(O296="základní",K296,0)</f>
        <v>0</v>
      </c>
      <c r="BF296" s="218">
        <f>IF(O296="snížená",K296,0)</f>
        <v>0</v>
      </c>
      <c r="BG296" s="218">
        <f>IF(O296="zákl. přenesená",K296,0)</f>
        <v>0</v>
      </c>
      <c r="BH296" s="218">
        <f>IF(O296="sníž. přenesená",K296,0)</f>
        <v>0</v>
      </c>
      <c r="BI296" s="218">
        <f>IF(O296="nulová",K296,0)</f>
        <v>0</v>
      </c>
      <c r="BJ296" s="19" t="s">
        <v>87</v>
      </c>
      <c r="BK296" s="218">
        <f>ROUND(P296*H296,2)</f>
        <v>0</v>
      </c>
      <c r="BL296" s="19" t="s">
        <v>185</v>
      </c>
      <c r="BM296" s="217" t="s">
        <v>431</v>
      </c>
    </row>
    <row r="297" s="2" customFormat="1">
      <c r="A297" s="38"/>
      <c r="B297" s="39"/>
      <c r="C297" s="38"/>
      <c r="D297" s="219" t="s">
        <v>177</v>
      </c>
      <c r="E297" s="38"/>
      <c r="F297" s="220" t="s">
        <v>432</v>
      </c>
      <c r="G297" s="38"/>
      <c r="H297" s="38"/>
      <c r="I297" s="134"/>
      <c r="J297" s="134"/>
      <c r="K297" s="38"/>
      <c r="L297" s="38"/>
      <c r="M297" s="39"/>
      <c r="N297" s="221"/>
      <c r="O297" s="222"/>
      <c r="P297" s="77"/>
      <c r="Q297" s="77"/>
      <c r="R297" s="77"/>
      <c r="S297" s="77"/>
      <c r="T297" s="77"/>
      <c r="U297" s="77"/>
      <c r="V297" s="77"/>
      <c r="W297" s="77"/>
      <c r="X297" s="78"/>
      <c r="Y297" s="38"/>
      <c r="Z297" s="38"/>
      <c r="AA297" s="38"/>
      <c r="AB297" s="38"/>
      <c r="AC297" s="38"/>
      <c r="AD297" s="38"/>
      <c r="AE297" s="38"/>
      <c r="AT297" s="19" t="s">
        <v>177</v>
      </c>
      <c r="AU297" s="19" t="s">
        <v>89</v>
      </c>
    </row>
    <row r="298" s="13" customFormat="1">
      <c r="A298" s="13"/>
      <c r="B298" s="228"/>
      <c r="C298" s="13"/>
      <c r="D298" s="219" t="s">
        <v>291</v>
      </c>
      <c r="E298" s="229" t="s">
        <v>1</v>
      </c>
      <c r="F298" s="230" t="s">
        <v>433</v>
      </c>
      <c r="G298" s="13"/>
      <c r="H298" s="231">
        <v>1673.4559999999999</v>
      </c>
      <c r="I298" s="232"/>
      <c r="J298" s="232"/>
      <c r="K298" s="13"/>
      <c r="L298" s="13"/>
      <c r="M298" s="228"/>
      <c r="N298" s="233"/>
      <c r="O298" s="234"/>
      <c r="P298" s="234"/>
      <c r="Q298" s="234"/>
      <c r="R298" s="234"/>
      <c r="S298" s="234"/>
      <c r="T298" s="234"/>
      <c r="U298" s="234"/>
      <c r="V298" s="234"/>
      <c r="W298" s="234"/>
      <c r="X298" s="235"/>
      <c r="Y298" s="13"/>
      <c r="Z298" s="13"/>
      <c r="AA298" s="13"/>
      <c r="AB298" s="13"/>
      <c r="AC298" s="13"/>
      <c r="AD298" s="13"/>
      <c r="AE298" s="13"/>
      <c r="AT298" s="229" t="s">
        <v>291</v>
      </c>
      <c r="AU298" s="229" t="s">
        <v>89</v>
      </c>
      <c r="AV298" s="13" t="s">
        <v>89</v>
      </c>
      <c r="AW298" s="13" t="s">
        <v>4</v>
      </c>
      <c r="AX298" s="13" t="s">
        <v>87</v>
      </c>
      <c r="AY298" s="229" t="s">
        <v>167</v>
      </c>
    </row>
    <row r="299" s="12" customFormat="1" ht="25.92" customHeight="1">
      <c r="A299" s="12"/>
      <c r="B299" s="190"/>
      <c r="C299" s="12"/>
      <c r="D299" s="191" t="s">
        <v>79</v>
      </c>
      <c r="E299" s="192" t="s">
        <v>434</v>
      </c>
      <c r="F299" s="192" t="s">
        <v>435</v>
      </c>
      <c r="G299" s="12"/>
      <c r="H299" s="12"/>
      <c r="I299" s="193"/>
      <c r="J299" s="193"/>
      <c r="K299" s="194">
        <f>BK299</f>
        <v>0</v>
      </c>
      <c r="L299" s="12"/>
      <c r="M299" s="190"/>
      <c r="N299" s="195"/>
      <c r="O299" s="196"/>
      <c r="P299" s="196"/>
      <c r="Q299" s="197">
        <f>Q300+Q309+Q331</f>
        <v>0</v>
      </c>
      <c r="R299" s="197">
        <f>R300+R309+R331</f>
        <v>0</v>
      </c>
      <c r="S299" s="196"/>
      <c r="T299" s="198">
        <f>T300+T309+T331</f>
        <v>0</v>
      </c>
      <c r="U299" s="196"/>
      <c r="V299" s="198">
        <f>V300+V309+V331</f>
        <v>0</v>
      </c>
      <c r="W299" s="196"/>
      <c r="X299" s="199">
        <f>X300+X309+X331</f>
        <v>13.103631000000002</v>
      </c>
      <c r="Y299" s="12"/>
      <c r="Z299" s="12"/>
      <c r="AA299" s="12"/>
      <c r="AB299" s="12"/>
      <c r="AC299" s="12"/>
      <c r="AD299" s="12"/>
      <c r="AE299" s="12"/>
      <c r="AR299" s="191" t="s">
        <v>89</v>
      </c>
      <c r="AT299" s="200" t="s">
        <v>79</v>
      </c>
      <c r="AU299" s="200" t="s">
        <v>80</v>
      </c>
      <c r="AY299" s="191" t="s">
        <v>167</v>
      </c>
      <c r="BK299" s="201">
        <f>BK300+BK309+BK331</f>
        <v>0</v>
      </c>
    </row>
    <row r="300" s="12" customFormat="1" ht="22.8" customHeight="1">
      <c r="A300" s="12"/>
      <c r="B300" s="190"/>
      <c r="C300" s="12"/>
      <c r="D300" s="191" t="s">
        <v>79</v>
      </c>
      <c r="E300" s="202" t="s">
        <v>436</v>
      </c>
      <c r="F300" s="202" t="s">
        <v>437</v>
      </c>
      <c r="G300" s="12"/>
      <c r="H300" s="12"/>
      <c r="I300" s="193"/>
      <c r="J300" s="193"/>
      <c r="K300" s="203">
        <f>BK300</f>
        <v>0</v>
      </c>
      <c r="L300" s="12"/>
      <c r="M300" s="190"/>
      <c r="N300" s="195"/>
      <c r="O300" s="196"/>
      <c r="P300" s="196"/>
      <c r="Q300" s="197">
        <f>SUM(Q301:Q308)</f>
        <v>0</v>
      </c>
      <c r="R300" s="197">
        <f>SUM(R301:R308)</f>
        <v>0</v>
      </c>
      <c r="S300" s="196"/>
      <c r="T300" s="198">
        <f>SUM(T301:T308)</f>
        <v>0</v>
      </c>
      <c r="U300" s="196"/>
      <c r="V300" s="198">
        <f>SUM(V301:V308)</f>
        <v>0</v>
      </c>
      <c r="W300" s="196"/>
      <c r="X300" s="199">
        <f>SUM(X301:X308)</f>
        <v>1.7933999999999999</v>
      </c>
      <c r="Y300" s="12"/>
      <c r="Z300" s="12"/>
      <c r="AA300" s="12"/>
      <c r="AB300" s="12"/>
      <c r="AC300" s="12"/>
      <c r="AD300" s="12"/>
      <c r="AE300" s="12"/>
      <c r="AR300" s="191" t="s">
        <v>89</v>
      </c>
      <c r="AT300" s="200" t="s">
        <v>79</v>
      </c>
      <c r="AU300" s="200" t="s">
        <v>87</v>
      </c>
      <c r="AY300" s="191" t="s">
        <v>167</v>
      </c>
      <c r="BK300" s="201">
        <f>SUM(BK301:BK308)</f>
        <v>0</v>
      </c>
    </row>
    <row r="301" s="2" customFormat="1" ht="24" customHeight="1">
      <c r="A301" s="38"/>
      <c r="B301" s="204"/>
      <c r="C301" s="205" t="s">
        <v>345</v>
      </c>
      <c r="D301" s="205" t="s">
        <v>170</v>
      </c>
      <c r="E301" s="206" t="s">
        <v>438</v>
      </c>
      <c r="F301" s="207" t="s">
        <v>439</v>
      </c>
      <c r="G301" s="208" t="s">
        <v>305</v>
      </c>
      <c r="H301" s="209">
        <v>128.09999999999999</v>
      </c>
      <c r="I301" s="210"/>
      <c r="J301" s="210"/>
      <c r="K301" s="211">
        <f>ROUND(P301*H301,2)</f>
        <v>0</v>
      </c>
      <c r="L301" s="207" t="s">
        <v>174</v>
      </c>
      <c r="M301" s="39"/>
      <c r="N301" s="212" t="s">
        <v>1</v>
      </c>
      <c r="O301" s="213" t="s">
        <v>43</v>
      </c>
      <c r="P301" s="214">
        <f>I301+J301</f>
        <v>0</v>
      </c>
      <c r="Q301" s="214">
        <f>ROUND(I301*H301,2)</f>
        <v>0</v>
      </c>
      <c r="R301" s="214">
        <f>ROUND(J301*H301,2)</f>
        <v>0</v>
      </c>
      <c r="S301" s="77"/>
      <c r="T301" s="215">
        <f>S301*H301</f>
        <v>0</v>
      </c>
      <c r="U301" s="215">
        <v>0</v>
      </c>
      <c r="V301" s="215">
        <f>U301*H301</f>
        <v>0</v>
      </c>
      <c r="W301" s="215">
        <v>0.014</v>
      </c>
      <c r="X301" s="216">
        <f>W301*H301</f>
        <v>1.7933999999999999</v>
      </c>
      <c r="Y301" s="38"/>
      <c r="Z301" s="38"/>
      <c r="AA301" s="38"/>
      <c r="AB301" s="38"/>
      <c r="AC301" s="38"/>
      <c r="AD301" s="38"/>
      <c r="AE301" s="38"/>
      <c r="AR301" s="217" t="s">
        <v>246</v>
      </c>
      <c r="AT301" s="217" t="s">
        <v>170</v>
      </c>
      <c r="AU301" s="217" t="s">
        <v>89</v>
      </c>
      <c r="AY301" s="19" t="s">
        <v>167</v>
      </c>
      <c r="BE301" s="218">
        <f>IF(O301="základní",K301,0)</f>
        <v>0</v>
      </c>
      <c r="BF301" s="218">
        <f>IF(O301="snížená",K301,0)</f>
        <v>0</v>
      </c>
      <c r="BG301" s="218">
        <f>IF(O301="zákl. přenesená",K301,0)</f>
        <v>0</v>
      </c>
      <c r="BH301" s="218">
        <f>IF(O301="sníž. přenesená",K301,0)</f>
        <v>0</v>
      </c>
      <c r="BI301" s="218">
        <f>IF(O301="nulová",K301,0)</f>
        <v>0</v>
      </c>
      <c r="BJ301" s="19" t="s">
        <v>87</v>
      </c>
      <c r="BK301" s="218">
        <f>ROUND(P301*H301,2)</f>
        <v>0</v>
      </c>
      <c r="BL301" s="19" t="s">
        <v>246</v>
      </c>
      <c r="BM301" s="217" t="s">
        <v>440</v>
      </c>
    </row>
    <row r="302" s="2" customFormat="1">
      <c r="A302" s="38"/>
      <c r="B302" s="39"/>
      <c r="C302" s="38"/>
      <c r="D302" s="219" t="s">
        <v>177</v>
      </c>
      <c r="E302" s="38"/>
      <c r="F302" s="220" t="s">
        <v>441</v>
      </c>
      <c r="G302" s="38"/>
      <c r="H302" s="38"/>
      <c r="I302" s="134"/>
      <c r="J302" s="134"/>
      <c r="K302" s="38"/>
      <c r="L302" s="38"/>
      <c r="M302" s="39"/>
      <c r="N302" s="221"/>
      <c r="O302" s="222"/>
      <c r="P302" s="77"/>
      <c r="Q302" s="77"/>
      <c r="R302" s="77"/>
      <c r="S302" s="77"/>
      <c r="T302" s="77"/>
      <c r="U302" s="77"/>
      <c r="V302" s="77"/>
      <c r="W302" s="77"/>
      <c r="X302" s="78"/>
      <c r="Y302" s="38"/>
      <c r="Z302" s="38"/>
      <c r="AA302" s="38"/>
      <c r="AB302" s="38"/>
      <c r="AC302" s="38"/>
      <c r="AD302" s="38"/>
      <c r="AE302" s="38"/>
      <c r="AT302" s="19" t="s">
        <v>177</v>
      </c>
      <c r="AU302" s="19" t="s">
        <v>89</v>
      </c>
    </row>
    <row r="303" s="15" customFormat="1">
      <c r="A303" s="15"/>
      <c r="B303" s="244"/>
      <c r="C303" s="15"/>
      <c r="D303" s="219" t="s">
        <v>291</v>
      </c>
      <c r="E303" s="245" t="s">
        <v>1</v>
      </c>
      <c r="F303" s="246" t="s">
        <v>373</v>
      </c>
      <c r="G303" s="15"/>
      <c r="H303" s="245" t="s">
        <v>1</v>
      </c>
      <c r="I303" s="247"/>
      <c r="J303" s="247"/>
      <c r="K303" s="15"/>
      <c r="L303" s="15"/>
      <c r="M303" s="244"/>
      <c r="N303" s="248"/>
      <c r="O303" s="249"/>
      <c r="P303" s="249"/>
      <c r="Q303" s="249"/>
      <c r="R303" s="249"/>
      <c r="S303" s="249"/>
      <c r="T303" s="249"/>
      <c r="U303" s="249"/>
      <c r="V303" s="249"/>
      <c r="W303" s="249"/>
      <c r="X303" s="250"/>
      <c r="Y303" s="15"/>
      <c r="Z303" s="15"/>
      <c r="AA303" s="15"/>
      <c r="AB303" s="15"/>
      <c r="AC303" s="15"/>
      <c r="AD303" s="15"/>
      <c r="AE303" s="15"/>
      <c r="AT303" s="245" t="s">
        <v>291</v>
      </c>
      <c r="AU303" s="245" t="s">
        <v>89</v>
      </c>
      <c r="AV303" s="15" t="s">
        <v>87</v>
      </c>
      <c r="AW303" s="15" t="s">
        <v>4</v>
      </c>
      <c r="AX303" s="15" t="s">
        <v>80</v>
      </c>
      <c r="AY303" s="245" t="s">
        <v>167</v>
      </c>
    </row>
    <row r="304" s="13" customFormat="1">
      <c r="A304" s="13"/>
      <c r="B304" s="228"/>
      <c r="C304" s="13"/>
      <c r="D304" s="219" t="s">
        <v>291</v>
      </c>
      <c r="E304" s="229" t="s">
        <v>1</v>
      </c>
      <c r="F304" s="230" t="s">
        <v>442</v>
      </c>
      <c r="G304" s="13"/>
      <c r="H304" s="231">
        <v>128.09999999999999</v>
      </c>
      <c r="I304" s="232"/>
      <c r="J304" s="232"/>
      <c r="K304" s="13"/>
      <c r="L304" s="13"/>
      <c r="M304" s="228"/>
      <c r="N304" s="233"/>
      <c r="O304" s="234"/>
      <c r="P304" s="234"/>
      <c r="Q304" s="234"/>
      <c r="R304" s="234"/>
      <c r="S304" s="234"/>
      <c r="T304" s="234"/>
      <c r="U304" s="234"/>
      <c r="V304" s="234"/>
      <c r="W304" s="234"/>
      <c r="X304" s="235"/>
      <c r="Y304" s="13"/>
      <c r="Z304" s="13"/>
      <c r="AA304" s="13"/>
      <c r="AB304" s="13"/>
      <c r="AC304" s="13"/>
      <c r="AD304" s="13"/>
      <c r="AE304" s="13"/>
      <c r="AT304" s="229" t="s">
        <v>291</v>
      </c>
      <c r="AU304" s="229" t="s">
        <v>89</v>
      </c>
      <c r="AV304" s="13" t="s">
        <v>89</v>
      </c>
      <c r="AW304" s="13" t="s">
        <v>4</v>
      </c>
      <c r="AX304" s="13" t="s">
        <v>80</v>
      </c>
      <c r="AY304" s="229" t="s">
        <v>167</v>
      </c>
    </row>
    <row r="305" s="14" customFormat="1">
      <c r="A305" s="14"/>
      <c r="B305" s="236"/>
      <c r="C305" s="14"/>
      <c r="D305" s="219" t="s">
        <v>291</v>
      </c>
      <c r="E305" s="237" t="s">
        <v>1</v>
      </c>
      <c r="F305" s="238" t="s">
        <v>294</v>
      </c>
      <c r="G305" s="14"/>
      <c r="H305" s="239">
        <v>128.09999999999999</v>
      </c>
      <c r="I305" s="240"/>
      <c r="J305" s="240"/>
      <c r="K305" s="14"/>
      <c r="L305" s="14"/>
      <c r="M305" s="236"/>
      <c r="N305" s="241"/>
      <c r="O305" s="242"/>
      <c r="P305" s="242"/>
      <c r="Q305" s="242"/>
      <c r="R305" s="242"/>
      <c r="S305" s="242"/>
      <c r="T305" s="242"/>
      <c r="U305" s="242"/>
      <c r="V305" s="242"/>
      <c r="W305" s="242"/>
      <c r="X305" s="243"/>
      <c r="Y305" s="14"/>
      <c r="Z305" s="14"/>
      <c r="AA305" s="14"/>
      <c r="AB305" s="14"/>
      <c r="AC305" s="14"/>
      <c r="AD305" s="14"/>
      <c r="AE305" s="14"/>
      <c r="AT305" s="237" t="s">
        <v>291</v>
      </c>
      <c r="AU305" s="237" t="s">
        <v>89</v>
      </c>
      <c r="AV305" s="14" t="s">
        <v>185</v>
      </c>
      <c r="AW305" s="14" t="s">
        <v>4</v>
      </c>
      <c r="AX305" s="14" t="s">
        <v>87</v>
      </c>
      <c r="AY305" s="237" t="s">
        <v>167</v>
      </c>
    </row>
    <row r="306" s="2" customFormat="1" ht="24" customHeight="1">
      <c r="A306" s="38"/>
      <c r="B306" s="204"/>
      <c r="C306" s="205" t="s">
        <v>443</v>
      </c>
      <c r="D306" s="205" t="s">
        <v>170</v>
      </c>
      <c r="E306" s="206" t="s">
        <v>444</v>
      </c>
      <c r="F306" s="207" t="s">
        <v>445</v>
      </c>
      <c r="G306" s="208" t="s">
        <v>446</v>
      </c>
      <c r="H306" s="259"/>
      <c r="I306" s="210"/>
      <c r="J306" s="210"/>
      <c r="K306" s="211">
        <f>ROUND(P306*H306,2)</f>
        <v>0</v>
      </c>
      <c r="L306" s="207" t="s">
        <v>174</v>
      </c>
      <c r="M306" s="39"/>
      <c r="N306" s="212" t="s">
        <v>1</v>
      </c>
      <c r="O306" s="213" t="s">
        <v>43</v>
      </c>
      <c r="P306" s="214">
        <f>I306+J306</f>
        <v>0</v>
      </c>
      <c r="Q306" s="214">
        <f>ROUND(I306*H306,2)</f>
        <v>0</v>
      </c>
      <c r="R306" s="214">
        <f>ROUND(J306*H306,2)</f>
        <v>0</v>
      </c>
      <c r="S306" s="77"/>
      <c r="T306" s="215">
        <f>S306*H306</f>
        <v>0</v>
      </c>
      <c r="U306" s="215">
        <v>0</v>
      </c>
      <c r="V306" s="215">
        <f>U306*H306</f>
        <v>0</v>
      </c>
      <c r="W306" s="215">
        <v>0</v>
      </c>
      <c r="X306" s="216">
        <f>W306*H306</f>
        <v>0</v>
      </c>
      <c r="Y306" s="38"/>
      <c r="Z306" s="38"/>
      <c r="AA306" s="38"/>
      <c r="AB306" s="38"/>
      <c r="AC306" s="38"/>
      <c r="AD306" s="38"/>
      <c r="AE306" s="38"/>
      <c r="AR306" s="217" t="s">
        <v>246</v>
      </c>
      <c r="AT306" s="217" t="s">
        <v>170</v>
      </c>
      <c r="AU306" s="217" t="s">
        <v>89</v>
      </c>
      <c r="AY306" s="19" t="s">
        <v>167</v>
      </c>
      <c r="BE306" s="218">
        <f>IF(O306="základní",K306,0)</f>
        <v>0</v>
      </c>
      <c r="BF306" s="218">
        <f>IF(O306="snížená",K306,0)</f>
        <v>0</v>
      </c>
      <c r="BG306" s="218">
        <f>IF(O306="zákl. přenesená",K306,0)</f>
        <v>0</v>
      </c>
      <c r="BH306" s="218">
        <f>IF(O306="sníž. přenesená",K306,0)</f>
        <v>0</v>
      </c>
      <c r="BI306" s="218">
        <f>IF(O306="nulová",K306,0)</f>
        <v>0</v>
      </c>
      <c r="BJ306" s="19" t="s">
        <v>87</v>
      </c>
      <c r="BK306" s="218">
        <f>ROUND(P306*H306,2)</f>
        <v>0</v>
      </c>
      <c r="BL306" s="19" t="s">
        <v>246</v>
      </c>
      <c r="BM306" s="217" t="s">
        <v>447</v>
      </c>
    </row>
    <row r="307" s="2" customFormat="1">
      <c r="A307" s="38"/>
      <c r="B307" s="39"/>
      <c r="C307" s="38"/>
      <c r="D307" s="219" t="s">
        <v>177</v>
      </c>
      <c r="E307" s="38"/>
      <c r="F307" s="220" t="s">
        <v>448</v>
      </c>
      <c r="G307" s="38"/>
      <c r="H307" s="38"/>
      <c r="I307" s="134"/>
      <c r="J307" s="134"/>
      <c r="K307" s="38"/>
      <c r="L307" s="38"/>
      <c r="M307" s="39"/>
      <c r="N307" s="221"/>
      <c r="O307" s="222"/>
      <c r="P307" s="77"/>
      <c r="Q307" s="77"/>
      <c r="R307" s="77"/>
      <c r="S307" s="77"/>
      <c r="T307" s="77"/>
      <c r="U307" s="77"/>
      <c r="V307" s="77"/>
      <c r="W307" s="77"/>
      <c r="X307" s="78"/>
      <c r="Y307" s="38"/>
      <c r="Z307" s="38"/>
      <c r="AA307" s="38"/>
      <c r="AB307" s="38"/>
      <c r="AC307" s="38"/>
      <c r="AD307" s="38"/>
      <c r="AE307" s="38"/>
      <c r="AT307" s="19" t="s">
        <v>177</v>
      </c>
      <c r="AU307" s="19" t="s">
        <v>89</v>
      </c>
    </row>
    <row r="308" s="2" customFormat="1">
      <c r="A308" s="38"/>
      <c r="B308" s="39"/>
      <c r="C308" s="38"/>
      <c r="D308" s="219" t="s">
        <v>288</v>
      </c>
      <c r="E308" s="38"/>
      <c r="F308" s="223" t="s">
        <v>449</v>
      </c>
      <c r="G308" s="38"/>
      <c r="H308" s="38"/>
      <c r="I308" s="134"/>
      <c r="J308" s="134"/>
      <c r="K308" s="38"/>
      <c r="L308" s="38"/>
      <c r="M308" s="39"/>
      <c r="N308" s="221"/>
      <c r="O308" s="222"/>
      <c r="P308" s="77"/>
      <c r="Q308" s="77"/>
      <c r="R308" s="77"/>
      <c r="S308" s="77"/>
      <c r="T308" s="77"/>
      <c r="U308" s="77"/>
      <c r="V308" s="77"/>
      <c r="W308" s="77"/>
      <c r="X308" s="78"/>
      <c r="Y308" s="38"/>
      <c r="Z308" s="38"/>
      <c r="AA308" s="38"/>
      <c r="AB308" s="38"/>
      <c r="AC308" s="38"/>
      <c r="AD308" s="38"/>
      <c r="AE308" s="38"/>
      <c r="AT308" s="19" t="s">
        <v>288</v>
      </c>
      <c r="AU308" s="19" t="s">
        <v>89</v>
      </c>
    </row>
    <row r="309" s="12" customFormat="1" ht="22.8" customHeight="1">
      <c r="A309" s="12"/>
      <c r="B309" s="190"/>
      <c r="C309" s="12"/>
      <c r="D309" s="191" t="s">
        <v>79</v>
      </c>
      <c r="E309" s="202" t="s">
        <v>450</v>
      </c>
      <c r="F309" s="202" t="s">
        <v>451</v>
      </c>
      <c r="G309" s="12"/>
      <c r="H309" s="12"/>
      <c r="I309" s="193"/>
      <c r="J309" s="193"/>
      <c r="K309" s="203">
        <f>BK309</f>
        <v>0</v>
      </c>
      <c r="L309" s="12"/>
      <c r="M309" s="190"/>
      <c r="N309" s="195"/>
      <c r="O309" s="196"/>
      <c r="P309" s="196"/>
      <c r="Q309" s="197">
        <f>SUM(Q310:Q330)</f>
        <v>0</v>
      </c>
      <c r="R309" s="197">
        <f>SUM(R310:R330)</f>
        <v>0</v>
      </c>
      <c r="S309" s="196"/>
      <c r="T309" s="198">
        <f>SUM(T310:T330)</f>
        <v>0</v>
      </c>
      <c r="U309" s="196"/>
      <c r="V309" s="198">
        <f>SUM(V310:V330)</f>
        <v>0</v>
      </c>
      <c r="W309" s="196"/>
      <c r="X309" s="199">
        <f>SUM(X310:X330)</f>
        <v>9.6881810000000019</v>
      </c>
      <c r="Y309" s="12"/>
      <c r="Z309" s="12"/>
      <c r="AA309" s="12"/>
      <c r="AB309" s="12"/>
      <c r="AC309" s="12"/>
      <c r="AD309" s="12"/>
      <c r="AE309" s="12"/>
      <c r="AR309" s="191" t="s">
        <v>89</v>
      </c>
      <c r="AT309" s="200" t="s">
        <v>79</v>
      </c>
      <c r="AU309" s="200" t="s">
        <v>87</v>
      </c>
      <c r="AY309" s="191" t="s">
        <v>167</v>
      </c>
      <c r="BK309" s="201">
        <f>SUM(BK310:BK330)</f>
        <v>0</v>
      </c>
    </row>
    <row r="310" s="2" customFormat="1" ht="24" customHeight="1">
      <c r="A310" s="38"/>
      <c r="B310" s="204"/>
      <c r="C310" s="205" t="s">
        <v>350</v>
      </c>
      <c r="D310" s="205" t="s">
        <v>170</v>
      </c>
      <c r="E310" s="206" t="s">
        <v>452</v>
      </c>
      <c r="F310" s="207" t="s">
        <v>453</v>
      </c>
      <c r="G310" s="208" t="s">
        <v>305</v>
      </c>
      <c r="H310" s="209">
        <v>530.70000000000005</v>
      </c>
      <c r="I310" s="210"/>
      <c r="J310" s="210"/>
      <c r="K310" s="211">
        <f>ROUND(P310*H310,2)</f>
        <v>0</v>
      </c>
      <c r="L310" s="207" t="s">
        <v>174</v>
      </c>
      <c r="M310" s="39"/>
      <c r="N310" s="212" t="s">
        <v>1</v>
      </c>
      <c r="O310" s="213" t="s">
        <v>43</v>
      </c>
      <c r="P310" s="214">
        <f>I310+J310</f>
        <v>0</v>
      </c>
      <c r="Q310" s="214">
        <f>ROUND(I310*H310,2)</f>
        <v>0</v>
      </c>
      <c r="R310" s="214">
        <f>ROUND(J310*H310,2)</f>
        <v>0</v>
      </c>
      <c r="S310" s="77"/>
      <c r="T310" s="215">
        <f>S310*H310</f>
        <v>0</v>
      </c>
      <c r="U310" s="215">
        <v>0</v>
      </c>
      <c r="V310" s="215">
        <f>U310*H310</f>
        <v>0</v>
      </c>
      <c r="W310" s="215">
        <v>0.017780000000000001</v>
      </c>
      <c r="X310" s="216">
        <f>W310*H310</f>
        <v>9.4358460000000015</v>
      </c>
      <c r="Y310" s="38"/>
      <c r="Z310" s="38"/>
      <c r="AA310" s="38"/>
      <c r="AB310" s="38"/>
      <c r="AC310" s="38"/>
      <c r="AD310" s="38"/>
      <c r="AE310" s="38"/>
      <c r="AR310" s="217" t="s">
        <v>246</v>
      </c>
      <c r="AT310" s="217" t="s">
        <v>170</v>
      </c>
      <c r="AU310" s="217" t="s">
        <v>89</v>
      </c>
      <c r="AY310" s="19" t="s">
        <v>167</v>
      </c>
      <c r="BE310" s="218">
        <f>IF(O310="základní",K310,0)</f>
        <v>0</v>
      </c>
      <c r="BF310" s="218">
        <f>IF(O310="snížená",K310,0)</f>
        <v>0</v>
      </c>
      <c r="BG310" s="218">
        <f>IF(O310="zákl. přenesená",K310,0)</f>
        <v>0</v>
      </c>
      <c r="BH310" s="218">
        <f>IF(O310="sníž. přenesená",K310,0)</f>
        <v>0</v>
      </c>
      <c r="BI310" s="218">
        <f>IF(O310="nulová",K310,0)</f>
        <v>0</v>
      </c>
      <c r="BJ310" s="19" t="s">
        <v>87</v>
      </c>
      <c r="BK310" s="218">
        <f>ROUND(P310*H310,2)</f>
        <v>0</v>
      </c>
      <c r="BL310" s="19" t="s">
        <v>246</v>
      </c>
      <c r="BM310" s="217" t="s">
        <v>454</v>
      </c>
    </row>
    <row r="311" s="2" customFormat="1">
      <c r="A311" s="38"/>
      <c r="B311" s="39"/>
      <c r="C311" s="38"/>
      <c r="D311" s="219" t="s">
        <v>177</v>
      </c>
      <c r="E311" s="38"/>
      <c r="F311" s="220" t="s">
        <v>455</v>
      </c>
      <c r="G311" s="38"/>
      <c r="H311" s="38"/>
      <c r="I311" s="134"/>
      <c r="J311" s="134"/>
      <c r="K311" s="38"/>
      <c r="L311" s="38"/>
      <c r="M311" s="39"/>
      <c r="N311" s="221"/>
      <c r="O311" s="222"/>
      <c r="P311" s="77"/>
      <c r="Q311" s="77"/>
      <c r="R311" s="77"/>
      <c r="S311" s="77"/>
      <c r="T311" s="77"/>
      <c r="U311" s="77"/>
      <c r="V311" s="77"/>
      <c r="W311" s="77"/>
      <c r="X311" s="78"/>
      <c r="Y311" s="38"/>
      <c r="Z311" s="38"/>
      <c r="AA311" s="38"/>
      <c r="AB311" s="38"/>
      <c r="AC311" s="38"/>
      <c r="AD311" s="38"/>
      <c r="AE311" s="38"/>
      <c r="AT311" s="19" t="s">
        <v>177</v>
      </c>
      <c r="AU311" s="19" t="s">
        <v>89</v>
      </c>
    </row>
    <row r="312" s="2" customFormat="1">
      <c r="A312" s="38"/>
      <c r="B312" s="39"/>
      <c r="C312" s="38"/>
      <c r="D312" s="219" t="s">
        <v>288</v>
      </c>
      <c r="E312" s="38"/>
      <c r="F312" s="223" t="s">
        <v>456</v>
      </c>
      <c r="G312" s="38"/>
      <c r="H312" s="38"/>
      <c r="I312" s="134"/>
      <c r="J312" s="134"/>
      <c r="K312" s="38"/>
      <c r="L312" s="38"/>
      <c r="M312" s="39"/>
      <c r="N312" s="221"/>
      <c r="O312" s="222"/>
      <c r="P312" s="77"/>
      <c r="Q312" s="77"/>
      <c r="R312" s="77"/>
      <c r="S312" s="77"/>
      <c r="T312" s="77"/>
      <c r="U312" s="77"/>
      <c r="V312" s="77"/>
      <c r="W312" s="77"/>
      <c r="X312" s="78"/>
      <c r="Y312" s="38"/>
      <c r="Z312" s="38"/>
      <c r="AA312" s="38"/>
      <c r="AB312" s="38"/>
      <c r="AC312" s="38"/>
      <c r="AD312" s="38"/>
      <c r="AE312" s="38"/>
      <c r="AT312" s="19" t="s">
        <v>288</v>
      </c>
      <c r="AU312" s="19" t="s">
        <v>89</v>
      </c>
    </row>
    <row r="313" s="15" customFormat="1">
      <c r="A313" s="15"/>
      <c r="B313" s="244"/>
      <c r="C313" s="15"/>
      <c r="D313" s="219" t="s">
        <v>291</v>
      </c>
      <c r="E313" s="245" t="s">
        <v>1</v>
      </c>
      <c r="F313" s="246" t="s">
        <v>386</v>
      </c>
      <c r="G313" s="15"/>
      <c r="H313" s="245" t="s">
        <v>1</v>
      </c>
      <c r="I313" s="247"/>
      <c r="J313" s="247"/>
      <c r="K313" s="15"/>
      <c r="L313" s="15"/>
      <c r="M313" s="244"/>
      <c r="N313" s="248"/>
      <c r="O313" s="249"/>
      <c r="P313" s="249"/>
      <c r="Q313" s="249"/>
      <c r="R313" s="249"/>
      <c r="S313" s="249"/>
      <c r="T313" s="249"/>
      <c r="U313" s="249"/>
      <c r="V313" s="249"/>
      <c r="W313" s="249"/>
      <c r="X313" s="250"/>
      <c r="Y313" s="15"/>
      <c r="Z313" s="15"/>
      <c r="AA313" s="15"/>
      <c r="AB313" s="15"/>
      <c r="AC313" s="15"/>
      <c r="AD313" s="15"/>
      <c r="AE313" s="15"/>
      <c r="AT313" s="245" t="s">
        <v>291</v>
      </c>
      <c r="AU313" s="245" t="s">
        <v>89</v>
      </c>
      <c r="AV313" s="15" t="s">
        <v>87</v>
      </c>
      <c r="AW313" s="15" t="s">
        <v>4</v>
      </c>
      <c r="AX313" s="15" t="s">
        <v>80</v>
      </c>
      <c r="AY313" s="245" t="s">
        <v>167</v>
      </c>
    </row>
    <row r="314" s="15" customFormat="1">
      <c r="A314" s="15"/>
      <c r="B314" s="244"/>
      <c r="C314" s="15"/>
      <c r="D314" s="219" t="s">
        <v>291</v>
      </c>
      <c r="E314" s="245" t="s">
        <v>1</v>
      </c>
      <c r="F314" s="246" t="s">
        <v>387</v>
      </c>
      <c r="G314" s="15"/>
      <c r="H314" s="245" t="s">
        <v>1</v>
      </c>
      <c r="I314" s="247"/>
      <c r="J314" s="247"/>
      <c r="K314" s="15"/>
      <c r="L314" s="15"/>
      <c r="M314" s="244"/>
      <c r="N314" s="248"/>
      <c r="O314" s="249"/>
      <c r="P314" s="249"/>
      <c r="Q314" s="249"/>
      <c r="R314" s="249"/>
      <c r="S314" s="249"/>
      <c r="T314" s="249"/>
      <c r="U314" s="249"/>
      <c r="V314" s="249"/>
      <c r="W314" s="249"/>
      <c r="X314" s="250"/>
      <c r="Y314" s="15"/>
      <c r="Z314" s="15"/>
      <c r="AA314" s="15"/>
      <c r="AB314" s="15"/>
      <c r="AC314" s="15"/>
      <c r="AD314" s="15"/>
      <c r="AE314" s="15"/>
      <c r="AT314" s="245" t="s">
        <v>291</v>
      </c>
      <c r="AU314" s="245" t="s">
        <v>89</v>
      </c>
      <c r="AV314" s="15" t="s">
        <v>87</v>
      </c>
      <c r="AW314" s="15" t="s">
        <v>4</v>
      </c>
      <c r="AX314" s="15" t="s">
        <v>80</v>
      </c>
      <c r="AY314" s="245" t="s">
        <v>167</v>
      </c>
    </row>
    <row r="315" s="15" customFormat="1">
      <c r="A315" s="15"/>
      <c r="B315" s="244"/>
      <c r="C315" s="15"/>
      <c r="D315" s="219" t="s">
        <v>291</v>
      </c>
      <c r="E315" s="245" t="s">
        <v>1</v>
      </c>
      <c r="F315" s="246" t="s">
        <v>388</v>
      </c>
      <c r="G315" s="15"/>
      <c r="H315" s="245" t="s">
        <v>1</v>
      </c>
      <c r="I315" s="247"/>
      <c r="J315" s="247"/>
      <c r="K315" s="15"/>
      <c r="L315" s="15"/>
      <c r="M315" s="244"/>
      <c r="N315" s="248"/>
      <c r="O315" s="249"/>
      <c r="P315" s="249"/>
      <c r="Q315" s="249"/>
      <c r="R315" s="249"/>
      <c r="S315" s="249"/>
      <c r="T315" s="249"/>
      <c r="U315" s="249"/>
      <c r="V315" s="249"/>
      <c r="W315" s="249"/>
      <c r="X315" s="250"/>
      <c r="Y315" s="15"/>
      <c r="Z315" s="15"/>
      <c r="AA315" s="15"/>
      <c r="AB315" s="15"/>
      <c r="AC315" s="15"/>
      <c r="AD315" s="15"/>
      <c r="AE315" s="15"/>
      <c r="AT315" s="245" t="s">
        <v>291</v>
      </c>
      <c r="AU315" s="245" t="s">
        <v>89</v>
      </c>
      <c r="AV315" s="15" t="s">
        <v>87</v>
      </c>
      <c r="AW315" s="15" t="s">
        <v>4</v>
      </c>
      <c r="AX315" s="15" t="s">
        <v>80</v>
      </c>
      <c r="AY315" s="245" t="s">
        <v>167</v>
      </c>
    </row>
    <row r="316" s="13" customFormat="1">
      <c r="A316" s="13"/>
      <c r="B316" s="228"/>
      <c r="C316" s="13"/>
      <c r="D316" s="219" t="s">
        <v>291</v>
      </c>
      <c r="E316" s="229" t="s">
        <v>1</v>
      </c>
      <c r="F316" s="230" t="s">
        <v>457</v>
      </c>
      <c r="G316" s="13"/>
      <c r="H316" s="231">
        <v>82.5</v>
      </c>
      <c r="I316" s="232"/>
      <c r="J316" s="232"/>
      <c r="K316" s="13"/>
      <c r="L316" s="13"/>
      <c r="M316" s="228"/>
      <c r="N316" s="233"/>
      <c r="O316" s="234"/>
      <c r="P316" s="234"/>
      <c r="Q316" s="234"/>
      <c r="R316" s="234"/>
      <c r="S316" s="234"/>
      <c r="T316" s="234"/>
      <c r="U316" s="234"/>
      <c r="V316" s="234"/>
      <c r="W316" s="234"/>
      <c r="X316" s="235"/>
      <c r="Y316" s="13"/>
      <c r="Z316" s="13"/>
      <c r="AA316" s="13"/>
      <c r="AB316" s="13"/>
      <c r="AC316" s="13"/>
      <c r="AD316" s="13"/>
      <c r="AE316" s="13"/>
      <c r="AT316" s="229" t="s">
        <v>291</v>
      </c>
      <c r="AU316" s="229" t="s">
        <v>89</v>
      </c>
      <c r="AV316" s="13" t="s">
        <v>89</v>
      </c>
      <c r="AW316" s="13" t="s">
        <v>4</v>
      </c>
      <c r="AX316" s="13" t="s">
        <v>80</v>
      </c>
      <c r="AY316" s="229" t="s">
        <v>167</v>
      </c>
    </row>
    <row r="317" s="15" customFormat="1">
      <c r="A317" s="15"/>
      <c r="B317" s="244"/>
      <c r="C317" s="15"/>
      <c r="D317" s="219" t="s">
        <v>291</v>
      </c>
      <c r="E317" s="245" t="s">
        <v>1</v>
      </c>
      <c r="F317" s="246" t="s">
        <v>389</v>
      </c>
      <c r="G317" s="15"/>
      <c r="H317" s="245" t="s">
        <v>1</v>
      </c>
      <c r="I317" s="247"/>
      <c r="J317" s="247"/>
      <c r="K317" s="15"/>
      <c r="L317" s="15"/>
      <c r="M317" s="244"/>
      <c r="N317" s="248"/>
      <c r="O317" s="249"/>
      <c r="P317" s="249"/>
      <c r="Q317" s="249"/>
      <c r="R317" s="249"/>
      <c r="S317" s="249"/>
      <c r="T317" s="249"/>
      <c r="U317" s="249"/>
      <c r="V317" s="249"/>
      <c r="W317" s="249"/>
      <c r="X317" s="250"/>
      <c r="Y317" s="15"/>
      <c r="Z317" s="15"/>
      <c r="AA317" s="15"/>
      <c r="AB317" s="15"/>
      <c r="AC317" s="15"/>
      <c r="AD317" s="15"/>
      <c r="AE317" s="15"/>
      <c r="AT317" s="245" t="s">
        <v>291</v>
      </c>
      <c r="AU317" s="245" t="s">
        <v>89</v>
      </c>
      <c r="AV317" s="15" t="s">
        <v>87</v>
      </c>
      <c r="AW317" s="15" t="s">
        <v>4</v>
      </c>
      <c r="AX317" s="15" t="s">
        <v>80</v>
      </c>
      <c r="AY317" s="245" t="s">
        <v>167</v>
      </c>
    </row>
    <row r="318" s="13" customFormat="1">
      <c r="A318" s="13"/>
      <c r="B318" s="228"/>
      <c r="C318" s="13"/>
      <c r="D318" s="219" t="s">
        <v>291</v>
      </c>
      <c r="E318" s="229" t="s">
        <v>1</v>
      </c>
      <c r="F318" s="230" t="s">
        <v>458</v>
      </c>
      <c r="G318" s="13"/>
      <c r="H318" s="231">
        <v>448.19999999999999</v>
      </c>
      <c r="I318" s="232"/>
      <c r="J318" s="232"/>
      <c r="K318" s="13"/>
      <c r="L318" s="13"/>
      <c r="M318" s="228"/>
      <c r="N318" s="233"/>
      <c r="O318" s="234"/>
      <c r="P318" s="234"/>
      <c r="Q318" s="234"/>
      <c r="R318" s="234"/>
      <c r="S318" s="234"/>
      <c r="T318" s="234"/>
      <c r="U318" s="234"/>
      <c r="V318" s="234"/>
      <c r="W318" s="234"/>
      <c r="X318" s="235"/>
      <c r="Y318" s="13"/>
      <c r="Z318" s="13"/>
      <c r="AA318" s="13"/>
      <c r="AB318" s="13"/>
      <c r="AC318" s="13"/>
      <c r="AD318" s="13"/>
      <c r="AE318" s="13"/>
      <c r="AT318" s="229" t="s">
        <v>291</v>
      </c>
      <c r="AU318" s="229" t="s">
        <v>89</v>
      </c>
      <c r="AV318" s="13" t="s">
        <v>89</v>
      </c>
      <c r="AW318" s="13" t="s">
        <v>4</v>
      </c>
      <c r="AX318" s="13" t="s">
        <v>80</v>
      </c>
      <c r="AY318" s="229" t="s">
        <v>167</v>
      </c>
    </row>
    <row r="319" s="14" customFormat="1">
      <c r="A319" s="14"/>
      <c r="B319" s="236"/>
      <c r="C319" s="14"/>
      <c r="D319" s="219" t="s">
        <v>291</v>
      </c>
      <c r="E319" s="237" t="s">
        <v>1</v>
      </c>
      <c r="F319" s="238" t="s">
        <v>294</v>
      </c>
      <c r="G319" s="14"/>
      <c r="H319" s="239">
        <v>530.70000000000005</v>
      </c>
      <c r="I319" s="240"/>
      <c r="J319" s="240"/>
      <c r="K319" s="14"/>
      <c r="L319" s="14"/>
      <c r="M319" s="236"/>
      <c r="N319" s="241"/>
      <c r="O319" s="242"/>
      <c r="P319" s="242"/>
      <c r="Q319" s="242"/>
      <c r="R319" s="242"/>
      <c r="S319" s="242"/>
      <c r="T319" s="242"/>
      <c r="U319" s="242"/>
      <c r="V319" s="242"/>
      <c r="W319" s="242"/>
      <c r="X319" s="243"/>
      <c r="Y319" s="14"/>
      <c r="Z319" s="14"/>
      <c r="AA319" s="14"/>
      <c r="AB319" s="14"/>
      <c r="AC319" s="14"/>
      <c r="AD319" s="14"/>
      <c r="AE319" s="14"/>
      <c r="AT319" s="237" t="s">
        <v>291</v>
      </c>
      <c r="AU319" s="237" t="s">
        <v>89</v>
      </c>
      <c r="AV319" s="14" t="s">
        <v>185</v>
      </c>
      <c r="AW319" s="14" t="s">
        <v>4</v>
      </c>
      <c r="AX319" s="14" t="s">
        <v>87</v>
      </c>
      <c r="AY319" s="237" t="s">
        <v>167</v>
      </c>
    </row>
    <row r="320" s="2" customFormat="1" ht="24" customHeight="1">
      <c r="A320" s="38"/>
      <c r="B320" s="204"/>
      <c r="C320" s="205" t="s">
        <v>459</v>
      </c>
      <c r="D320" s="205" t="s">
        <v>170</v>
      </c>
      <c r="E320" s="206" t="s">
        <v>460</v>
      </c>
      <c r="F320" s="207" t="s">
        <v>461</v>
      </c>
      <c r="G320" s="208" t="s">
        <v>462</v>
      </c>
      <c r="H320" s="209">
        <v>54.5</v>
      </c>
      <c r="I320" s="210"/>
      <c r="J320" s="210"/>
      <c r="K320" s="211">
        <f>ROUND(P320*H320,2)</f>
        <v>0</v>
      </c>
      <c r="L320" s="207" t="s">
        <v>174</v>
      </c>
      <c r="M320" s="39"/>
      <c r="N320" s="212" t="s">
        <v>1</v>
      </c>
      <c r="O320" s="213" t="s">
        <v>43</v>
      </c>
      <c r="P320" s="214">
        <f>I320+J320</f>
        <v>0</v>
      </c>
      <c r="Q320" s="214">
        <f>ROUND(I320*H320,2)</f>
        <v>0</v>
      </c>
      <c r="R320" s="214">
        <f>ROUND(J320*H320,2)</f>
        <v>0</v>
      </c>
      <c r="S320" s="77"/>
      <c r="T320" s="215">
        <f>S320*H320</f>
        <v>0</v>
      </c>
      <c r="U320" s="215">
        <v>0</v>
      </c>
      <c r="V320" s="215">
        <f>U320*H320</f>
        <v>0</v>
      </c>
      <c r="W320" s="215">
        <v>0.0046299999999999996</v>
      </c>
      <c r="X320" s="216">
        <f>W320*H320</f>
        <v>0.25233499999999998</v>
      </c>
      <c r="Y320" s="38"/>
      <c r="Z320" s="38"/>
      <c r="AA320" s="38"/>
      <c r="AB320" s="38"/>
      <c r="AC320" s="38"/>
      <c r="AD320" s="38"/>
      <c r="AE320" s="38"/>
      <c r="AR320" s="217" t="s">
        <v>246</v>
      </c>
      <c r="AT320" s="217" t="s">
        <v>170</v>
      </c>
      <c r="AU320" s="217" t="s">
        <v>89</v>
      </c>
      <c r="AY320" s="19" t="s">
        <v>167</v>
      </c>
      <c r="BE320" s="218">
        <f>IF(O320="základní",K320,0)</f>
        <v>0</v>
      </c>
      <c r="BF320" s="218">
        <f>IF(O320="snížená",K320,0)</f>
        <v>0</v>
      </c>
      <c r="BG320" s="218">
        <f>IF(O320="zákl. přenesená",K320,0)</f>
        <v>0</v>
      </c>
      <c r="BH320" s="218">
        <f>IF(O320="sníž. přenesená",K320,0)</f>
        <v>0</v>
      </c>
      <c r="BI320" s="218">
        <f>IF(O320="nulová",K320,0)</f>
        <v>0</v>
      </c>
      <c r="BJ320" s="19" t="s">
        <v>87</v>
      </c>
      <c r="BK320" s="218">
        <f>ROUND(P320*H320,2)</f>
        <v>0</v>
      </c>
      <c r="BL320" s="19" t="s">
        <v>246</v>
      </c>
      <c r="BM320" s="217" t="s">
        <v>463</v>
      </c>
    </row>
    <row r="321" s="2" customFormat="1">
      <c r="A321" s="38"/>
      <c r="B321" s="39"/>
      <c r="C321" s="38"/>
      <c r="D321" s="219" t="s">
        <v>177</v>
      </c>
      <c r="E321" s="38"/>
      <c r="F321" s="220" t="s">
        <v>464</v>
      </c>
      <c r="G321" s="38"/>
      <c r="H321" s="38"/>
      <c r="I321" s="134"/>
      <c r="J321" s="134"/>
      <c r="K321" s="38"/>
      <c r="L321" s="38"/>
      <c r="M321" s="39"/>
      <c r="N321" s="221"/>
      <c r="O321" s="222"/>
      <c r="P321" s="77"/>
      <c r="Q321" s="77"/>
      <c r="R321" s="77"/>
      <c r="S321" s="77"/>
      <c r="T321" s="77"/>
      <c r="U321" s="77"/>
      <c r="V321" s="77"/>
      <c r="W321" s="77"/>
      <c r="X321" s="78"/>
      <c r="Y321" s="38"/>
      <c r="Z321" s="38"/>
      <c r="AA321" s="38"/>
      <c r="AB321" s="38"/>
      <c r="AC321" s="38"/>
      <c r="AD321" s="38"/>
      <c r="AE321" s="38"/>
      <c r="AT321" s="19" t="s">
        <v>177</v>
      </c>
      <c r="AU321" s="19" t="s">
        <v>89</v>
      </c>
    </row>
    <row r="322" s="2" customFormat="1">
      <c r="A322" s="38"/>
      <c r="B322" s="39"/>
      <c r="C322" s="38"/>
      <c r="D322" s="219" t="s">
        <v>288</v>
      </c>
      <c r="E322" s="38"/>
      <c r="F322" s="223" t="s">
        <v>456</v>
      </c>
      <c r="G322" s="38"/>
      <c r="H322" s="38"/>
      <c r="I322" s="134"/>
      <c r="J322" s="134"/>
      <c r="K322" s="38"/>
      <c r="L322" s="38"/>
      <c r="M322" s="39"/>
      <c r="N322" s="221"/>
      <c r="O322" s="222"/>
      <c r="P322" s="77"/>
      <c r="Q322" s="77"/>
      <c r="R322" s="77"/>
      <c r="S322" s="77"/>
      <c r="T322" s="77"/>
      <c r="U322" s="77"/>
      <c r="V322" s="77"/>
      <c r="W322" s="77"/>
      <c r="X322" s="78"/>
      <c r="Y322" s="38"/>
      <c r="Z322" s="38"/>
      <c r="AA322" s="38"/>
      <c r="AB322" s="38"/>
      <c r="AC322" s="38"/>
      <c r="AD322" s="38"/>
      <c r="AE322" s="38"/>
      <c r="AT322" s="19" t="s">
        <v>288</v>
      </c>
      <c r="AU322" s="19" t="s">
        <v>89</v>
      </c>
    </row>
    <row r="323" s="15" customFormat="1">
      <c r="A323" s="15"/>
      <c r="B323" s="244"/>
      <c r="C323" s="15"/>
      <c r="D323" s="219" t="s">
        <v>291</v>
      </c>
      <c r="E323" s="245" t="s">
        <v>1</v>
      </c>
      <c r="F323" s="246" t="s">
        <v>386</v>
      </c>
      <c r="G323" s="15"/>
      <c r="H323" s="245" t="s">
        <v>1</v>
      </c>
      <c r="I323" s="247"/>
      <c r="J323" s="247"/>
      <c r="K323" s="15"/>
      <c r="L323" s="15"/>
      <c r="M323" s="244"/>
      <c r="N323" s="248"/>
      <c r="O323" s="249"/>
      <c r="P323" s="249"/>
      <c r="Q323" s="249"/>
      <c r="R323" s="249"/>
      <c r="S323" s="249"/>
      <c r="T323" s="249"/>
      <c r="U323" s="249"/>
      <c r="V323" s="249"/>
      <c r="W323" s="249"/>
      <c r="X323" s="250"/>
      <c r="Y323" s="15"/>
      <c r="Z323" s="15"/>
      <c r="AA323" s="15"/>
      <c r="AB323" s="15"/>
      <c r="AC323" s="15"/>
      <c r="AD323" s="15"/>
      <c r="AE323" s="15"/>
      <c r="AT323" s="245" t="s">
        <v>291</v>
      </c>
      <c r="AU323" s="245" t="s">
        <v>89</v>
      </c>
      <c r="AV323" s="15" t="s">
        <v>87</v>
      </c>
      <c r="AW323" s="15" t="s">
        <v>4</v>
      </c>
      <c r="AX323" s="15" t="s">
        <v>80</v>
      </c>
      <c r="AY323" s="245" t="s">
        <v>167</v>
      </c>
    </row>
    <row r="324" s="15" customFormat="1">
      <c r="A324" s="15"/>
      <c r="B324" s="244"/>
      <c r="C324" s="15"/>
      <c r="D324" s="219" t="s">
        <v>291</v>
      </c>
      <c r="E324" s="245" t="s">
        <v>1</v>
      </c>
      <c r="F324" s="246" t="s">
        <v>387</v>
      </c>
      <c r="G324" s="15"/>
      <c r="H324" s="245" t="s">
        <v>1</v>
      </c>
      <c r="I324" s="247"/>
      <c r="J324" s="247"/>
      <c r="K324" s="15"/>
      <c r="L324" s="15"/>
      <c r="M324" s="244"/>
      <c r="N324" s="248"/>
      <c r="O324" s="249"/>
      <c r="P324" s="249"/>
      <c r="Q324" s="249"/>
      <c r="R324" s="249"/>
      <c r="S324" s="249"/>
      <c r="T324" s="249"/>
      <c r="U324" s="249"/>
      <c r="V324" s="249"/>
      <c r="W324" s="249"/>
      <c r="X324" s="250"/>
      <c r="Y324" s="15"/>
      <c r="Z324" s="15"/>
      <c r="AA324" s="15"/>
      <c r="AB324" s="15"/>
      <c r="AC324" s="15"/>
      <c r="AD324" s="15"/>
      <c r="AE324" s="15"/>
      <c r="AT324" s="245" t="s">
        <v>291</v>
      </c>
      <c r="AU324" s="245" t="s">
        <v>89</v>
      </c>
      <c r="AV324" s="15" t="s">
        <v>87</v>
      </c>
      <c r="AW324" s="15" t="s">
        <v>4</v>
      </c>
      <c r="AX324" s="15" t="s">
        <v>80</v>
      </c>
      <c r="AY324" s="245" t="s">
        <v>167</v>
      </c>
    </row>
    <row r="325" s="15" customFormat="1">
      <c r="A325" s="15"/>
      <c r="B325" s="244"/>
      <c r="C325" s="15"/>
      <c r="D325" s="219" t="s">
        <v>291</v>
      </c>
      <c r="E325" s="245" t="s">
        <v>1</v>
      </c>
      <c r="F325" s="246" t="s">
        <v>389</v>
      </c>
      <c r="G325" s="15"/>
      <c r="H325" s="245" t="s">
        <v>1</v>
      </c>
      <c r="I325" s="247"/>
      <c r="J325" s="247"/>
      <c r="K325" s="15"/>
      <c r="L325" s="15"/>
      <c r="M325" s="244"/>
      <c r="N325" s="248"/>
      <c r="O325" s="249"/>
      <c r="P325" s="249"/>
      <c r="Q325" s="249"/>
      <c r="R325" s="249"/>
      <c r="S325" s="249"/>
      <c r="T325" s="249"/>
      <c r="U325" s="249"/>
      <c r="V325" s="249"/>
      <c r="W325" s="249"/>
      <c r="X325" s="250"/>
      <c r="Y325" s="15"/>
      <c r="Z325" s="15"/>
      <c r="AA325" s="15"/>
      <c r="AB325" s="15"/>
      <c r="AC325" s="15"/>
      <c r="AD325" s="15"/>
      <c r="AE325" s="15"/>
      <c r="AT325" s="245" t="s">
        <v>291</v>
      </c>
      <c r="AU325" s="245" t="s">
        <v>89</v>
      </c>
      <c r="AV325" s="15" t="s">
        <v>87</v>
      </c>
      <c r="AW325" s="15" t="s">
        <v>4</v>
      </c>
      <c r="AX325" s="15" t="s">
        <v>80</v>
      </c>
      <c r="AY325" s="245" t="s">
        <v>167</v>
      </c>
    </row>
    <row r="326" s="13" customFormat="1">
      <c r="A326" s="13"/>
      <c r="B326" s="228"/>
      <c r="C326" s="13"/>
      <c r="D326" s="219" t="s">
        <v>291</v>
      </c>
      <c r="E326" s="229" t="s">
        <v>1</v>
      </c>
      <c r="F326" s="230" t="s">
        <v>465</v>
      </c>
      <c r="G326" s="13"/>
      <c r="H326" s="231">
        <v>54.5</v>
      </c>
      <c r="I326" s="232"/>
      <c r="J326" s="232"/>
      <c r="K326" s="13"/>
      <c r="L326" s="13"/>
      <c r="M326" s="228"/>
      <c r="N326" s="233"/>
      <c r="O326" s="234"/>
      <c r="P326" s="234"/>
      <c r="Q326" s="234"/>
      <c r="R326" s="234"/>
      <c r="S326" s="234"/>
      <c r="T326" s="234"/>
      <c r="U326" s="234"/>
      <c r="V326" s="234"/>
      <c r="W326" s="234"/>
      <c r="X326" s="235"/>
      <c r="Y326" s="13"/>
      <c r="Z326" s="13"/>
      <c r="AA326" s="13"/>
      <c r="AB326" s="13"/>
      <c r="AC326" s="13"/>
      <c r="AD326" s="13"/>
      <c r="AE326" s="13"/>
      <c r="AT326" s="229" t="s">
        <v>291</v>
      </c>
      <c r="AU326" s="229" t="s">
        <v>89</v>
      </c>
      <c r="AV326" s="13" t="s">
        <v>89</v>
      </c>
      <c r="AW326" s="13" t="s">
        <v>4</v>
      </c>
      <c r="AX326" s="13" t="s">
        <v>80</v>
      </c>
      <c r="AY326" s="229" t="s">
        <v>167</v>
      </c>
    </row>
    <row r="327" s="14" customFormat="1">
      <c r="A327" s="14"/>
      <c r="B327" s="236"/>
      <c r="C327" s="14"/>
      <c r="D327" s="219" t="s">
        <v>291</v>
      </c>
      <c r="E327" s="237" t="s">
        <v>1</v>
      </c>
      <c r="F327" s="238" t="s">
        <v>294</v>
      </c>
      <c r="G327" s="14"/>
      <c r="H327" s="239">
        <v>54.5</v>
      </c>
      <c r="I327" s="240"/>
      <c r="J327" s="240"/>
      <c r="K327" s="14"/>
      <c r="L327" s="14"/>
      <c r="M327" s="236"/>
      <c r="N327" s="241"/>
      <c r="O327" s="242"/>
      <c r="P327" s="242"/>
      <c r="Q327" s="242"/>
      <c r="R327" s="242"/>
      <c r="S327" s="242"/>
      <c r="T327" s="242"/>
      <c r="U327" s="242"/>
      <c r="V327" s="242"/>
      <c r="W327" s="242"/>
      <c r="X327" s="243"/>
      <c r="Y327" s="14"/>
      <c r="Z327" s="14"/>
      <c r="AA327" s="14"/>
      <c r="AB327" s="14"/>
      <c r="AC327" s="14"/>
      <c r="AD327" s="14"/>
      <c r="AE327" s="14"/>
      <c r="AT327" s="237" t="s">
        <v>291</v>
      </c>
      <c r="AU327" s="237" t="s">
        <v>89</v>
      </c>
      <c r="AV327" s="14" t="s">
        <v>185</v>
      </c>
      <c r="AW327" s="14" t="s">
        <v>4</v>
      </c>
      <c r="AX327" s="14" t="s">
        <v>87</v>
      </c>
      <c r="AY327" s="237" t="s">
        <v>167</v>
      </c>
    </row>
    <row r="328" s="2" customFormat="1" ht="24" customHeight="1">
      <c r="A328" s="38"/>
      <c r="B328" s="204"/>
      <c r="C328" s="205" t="s">
        <v>357</v>
      </c>
      <c r="D328" s="205" t="s">
        <v>170</v>
      </c>
      <c r="E328" s="206" t="s">
        <v>466</v>
      </c>
      <c r="F328" s="207" t="s">
        <v>467</v>
      </c>
      <c r="G328" s="208" t="s">
        <v>446</v>
      </c>
      <c r="H328" s="259"/>
      <c r="I328" s="210"/>
      <c r="J328" s="210"/>
      <c r="K328" s="211">
        <f>ROUND(P328*H328,2)</f>
        <v>0</v>
      </c>
      <c r="L328" s="207" t="s">
        <v>174</v>
      </c>
      <c r="M328" s="39"/>
      <c r="N328" s="212" t="s">
        <v>1</v>
      </c>
      <c r="O328" s="213" t="s">
        <v>43</v>
      </c>
      <c r="P328" s="214">
        <f>I328+J328</f>
        <v>0</v>
      </c>
      <c r="Q328" s="214">
        <f>ROUND(I328*H328,2)</f>
        <v>0</v>
      </c>
      <c r="R328" s="214">
        <f>ROUND(J328*H328,2)</f>
        <v>0</v>
      </c>
      <c r="S328" s="77"/>
      <c r="T328" s="215">
        <f>S328*H328</f>
        <v>0</v>
      </c>
      <c r="U328" s="215">
        <v>0</v>
      </c>
      <c r="V328" s="215">
        <f>U328*H328</f>
        <v>0</v>
      </c>
      <c r="W328" s="215">
        <v>0</v>
      </c>
      <c r="X328" s="216">
        <f>W328*H328</f>
        <v>0</v>
      </c>
      <c r="Y328" s="38"/>
      <c r="Z328" s="38"/>
      <c r="AA328" s="38"/>
      <c r="AB328" s="38"/>
      <c r="AC328" s="38"/>
      <c r="AD328" s="38"/>
      <c r="AE328" s="38"/>
      <c r="AR328" s="217" t="s">
        <v>246</v>
      </c>
      <c r="AT328" s="217" t="s">
        <v>170</v>
      </c>
      <c r="AU328" s="217" t="s">
        <v>89</v>
      </c>
      <c r="AY328" s="19" t="s">
        <v>167</v>
      </c>
      <c r="BE328" s="218">
        <f>IF(O328="základní",K328,0)</f>
        <v>0</v>
      </c>
      <c r="BF328" s="218">
        <f>IF(O328="snížená",K328,0)</f>
        <v>0</v>
      </c>
      <c r="BG328" s="218">
        <f>IF(O328="zákl. přenesená",K328,0)</f>
        <v>0</v>
      </c>
      <c r="BH328" s="218">
        <f>IF(O328="sníž. přenesená",K328,0)</f>
        <v>0</v>
      </c>
      <c r="BI328" s="218">
        <f>IF(O328="nulová",K328,0)</f>
        <v>0</v>
      </c>
      <c r="BJ328" s="19" t="s">
        <v>87</v>
      </c>
      <c r="BK328" s="218">
        <f>ROUND(P328*H328,2)</f>
        <v>0</v>
      </c>
      <c r="BL328" s="19" t="s">
        <v>246</v>
      </c>
      <c r="BM328" s="217" t="s">
        <v>468</v>
      </c>
    </row>
    <row r="329" s="2" customFormat="1">
      <c r="A329" s="38"/>
      <c r="B329" s="39"/>
      <c r="C329" s="38"/>
      <c r="D329" s="219" t="s">
        <v>177</v>
      </c>
      <c r="E329" s="38"/>
      <c r="F329" s="220" t="s">
        <v>469</v>
      </c>
      <c r="G329" s="38"/>
      <c r="H329" s="38"/>
      <c r="I329" s="134"/>
      <c r="J329" s="134"/>
      <c r="K329" s="38"/>
      <c r="L329" s="38"/>
      <c r="M329" s="39"/>
      <c r="N329" s="221"/>
      <c r="O329" s="222"/>
      <c r="P329" s="77"/>
      <c r="Q329" s="77"/>
      <c r="R329" s="77"/>
      <c r="S329" s="77"/>
      <c r="T329" s="77"/>
      <c r="U329" s="77"/>
      <c r="V329" s="77"/>
      <c r="W329" s="77"/>
      <c r="X329" s="78"/>
      <c r="Y329" s="38"/>
      <c r="Z329" s="38"/>
      <c r="AA329" s="38"/>
      <c r="AB329" s="38"/>
      <c r="AC329" s="38"/>
      <c r="AD329" s="38"/>
      <c r="AE329" s="38"/>
      <c r="AT329" s="19" t="s">
        <v>177</v>
      </c>
      <c r="AU329" s="19" t="s">
        <v>89</v>
      </c>
    </row>
    <row r="330" s="2" customFormat="1">
      <c r="A330" s="38"/>
      <c r="B330" s="39"/>
      <c r="C330" s="38"/>
      <c r="D330" s="219" t="s">
        <v>288</v>
      </c>
      <c r="E330" s="38"/>
      <c r="F330" s="223" t="s">
        <v>470</v>
      </c>
      <c r="G330" s="38"/>
      <c r="H330" s="38"/>
      <c r="I330" s="134"/>
      <c r="J330" s="134"/>
      <c r="K330" s="38"/>
      <c r="L330" s="38"/>
      <c r="M330" s="39"/>
      <c r="N330" s="221"/>
      <c r="O330" s="222"/>
      <c r="P330" s="77"/>
      <c r="Q330" s="77"/>
      <c r="R330" s="77"/>
      <c r="S330" s="77"/>
      <c r="T330" s="77"/>
      <c r="U330" s="77"/>
      <c r="V330" s="77"/>
      <c r="W330" s="77"/>
      <c r="X330" s="78"/>
      <c r="Y330" s="38"/>
      <c r="Z330" s="38"/>
      <c r="AA330" s="38"/>
      <c r="AB330" s="38"/>
      <c r="AC330" s="38"/>
      <c r="AD330" s="38"/>
      <c r="AE330" s="38"/>
      <c r="AT330" s="19" t="s">
        <v>288</v>
      </c>
      <c r="AU330" s="19" t="s">
        <v>89</v>
      </c>
    </row>
    <row r="331" s="12" customFormat="1" ht="22.8" customHeight="1">
      <c r="A331" s="12"/>
      <c r="B331" s="190"/>
      <c r="C331" s="12"/>
      <c r="D331" s="191" t="s">
        <v>79</v>
      </c>
      <c r="E331" s="202" t="s">
        <v>471</v>
      </c>
      <c r="F331" s="202" t="s">
        <v>472</v>
      </c>
      <c r="G331" s="12"/>
      <c r="H331" s="12"/>
      <c r="I331" s="193"/>
      <c r="J331" s="193"/>
      <c r="K331" s="203">
        <f>BK331</f>
        <v>0</v>
      </c>
      <c r="L331" s="12"/>
      <c r="M331" s="190"/>
      <c r="N331" s="195"/>
      <c r="O331" s="196"/>
      <c r="P331" s="196"/>
      <c r="Q331" s="197">
        <f>SUM(Q332:Q341)</f>
        <v>0</v>
      </c>
      <c r="R331" s="197">
        <f>SUM(R332:R341)</f>
        <v>0</v>
      </c>
      <c r="S331" s="196"/>
      <c r="T331" s="198">
        <f>SUM(T332:T341)</f>
        <v>0</v>
      </c>
      <c r="U331" s="196"/>
      <c r="V331" s="198">
        <f>SUM(V332:V341)</f>
        <v>0</v>
      </c>
      <c r="W331" s="196"/>
      <c r="X331" s="199">
        <f>SUM(X332:X341)</f>
        <v>1.6220500000000002</v>
      </c>
      <c r="Y331" s="12"/>
      <c r="Z331" s="12"/>
      <c r="AA331" s="12"/>
      <c r="AB331" s="12"/>
      <c r="AC331" s="12"/>
      <c r="AD331" s="12"/>
      <c r="AE331" s="12"/>
      <c r="AR331" s="191" t="s">
        <v>89</v>
      </c>
      <c r="AT331" s="200" t="s">
        <v>79</v>
      </c>
      <c r="AU331" s="200" t="s">
        <v>87</v>
      </c>
      <c r="AY331" s="191" t="s">
        <v>167</v>
      </c>
      <c r="BK331" s="201">
        <f>SUM(BK332:BK341)</f>
        <v>0</v>
      </c>
    </row>
    <row r="332" s="2" customFormat="1" ht="24" customHeight="1">
      <c r="A332" s="38"/>
      <c r="B332" s="204"/>
      <c r="C332" s="205" t="s">
        <v>473</v>
      </c>
      <c r="D332" s="205" t="s">
        <v>170</v>
      </c>
      <c r="E332" s="206" t="s">
        <v>474</v>
      </c>
      <c r="F332" s="207" t="s">
        <v>475</v>
      </c>
      <c r="G332" s="208" t="s">
        <v>305</v>
      </c>
      <c r="H332" s="209">
        <v>648.82000000000005</v>
      </c>
      <c r="I332" s="210"/>
      <c r="J332" s="210"/>
      <c r="K332" s="211">
        <f>ROUND(P332*H332,2)</f>
        <v>0</v>
      </c>
      <c r="L332" s="207" t="s">
        <v>174</v>
      </c>
      <c r="M332" s="39"/>
      <c r="N332" s="212" t="s">
        <v>1</v>
      </c>
      <c r="O332" s="213" t="s">
        <v>43</v>
      </c>
      <c r="P332" s="214">
        <f>I332+J332</f>
        <v>0</v>
      </c>
      <c r="Q332" s="214">
        <f>ROUND(I332*H332,2)</f>
        <v>0</v>
      </c>
      <c r="R332" s="214">
        <f>ROUND(J332*H332,2)</f>
        <v>0</v>
      </c>
      <c r="S332" s="77"/>
      <c r="T332" s="215">
        <f>S332*H332</f>
        <v>0</v>
      </c>
      <c r="U332" s="215">
        <v>0</v>
      </c>
      <c r="V332" s="215">
        <f>U332*H332</f>
        <v>0</v>
      </c>
      <c r="W332" s="215">
        <v>0.0025000000000000001</v>
      </c>
      <c r="X332" s="216">
        <f>W332*H332</f>
        <v>1.6220500000000002</v>
      </c>
      <c r="Y332" s="38"/>
      <c r="Z332" s="38"/>
      <c r="AA332" s="38"/>
      <c r="AB332" s="38"/>
      <c r="AC332" s="38"/>
      <c r="AD332" s="38"/>
      <c r="AE332" s="38"/>
      <c r="AR332" s="217" t="s">
        <v>246</v>
      </c>
      <c r="AT332" s="217" t="s">
        <v>170</v>
      </c>
      <c r="AU332" s="217" t="s">
        <v>89</v>
      </c>
      <c r="AY332" s="19" t="s">
        <v>167</v>
      </c>
      <c r="BE332" s="218">
        <f>IF(O332="základní",K332,0)</f>
        <v>0</v>
      </c>
      <c r="BF332" s="218">
        <f>IF(O332="snížená",K332,0)</f>
        <v>0</v>
      </c>
      <c r="BG332" s="218">
        <f>IF(O332="zákl. přenesená",K332,0)</f>
        <v>0</v>
      </c>
      <c r="BH332" s="218">
        <f>IF(O332="sníž. přenesená",K332,0)</f>
        <v>0</v>
      </c>
      <c r="BI332" s="218">
        <f>IF(O332="nulová",K332,0)</f>
        <v>0</v>
      </c>
      <c r="BJ332" s="19" t="s">
        <v>87</v>
      </c>
      <c r="BK332" s="218">
        <f>ROUND(P332*H332,2)</f>
        <v>0</v>
      </c>
      <c r="BL332" s="19" t="s">
        <v>246</v>
      </c>
      <c r="BM332" s="217" t="s">
        <v>476</v>
      </c>
    </row>
    <row r="333" s="2" customFormat="1">
      <c r="A333" s="38"/>
      <c r="B333" s="39"/>
      <c r="C333" s="38"/>
      <c r="D333" s="219" t="s">
        <v>177</v>
      </c>
      <c r="E333" s="38"/>
      <c r="F333" s="220" t="s">
        <v>477</v>
      </c>
      <c r="G333" s="38"/>
      <c r="H333" s="38"/>
      <c r="I333" s="134"/>
      <c r="J333" s="134"/>
      <c r="K333" s="38"/>
      <c r="L333" s="38"/>
      <c r="M333" s="39"/>
      <c r="N333" s="221"/>
      <c r="O333" s="222"/>
      <c r="P333" s="77"/>
      <c r="Q333" s="77"/>
      <c r="R333" s="77"/>
      <c r="S333" s="77"/>
      <c r="T333" s="77"/>
      <c r="U333" s="77"/>
      <c r="V333" s="77"/>
      <c r="W333" s="77"/>
      <c r="X333" s="78"/>
      <c r="Y333" s="38"/>
      <c r="Z333" s="38"/>
      <c r="AA333" s="38"/>
      <c r="AB333" s="38"/>
      <c r="AC333" s="38"/>
      <c r="AD333" s="38"/>
      <c r="AE333" s="38"/>
      <c r="AT333" s="19" t="s">
        <v>177</v>
      </c>
      <c r="AU333" s="19" t="s">
        <v>89</v>
      </c>
    </row>
    <row r="334" s="15" customFormat="1">
      <c r="A334" s="15"/>
      <c r="B334" s="244"/>
      <c r="C334" s="15"/>
      <c r="D334" s="219" t="s">
        <v>291</v>
      </c>
      <c r="E334" s="245" t="s">
        <v>1</v>
      </c>
      <c r="F334" s="246" t="s">
        <v>379</v>
      </c>
      <c r="G334" s="15"/>
      <c r="H334" s="245" t="s">
        <v>1</v>
      </c>
      <c r="I334" s="247"/>
      <c r="J334" s="247"/>
      <c r="K334" s="15"/>
      <c r="L334" s="15"/>
      <c r="M334" s="244"/>
      <c r="N334" s="248"/>
      <c r="O334" s="249"/>
      <c r="P334" s="249"/>
      <c r="Q334" s="249"/>
      <c r="R334" s="249"/>
      <c r="S334" s="249"/>
      <c r="T334" s="249"/>
      <c r="U334" s="249"/>
      <c r="V334" s="249"/>
      <c r="W334" s="249"/>
      <c r="X334" s="250"/>
      <c r="Y334" s="15"/>
      <c r="Z334" s="15"/>
      <c r="AA334" s="15"/>
      <c r="AB334" s="15"/>
      <c r="AC334" s="15"/>
      <c r="AD334" s="15"/>
      <c r="AE334" s="15"/>
      <c r="AT334" s="245" t="s">
        <v>291</v>
      </c>
      <c r="AU334" s="245" t="s">
        <v>89</v>
      </c>
      <c r="AV334" s="15" t="s">
        <v>87</v>
      </c>
      <c r="AW334" s="15" t="s">
        <v>4</v>
      </c>
      <c r="AX334" s="15" t="s">
        <v>80</v>
      </c>
      <c r="AY334" s="245" t="s">
        <v>167</v>
      </c>
    </row>
    <row r="335" s="13" customFormat="1">
      <c r="A335" s="13"/>
      <c r="B335" s="228"/>
      <c r="C335" s="13"/>
      <c r="D335" s="219" t="s">
        <v>291</v>
      </c>
      <c r="E335" s="229" t="s">
        <v>1</v>
      </c>
      <c r="F335" s="230" t="s">
        <v>478</v>
      </c>
      <c r="G335" s="13"/>
      <c r="H335" s="231">
        <v>353.41000000000003</v>
      </c>
      <c r="I335" s="232"/>
      <c r="J335" s="232"/>
      <c r="K335" s="13"/>
      <c r="L335" s="13"/>
      <c r="M335" s="228"/>
      <c r="N335" s="233"/>
      <c r="O335" s="234"/>
      <c r="P335" s="234"/>
      <c r="Q335" s="234"/>
      <c r="R335" s="234"/>
      <c r="S335" s="234"/>
      <c r="T335" s="234"/>
      <c r="U335" s="234"/>
      <c r="V335" s="234"/>
      <c r="W335" s="234"/>
      <c r="X335" s="235"/>
      <c r="Y335" s="13"/>
      <c r="Z335" s="13"/>
      <c r="AA335" s="13"/>
      <c r="AB335" s="13"/>
      <c r="AC335" s="13"/>
      <c r="AD335" s="13"/>
      <c r="AE335" s="13"/>
      <c r="AT335" s="229" t="s">
        <v>291</v>
      </c>
      <c r="AU335" s="229" t="s">
        <v>89</v>
      </c>
      <c r="AV335" s="13" t="s">
        <v>89</v>
      </c>
      <c r="AW335" s="13" t="s">
        <v>4</v>
      </c>
      <c r="AX335" s="13" t="s">
        <v>80</v>
      </c>
      <c r="AY335" s="229" t="s">
        <v>167</v>
      </c>
    </row>
    <row r="336" s="15" customFormat="1">
      <c r="A336" s="15"/>
      <c r="B336" s="244"/>
      <c r="C336" s="15"/>
      <c r="D336" s="219" t="s">
        <v>291</v>
      </c>
      <c r="E336" s="245" t="s">
        <v>1</v>
      </c>
      <c r="F336" s="246" t="s">
        <v>380</v>
      </c>
      <c r="G336" s="15"/>
      <c r="H336" s="245" t="s">
        <v>1</v>
      </c>
      <c r="I336" s="247"/>
      <c r="J336" s="247"/>
      <c r="K336" s="15"/>
      <c r="L336" s="15"/>
      <c r="M336" s="244"/>
      <c r="N336" s="248"/>
      <c r="O336" s="249"/>
      <c r="P336" s="249"/>
      <c r="Q336" s="249"/>
      <c r="R336" s="249"/>
      <c r="S336" s="249"/>
      <c r="T336" s="249"/>
      <c r="U336" s="249"/>
      <c r="V336" s="249"/>
      <c r="W336" s="249"/>
      <c r="X336" s="250"/>
      <c r="Y336" s="15"/>
      <c r="Z336" s="15"/>
      <c r="AA336" s="15"/>
      <c r="AB336" s="15"/>
      <c r="AC336" s="15"/>
      <c r="AD336" s="15"/>
      <c r="AE336" s="15"/>
      <c r="AT336" s="245" t="s">
        <v>291</v>
      </c>
      <c r="AU336" s="245" t="s">
        <v>89</v>
      </c>
      <c r="AV336" s="15" t="s">
        <v>87</v>
      </c>
      <c r="AW336" s="15" t="s">
        <v>4</v>
      </c>
      <c r="AX336" s="15" t="s">
        <v>80</v>
      </c>
      <c r="AY336" s="245" t="s">
        <v>167</v>
      </c>
    </row>
    <row r="337" s="13" customFormat="1">
      <c r="A337" s="13"/>
      <c r="B337" s="228"/>
      <c r="C337" s="13"/>
      <c r="D337" s="219" t="s">
        <v>291</v>
      </c>
      <c r="E337" s="229" t="s">
        <v>1</v>
      </c>
      <c r="F337" s="230" t="s">
        <v>479</v>
      </c>
      <c r="G337" s="13"/>
      <c r="H337" s="231">
        <v>295.41000000000003</v>
      </c>
      <c r="I337" s="232"/>
      <c r="J337" s="232"/>
      <c r="K337" s="13"/>
      <c r="L337" s="13"/>
      <c r="M337" s="228"/>
      <c r="N337" s="233"/>
      <c r="O337" s="234"/>
      <c r="P337" s="234"/>
      <c r="Q337" s="234"/>
      <c r="R337" s="234"/>
      <c r="S337" s="234"/>
      <c r="T337" s="234"/>
      <c r="U337" s="234"/>
      <c r="V337" s="234"/>
      <c r="W337" s="234"/>
      <c r="X337" s="235"/>
      <c r="Y337" s="13"/>
      <c r="Z337" s="13"/>
      <c r="AA337" s="13"/>
      <c r="AB337" s="13"/>
      <c r="AC337" s="13"/>
      <c r="AD337" s="13"/>
      <c r="AE337" s="13"/>
      <c r="AT337" s="229" t="s">
        <v>291</v>
      </c>
      <c r="AU337" s="229" t="s">
        <v>89</v>
      </c>
      <c r="AV337" s="13" t="s">
        <v>89</v>
      </c>
      <c r="AW337" s="13" t="s">
        <v>4</v>
      </c>
      <c r="AX337" s="13" t="s">
        <v>80</v>
      </c>
      <c r="AY337" s="229" t="s">
        <v>167</v>
      </c>
    </row>
    <row r="338" s="14" customFormat="1">
      <c r="A338" s="14"/>
      <c r="B338" s="236"/>
      <c r="C338" s="14"/>
      <c r="D338" s="219" t="s">
        <v>291</v>
      </c>
      <c r="E338" s="237" t="s">
        <v>1</v>
      </c>
      <c r="F338" s="238" t="s">
        <v>294</v>
      </c>
      <c r="G338" s="14"/>
      <c r="H338" s="239">
        <v>648.82000000000005</v>
      </c>
      <c r="I338" s="240"/>
      <c r="J338" s="240"/>
      <c r="K338" s="14"/>
      <c r="L338" s="14"/>
      <c r="M338" s="236"/>
      <c r="N338" s="241"/>
      <c r="O338" s="242"/>
      <c r="P338" s="242"/>
      <c r="Q338" s="242"/>
      <c r="R338" s="242"/>
      <c r="S338" s="242"/>
      <c r="T338" s="242"/>
      <c r="U338" s="242"/>
      <c r="V338" s="242"/>
      <c r="W338" s="242"/>
      <c r="X338" s="243"/>
      <c r="Y338" s="14"/>
      <c r="Z338" s="14"/>
      <c r="AA338" s="14"/>
      <c r="AB338" s="14"/>
      <c r="AC338" s="14"/>
      <c r="AD338" s="14"/>
      <c r="AE338" s="14"/>
      <c r="AT338" s="237" t="s">
        <v>291</v>
      </c>
      <c r="AU338" s="237" t="s">
        <v>89</v>
      </c>
      <c r="AV338" s="14" t="s">
        <v>185</v>
      </c>
      <c r="AW338" s="14" t="s">
        <v>4</v>
      </c>
      <c r="AX338" s="14" t="s">
        <v>87</v>
      </c>
      <c r="AY338" s="237" t="s">
        <v>167</v>
      </c>
    </row>
    <row r="339" s="2" customFormat="1" ht="24" customHeight="1">
      <c r="A339" s="38"/>
      <c r="B339" s="204"/>
      <c r="C339" s="205" t="s">
        <v>363</v>
      </c>
      <c r="D339" s="205" t="s">
        <v>170</v>
      </c>
      <c r="E339" s="206" t="s">
        <v>480</v>
      </c>
      <c r="F339" s="207" t="s">
        <v>481</v>
      </c>
      <c r="G339" s="208" t="s">
        <v>446</v>
      </c>
      <c r="H339" s="259"/>
      <c r="I339" s="210"/>
      <c r="J339" s="210"/>
      <c r="K339" s="211">
        <f>ROUND(P339*H339,2)</f>
        <v>0</v>
      </c>
      <c r="L339" s="207" t="s">
        <v>174</v>
      </c>
      <c r="M339" s="39"/>
      <c r="N339" s="212" t="s">
        <v>1</v>
      </c>
      <c r="O339" s="213" t="s">
        <v>43</v>
      </c>
      <c r="P339" s="214">
        <f>I339+J339</f>
        <v>0</v>
      </c>
      <c r="Q339" s="214">
        <f>ROUND(I339*H339,2)</f>
        <v>0</v>
      </c>
      <c r="R339" s="214">
        <f>ROUND(J339*H339,2)</f>
        <v>0</v>
      </c>
      <c r="S339" s="77"/>
      <c r="T339" s="215">
        <f>S339*H339</f>
        <v>0</v>
      </c>
      <c r="U339" s="215">
        <v>0</v>
      </c>
      <c r="V339" s="215">
        <f>U339*H339</f>
        <v>0</v>
      </c>
      <c r="W339" s="215">
        <v>0</v>
      </c>
      <c r="X339" s="216">
        <f>W339*H339</f>
        <v>0</v>
      </c>
      <c r="Y339" s="38"/>
      <c r="Z339" s="38"/>
      <c r="AA339" s="38"/>
      <c r="AB339" s="38"/>
      <c r="AC339" s="38"/>
      <c r="AD339" s="38"/>
      <c r="AE339" s="38"/>
      <c r="AR339" s="217" t="s">
        <v>246</v>
      </c>
      <c r="AT339" s="217" t="s">
        <v>170</v>
      </c>
      <c r="AU339" s="217" t="s">
        <v>89</v>
      </c>
      <c r="AY339" s="19" t="s">
        <v>167</v>
      </c>
      <c r="BE339" s="218">
        <f>IF(O339="základní",K339,0)</f>
        <v>0</v>
      </c>
      <c r="BF339" s="218">
        <f>IF(O339="snížená",K339,0)</f>
        <v>0</v>
      </c>
      <c r="BG339" s="218">
        <f>IF(O339="zákl. přenesená",K339,0)</f>
        <v>0</v>
      </c>
      <c r="BH339" s="218">
        <f>IF(O339="sníž. přenesená",K339,0)</f>
        <v>0</v>
      </c>
      <c r="BI339" s="218">
        <f>IF(O339="nulová",K339,0)</f>
        <v>0</v>
      </c>
      <c r="BJ339" s="19" t="s">
        <v>87</v>
      </c>
      <c r="BK339" s="218">
        <f>ROUND(P339*H339,2)</f>
        <v>0</v>
      </c>
      <c r="BL339" s="19" t="s">
        <v>246</v>
      </c>
      <c r="BM339" s="217" t="s">
        <v>482</v>
      </c>
    </row>
    <row r="340" s="2" customFormat="1">
      <c r="A340" s="38"/>
      <c r="B340" s="39"/>
      <c r="C340" s="38"/>
      <c r="D340" s="219" t="s">
        <v>177</v>
      </c>
      <c r="E340" s="38"/>
      <c r="F340" s="220" t="s">
        <v>483</v>
      </c>
      <c r="G340" s="38"/>
      <c r="H340" s="38"/>
      <c r="I340" s="134"/>
      <c r="J340" s="134"/>
      <c r="K340" s="38"/>
      <c r="L340" s="38"/>
      <c r="M340" s="39"/>
      <c r="N340" s="221"/>
      <c r="O340" s="222"/>
      <c r="P340" s="77"/>
      <c r="Q340" s="77"/>
      <c r="R340" s="77"/>
      <c r="S340" s="77"/>
      <c r="T340" s="77"/>
      <c r="U340" s="77"/>
      <c r="V340" s="77"/>
      <c r="W340" s="77"/>
      <c r="X340" s="78"/>
      <c r="Y340" s="38"/>
      <c r="Z340" s="38"/>
      <c r="AA340" s="38"/>
      <c r="AB340" s="38"/>
      <c r="AC340" s="38"/>
      <c r="AD340" s="38"/>
      <c r="AE340" s="38"/>
      <c r="AT340" s="19" t="s">
        <v>177</v>
      </c>
      <c r="AU340" s="19" t="s">
        <v>89</v>
      </c>
    </row>
    <row r="341" s="2" customFormat="1">
      <c r="A341" s="38"/>
      <c r="B341" s="39"/>
      <c r="C341" s="38"/>
      <c r="D341" s="219" t="s">
        <v>288</v>
      </c>
      <c r="E341" s="38"/>
      <c r="F341" s="223" t="s">
        <v>484</v>
      </c>
      <c r="G341" s="38"/>
      <c r="H341" s="38"/>
      <c r="I341" s="134"/>
      <c r="J341" s="134"/>
      <c r="K341" s="38"/>
      <c r="L341" s="38"/>
      <c r="M341" s="39"/>
      <c r="N341" s="224"/>
      <c r="O341" s="225"/>
      <c r="P341" s="226"/>
      <c r="Q341" s="226"/>
      <c r="R341" s="226"/>
      <c r="S341" s="226"/>
      <c r="T341" s="226"/>
      <c r="U341" s="226"/>
      <c r="V341" s="226"/>
      <c r="W341" s="226"/>
      <c r="X341" s="227"/>
      <c r="Y341" s="38"/>
      <c r="Z341" s="38"/>
      <c r="AA341" s="38"/>
      <c r="AB341" s="38"/>
      <c r="AC341" s="38"/>
      <c r="AD341" s="38"/>
      <c r="AE341" s="38"/>
      <c r="AT341" s="19" t="s">
        <v>288</v>
      </c>
      <c r="AU341" s="19" t="s">
        <v>89</v>
      </c>
    </row>
    <row r="342" s="2" customFormat="1" ht="6.96" customHeight="1">
      <c r="A342" s="38"/>
      <c r="B342" s="60"/>
      <c r="C342" s="61"/>
      <c r="D342" s="61"/>
      <c r="E342" s="61"/>
      <c r="F342" s="61"/>
      <c r="G342" s="61"/>
      <c r="H342" s="61"/>
      <c r="I342" s="160"/>
      <c r="J342" s="160"/>
      <c r="K342" s="61"/>
      <c r="L342" s="61"/>
      <c r="M342" s="39"/>
      <c r="N342" s="38"/>
      <c r="P342" s="38"/>
      <c r="Q342" s="38"/>
      <c r="R342" s="38"/>
      <c r="S342" s="38"/>
      <c r="T342" s="38"/>
      <c r="U342" s="38"/>
      <c r="V342" s="38"/>
      <c r="W342" s="38"/>
      <c r="X342" s="38"/>
      <c r="Y342" s="38"/>
      <c r="Z342" s="38"/>
      <c r="AA342" s="38"/>
      <c r="AB342" s="38"/>
      <c r="AC342" s="38"/>
      <c r="AD342" s="38"/>
      <c r="AE342" s="38"/>
    </row>
  </sheetData>
  <autoFilter ref="C128:L341"/>
  <mergeCells count="12">
    <mergeCell ref="E7:H7"/>
    <mergeCell ref="E9:H9"/>
    <mergeCell ref="E11:H11"/>
    <mergeCell ref="E20:H20"/>
    <mergeCell ref="E29:H29"/>
    <mergeCell ref="E85:H85"/>
    <mergeCell ref="E87:H87"/>
    <mergeCell ref="E89:H89"/>
    <mergeCell ref="E117:H117"/>
    <mergeCell ref="E119:H119"/>
    <mergeCell ref="E121:H121"/>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100</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485</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ROUND(K132,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ROUND((SUM(BE132:BE658)),  2)</f>
        <v>0</v>
      </c>
      <c r="G37" s="38"/>
      <c r="H37" s="38"/>
      <c r="I37" s="147">
        <v>0.20999999999999999</v>
      </c>
      <c r="J37" s="134"/>
      <c r="K37" s="143">
        <f>ROUND(((SUM(BE132:BE658))*I37),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ROUND((SUM(BF132:BF658)),  2)</f>
        <v>0</v>
      </c>
      <c r="G38" s="38"/>
      <c r="H38" s="38"/>
      <c r="I38" s="147">
        <v>0.14999999999999999</v>
      </c>
      <c r="J38" s="134"/>
      <c r="K38" s="143">
        <f>ROUND(((SUM(BF132:BF658))*I38),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ROUND((SUM(BG132:BG658)),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ROUND((SUM(BH132:BH658)),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ROUND((SUM(BI132:BI658)),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SO101 - Dopravní terminál</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Q132</f>
        <v>0</v>
      </c>
      <c r="J98" s="167">
        <f>R132</f>
        <v>0</v>
      </c>
      <c r="K98" s="96">
        <f>K132</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Q133</f>
        <v>0</v>
      </c>
      <c r="J99" s="171">
        <f>R133</f>
        <v>0</v>
      </c>
      <c r="K99" s="172">
        <f>K133</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Q134</f>
        <v>0</v>
      </c>
      <c r="J100" s="176">
        <f>R134</f>
        <v>0</v>
      </c>
      <c r="K100" s="177">
        <f>K134</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486</v>
      </c>
      <c r="E101" s="175"/>
      <c r="F101" s="175"/>
      <c r="G101" s="175"/>
      <c r="H101" s="175"/>
      <c r="I101" s="176">
        <f>Q280</f>
        <v>0</v>
      </c>
      <c r="J101" s="176">
        <f>R280</f>
        <v>0</v>
      </c>
      <c r="K101" s="177">
        <f>K280</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487</v>
      </c>
      <c r="E102" s="175"/>
      <c r="F102" s="175"/>
      <c r="G102" s="175"/>
      <c r="H102" s="175"/>
      <c r="I102" s="176">
        <f>Q299</f>
        <v>0</v>
      </c>
      <c r="J102" s="176">
        <f>R299</f>
        <v>0</v>
      </c>
      <c r="K102" s="177">
        <f>K299</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488</v>
      </c>
      <c r="E103" s="175"/>
      <c r="F103" s="175"/>
      <c r="G103" s="175"/>
      <c r="H103" s="175"/>
      <c r="I103" s="176">
        <f>Q314</f>
        <v>0</v>
      </c>
      <c r="J103" s="176">
        <f>R314</f>
        <v>0</v>
      </c>
      <c r="K103" s="177">
        <f>K314</f>
        <v>0</v>
      </c>
      <c r="L103" s="10"/>
      <c r="M103" s="173"/>
      <c r="S103" s="10"/>
      <c r="T103" s="10"/>
      <c r="U103" s="10"/>
      <c r="V103" s="10"/>
      <c r="W103" s="10"/>
      <c r="X103" s="10"/>
      <c r="Y103" s="10"/>
      <c r="Z103" s="10"/>
      <c r="AA103" s="10"/>
      <c r="AB103" s="10"/>
      <c r="AC103" s="10"/>
      <c r="AD103" s="10"/>
      <c r="AE103" s="10"/>
    </row>
    <row r="104" s="10" customFormat="1" ht="19.92" customHeight="1">
      <c r="A104" s="10"/>
      <c r="B104" s="173"/>
      <c r="C104" s="10"/>
      <c r="D104" s="174" t="s">
        <v>489</v>
      </c>
      <c r="E104" s="175"/>
      <c r="F104" s="175"/>
      <c r="G104" s="175"/>
      <c r="H104" s="175"/>
      <c r="I104" s="176">
        <f>Q466</f>
        <v>0</v>
      </c>
      <c r="J104" s="176">
        <f>R466</f>
        <v>0</v>
      </c>
      <c r="K104" s="177">
        <f>K466</f>
        <v>0</v>
      </c>
      <c r="L104" s="10"/>
      <c r="M104" s="173"/>
      <c r="S104" s="10"/>
      <c r="T104" s="10"/>
      <c r="U104" s="10"/>
      <c r="V104" s="10"/>
      <c r="W104" s="10"/>
      <c r="X104" s="10"/>
      <c r="Y104" s="10"/>
      <c r="Z104" s="10"/>
      <c r="AA104" s="10"/>
      <c r="AB104" s="10"/>
      <c r="AC104" s="10"/>
      <c r="AD104" s="10"/>
      <c r="AE104" s="10"/>
    </row>
    <row r="105" s="10" customFormat="1" ht="19.92" customHeight="1">
      <c r="A105" s="10"/>
      <c r="B105" s="173"/>
      <c r="C105" s="10"/>
      <c r="D105" s="174" t="s">
        <v>490</v>
      </c>
      <c r="E105" s="175"/>
      <c r="F105" s="175"/>
      <c r="G105" s="175"/>
      <c r="H105" s="175"/>
      <c r="I105" s="176">
        <f>Q474</f>
        <v>0</v>
      </c>
      <c r="J105" s="176">
        <f>R474</f>
        <v>0</v>
      </c>
      <c r="K105" s="177">
        <f>K474</f>
        <v>0</v>
      </c>
      <c r="L105" s="10"/>
      <c r="M105" s="173"/>
      <c r="S105" s="10"/>
      <c r="T105" s="10"/>
      <c r="U105" s="10"/>
      <c r="V105" s="10"/>
      <c r="W105" s="10"/>
      <c r="X105" s="10"/>
      <c r="Y105" s="10"/>
      <c r="Z105" s="10"/>
      <c r="AA105" s="10"/>
      <c r="AB105" s="10"/>
      <c r="AC105" s="10"/>
      <c r="AD105" s="10"/>
      <c r="AE105" s="10"/>
    </row>
    <row r="106" s="10" customFormat="1" ht="19.92" customHeight="1">
      <c r="A106" s="10"/>
      <c r="B106" s="173"/>
      <c r="C106" s="10"/>
      <c r="D106" s="174" t="s">
        <v>274</v>
      </c>
      <c r="E106" s="175"/>
      <c r="F106" s="175"/>
      <c r="G106" s="175"/>
      <c r="H106" s="175"/>
      <c r="I106" s="176">
        <f>Q521</f>
        <v>0</v>
      </c>
      <c r="J106" s="176">
        <f>R521</f>
        <v>0</v>
      </c>
      <c r="K106" s="177">
        <f>K521</f>
        <v>0</v>
      </c>
      <c r="L106" s="10"/>
      <c r="M106" s="173"/>
      <c r="S106" s="10"/>
      <c r="T106" s="10"/>
      <c r="U106" s="10"/>
      <c r="V106" s="10"/>
      <c r="W106" s="10"/>
      <c r="X106" s="10"/>
      <c r="Y106" s="10"/>
      <c r="Z106" s="10"/>
      <c r="AA106" s="10"/>
      <c r="AB106" s="10"/>
      <c r="AC106" s="10"/>
      <c r="AD106" s="10"/>
      <c r="AE106" s="10"/>
    </row>
    <row r="107" s="10" customFormat="1" ht="19.92" customHeight="1">
      <c r="A107" s="10"/>
      <c r="B107" s="173"/>
      <c r="C107" s="10"/>
      <c r="D107" s="174" t="s">
        <v>276</v>
      </c>
      <c r="E107" s="175"/>
      <c r="F107" s="175"/>
      <c r="G107" s="175"/>
      <c r="H107" s="175"/>
      <c r="I107" s="176">
        <f>Q612</f>
        <v>0</v>
      </c>
      <c r="J107" s="176">
        <f>R612</f>
        <v>0</v>
      </c>
      <c r="K107" s="177">
        <f>K612</f>
        <v>0</v>
      </c>
      <c r="L107" s="10"/>
      <c r="M107" s="173"/>
      <c r="S107" s="10"/>
      <c r="T107" s="10"/>
      <c r="U107" s="10"/>
      <c r="V107" s="10"/>
      <c r="W107" s="10"/>
      <c r="X107" s="10"/>
      <c r="Y107" s="10"/>
      <c r="Z107" s="10"/>
      <c r="AA107" s="10"/>
      <c r="AB107" s="10"/>
      <c r="AC107" s="10"/>
      <c r="AD107" s="10"/>
      <c r="AE107" s="10"/>
    </row>
    <row r="108" s="10" customFormat="1" ht="19.92" customHeight="1">
      <c r="A108" s="10"/>
      <c r="B108" s="173"/>
      <c r="C108" s="10"/>
      <c r="D108" s="174" t="s">
        <v>491</v>
      </c>
      <c r="E108" s="175"/>
      <c r="F108" s="175"/>
      <c r="G108" s="175"/>
      <c r="H108" s="175"/>
      <c r="I108" s="176">
        <f>Q637</f>
        <v>0</v>
      </c>
      <c r="J108" s="176">
        <f>R637</f>
        <v>0</v>
      </c>
      <c r="K108" s="177">
        <f>K637</f>
        <v>0</v>
      </c>
      <c r="L108" s="10"/>
      <c r="M108" s="173"/>
      <c r="S108" s="10"/>
      <c r="T108" s="10"/>
      <c r="U108" s="10"/>
      <c r="V108" s="10"/>
      <c r="W108" s="10"/>
      <c r="X108" s="10"/>
      <c r="Y108" s="10"/>
      <c r="Z108" s="10"/>
      <c r="AA108" s="10"/>
      <c r="AB108" s="10"/>
      <c r="AC108" s="10"/>
      <c r="AD108" s="10"/>
      <c r="AE108" s="10"/>
    </row>
    <row r="109" s="9" customFormat="1" ht="24.96" customHeight="1">
      <c r="A109" s="9"/>
      <c r="B109" s="168"/>
      <c r="C109" s="9"/>
      <c r="D109" s="169" t="s">
        <v>277</v>
      </c>
      <c r="E109" s="170"/>
      <c r="F109" s="170"/>
      <c r="G109" s="170"/>
      <c r="H109" s="170"/>
      <c r="I109" s="171">
        <f>Q640</f>
        <v>0</v>
      </c>
      <c r="J109" s="171">
        <f>R640</f>
        <v>0</v>
      </c>
      <c r="K109" s="172">
        <f>K640</f>
        <v>0</v>
      </c>
      <c r="L109" s="9"/>
      <c r="M109" s="168"/>
      <c r="S109" s="9"/>
      <c r="T109" s="9"/>
      <c r="U109" s="9"/>
      <c r="V109" s="9"/>
      <c r="W109" s="9"/>
      <c r="X109" s="9"/>
      <c r="Y109" s="9"/>
      <c r="Z109" s="9"/>
      <c r="AA109" s="9"/>
      <c r="AB109" s="9"/>
      <c r="AC109" s="9"/>
      <c r="AD109" s="9"/>
      <c r="AE109" s="9"/>
    </row>
    <row r="110" s="10" customFormat="1" ht="19.92" customHeight="1">
      <c r="A110" s="10"/>
      <c r="B110" s="173"/>
      <c r="C110" s="10"/>
      <c r="D110" s="174" t="s">
        <v>492</v>
      </c>
      <c r="E110" s="175"/>
      <c r="F110" s="175"/>
      <c r="G110" s="175"/>
      <c r="H110" s="175"/>
      <c r="I110" s="176">
        <f>Q641</f>
        <v>0</v>
      </c>
      <c r="J110" s="176">
        <f>R641</f>
        <v>0</v>
      </c>
      <c r="K110" s="177">
        <f>K641</f>
        <v>0</v>
      </c>
      <c r="L110" s="10"/>
      <c r="M110" s="173"/>
      <c r="S110" s="10"/>
      <c r="T110" s="10"/>
      <c r="U110" s="10"/>
      <c r="V110" s="10"/>
      <c r="W110" s="10"/>
      <c r="X110" s="10"/>
      <c r="Y110" s="10"/>
      <c r="Z110" s="10"/>
      <c r="AA110" s="10"/>
      <c r="AB110" s="10"/>
      <c r="AC110" s="10"/>
      <c r="AD110" s="10"/>
      <c r="AE110" s="10"/>
    </row>
    <row r="111" s="2" customFormat="1" ht="21.84" customHeight="1">
      <c r="A111" s="38"/>
      <c r="B111" s="39"/>
      <c r="C111" s="38"/>
      <c r="D111" s="38"/>
      <c r="E111" s="38"/>
      <c r="F111" s="38"/>
      <c r="G111" s="38"/>
      <c r="H111" s="38"/>
      <c r="I111" s="134"/>
      <c r="J111" s="134"/>
      <c r="K111" s="38"/>
      <c r="L111" s="38"/>
      <c r="M111" s="55"/>
      <c r="S111" s="38"/>
      <c r="T111" s="38"/>
      <c r="U111" s="38"/>
      <c r="V111" s="38"/>
      <c r="W111" s="38"/>
      <c r="X111" s="38"/>
      <c r="Y111" s="38"/>
      <c r="Z111" s="38"/>
      <c r="AA111" s="38"/>
      <c r="AB111" s="38"/>
      <c r="AC111" s="38"/>
      <c r="AD111" s="38"/>
      <c r="AE111" s="38"/>
    </row>
    <row r="112" s="2" customFormat="1" ht="6.96" customHeight="1">
      <c r="A112" s="38"/>
      <c r="B112" s="60"/>
      <c r="C112" s="61"/>
      <c r="D112" s="61"/>
      <c r="E112" s="61"/>
      <c r="F112" s="61"/>
      <c r="G112" s="61"/>
      <c r="H112" s="61"/>
      <c r="I112" s="160"/>
      <c r="J112" s="160"/>
      <c r="K112" s="61"/>
      <c r="L112" s="61"/>
      <c r="M112" s="55"/>
      <c r="S112" s="38"/>
      <c r="T112" s="38"/>
      <c r="U112" s="38"/>
      <c r="V112" s="38"/>
      <c r="W112" s="38"/>
      <c r="X112" s="38"/>
      <c r="Y112" s="38"/>
      <c r="Z112" s="38"/>
      <c r="AA112" s="38"/>
      <c r="AB112" s="38"/>
      <c r="AC112" s="38"/>
      <c r="AD112" s="38"/>
      <c r="AE112" s="38"/>
    </row>
    <row r="116" s="2" customFormat="1" ht="6.96" customHeight="1">
      <c r="A116" s="38"/>
      <c r="B116" s="62"/>
      <c r="C116" s="63"/>
      <c r="D116" s="63"/>
      <c r="E116" s="63"/>
      <c r="F116" s="63"/>
      <c r="G116" s="63"/>
      <c r="H116" s="63"/>
      <c r="I116" s="161"/>
      <c r="J116" s="161"/>
      <c r="K116" s="63"/>
      <c r="L116" s="63"/>
      <c r="M116" s="55"/>
      <c r="S116" s="38"/>
      <c r="T116" s="38"/>
      <c r="U116" s="38"/>
      <c r="V116" s="38"/>
      <c r="W116" s="38"/>
      <c r="X116" s="38"/>
      <c r="Y116" s="38"/>
      <c r="Z116" s="38"/>
      <c r="AA116" s="38"/>
      <c r="AB116" s="38"/>
      <c r="AC116" s="38"/>
      <c r="AD116" s="38"/>
      <c r="AE116" s="38"/>
    </row>
    <row r="117" s="2" customFormat="1" ht="24.96" customHeight="1">
      <c r="A117" s="38"/>
      <c r="B117" s="39"/>
      <c r="C117" s="23" t="s">
        <v>147</v>
      </c>
      <c r="D117" s="38"/>
      <c r="E117" s="38"/>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6.96" customHeight="1">
      <c r="A118" s="38"/>
      <c r="B118" s="39"/>
      <c r="C118" s="38"/>
      <c r="D118" s="38"/>
      <c r="E118" s="38"/>
      <c r="F118" s="38"/>
      <c r="G118" s="38"/>
      <c r="H118" s="38"/>
      <c r="I118" s="134"/>
      <c r="J118" s="134"/>
      <c r="K118" s="38"/>
      <c r="L118" s="38"/>
      <c r="M118" s="55"/>
      <c r="S118" s="38"/>
      <c r="T118" s="38"/>
      <c r="U118" s="38"/>
      <c r="V118" s="38"/>
      <c r="W118" s="38"/>
      <c r="X118" s="38"/>
      <c r="Y118" s="38"/>
      <c r="Z118" s="38"/>
      <c r="AA118" s="38"/>
      <c r="AB118" s="38"/>
      <c r="AC118" s="38"/>
      <c r="AD118" s="38"/>
      <c r="AE118" s="38"/>
    </row>
    <row r="119" s="2" customFormat="1" ht="12" customHeight="1">
      <c r="A119" s="38"/>
      <c r="B119" s="39"/>
      <c r="C119" s="32" t="s">
        <v>17</v>
      </c>
      <c r="D119" s="38"/>
      <c r="E119" s="38"/>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16.5" customHeight="1">
      <c r="A120" s="38"/>
      <c r="B120" s="39"/>
      <c r="C120" s="38"/>
      <c r="D120" s="38"/>
      <c r="E120" s="133" t="str">
        <f>E7</f>
        <v>Terminál v zeleni, Choceň</v>
      </c>
      <c r="F120" s="32"/>
      <c r="G120" s="32"/>
      <c r="H120" s="32"/>
      <c r="I120" s="134"/>
      <c r="J120" s="134"/>
      <c r="K120" s="38"/>
      <c r="L120" s="38"/>
      <c r="M120" s="55"/>
      <c r="S120" s="38"/>
      <c r="T120" s="38"/>
      <c r="U120" s="38"/>
      <c r="V120" s="38"/>
      <c r="W120" s="38"/>
      <c r="X120" s="38"/>
      <c r="Y120" s="38"/>
      <c r="Z120" s="38"/>
      <c r="AA120" s="38"/>
      <c r="AB120" s="38"/>
      <c r="AC120" s="38"/>
      <c r="AD120" s="38"/>
      <c r="AE120" s="38"/>
    </row>
    <row r="121" s="1" customFormat="1" ht="12" customHeight="1">
      <c r="B121" s="22"/>
      <c r="C121" s="32" t="s">
        <v>129</v>
      </c>
      <c r="I121" s="130"/>
      <c r="J121" s="130"/>
      <c r="M121" s="22"/>
    </row>
    <row r="122" s="2" customFormat="1" ht="16.5" customHeight="1">
      <c r="A122" s="38"/>
      <c r="B122" s="39"/>
      <c r="C122" s="38"/>
      <c r="D122" s="38"/>
      <c r="E122" s="133" t="s">
        <v>130</v>
      </c>
      <c r="F122" s="38"/>
      <c r="G122" s="38"/>
      <c r="H122" s="38"/>
      <c r="I122" s="134"/>
      <c r="J122" s="134"/>
      <c r="K122" s="38"/>
      <c r="L122" s="38"/>
      <c r="M122" s="55"/>
      <c r="S122" s="38"/>
      <c r="T122" s="38"/>
      <c r="U122" s="38"/>
      <c r="V122" s="38"/>
      <c r="W122" s="38"/>
      <c r="X122" s="38"/>
      <c r="Y122" s="38"/>
      <c r="Z122" s="38"/>
      <c r="AA122" s="38"/>
      <c r="AB122" s="38"/>
      <c r="AC122" s="38"/>
      <c r="AD122" s="38"/>
      <c r="AE122" s="38"/>
    </row>
    <row r="123" s="2" customFormat="1" ht="12" customHeight="1">
      <c r="A123" s="38"/>
      <c r="B123" s="39"/>
      <c r="C123" s="32" t="s">
        <v>131</v>
      </c>
      <c r="D123" s="38"/>
      <c r="E123" s="38"/>
      <c r="F123" s="38"/>
      <c r="G123" s="38"/>
      <c r="H123" s="38"/>
      <c r="I123" s="134"/>
      <c r="J123" s="134"/>
      <c r="K123" s="38"/>
      <c r="L123" s="38"/>
      <c r="M123" s="55"/>
      <c r="S123" s="38"/>
      <c r="T123" s="38"/>
      <c r="U123" s="38"/>
      <c r="V123" s="38"/>
      <c r="W123" s="38"/>
      <c r="X123" s="38"/>
      <c r="Y123" s="38"/>
      <c r="Z123" s="38"/>
      <c r="AA123" s="38"/>
      <c r="AB123" s="38"/>
      <c r="AC123" s="38"/>
      <c r="AD123" s="38"/>
      <c r="AE123" s="38"/>
    </row>
    <row r="124" s="2" customFormat="1" ht="16.5" customHeight="1">
      <c r="A124" s="38"/>
      <c r="B124" s="39"/>
      <c r="C124" s="38"/>
      <c r="D124" s="38"/>
      <c r="E124" s="67" t="str">
        <f>E11</f>
        <v>SO101 - Dopravní terminál</v>
      </c>
      <c r="F124" s="38"/>
      <c r="G124" s="38"/>
      <c r="H124" s="38"/>
      <c r="I124" s="134"/>
      <c r="J124" s="134"/>
      <c r="K124" s="38"/>
      <c r="L124" s="38"/>
      <c r="M124" s="55"/>
      <c r="S124" s="38"/>
      <c r="T124" s="38"/>
      <c r="U124" s="38"/>
      <c r="V124" s="38"/>
      <c r="W124" s="38"/>
      <c r="X124" s="38"/>
      <c r="Y124" s="38"/>
      <c r="Z124" s="38"/>
      <c r="AA124" s="38"/>
      <c r="AB124" s="38"/>
      <c r="AC124" s="38"/>
      <c r="AD124" s="38"/>
      <c r="AE124" s="38"/>
    </row>
    <row r="125" s="2" customFormat="1" ht="6.96" customHeight="1">
      <c r="A125" s="38"/>
      <c r="B125" s="39"/>
      <c r="C125" s="38"/>
      <c r="D125" s="38"/>
      <c r="E125" s="38"/>
      <c r="F125" s="38"/>
      <c r="G125" s="38"/>
      <c r="H125" s="38"/>
      <c r="I125" s="134"/>
      <c r="J125" s="134"/>
      <c r="K125" s="38"/>
      <c r="L125" s="38"/>
      <c r="M125" s="55"/>
      <c r="S125" s="38"/>
      <c r="T125" s="38"/>
      <c r="U125" s="38"/>
      <c r="V125" s="38"/>
      <c r="W125" s="38"/>
      <c r="X125" s="38"/>
      <c r="Y125" s="38"/>
      <c r="Z125" s="38"/>
      <c r="AA125" s="38"/>
      <c r="AB125" s="38"/>
      <c r="AC125" s="38"/>
      <c r="AD125" s="38"/>
      <c r="AE125" s="38"/>
    </row>
    <row r="126" s="2" customFormat="1" ht="12" customHeight="1">
      <c r="A126" s="38"/>
      <c r="B126" s="39"/>
      <c r="C126" s="32" t="s">
        <v>21</v>
      </c>
      <c r="D126" s="38"/>
      <c r="E126" s="38"/>
      <c r="F126" s="27" t="str">
        <f>F14</f>
        <v xml:space="preserve"> </v>
      </c>
      <c r="G126" s="38"/>
      <c r="H126" s="38"/>
      <c r="I126" s="135" t="s">
        <v>23</v>
      </c>
      <c r="J126" s="137" t="str">
        <f>IF(J14="","",J14)</f>
        <v>11. 9. 2017</v>
      </c>
      <c r="K126" s="38"/>
      <c r="L126" s="38"/>
      <c r="M126" s="55"/>
      <c r="S126" s="38"/>
      <c r="T126" s="38"/>
      <c r="U126" s="38"/>
      <c r="V126" s="38"/>
      <c r="W126" s="38"/>
      <c r="X126" s="38"/>
      <c r="Y126" s="38"/>
      <c r="Z126" s="38"/>
      <c r="AA126" s="38"/>
      <c r="AB126" s="38"/>
      <c r="AC126" s="38"/>
      <c r="AD126" s="38"/>
      <c r="AE126" s="38"/>
    </row>
    <row r="127" s="2" customFormat="1" ht="6.96" customHeight="1">
      <c r="A127" s="38"/>
      <c r="B127" s="39"/>
      <c r="C127" s="38"/>
      <c r="D127" s="38"/>
      <c r="E127" s="38"/>
      <c r="F127" s="38"/>
      <c r="G127" s="38"/>
      <c r="H127" s="38"/>
      <c r="I127" s="134"/>
      <c r="J127" s="134"/>
      <c r="K127" s="38"/>
      <c r="L127" s="38"/>
      <c r="M127" s="55"/>
      <c r="S127" s="38"/>
      <c r="T127" s="38"/>
      <c r="U127" s="38"/>
      <c r="V127" s="38"/>
      <c r="W127" s="38"/>
      <c r="X127" s="38"/>
      <c r="Y127" s="38"/>
      <c r="Z127" s="38"/>
      <c r="AA127" s="38"/>
      <c r="AB127" s="38"/>
      <c r="AC127" s="38"/>
      <c r="AD127" s="38"/>
      <c r="AE127" s="38"/>
    </row>
    <row r="128" s="2" customFormat="1" ht="15.15" customHeight="1">
      <c r="A128" s="38"/>
      <c r="B128" s="39"/>
      <c r="C128" s="32" t="s">
        <v>25</v>
      </c>
      <c r="D128" s="38"/>
      <c r="E128" s="38"/>
      <c r="F128" s="27" t="str">
        <f>E17</f>
        <v>Město Choceň</v>
      </c>
      <c r="G128" s="38"/>
      <c r="H128" s="38"/>
      <c r="I128" s="135" t="s">
        <v>32</v>
      </c>
      <c r="J128" s="162" t="str">
        <f>E23</f>
        <v>Laboro ateliér s.r.o.</v>
      </c>
      <c r="K128" s="38"/>
      <c r="L128" s="38"/>
      <c r="M128" s="55"/>
      <c r="S128" s="38"/>
      <c r="T128" s="38"/>
      <c r="U128" s="38"/>
      <c r="V128" s="38"/>
      <c r="W128" s="38"/>
      <c r="X128" s="38"/>
      <c r="Y128" s="38"/>
      <c r="Z128" s="38"/>
      <c r="AA128" s="38"/>
      <c r="AB128" s="38"/>
      <c r="AC128" s="38"/>
      <c r="AD128" s="38"/>
      <c r="AE128" s="38"/>
    </row>
    <row r="129" s="2" customFormat="1" ht="15.15" customHeight="1">
      <c r="A129" s="38"/>
      <c r="B129" s="39"/>
      <c r="C129" s="32" t="s">
        <v>30</v>
      </c>
      <c r="D129" s="38"/>
      <c r="E129" s="38"/>
      <c r="F129" s="27" t="str">
        <f>IF(E20="","",E20)</f>
        <v>Vyplň údaj</v>
      </c>
      <c r="G129" s="38"/>
      <c r="H129" s="38"/>
      <c r="I129" s="135" t="s">
        <v>36</v>
      </c>
      <c r="J129" s="162" t="str">
        <f>E26</f>
        <v>Laboro ateliér s.r.o.</v>
      </c>
      <c r="K129" s="38"/>
      <c r="L129" s="38"/>
      <c r="M129" s="55"/>
      <c r="S129" s="38"/>
      <c r="T129" s="38"/>
      <c r="U129" s="38"/>
      <c r="V129" s="38"/>
      <c r="W129" s="38"/>
      <c r="X129" s="38"/>
      <c r="Y129" s="38"/>
      <c r="Z129" s="38"/>
      <c r="AA129" s="38"/>
      <c r="AB129" s="38"/>
      <c r="AC129" s="38"/>
      <c r="AD129" s="38"/>
      <c r="AE129" s="38"/>
    </row>
    <row r="130" s="2" customFormat="1" ht="10.32" customHeight="1">
      <c r="A130" s="38"/>
      <c r="B130" s="39"/>
      <c r="C130" s="38"/>
      <c r="D130" s="38"/>
      <c r="E130" s="38"/>
      <c r="F130" s="38"/>
      <c r="G130" s="38"/>
      <c r="H130" s="38"/>
      <c r="I130" s="134"/>
      <c r="J130" s="134"/>
      <c r="K130" s="38"/>
      <c r="L130" s="38"/>
      <c r="M130" s="55"/>
      <c r="S130" s="38"/>
      <c r="T130" s="38"/>
      <c r="U130" s="38"/>
      <c r="V130" s="38"/>
      <c r="W130" s="38"/>
      <c r="X130" s="38"/>
      <c r="Y130" s="38"/>
      <c r="Z130" s="38"/>
      <c r="AA130" s="38"/>
      <c r="AB130" s="38"/>
      <c r="AC130" s="38"/>
      <c r="AD130" s="38"/>
      <c r="AE130" s="38"/>
    </row>
    <row r="131" s="11" customFormat="1" ht="29.28" customHeight="1">
      <c r="A131" s="178"/>
      <c r="B131" s="179"/>
      <c r="C131" s="180" t="s">
        <v>148</v>
      </c>
      <c r="D131" s="181" t="s">
        <v>63</v>
      </c>
      <c r="E131" s="181" t="s">
        <v>59</v>
      </c>
      <c r="F131" s="181" t="s">
        <v>60</v>
      </c>
      <c r="G131" s="181" t="s">
        <v>149</v>
      </c>
      <c r="H131" s="181" t="s">
        <v>150</v>
      </c>
      <c r="I131" s="182" t="s">
        <v>151</v>
      </c>
      <c r="J131" s="182" t="s">
        <v>152</v>
      </c>
      <c r="K131" s="181" t="s">
        <v>139</v>
      </c>
      <c r="L131" s="183" t="s">
        <v>153</v>
      </c>
      <c r="M131" s="184"/>
      <c r="N131" s="86" t="s">
        <v>1</v>
      </c>
      <c r="O131" s="87" t="s">
        <v>42</v>
      </c>
      <c r="P131" s="87" t="s">
        <v>154</v>
      </c>
      <c r="Q131" s="87" t="s">
        <v>155</v>
      </c>
      <c r="R131" s="87" t="s">
        <v>156</v>
      </c>
      <c r="S131" s="87" t="s">
        <v>157</v>
      </c>
      <c r="T131" s="87" t="s">
        <v>158</v>
      </c>
      <c r="U131" s="87" t="s">
        <v>159</v>
      </c>
      <c r="V131" s="87" t="s">
        <v>160</v>
      </c>
      <c r="W131" s="87" t="s">
        <v>161</v>
      </c>
      <c r="X131" s="88" t="s">
        <v>162</v>
      </c>
      <c r="Y131" s="178"/>
      <c r="Z131" s="178"/>
      <c r="AA131" s="178"/>
      <c r="AB131" s="178"/>
      <c r="AC131" s="178"/>
      <c r="AD131" s="178"/>
      <c r="AE131" s="178"/>
    </row>
    <row r="132" s="2" customFormat="1" ht="22.8" customHeight="1">
      <c r="A132" s="38"/>
      <c r="B132" s="39"/>
      <c r="C132" s="93" t="s">
        <v>163</v>
      </c>
      <c r="D132" s="38"/>
      <c r="E132" s="38"/>
      <c r="F132" s="38"/>
      <c r="G132" s="38"/>
      <c r="H132" s="38"/>
      <c r="I132" s="134"/>
      <c r="J132" s="134"/>
      <c r="K132" s="185">
        <f>BK132</f>
        <v>0</v>
      </c>
      <c r="L132" s="38"/>
      <c r="M132" s="39"/>
      <c r="N132" s="89"/>
      <c r="O132" s="73"/>
      <c r="P132" s="90"/>
      <c r="Q132" s="186">
        <f>Q133+Q640</f>
        <v>0</v>
      </c>
      <c r="R132" s="186">
        <f>R133+R640</f>
        <v>0</v>
      </c>
      <c r="S132" s="90"/>
      <c r="T132" s="187">
        <f>T133+T640</f>
        <v>0</v>
      </c>
      <c r="U132" s="90"/>
      <c r="V132" s="187">
        <f>V133+V640</f>
        <v>3668.0030380799999</v>
      </c>
      <c r="W132" s="90"/>
      <c r="X132" s="188">
        <f>X133+X640</f>
        <v>1287.0311400000001</v>
      </c>
      <c r="Y132" s="38"/>
      <c r="Z132" s="38"/>
      <c r="AA132" s="38"/>
      <c r="AB132" s="38"/>
      <c r="AC132" s="38"/>
      <c r="AD132" s="38"/>
      <c r="AE132" s="38"/>
      <c r="AT132" s="19" t="s">
        <v>79</v>
      </c>
      <c r="AU132" s="19" t="s">
        <v>141</v>
      </c>
      <c r="BK132" s="189">
        <f>BK133+BK640</f>
        <v>0</v>
      </c>
    </row>
    <row r="133" s="12" customFormat="1" ht="25.92" customHeight="1">
      <c r="A133" s="12"/>
      <c r="B133" s="190"/>
      <c r="C133" s="12"/>
      <c r="D133" s="191" t="s">
        <v>79</v>
      </c>
      <c r="E133" s="192" t="s">
        <v>281</v>
      </c>
      <c r="F133" s="192" t="s">
        <v>282</v>
      </c>
      <c r="G133" s="12"/>
      <c r="H133" s="12"/>
      <c r="I133" s="193"/>
      <c r="J133" s="193"/>
      <c r="K133" s="194">
        <f>BK133</f>
        <v>0</v>
      </c>
      <c r="L133" s="12"/>
      <c r="M133" s="190"/>
      <c r="N133" s="195"/>
      <c r="O133" s="196"/>
      <c r="P133" s="196"/>
      <c r="Q133" s="197">
        <f>Q134+Q280+Q299+Q314+Q466+Q474+Q521+Q612+Q637</f>
        <v>0</v>
      </c>
      <c r="R133" s="197">
        <f>R134+R280+R299+R314+R466+R474+R521+R612+R637</f>
        <v>0</v>
      </c>
      <c r="S133" s="196"/>
      <c r="T133" s="198">
        <f>T134+T280+T299+T314+T466+T474+T521+T612+T637</f>
        <v>0</v>
      </c>
      <c r="U133" s="196"/>
      <c r="V133" s="198">
        <f>V134+V280+V299+V314+V466+V474+V521+V612+V637</f>
        <v>3665.7005953799999</v>
      </c>
      <c r="W133" s="196"/>
      <c r="X133" s="199">
        <f>X134+X280+X299+X314+X466+X474+X521+X612+X637</f>
        <v>1287.0311400000001</v>
      </c>
      <c r="Y133" s="12"/>
      <c r="Z133" s="12"/>
      <c r="AA133" s="12"/>
      <c r="AB133" s="12"/>
      <c r="AC133" s="12"/>
      <c r="AD133" s="12"/>
      <c r="AE133" s="12"/>
      <c r="AR133" s="191" t="s">
        <v>87</v>
      </c>
      <c r="AT133" s="200" t="s">
        <v>79</v>
      </c>
      <c r="AU133" s="200" t="s">
        <v>80</v>
      </c>
      <c r="AY133" s="191" t="s">
        <v>167</v>
      </c>
      <c r="BK133" s="201">
        <f>BK134+BK280+BK299+BK314+BK466+BK474+BK521+BK612+BK637</f>
        <v>0</v>
      </c>
    </row>
    <row r="134" s="12" customFormat="1" ht="22.8" customHeight="1">
      <c r="A134" s="12"/>
      <c r="B134" s="190"/>
      <c r="C134" s="12"/>
      <c r="D134" s="191" t="s">
        <v>79</v>
      </c>
      <c r="E134" s="202" t="s">
        <v>87</v>
      </c>
      <c r="F134" s="202" t="s">
        <v>283</v>
      </c>
      <c r="G134" s="12"/>
      <c r="H134" s="12"/>
      <c r="I134" s="193"/>
      <c r="J134" s="193"/>
      <c r="K134" s="203">
        <f>BK134</f>
        <v>0</v>
      </c>
      <c r="L134" s="12"/>
      <c r="M134" s="190"/>
      <c r="N134" s="195"/>
      <c r="O134" s="196"/>
      <c r="P134" s="196"/>
      <c r="Q134" s="197">
        <f>SUM(Q135:Q279)</f>
        <v>0</v>
      </c>
      <c r="R134" s="197">
        <f>SUM(R135:R279)</f>
        <v>0</v>
      </c>
      <c r="S134" s="196"/>
      <c r="T134" s="198">
        <f>SUM(T135:T279)</f>
        <v>0</v>
      </c>
      <c r="U134" s="196"/>
      <c r="V134" s="198">
        <f>SUM(V135:V279)</f>
        <v>82.845260400000001</v>
      </c>
      <c r="W134" s="196"/>
      <c r="X134" s="199">
        <f>SUM(X135:X279)</f>
        <v>1253.9631400000001</v>
      </c>
      <c r="Y134" s="12"/>
      <c r="Z134" s="12"/>
      <c r="AA134" s="12"/>
      <c r="AB134" s="12"/>
      <c r="AC134" s="12"/>
      <c r="AD134" s="12"/>
      <c r="AE134" s="12"/>
      <c r="AR134" s="191" t="s">
        <v>87</v>
      </c>
      <c r="AT134" s="200" t="s">
        <v>79</v>
      </c>
      <c r="AU134" s="200" t="s">
        <v>87</v>
      </c>
      <c r="AY134" s="191" t="s">
        <v>167</v>
      </c>
      <c r="BK134" s="201">
        <f>SUM(BK135:BK279)</f>
        <v>0</v>
      </c>
    </row>
    <row r="135" s="2" customFormat="1" ht="24" customHeight="1">
      <c r="A135" s="38"/>
      <c r="B135" s="204"/>
      <c r="C135" s="205" t="s">
        <v>87</v>
      </c>
      <c r="D135" s="205" t="s">
        <v>170</v>
      </c>
      <c r="E135" s="206" t="s">
        <v>493</v>
      </c>
      <c r="F135" s="207" t="s">
        <v>494</v>
      </c>
      <c r="G135" s="208" t="s">
        <v>305</v>
      </c>
      <c r="H135" s="209">
        <v>42</v>
      </c>
      <c r="I135" s="210"/>
      <c r="J135" s="210"/>
      <c r="K135" s="211">
        <f>ROUND(P135*H135,2)</f>
        <v>0</v>
      </c>
      <c r="L135" s="207" t="s">
        <v>174</v>
      </c>
      <c r="M135" s="39"/>
      <c r="N135" s="212" t="s">
        <v>1</v>
      </c>
      <c r="O135" s="213" t="s">
        <v>43</v>
      </c>
      <c r="P135" s="214">
        <f>I135+J135</f>
        <v>0</v>
      </c>
      <c r="Q135" s="214">
        <f>ROUND(I135*H135,2)</f>
        <v>0</v>
      </c>
      <c r="R135" s="214">
        <f>ROUND(J135*H135,2)</f>
        <v>0</v>
      </c>
      <c r="S135" s="77"/>
      <c r="T135" s="215">
        <f>S135*H135</f>
        <v>0</v>
      </c>
      <c r="U135" s="215">
        <v>0</v>
      </c>
      <c r="V135" s="215">
        <f>U135*H135</f>
        <v>0</v>
      </c>
      <c r="W135" s="215">
        <v>0</v>
      </c>
      <c r="X135" s="216">
        <f>W135*H135</f>
        <v>0</v>
      </c>
      <c r="Y135" s="38"/>
      <c r="Z135" s="38"/>
      <c r="AA135" s="38"/>
      <c r="AB135" s="38"/>
      <c r="AC135" s="38"/>
      <c r="AD135" s="38"/>
      <c r="AE135" s="38"/>
      <c r="AR135" s="217" t="s">
        <v>185</v>
      </c>
      <c r="AT135" s="217" t="s">
        <v>170</v>
      </c>
      <c r="AU135" s="217" t="s">
        <v>89</v>
      </c>
      <c r="AY135" s="19" t="s">
        <v>167</v>
      </c>
      <c r="BE135" s="218">
        <f>IF(O135="základní",K135,0)</f>
        <v>0</v>
      </c>
      <c r="BF135" s="218">
        <f>IF(O135="snížená",K135,0)</f>
        <v>0</v>
      </c>
      <c r="BG135" s="218">
        <f>IF(O135="zákl. přenesená",K135,0)</f>
        <v>0</v>
      </c>
      <c r="BH135" s="218">
        <f>IF(O135="sníž. přenesená",K135,0)</f>
        <v>0</v>
      </c>
      <c r="BI135" s="218">
        <f>IF(O135="nulová",K135,0)</f>
        <v>0</v>
      </c>
      <c r="BJ135" s="19" t="s">
        <v>87</v>
      </c>
      <c r="BK135" s="218">
        <f>ROUND(P135*H135,2)</f>
        <v>0</v>
      </c>
      <c r="BL135" s="19" t="s">
        <v>185</v>
      </c>
      <c r="BM135" s="217" t="s">
        <v>495</v>
      </c>
    </row>
    <row r="136" s="2" customFormat="1">
      <c r="A136" s="38"/>
      <c r="B136" s="39"/>
      <c r="C136" s="38"/>
      <c r="D136" s="219" t="s">
        <v>177</v>
      </c>
      <c r="E136" s="38"/>
      <c r="F136" s="220" t="s">
        <v>496</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177</v>
      </c>
      <c r="AU136" s="19" t="s">
        <v>89</v>
      </c>
    </row>
    <row r="137" s="2" customFormat="1">
      <c r="A137" s="38"/>
      <c r="B137" s="39"/>
      <c r="C137" s="38"/>
      <c r="D137" s="219" t="s">
        <v>288</v>
      </c>
      <c r="E137" s="38"/>
      <c r="F137" s="223" t="s">
        <v>497</v>
      </c>
      <c r="G137" s="38"/>
      <c r="H137" s="38"/>
      <c r="I137" s="134"/>
      <c r="J137" s="134"/>
      <c r="K137" s="38"/>
      <c r="L137" s="38"/>
      <c r="M137" s="39"/>
      <c r="N137" s="221"/>
      <c r="O137" s="222"/>
      <c r="P137" s="77"/>
      <c r="Q137" s="77"/>
      <c r="R137" s="77"/>
      <c r="S137" s="77"/>
      <c r="T137" s="77"/>
      <c r="U137" s="77"/>
      <c r="V137" s="77"/>
      <c r="W137" s="77"/>
      <c r="X137" s="78"/>
      <c r="Y137" s="38"/>
      <c r="Z137" s="38"/>
      <c r="AA137" s="38"/>
      <c r="AB137" s="38"/>
      <c r="AC137" s="38"/>
      <c r="AD137" s="38"/>
      <c r="AE137" s="38"/>
      <c r="AT137" s="19" t="s">
        <v>288</v>
      </c>
      <c r="AU137" s="19" t="s">
        <v>89</v>
      </c>
    </row>
    <row r="138" s="2" customFormat="1" ht="24" customHeight="1">
      <c r="A138" s="38"/>
      <c r="B138" s="204"/>
      <c r="C138" s="205" t="s">
        <v>89</v>
      </c>
      <c r="D138" s="205" t="s">
        <v>170</v>
      </c>
      <c r="E138" s="206" t="s">
        <v>498</v>
      </c>
      <c r="F138" s="207" t="s">
        <v>499</v>
      </c>
      <c r="G138" s="208" t="s">
        <v>500</v>
      </c>
      <c r="H138" s="209">
        <v>9</v>
      </c>
      <c r="I138" s="210"/>
      <c r="J138" s="210"/>
      <c r="K138" s="211">
        <f>ROUND(P138*H138,2)</f>
        <v>0</v>
      </c>
      <c r="L138" s="207" t="s">
        <v>174</v>
      </c>
      <c r="M138" s="39"/>
      <c r="N138" s="212" t="s">
        <v>1</v>
      </c>
      <c r="O138" s="213" t="s">
        <v>43</v>
      </c>
      <c r="P138" s="214">
        <f>I138+J138</f>
        <v>0</v>
      </c>
      <c r="Q138" s="214">
        <f>ROUND(I138*H138,2)</f>
        <v>0</v>
      </c>
      <c r="R138" s="214">
        <f>ROUND(J138*H138,2)</f>
        <v>0</v>
      </c>
      <c r="S138" s="77"/>
      <c r="T138" s="215">
        <f>S138*H138</f>
        <v>0</v>
      </c>
      <c r="U138" s="215">
        <v>0</v>
      </c>
      <c r="V138" s="215">
        <f>U138*H138</f>
        <v>0</v>
      </c>
      <c r="W138" s="215">
        <v>0</v>
      </c>
      <c r="X138" s="216">
        <f>W138*H138</f>
        <v>0</v>
      </c>
      <c r="Y138" s="38"/>
      <c r="Z138" s="38"/>
      <c r="AA138" s="38"/>
      <c r="AB138" s="38"/>
      <c r="AC138" s="38"/>
      <c r="AD138" s="38"/>
      <c r="AE138" s="38"/>
      <c r="AR138" s="217" t="s">
        <v>185</v>
      </c>
      <c r="AT138" s="217" t="s">
        <v>170</v>
      </c>
      <c r="AU138" s="217" t="s">
        <v>89</v>
      </c>
      <c r="AY138" s="19" t="s">
        <v>167</v>
      </c>
      <c r="BE138" s="218">
        <f>IF(O138="základní",K138,0)</f>
        <v>0</v>
      </c>
      <c r="BF138" s="218">
        <f>IF(O138="snížená",K138,0)</f>
        <v>0</v>
      </c>
      <c r="BG138" s="218">
        <f>IF(O138="zákl. přenesená",K138,0)</f>
        <v>0</v>
      </c>
      <c r="BH138" s="218">
        <f>IF(O138="sníž. přenesená",K138,0)</f>
        <v>0</v>
      </c>
      <c r="BI138" s="218">
        <f>IF(O138="nulová",K138,0)</f>
        <v>0</v>
      </c>
      <c r="BJ138" s="19" t="s">
        <v>87</v>
      </c>
      <c r="BK138" s="218">
        <f>ROUND(P138*H138,2)</f>
        <v>0</v>
      </c>
      <c r="BL138" s="19" t="s">
        <v>185</v>
      </c>
      <c r="BM138" s="217" t="s">
        <v>501</v>
      </c>
    </row>
    <row r="139" s="2" customFormat="1">
      <c r="A139" s="38"/>
      <c r="B139" s="39"/>
      <c r="C139" s="38"/>
      <c r="D139" s="219" t="s">
        <v>177</v>
      </c>
      <c r="E139" s="38"/>
      <c r="F139" s="220" t="s">
        <v>502</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177</v>
      </c>
      <c r="AU139" s="19" t="s">
        <v>89</v>
      </c>
    </row>
    <row r="140" s="2" customFormat="1">
      <c r="A140" s="38"/>
      <c r="B140" s="39"/>
      <c r="C140" s="38"/>
      <c r="D140" s="219" t="s">
        <v>288</v>
      </c>
      <c r="E140" s="38"/>
      <c r="F140" s="223" t="s">
        <v>503</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288</v>
      </c>
      <c r="AU140" s="19" t="s">
        <v>89</v>
      </c>
    </row>
    <row r="141" s="2" customFormat="1" ht="24" customHeight="1">
      <c r="A141" s="38"/>
      <c r="B141" s="204"/>
      <c r="C141" s="205" t="s">
        <v>181</v>
      </c>
      <c r="D141" s="205" t="s">
        <v>170</v>
      </c>
      <c r="E141" s="206" t="s">
        <v>504</v>
      </c>
      <c r="F141" s="207" t="s">
        <v>505</v>
      </c>
      <c r="G141" s="208" t="s">
        <v>500</v>
      </c>
      <c r="H141" s="209">
        <v>8</v>
      </c>
      <c r="I141" s="210"/>
      <c r="J141" s="210"/>
      <c r="K141" s="211">
        <f>ROUND(P141*H141,2)</f>
        <v>0</v>
      </c>
      <c r="L141" s="207" t="s">
        <v>174</v>
      </c>
      <c r="M141" s="39"/>
      <c r="N141" s="212" t="s">
        <v>1</v>
      </c>
      <c r="O141" s="213" t="s">
        <v>43</v>
      </c>
      <c r="P141" s="214">
        <f>I141+J141</f>
        <v>0</v>
      </c>
      <c r="Q141" s="214">
        <f>ROUND(I141*H141,2)</f>
        <v>0</v>
      </c>
      <c r="R141" s="214">
        <f>ROUND(J141*H141,2)</f>
        <v>0</v>
      </c>
      <c r="S141" s="77"/>
      <c r="T141" s="215">
        <f>S141*H141</f>
        <v>0</v>
      </c>
      <c r="U141" s="215">
        <v>0</v>
      </c>
      <c r="V141" s="215">
        <f>U141*H141</f>
        <v>0</v>
      </c>
      <c r="W141" s="215">
        <v>0</v>
      </c>
      <c r="X141" s="216">
        <f>W141*H141</f>
        <v>0</v>
      </c>
      <c r="Y141" s="38"/>
      <c r="Z141" s="38"/>
      <c r="AA141" s="38"/>
      <c r="AB141" s="38"/>
      <c r="AC141" s="38"/>
      <c r="AD141" s="38"/>
      <c r="AE141" s="38"/>
      <c r="AR141" s="217" t="s">
        <v>185</v>
      </c>
      <c r="AT141" s="217" t="s">
        <v>170</v>
      </c>
      <c r="AU141" s="217" t="s">
        <v>89</v>
      </c>
      <c r="AY141" s="19" t="s">
        <v>167</v>
      </c>
      <c r="BE141" s="218">
        <f>IF(O141="základní",K141,0)</f>
        <v>0</v>
      </c>
      <c r="BF141" s="218">
        <f>IF(O141="snížená",K141,0)</f>
        <v>0</v>
      </c>
      <c r="BG141" s="218">
        <f>IF(O141="zákl. přenesená",K141,0)</f>
        <v>0</v>
      </c>
      <c r="BH141" s="218">
        <f>IF(O141="sníž. přenesená",K141,0)</f>
        <v>0</v>
      </c>
      <c r="BI141" s="218">
        <f>IF(O141="nulová",K141,0)</f>
        <v>0</v>
      </c>
      <c r="BJ141" s="19" t="s">
        <v>87</v>
      </c>
      <c r="BK141" s="218">
        <f>ROUND(P141*H141,2)</f>
        <v>0</v>
      </c>
      <c r="BL141" s="19" t="s">
        <v>185</v>
      </c>
      <c r="BM141" s="217" t="s">
        <v>506</v>
      </c>
    </row>
    <row r="142" s="2" customFormat="1">
      <c r="A142" s="38"/>
      <c r="B142" s="39"/>
      <c r="C142" s="38"/>
      <c r="D142" s="219" t="s">
        <v>177</v>
      </c>
      <c r="E142" s="38"/>
      <c r="F142" s="220" t="s">
        <v>507</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177</v>
      </c>
      <c r="AU142" s="19" t="s">
        <v>89</v>
      </c>
    </row>
    <row r="143" s="2" customFormat="1">
      <c r="A143" s="38"/>
      <c r="B143" s="39"/>
      <c r="C143" s="38"/>
      <c r="D143" s="219" t="s">
        <v>288</v>
      </c>
      <c r="E143" s="38"/>
      <c r="F143" s="223" t="s">
        <v>503</v>
      </c>
      <c r="G143" s="38"/>
      <c r="H143" s="38"/>
      <c r="I143" s="134"/>
      <c r="J143" s="134"/>
      <c r="K143" s="38"/>
      <c r="L143" s="38"/>
      <c r="M143" s="39"/>
      <c r="N143" s="221"/>
      <c r="O143" s="222"/>
      <c r="P143" s="77"/>
      <c r="Q143" s="77"/>
      <c r="R143" s="77"/>
      <c r="S143" s="77"/>
      <c r="T143" s="77"/>
      <c r="U143" s="77"/>
      <c r="V143" s="77"/>
      <c r="W143" s="77"/>
      <c r="X143" s="78"/>
      <c r="Y143" s="38"/>
      <c r="Z143" s="38"/>
      <c r="AA143" s="38"/>
      <c r="AB143" s="38"/>
      <c r="AC143" s="38"/>
      <c r="AD143" s="38"/>
      <c r="AE143" s="38"/>
      <c r="AT143" s="19" t="s">
        <v>288</v>
      </c>
      <c r="AU143" s="19" t="s">
        <v>89</v>
      </c>
    </row>
    <row r="144" s="2" customFormat="1" ht="24" customHeight="1">
      <c r="A144" s="38"/>
      <c r="B144" s="204"/>
      <c r="C144" s="205" t="s">
        <v>185</v>
      </c>
      <c r="D144" s="205" t="s">
        <v>170</v>
      </c>
      <c r="E144" s="206" t="s">
        <v>508</v>
      </c>
      <c r="F144" s="207" t="s">
        <v>509</v>
      </c>
      <c r="G144" s="208" t="s">
        <v>500</v>
      </c>
      <c r="H144" s="209">
        <v>17</v>
      </c>
      <c r="I144" s="210"/>
      <c r="J144" s="210"/>
      <c r="K144" s="211">
        <f>ROUND(P144*H144,2)</f>
        <v>0</v>
      </c>
      <c r="L144" s="207" t="s">
        <v>174</v>
      </c>
      <c r="M144" s="39"/>
      <c r="N144" s="212" t="s">
        <v>1</v>
      </c>
      <c r="O144" s="213" t="s">
        <v>43</v>
      </c>
      <c r="P144" s="214">
        <f>I144+J144</f>
        <v>0</v>
      </c>
      <c r="Q144" s="214">
        <f>ROUND(I144*H144,2)</f>
        <v>0</v>
      </c>
      <c r="R144" s="214">
        <f>ROUND(J144*H144,2)</f>
        <v>0</v>
      </c>
      <c r="S144" s="77"/>
      <c r="T144" s="215">
        <f>S144*H144</f>
        <v>0</v>
      </c>
      <c r="U144" s="215">
        <v>5.0000000000000002E-05</v>
      </c>
      <c r="V144" s="215">
        <f>U144*H144</f>
        <v>0.00085000000000000006</v>
      </c>
      <c r="W144" s="215">
        <v>0</v>
      </c>
      <c r="X144" s="216">
        <f>W144*H144</f>
        <v>0</v>
      </c>
      <c r="Y144" s="38"/>
      <c r="Z144" s="38"/>
      <c r="AA144" s="38"/>
      <c r="AB144" s="38"/>
      <c r="AC144" s="38"/>
      <c r="AD144" s="38"/>
      <c r="AE144" s="38"/>
      <c r="AR144" s="217" t="s">
        <v>185</v>
      </c>
      <c r="AT144" s="217" t="s">
        <v>170</v>
      </c>
      <c r="AU144" s="217" t="s">
        <v>89</v>
      </c>
      <c r="AY144" s="19" t="s">
        <v>167</v>
      </c>
      <c r="BE144" s="218">
        <f>IF(O144="základní",K144,0)</f>
        <v>0</v>
      </c>
      <c r="BF144" s="218">
        <f>IF(O144="snížená",K144,0)</f>
        <v>0</v>
      </c>
      <c r="BG144" s="218">
        <f>IF(O144="zákl. přenesená",K144,0)</f>
        <v>0</v>
      </c>
      <c r="BH144" s="218">
        <f>IF(O144="sníž. přenesená",K144,0)</f>
        <v>0</v>
      </c>
      <c r="BI144" s="218">
        <f>IF(O144="nulová",K144,0)</f>
        <v>0</v>
      </c>
      <c r="BJ144" s="19" t="s">
        <v>87</v>
      </c>
      <c r="BK144" s="218">
        <f>ROUND(P144*H144,2)</f>
        <v>0</v>
      </c>
      <c r="BL144" s="19" t="s">
        <v>185</v>
      </c>
      <c r="BM144" s="217" t="s">
        <v>510</v>
      </c>
    </row>
    <row r="145" s="2" customFormat="1">
      <c r="A145" s="38"/>
      <c r="B145" s="39"/>
      <c r="C145" s="38"/>
      <c r="D145" s="219" t="s">
        <v>177</v>
      </c>
      <c r="E145" s="38"/>
      <c r="F145" s="220" t="s">
        <v>511</v>
      </c>
      <c r="G145" s="38"/>
      <c r="H145" s="38"/>
      <c r="I145" s="134"/>
      <c r="J145" s="134"/>
      <c r="K145" s="38"/>
      <c r="L145" s="38"/>
      <c r="M145" s="39"/>
      <c r="N145" s="221"/>
      <c r="O145" s="222"/>
      <c r="P145" s="77"/>
      <c r="Q145" s="77"/>
      <c r="R145" s="77"/>
      <c r="S145" s="77"/>
      <c r="T145" s="77"/>
      <c r="U145" s="77"/>
      <c r="V145" s="77"/>
      <c r="W145" s="77"/>
      <c r="X145" s="78"/>
      <c r="Y145" s="38"/>
      <c r="Z145" s="38"/>
      <c r="AA145" s="38"/>
      <c r="AB145" s="38"/>
      <c r="AC145" s="38"/>
      <c r="AD145" s="38"/>
      <c r="AE145" s="38"/>
      <c r="AT145" s="19" t="s">
        <v>177</v>
      </c>
      <c r="AU145" s="19" t="s">
        <v>89</v>
      </c>
    </row>
    <row r="146" s="2" customFormat="1">
      <c r="A146" s="38"/>
      <c r="B146" s="39"/>
      <c r="C146" s="38"/>
      <c r="D146" s="219" t="s">
        <v>288</v>
      </c>
      <c r="E146" s="38"/>
      <c r="F146" s="223" t="s">
        <v>512</v>
      </c>
      <c r="G146" s="38"/>
      <c r="H146" s="38"/>
      <c r="I146" s="134"/>
      <c r="J146" s="134"/>
      <c r="K146" s="38"/>
      <c r="L146" s="38"/>
      <c r="M146" s="39"/>
      <c r="N146" s="221"/>
      <c r="O146" s="222"/>
      <c r="P146" s="77"/>
      <c r="Q146" s="77"/>
      <c r="R146" s="77"/>
      <c r="S146" s="77"/>
      <c r="T146" s="77"/>
      <c r="U146" s="77"/>
      <c r="V146" s="77"/>
      <c r="W146" s="77"/>
      <c r="X146" s="78"/>
      <c r="Y146" s="38"/>
      <c r="Z146" s="38"/>
      <c r="AA146" s="38"/>
      <c r="AB146" s="38"/>
      <c r="AC146" s="38"/>
      <c r="AD146" s="38"/>
      <c r="AE146" s="38"/>
      <c r="AT146" s="19" t="s">
        <v>288</v>
      </c>
      <c r="AU146" s="19" t="s">
        <v>89</v>
      </c>
    </row>
    <row r="147" s="2" customFormat="1" ht="24" customHeight="1">
      <c r="A147" s="38"/>
      <c r="B147" s="204"/>
      <c r="C147" s="205" t="s">
        <v>166</v>
      </c>
      <c r="D147" s="205" t="s">
        <v>170</v>
      </c>
      <c r="E147" s="206" t="s">
        <v>513</v>
      </c>
      <c r="F147" s="207" t="s">
        <v>514</v>
      </c>
      <c r="G147" s="208" t="s">
        <v>500</v>
      </c>
      <c r="H147" s="209">
        <v>9</v>
      </c>
      <c r="I147" s="210"/>
      <c r="J147" s="210"/>
      <c r="K147" s="211">
        <f>ROUND(P147*H147,2)</f>
        <v>0</v>
      </c>
      <c r="L147" s="207" t="s">
        <v>174</v>
      </c>
      <c r="M147" s="39"/>
      <c r="N147" s="212" t="s">
        <v>1</v>
      </c>
      <c r="O147" s="213" t="s">
        <v>43</v>
      </c>
      <c r="P147" s="214">
        <f>I147+J147</f>
        <v>0</v>
      </c>
      <c r="Q147" s="214">
        <f>ROUND(I147*H147,2)</f>
        <v>0</v>
      </c>
      <c r="R147" s="214">
        <f>ROUND(J147*H147,2)</f>
        <v>0</v>
      </c>
      <c r="S147" s="77"/>
      <c r="T147" s="215">
        <f>S147*H147</f>
        <v>0</v>
      </c>
      <c r="U147" s="215">
        <v>5.0000000000000002E-05</v>
      </c>
      <c r="V147" s="215">
        <f>U147*H147</f>
        <v>0.00045000000000000004</v>
      </c>
      <c r="W147" s="215">
        <v>0</v>
      </c>
      <c r="X147" s="216">
        <f>W147*H147</f>
        <v>0</v>
      </c>
      <c r="Y147" s="38"/>
      <c r="Z147" s="38"/>
      <c r="AA147" s="38"/>
      <c r="AB147" s="38"/>
      <c r="AC147" s="38"/>
      <c r="AD147" s="38"/>
      <c r="AE147" s="38"/>
      <c r="AR147" s="217" t="s">
        <v>185</v>
      </c>
      <c r="AT147" s="217" t="s">
        <v>170</v>
      </c>
      <c r="AU147" s="217" t="s">
        <v>89</v>
      </c>
      <c r="AY147" s="19" t="s">
        <v>167</v>
      </c>
      <c r="BE147" s="218">
        <f>IF(O147="základní",K147,0)</f>
        <v>0</v>
      </c>
      <c r="BF147" s="218">
        <f>IF(O147="snížená",K147,0)</f>
        <v>0</v>
      </c>
      <c r="BG147" s="218">
        <f>IF(O147="zákl. přenesená",K147,0)</f>
        <v>0</v>
      </c>
      <c r="BH147" s="218">
        <f>IF(O147="sníž. přenesená",K147,0)</f>
        <v>0</v>
      </c>
      <c r="BI147" s="218">
        <f>IF(O147="nulová",K147,0)</f>
        <v>0</v>
      </c>
      <c r="BJ147" s="19" t="s">
        <v>87</v>
      </c>
      <c r="BK147" s="218">
        <f>ROUND(P147*H147,2)</f>
        <v>0</v>
      </c>
      <c r="BL147" s="19" t="s">
        <v>185</v>
      </c>
      <c r="BM147" s="217" t="s">
        <v>515</v>
      </c>
    </row>
    <row r="148" s="2" customFormat="1">
      <c r="A148" s="38"/>
      <c r="B148" s="39"/>
      <c r="C148" s="38"/>
      <c r="D148" s="219" t="s">
        <v>177</v>
      </c>
      <c r="E148" s="38"/>
      <c r="F148" s="220" t="s">
        <v>516</v>
      </c>
      <c r="G148" s="38"/>
      <c r="H148" s="38"/>
      <c r="I148" s="134"/>
      <c r="J148" s="134"/>
      <c r="K148" s="38"/>
      <c r="L148" s="38"/>
      <c r="M148" s="39"/>
      <c r="N148" s="221"/>
      <c r="O148" s="222"/>
      <c r="P148" s="77"/>
      <c r="Q148" s="77"/>
      <c r="R148" s="77"/>
      <c r="S148" s="77"/>
      <c r="T148" s="77"/>
      <c r="U148" s="77"/>
      <c r="V148" s="77"/>
      <c r="W148" s="77"/>
      <c r="X148" s="78"/>
      <c r="Y148" s="38"/>
      <c r="Z148" s="38"/>
      <c r="AA148" s="38"/>
      <c r="AB148" s="38"/>
      <c r="AC148" s="38"/>
      <c r="AD148" s="38"/>
      <c r="AE148" s="38"/>
      <c r="AT148" s="19" t="s">
        <v>177</v>
      </c>
      <c r="AU148" s="19" t="s">
        <v>89</v>
      </c>
    </row>
    <row r="149" s="2" customFormat="1">
      <c r="A149" s="38"/>
      <c r="B149" s="39"/>
      <c r="C149" s="38"/>
      <c r="D149" s="219" t="s">
        <v>288</v>
      </c>
      <c r="E149" s="38"/>
      <c r="F149" s="223" t="s">
        <v>512</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288</v>
      </c>
      <c r="AU149" s="19" t="s">
        <v>89</v>
      </c>
    </row>
    <row r="150" s="2" customFormat="1" ht="24" customHeight="1">
      <c r="A150" s="38"/>
      <c r="B150" s="204"/>
      <c r="C150" s="205" t="s">
        <v>195</v>
      </c>
      <c r="D150" s="205" t="s">
        <v>170</v>
      </c>
      <c r="E150" s="206" t="s">
        <v>517</v>
      </c>
      <c r="F150" s="207" t="s">
        <v>518</v>
      </c>
      <c r="G150" s="208" t="s">
        <v>500</v>
      </c>
      <c r="H150" s="209">
        <v>5</v>
      </c>
      <c r="I150" s="210"/>
      <c r="J150" s="210"/>
      <c r="K150" s="211">
        <f>ROUND(P150*H150,2)</f>
        <v>0</v>
      </c>
      <c r="L150" s="207" t="s">
        <v>174</v>
      </c>
      <c r="M150" s="39"/>
      <c r="N150" s="212" t="s">
        <v>1</v>
      </c>
      <c r="O150" s="213" t="s">
        <v>43</v>
      </c>
      <c r="P150" s="214">
        <f>I150+J150</f>
        <v>0</v>
      </c>
      <c r="Q150" s="214">
        <f>ROUND(I150*H150,2)</f>
        <v>0</v>
      </c>
      <c r="R150" s="214">
        <f>ROUND(J150*H150,2)</f>
        <v>0</v>
      </c>
      <c r="S150" s="77"/>
      <c r="T150" s="215">
        <f>S150*H150</f>
        <v>0</v>
      </c>
      <c r="U150" s="215">
        <v>9.0000000000000006E-05</v>
      </c>
      <c r="V150" s="215">
        <f>U150*H150</f>
        <v>0.00045000000000000004</v>
      </c>
      <c r="W150" s="215">
        <v>0</v>
      </c>
      <c r="X150" s="216">
        <f>W150*H150</f>
        <v>0</v>
      </c>
      <c r="Y150" s="38"/>
      <c r="Z150" s="38"/>
      <c r="AA150" s="38"/>
      <c r="AB150" s="38"/>
      <c r="AC150" s="38"/>
      <c r="AD150" s="38"/>
      <c r="AE150" s="38"/>
      <c r="AR150" s="217" t="s">
        <v>185</v>
      </c>
      <c r="AT150" s="217" t="s">
        <v>170</v>
      </c>
      <c r="AU150" s="217" t="s">
        <v>89</v>
      </c>
      <c r="AY150" s="19" t="s">
        <v>167</v>
      </c>
      <c r="BE150" s="218">
        <f>IF(O150="základní",K150,0)</f>
        <v>0</v>
      </c>
      <c r="BF150" s="218">
        <f>IF(O150="snížená",K150,0)</f>
        <v>0</v>
      </c>
      <c r="BG150" s="218">
        <f>IF(O150="zákl. přenesená",K150,0)</f>
        <v>0</v>
      </c>
      <c r="BH150" s="218">
        <f>IF(O150="sníž. přenesená",K150,0)</f>
        <v>0</v>
      </c>
      <c r="BI150" s="218">
        <f>IF(O150="nulová",K150,0)</f>
        <v>0</v>
      </c>
      <c r="BJ150" s="19" t="s">
        <v>87</v>
      </c>
      <c r="BK150" s="218">
        <f>ROUND(P150*H150,2)</f>
        <v>0</v>
      </c>
      <c r="BL150" s="19" t="s">
        <v>185</v>
      </c>
      <c r="BM150" s="217" t="s">
        <v>519</v>
      </c>
    </row>
    <row r="151" s="2" customFormat="1">
      <c r="A151" s="38"/>
      <c r="B151" s="39"/>
      <c r="C151" s="38"/>
      <c r="D151" s="219" t="s">
        <v>177</v>
      </c>
      <c r="E151" s="38"/>
      <c r="F151" s="220" t="s">
        <v>520</v>
      </c>
      <c r="G151" s="38"/>
      <c r="H151" s="38"/>
      <c r="I151" s="134"/>
      <c r="J151" s="134"/>
      <c r="K151" s="38"/>
      <c r="L151" s="38"/>
      <c r="M151" s="39"/>
      <c r="N151" s="221"/>
      <c r="O151" s="222"/>
      <c r="P151" s="77"/>
      <c r="Q151" s="77"/>
      <c r="R151" s="77"/>
      <c r="S151" s="77"/>
      <c r="T151" s="77"/>
      <c r="U151" s="77"/>
      <c r="V151" s="77"/>
      <c r="W151" s="77"/>
      <c r="X151" s="78"/>
      <c r="Y151" s="38"/>
      <c r="Z151" s="38"/>
      <c r="AA151" s="38"/>
      <c r="AB151" s="38"/>
      <c r="AC151" s="38"/>
      <c r="AD151" s="38"/>
      <c r="AE151" s="38"/>
      <c r="AT151" s="19" t="s">
        <v>177</v>
      </c>
      <c r="AU151" s="19" t="s">
        <v>89</v>
      </c>
    </row>
    <row r="152" s="2" customFormat="1">
      <c r="A152" s="38"/>
      <c r="B152" s="39"/>
      <c r="C152" s="38"/>
      <c r="D152" s="219" t="s">
        <v>288</v>
      </c>
      <c r="E152" s="38"/>
      <c r="F152" s="223" t="s">
        <v>512</v>
      </c>
      <c r="G152" s="38"/>
      <c r="H152" s="38"/>
      <c r="I152" s="134"/>
      <c r="J152" s="134"/>
      <c r="K152" s="38"/>
      <c r="L152" s="38"/>
      <c r="M152" s="39"/>
      <c r="N152" s="221"/>
      <c r="O152" s="222"/>
      <c r="P152" s="77"/>
      <c r="Q152" s="77"/>
      <c r="R152" s="77"/>
      <c r="S152" s="77"/>
      <c r="T152" s="77"/>
      <c r="U152" s="77"/>
      <c r="V152" s="77"/>
      <c r="W152" s="77"/>
      <c r="X152" s="78"/>
      <c r="Y152" s="38"/>
      <c r="Z152" s="38"/>
      <c r="AA152" s="38"/>
      <c r="AB152" s="38"/>
      <c r="AC152" s="38"/>
      <c r="AD152" s="38"/>
      <c r="AE152" s="38"/>
      <c r="AT152" s="19" t="s">
        <v>288</v>
      </c>
      <c r="AU152" s="19" t="s">
        <v>89</v>
      </c>
    </row>
    <row r="153" s="2" customFormat="1" ht="24" customHeight="1">
      <c r="A153" s="38"/>
      <c r="B153" s="204"/>
      <c r="C153" s="205" t="s">
        <v>200</v>
      </c>
      <c r="D153" s="205" t="s">
        <v>170</v>
      </c>
      <c r="E153" s="206" t="s">
        <v>521</v>
      </c>
      <c r="F153" s="207" t="s">
        <v>522</v>
      </c>
      <c r="G153" s="208" t="s">
        <v>305</v>
      </c>
      <c r="H153" s="209">
        <v>1099.5</v>
      </c>
      <c r="I153" s="210"/>
      <c r="J153" s="210"/>
      <c r="K153" s="211">
        <f>ROUND(P153*H153,2)</f>
        <v>0</v>
      </c>
      <c r="L153" s="207" t="s">
        <v>174</v>
      </c>
      <c r="M153" s="39"/>
      <c r="N153" s="212" t="s">
        <v>1</v>
      </c>
      <c r="O153" s="213" t="s">
        <v>43</v>
      </c>
      <c r="P153" s="214">
        <f>I153+J153</f>
        <v>0</v>
      </c>
      <c r="Q153" s="214">
        <f>ROUND(I153*H153,2)</f>
        <v>0</v>
      </c>
      <c r="R153" s="214">
        <f>ROUND(J153*H153,2)</f>
        <v>0</v>
      </c>
      <c r="S153" s="77"/>
      <c r="T153" s="215">
        <f>S153*H153</f>
        <v>0</v>
      </c>
      <c r="U153" s="215">
        <v>0</v>
      </c>
      <c r="V153" s="215">
        <f>U153*H153</f>
        <v>0</v>
      </c>
      <c r="W153" s="215">
        <v>0.26000000000000001</v>
      </c>
      <c r="X153" s="216">
        <f>W153*H153</f>
        <v>285.87</v>
      </c>
      <c r="Y153" s="38"/>
      <c r="Z153" s="38"/>
      <c r="AA153" s="38"/>
      <c r="AB153" s="38"/>
      <c r="AC153" s="38"/>
      <c r="AD153" s="38"/>
      <c r="AE153" s="38"/>
      <c r="AR153" s="217" t="s">
        <v>185</v>
      </c>
      <c r="AT153" s="217" t="s">
        <v>170</v>
      </c>
      <c r="AU153" s="217" t="s">
        <v>89</v>
      </c>
      <c r="AY153" s="19" t="s">
        <v>167</v>
      </c>
      <c r="BE153" s="218">
        <f>IF(O153="základní",K153,0)</f>
        <v>0</v>
      </c>
      <c r="BF153" s="218">
        <f>IF(O153="snížená",K153,0)</f>
        <v>0</v>
      </c>
      <c r="BG153" s="218">
        <f>IF(O153="zákl. přenesená",K153,0)</f>
        <v>0</v>
      </c>
      <c r="BH153" s="218">
        <f>IF(O153="sníž. přenesená",K153,0)</f>
        <v>0</v>
      </c>
      <c r="BI153" s="218">
        <f>IF(O153="nulová",K153,0)</f>
        <v>0</v>
      </c>
      <c r="BJ153" s="19" t="s">
        <v>87</v>
      </c>
      <c r="BK153" s="218">
        <f>ROUND(P153*H153,2)</f>
        <v>0</v>
      </c>
      <c r="BL153" s="19" t="s">
        <v>185</v>
      </c>
      <c r="BM153" s="217" t="s">
        <v>523</v>
      </c>
    </row>
    <row r="154" s="2" customFormat="1">
      <c r="A154" s="38"/>
      <c r="B154" s="39"/>
      <c r="C154" s="38"/>
      <c r="D154" s="219" t="s">
        <v>177</v>
      </c>
      <c r="E154" s="38"/>
      <c r="F154" s="220" t="s">
        <v>524</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177</v>
      </c>
      <c r="AU154" s="19" t="s">
        <v>89</v>
      </c>
    </row>
    <row r="155" s="2" customFormat="1">
      <c r="A155" s="38"/>
      <c r="B155" s="39"/>
      <c r="C155" s="38"/>
      <c r="D155" s="219" t="s">
        <v>288</v>
      </c>
      <c r="E155" s="38"/>
      <c r="F155" s="223" t="s">
        <v>525</v>
      </c>
      <c r="G155" s="38"/>
      <c r="H155" s="38"/>
      <c r="I155" s="134"/>
      <c r="J155" s="134"/>
      <c r="K155" s="38"/>
      <c r="L155" s="38"/>
      <c r="M155" s="39"/>
      <c r="N155" s="221"/>
      <c r="O155" s="222"/>
      <c r="P155" s="77"/>
      <c r="Q155" s="77"/>
      <c r="R155" s="77"/>
      <c r="S155" s="77"/>
      <c r="T155" s="77"/>
      <c r="U155" s="77"/>
      <c r="V155" s="77"/>
      <c r="W155" s="77"/>
      <c r="X155" s="78"/>
      <c r="Y155" s="38"/>
      <c r="Z155" s="38"/>
      <c r="AA155" s="38"/>
      <c r="AB155" s="38"/>
      <c r="AC155" s="38"/>
      <c r="AD155" s="38"/>
      <c r="AE155" s="38"/>
      <c r="AT155" s="19" t="s">
        <v>288</v>
      </c>
      <c r="AU155" s="19" t="s">
        <v>89</v>
      </c>
    </row>
    <row r="156" s="13" customFormat="1">
      <c r="A156" s="13"/>
      <c r="B156" s="228"/>
      <c r="C156" s="13"/>
      <c r="D156" s="219" t="s">
        <v>291</v>
      </c>
      <c r="E156" s="229" t="s">
        <v>1</v>
      </c>
      <c r="F156" s="230" t="s">
        <v>526</v>
      </c>
      <c r="G156" s="13"/>
      <c r="H156" s="231">
        <v>330</v>
      </c>
      <c r="I156" s="232"/>
      <c r="J156" s="232"/>
      <c r="K156" s="13"/>
      <c r="L156" s="13"/>
      <c r="M156" s="228"/>
      <c r="N156" s="233"/>
      <c r="O156" s="234"/>
      <c r="P156" s="234"/>
      <c r="Q156" s="234"/>
      <c r="R156" s="234"/>
      <c r="S156" s="234"/>
      <c r="T156" s="234"/>
      <c r="U156" s="234"/>
      <c r="V156" s="234"/>
      <c r="W156" s="234"/>
      <c r="X156" s="235"/>
      <c r="Y156" s="13"/>
      <c r="Z156" s="13"/>
      <c r="AA156" s="13"/>
      <c r="AB156" s="13"/>
      <c r="AC156" s="13"/>
      <c r="AD156" s="13"/>
      <c r="AE156" s="13"/>
      <c r="AT156" s="229" t="s">
        <v>291</v>
      </c>
      <c r="AU156" s="229" t="s">
        <v>89</v>
      </c>
      <c r="AV156" s="13" t="s">
        <v>89</v>
      </c>
      <c r="AW156" s="13" t="s">
        <v>4</v>
      </c>
      <c r="AX156" s="13" t="s">
        <v>80</v>
      </c>
      <c r="AY156" s="229" t="s">
        <v>167</v>
      </c>
    </row>
    <row r="157" s="13" customFormat="1">
      <c r="A157" s="13"/>
      <c r="B157" s="228"/>
      <c r="C157" s="13"/>
      <c r="D157" s="219" t="s">
        <v>291</v>
      </c>
      <c r="E157" s="229" t="s">
        <v>1</v>
      </c>
      <c r="F157" s="230" t="s">
        <v>527</v>
      </c>
      <c r="G157" s="13"/>
      <c r="H157" s="231">
        <v>453.5</v>
      </c>
      <c r="I157" s="232"/>
      <c r="J157" s="232"/>
      <c r="K157" s="13"/>
      <c r="L157" s="13"/>
      <c r="M157" s="228"/>
      <c r="N157" s="233"/>
      <c r="O157" s="234"/>
      <c r="P157" s="234"/>
      <c r="Q157" s="234"/>
      <c r="R157" s="234"/>
      <c r="S157" s="234"/>
      <c r="T157" s="234"/>
      <c r="U157" s="234"/>
      <c r="V157" s="234"/>
      <c r="W157" s="234"/>
      <c r="X157" s="235"/>
      <c r="Y157" s="13"/>
      <c r="Z157" s="13"/>
      <c r="AA157" s="13"/>
      <c r="AB157" s="13"/>
      <c r="AC157" s="13"/>
      <c r="AD157" s="13"/>
      <c r="AE157" s="13"/>
      <c r="AT157" s="229" t="s">
        <v>291</v>
      </c>
      <c r="AU157" s="229" t="s">
        <v>89</v>
      </c>
      <c r="AV157" s="13" t="s">
        <v>89</v>
      </c>
      <c r="AW157" s="13" t="s">
        <v>4</v>
      </c>
      <c r="AX157" s="13" t="s">
        <v>80</v>
      </c>
      <c r="AY157" s="229" t="s">
        <v>167</v>
      </c>
    </row>
    <row r="158" s="13" customFormat="1">
      <c r="A158" s="13"/>
      <c r="B158" s="228"/>
      <c r="C158" s="13"/>
      <c r="D158" s="219" t="s">
        <v>291</v>
      </c>
      <c r="E158" s="229" t="s">
        <v>1</v>
      </c>
      <c r="F158" s="230" t="s">
        <v>528</v>
      </c>
      <c r="G158" s="13"/>
      <c r="H158" s="231">
        <v>316</v>
      </c>
      <c r="I158" s="232"/>
      <c r="J158" s="232"/>
      <c r="K158" s="13"/>
      <c r="L158" s="13"/>
      <c r="M158" s="228"/>
      <c r="N158" s="233"/>
      <c r="O158" s="234"/>
      <c r="P158" s="234"/>
      <c r="Q158" s="234"/>
      <c r="R158" s="234"/>
      <c r="S158" s="234"/>
      <c r="T158" s="234"/>
      <c r="U158" s="234"/>
      <c r="V158" s="234"/>
      <c r="W158" s="234"/>
      <c r="X158" s="235"/>
      <c r="Y158" s="13"/>
      <c r="Z158" s="13"/>
      <c r="AA158" s="13"/>
      <c r="AB158" s="13"/>
      <c r="AC158" s="13"/>
      <c r="AD158" s="13"/>
      <c r="AE158" s="13"/>
      <c r="AT158" s="229" t="s">
        <v>291</v>
      </c>
      <c r="AU158" s="229" t="s">
        <v>89</v>
      </c>
      <c r="AV158" s="13" t="s">
        <v>89</v>
      </c>
      <c r="AW158" s="13" t="s">
        <v>4</v>
      </c>
      <c r="AX158" s="13" t="s">
        <v>80</v>
      </c>
      <c r="AY158" s="229" t="s">
        <v>167</v>
      </c>
    </row>
    <row r="159" s="14" customFormat="1">
      <c r="A159" s="14"/>
      <c r="B159" s="236"/>
      <c r="C159" s="14"/>
      <c r="D159" s="219" t="s">
        <v>291</v>
      </c>
      <c r="E159" s="237" t="s">
        <v>1</v>
      </c>
      <c r="F159" s="238" t="s">
        <v>294</v>
      </c>
      <c r="G159" s="14"/>
      <c r="H159" s="239">
        <v>1099.5</v>
      </c>
      <c r="I159" s="240"/>
      <c r="J159" s="240"/>
      <c r="K159" s="14"/>
      <c r="L159" s="14"/>
      <c r="M159" s="236"/>
      <c r="N159" s="241"/>
      <c r="O159" s="242"/>
      <c r="P159" s="242"/>
      <c r="Q159" s="242"/>
      <c r="R159" s="242"/>
      <c r="S159" s="242"/>
      <c r="T159" s="242"/>
      <c r="U159" s="242"/>
      <c r="V159" s="242"/>
      <c r="W159" s="242"/>
      <c r="X159" s="243"/>
      <c r="Y159" s="14"/>
      <c r="Z159" s="14"/>
      <c r="AA159" s="14"/>
      <c r="AB159" s="14"/>
      <c r="AC159" s="14"/>
      <c r="AD159" s="14"/>
      <c r="AE159" s="14"/>
      <c r="AT159" s="237" t="s">
        <v>291</v>
      </c>
      <c r="AU159" s="237" t="s">
        <v>89</v>
      </c>
      <c r="AV159" s="14" t="s">
        <v>185</v>
      </c>
      <c r="AW159" s="14" t="s">
        <v>4</v>
      </c>
      <c r="AX159" s="14" t="s">
        <v>87</v>
      </c>
      <c r="AY159" s="237" t="s">
        <v>167</v>
      </c>
    </row>
    <row r="160" s="2" customFormat="1" ht="24" customHeight="1">
      <c r="A160" s="38"/>
      <c r="B160" s="204"/>
      <c r="C160" s="205" t="s">
        <v>207</v>
      </c>
      <c r="D160" s="205" t="s">
        <v>170</v>
      </c>
      <c r="E160" s="206" t="s">
        <v>529</v>
      </c>
      <c r="F160" s="207" t="s">
        <v>530</v>
      </c>
      <c r="G160" s="208" t="s">
        <v>305</v>
      </c>
      <c r="H160" s="209">
        <v>26.274999999999999</v>
      </c>
      <c r="I160" s="210"/>
      <c r="J160" s="210"/>
      <c r="K160" s="211">
        <f>ROUND(P160*H160,2)</f>
        <v>0</v>
      </c>
      <c r="L160" s="207" t="s">
        <v>174</v>
      </c>
      <c r="M160" s="39"/>
      <c r="N160" s="212" t="s">
        <v>1</v>
      </c>
      <c r="O160" s="213" t="s">
        <v>43</v>
      </c>
      <c r="P160" s="214">
        <f>I160+J160</f>
        <v>0</v>
      </c>
      <c r="Q160" s="214">
        <f>ROUND(I160*H160,2)</f>
        <v>0</v>
      </c>
      <c r="R160" s="214">
        <f>ROUND(J160*H160,2)</f>
        <v>0</v>
      </c>
      <c r="S160" s="77"/>
      <c r="T160" s="215">
        <f>S160*H160</f>
        <v>0</v>
      </c>
      <c r="U160" s="215">
        <v>0</v>
      </c>
      <c r="V160" s="215">
        <f>U160*H160</f>
        <v>0</v>
      </c>
      <c r="W160" s="215">
        <v>0.38800000000000001</v>
      </c>
      <c r="X160" s="216">
        <f>W160*H160</f>
        <v>10.194699999999999</v>
      </c>
      <c r="Y160" s="38"/>
      <c r="Z160" s="38"/>
      <c r="AA160" s="38"/>
      <c r="AB160" s="38"/>
      <c r="AC160" s="38"/>
      <c r="AD160" s="38"/>
      <c r="AE160" s="38"/>
      <c r="AR160" s="217" t="s">
        <v>185</v>
      </c>
      <c r="AT160" s="217" t="s">
        <v>170</v>
      </c>
      <c r="AU160" s="217" t="s">
        <v>89</v>
      </c>
      <c r="AY160" s="19" t="s">
        <v>167</v>
      </c>
      <c r="BE160" s="218">
        <f>IF(O160="základní",K160,0)</f>
        <v>0</v>
      </c>
      <c r="BF160" s="218">
        <f>IF(O160="snížená",K160,0)</f>
        <v>0</v>
      </c>
      <c r="BG160" s="218">
        <f>IF(O160="zákl. přenesená",K160,0)</f>
        <v>0</v>
      </c>
      <c r="BH160" s="218">
        <f>IF(O160="sníž. přenesená",K160,0)</f>
        <v>0</v>
      </c>
      <c r="BI160" s="218">
        <f>IF(O160="nulová",K160,0)</f>
        <v>0</v>
      </c>
      <c r="BJ160" s="19" t="s">
        <v>87</v>
      </c>
      <c r="BK160" s="218">
        <f>ROUND(P160*H160,2)</f>
        <v>0</v>
      </c>
      <c r="BL160" s="19" t="s">
        <v>185</v>
      </c>
      <c r="BM160" s="217" t="s">
        <v>531</v>
      </c>
    </row>
    <row r="161" s="2" customFormat="1">
      <c r="A161" s="38"/>
      <c r="B161" s="39"/>
      <c r="C161" s="38"/>
      <c r="D161" s="219" t="s">
        <v>177</v>
      </c>
      <c r="E161" s="38"/>
      <c r="F161" s="220" t="s">
        <v>532</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177</v>
      </c>
      <c r="AU161" s="19" t="s">
        <v>89</v>
      </c>
    </row>
    <row r="162" s="2" customFormat="1">
      <c r="A162" s="38"/>
      <c r="B162" s="39"/>
      <c r="C162" s="38"/>
      <c r="D162" s="219" t="s">
        <v>288</v>
      </c>
      <c r="E162" s="38"/>
      <c r="F162" s="223" t="s">
        <v>533</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288</v>
      </c>
      <c r="AU162" s="19" t="s">
        <v>89</v>
      </c>
    </row>
    <row r="163" s="13" customFormat="1">
      <c r="A163" s="13"/>
      <c r="B163" s="228"/>
      <c r="C163" s="13"/>
      <c r="D163" s="219" t="s">
        <v>291</v>
      </c>
      <c r="E163" s="229" t="s">
        <v>1</v>
      </c>
      <c r="F163" s="230" t="s">
        <v>534</v>
      </c>
      <c r="G163" s="13"/>
      <c r="H163" s="231">
        <v>26.274999999999999</v>
      </c>
      <c r="I163" s="232"/>
      <c r="J163" s="232"/>
      <c r="K163" s="13"/>
      <c r="L163" s="13"/>
      <c r="M163" s="228"/>
      <c r="N163" s="233"/>
      <c r="O163" s="234"/>
      <c r="P163" s="234"/>
      <c r="Q163" s="234"/>
      <c r="R163" s="234"/>
      <c r="S163" s="234"/>
      <c r="T163" s="234"/>
      <c r="U163" s="234"/>
      <c r="V163" s="234"/>
      <c r="W163" s="234"/>
      <c r="X163" s="235"/>
      <c r="Y163" s="13"/>
      <c r="Z163" s="13"/>
      <c r="AA163" s="13"/>
      <c r="AB163" s="13"/>
      <c r="AC163" s="13"/>
      <c r="AD163" s="13"/>
      <c r="AE163" s="13"/>
      <c r="AT163" s="229" t="s">
        <v>291</v>
      </c>
      <c r="AU163" s="229" t="s">
        <v>89</v>
      </c>
      <c r="AV163" s="13" t="s">
        <v>89</v>
      </c>
      <c r="AW163" s="13" t="s">
        <v>4</v>
      </c>
      <c r="AX163" s="13" t="s">
        <v>87</v>
      </c>
      <c r="AY163" s="229" t="s">
        <v>167</v>
      </c>
    </row>
    <row r="164" s="2" customFormat="1" ht="24" customHeight="1">
      <c r="A164" s="38"/>
      <c r="B164" s="204"/>
      <c r="C164" s="205" t="s">
        <v>212</v>
      </c>
      <c r="D164" s="205" t="s">
        <v>170</v>
      </c>
      <c r="E164" s="206" t="s">
        <v>535</v>
      </c>
      <c r="F164" s="207" t="s">
        <v>536</v>
      </c>
      <c r="G164" s="208" t="s">
        <v>305</v>
      </c>
      <c r="H164" s="209">
        <v>917.89999999999998</v>
      </c>
      <c r="I164" s="210"/>
      <c r="J164" s="210"/>
      <c r="K164" s="211">
        <f>ROUND(P164*H164,2)</f>
        <v>0</v>
      </c>
      <c r="L164" s="207" t="s">
        <v>174</v>
      </c>
      <c r="M164" s="39"/>
      <c r="N164" s="212" t="s">
        <v>1</v>
      </c>
      <c r="O164" s="213" t="s">
        <v>43</v>
      </c>
      <c r="P164" s="214">
        <f>I164+J164</f>
        <v>0</v>
      </c>
      <c r="Q164" s="214">
        <f>ROUND(I164*H164,2)</f>
        <v>0</v>
      </c>
      <c r="R164" s="214">
        <f>ROUND(J164*H164,2)</f>
        <v>0</v>
      </c>
      <c r="S164" s="77"/>
      <c r="T164" s="215">
        <f>S164*H164</f>
        <v>0</v>
      </c>
      <c r="U164" s="215">
        <v>0</v>
      </c>
      <c r="V164" s="215">
        <f>U164*H164</f>
        <v>0</v>
      </c>
      <c r="W164" s="215">
        <v>0.32000000000000001</v>
      </c>
      <c r="X164" s="216">
        <f>W164*H164</f>
        <v>293.72800000000001</v>
      </c>
      <c r="Y164" s="38"/>
      <c r="Z164" s="38"/>
      <c r="AA164" s="38"/>
      <c r="AB164" s="38"/>
      <c r="AC164" s="38"/>
      <c r="AD164" s="38"/>
      <c r="AE164" s="38"/>
      <c r="AR164" s="217" t="s">
        <v>185</v>
      </c>
      <c r="AT164" s="217" t="s">
        <v>170</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185</v>
      </c>
      <c r="BM164" s="217" t="s">
        <v>537</v>
      </c>
    </row>
    <row r="165" s="2" customFormat="1">
      <c r="A165" s="38"/>
      <c r="B165" s="39"/>
      <c r="C165" s="38"/>
      <c r="D165" s="219" t="s">
        <v>177</v>
      </c>
      <c r="E165" s="38"/>
      <c r="F165" s="220" t="s">
        <v>538</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c r="A166" s="38"/>
      <c r="B166" s="39"/>
      <c r="C166" s="38"/>
      <c r="D166" s="219" t="s">
        <v>288</v>
      </c>
      <c r="E166" s="38"/>
      <c r="F166" s="223" t="s">
        <v>533</v>
      </c>
      <c r="G166" s="38"/>
      <c r="H166" s="38"/>
      <c r="I166" s="134"/>
      <c r="J166" s="134"/>
      <c r="K166" s="38"/>
      <c r="L166" s="38"/>
      <c r="M166" s="39"/>
      <c r="N166" s="221"/>
      <c r="O166" s="222"/>
      <c r="P166" s="77"/>
      <c r="Q166" s="77"/>
      <c r="R166" s="77"/>
      <c r="S166" s="77"/>
      <c r="T166" s="77"/>
      <c r="U166" s="77"/>
      <c r="V166" s="77"/>
      <c r="W166" s="77"/>
      <c r="X166" s="78"/>
      <c r="Y166" s="38"/>
      <c r="Z166" s="38"/>
      <c r="AA166" s="38"/>
      <c r="AB166" s="38"/>
      <c r="AC166" s="38"/>
      <c r="AD166" s="38"/>
      <c r="AE166" s="38"/>
      <c r="AT166" s="19" t="s">
        <v>288</v>
      </c>
      <c r="AU166" s="19" t="s">
        <v>89</v>
      </c>
    </row>
    <row r="167" s="13" customFormat="1">
      <c r="A167" s="13"/>
      <c r="B167" s="228"/>
      <c r="C167" s="13"/>
      <c r="D167" s="219" t="s">
        <v>291</v>
      </c>
      <c r="E167" s="229" t="s">
        <v>1</v>
      </c>
      <c r="F167" s="230" t="s">
        <v>539</v>
      </c>
      <c r="G167" s="13"/>
      <c r="H167" s="231">
        <v>804</v>
      </c>
      <c r="I167" s="232"/>
      <c r="J167" s="232"/>
      <c r="K167" s="13"/>
      <c r="L167" s="13"/>
      <c r="M167" s="228"/>
      <c r="N167" s="233"/>
      <c r="O167" s="234"/>
      <c r="P167" s="234"/>
      <c r="Q167" s="234"/>
      <c r="R167" s="234"/>
      <c r="S167" s="234"/>
      <c r="T167" s="234"/>
      <c r="U167" s="234"/>
      <c r="V167" s="234"/>
      <c r="W167" s="234"/>
      <c r="X167" s="235"/>
      <c r="Y167" s="13"/>
      <c r="Z167" s="13"/>
      <c r="AA167" s="13"/>
      <c r="AB167" s="13"/>
      <c r="AC167" s="13"/>
      <c r="AD167" s="13"/>
      <c r="AE167" s="13"/>
      <c r="AT167" s="229" t="s">
        <v>291</v>
      </c>
      <c r="AU167" s="229" t="s">
        <v>89</v>
      </c>
      <c r="AV167" s="13" t="s">
        <v>89</v>
      </c>
      <c r="AW167" s="13" t="s">
        <v>4</v>
      </c>
      <c r="AX167" s="13" t="s">
        <v>80</v>
      </c>
      <c r="AY167" s="229" t="s">
        <v>167</v>
      </c>
    </row>
    <row r="168" s="13" customFormat="1">
      <c r="A168" s="13"/>
      <c r="B168" s="228"/>
      <c r="C168" s="13"/>
      <c r="D168" s="219" t="s">
        <v>291</v>
      </c>
      <c r="E168" s="229" t="s">
        <v>1</v>
      </c>
      <c r="F168" s="230" t="s">
        <v>540</v>
      </c>
      <c r="G168" s="13"/>
      <c r="H168" s="231">
        <v>113.90000000000001</v>
      </c>
      <c r="I168" s="232"/>
      <c r="J168" s="232"/>
      <c r="K168" s="13"/>
      <c r="L168" s="13"/>
      <c r="M168" s="228"/>
      <c r="N168" s="233"/>
      <c r="O168" s="234"/>
      <c r="P168" s="234"/>
      <c r="Q168" s="234"/>
      <c r="R168" s="234"/>
      <c r="S168" s="234"/>
      <c r="T168" s="234"/>
      <c r="U168" s="234"/>
      <c r="V168" s="234"/>
      <c r="W168" s="234"/>
      <c r="X168" s="235"/>
      <c r="Y168" s="13"/>
      <c r="Z168" s="13"/>
      <c r="AA168" s="13"/>
      <c r="AB168" s="13"/>
      <c r="AC168" s="13"/>
      <c r="AD168" s="13"/>
      <c r="AE168" s="13"/>
      <c r="AT168" s="229" t="s">
        <v>291</v>
      </c>
      <c r="AU168" s="229" t="s">
        <v>89</v>
      </c>
      <c r="AV168" s="13" t="s">
        <v>89</v>
      </c>
      <c r="AW168" s="13" t="s">
        <v>4</v>
      </c>
      <c r="AX168" s="13" t="s">
        <v>80</v>
      </c>
      <c r="AY168" s="229" t="s">
        <v>167</v>
      </c>
    </row>
    <row r="169" s="14" customFormat="1">
      <c r="A169" s="14"/>
      <c r="B169" s="236"/>
      <c r="C169" s="14"/>
      <c r="D169" s="219" t="s">
        <v>291</v>
      </c>
      <c r="E169" s="237" t="s">
        <v>1</v>
      </c>
      <c r="F169" s="238" t="s">
        <v>294</v>
      </c>
      <c r="G169" s="14"/>
      <c r="H169" s="239">
        <v>917.89999999999998</v>
      </c>
      <c r="I169" s="240"/>
      <c r="J169" s="240"/>
      <c r="K169" s="14"/>
      <c r="L169" s="14"/>
      <c r="M169" s="236"/>
      <c r="N169" s="241"/>
      <c r="O169" s="242"/>
      <c r="P169" s="242"/>
      <c r="Q169" s="242"/>
      <c r="R169" s="242"/>
      <c r="S169" s="242"/>
      <c r="T169" s="242"/>
      <c r="U169" s="242"/>
      <c r="V169" s="242"/>
      <c r="W169" s="242"/>
      <c r="X169" s="243"/>
      <c r="Y169" s="14"/>
      <c r="Z169" s="14"/>
      <c r="AA169" s="14"/>
      <c r="AB169" s="14"/>
      <c r="AC169" s="14"/>
      <c r="AD169" s="14"/>
      <c r="AE169" s="14"/>
      <c r="AT169" s="237" t="s">
        <v>291</v>
      </c>
      <c r="AU169" s="237" t="s">
        <v>89</v>
      </c>
      <c r="AV169" s="14" t="s">
        <v>185</v>
      </c>
      <c r="AW169" s="14" t="s">
        <v>4</v>
      </c>
      <c r="AX169" s="14" t="s">
        <v>87</v>
      </c>
      <c r="AY169" s="237" t="s">
        <v>167</v>
      </c>
    </row>
    <row r="170" s="2" customFormat="1" ht="24" customHeight="1">
      <c r="A170" s="38"/>
      <c r="B170" s="204"/>
      <c r="C170" s="205" t="s">
        <v>217</v>
      </c>
      <c r="D170" s="205" t="s">
        <v>170</v>
      </c>
      <c r="E170" s="206" t="s">
        <v>541</v>
      </c>
      <c r="F170" s="207" t="s">
        <v>542</v>
      </c>
      <c r="G170" s="208" t="s">
        <v>305</v>
      </c>
      <c r="H170" s="209">
        <v>424.94999999999999</v>
      </c>
      <c r="I170" s="210"/>
      <c r="J170" s="210"/>
      <c r="K170" s="211">
        <f>ROUND(P170*H170,2)</f>
        <v>0</v>
      </c>
      <c r="L170" s="207" t="s">
        <v>174</v>
      </c>
      <c r="M170" s="39"/>
      <c r="N170" s="212" t="s">
        <v>1</v>
      </c>
      <c r="O170" s="213" t="s">
        <v>43</v>
      </c>
      <c r="P170" s="214">
        <f>I170+J170</f>
        <v>0</v>
      </c>
      <c r="Q170" s="214">
        <f>ROUND(I170*H170,2)</f>
        <v>0</v>
      </c>
      <c r="R170" s="214">
        <f>ROUND(J170*H170,2)</f>
        <v>0</v>
      </c>
      <c r="S170" s="77"/>
      <c r="T170" s="215">
        <f>S170*H170</f>
        <v>0</v>
      </c>
      <c r="U170" s="215">
        <v>0</v>
      </c>
      <c r="V170" s="215">
        <f>U170*H170</f>
        <v>0</v>
      </c>
      <c r="W170" s="215">
        <v>0.44</v>
      </c>
      <c r="X170" s="216">
        <f>W170*H170</f>
        <v>186.97800000000001</v>
      </c>
      <c r="Y170" s="38"/>
      <c r="Z170" s="38"/>
      <c r="AA170" s="38"/>
      <c r="AB170" s="38"/>
      <c r="AC170" s="38"/>
      <c r="AD170" s="38"/>
      <c r="AE170" s="38"/>
      <c r="AR170" s="217" t="s">
        <v>185</v>
      </c>
      <c r="AT170" s="217" t="s">
        <v>170</v>
      </c>
      <c r="AU170" s="217" t="s">
        <v>89</v>
      </c>
      <c r="AY170" s="19" t="s">
        <v>167</v>
      </c>
      <c r="BE170" s="218">
        <f>IF(O170="základní",K170,0)</f>
        <v>0</v>
      </c>
      <c r="BF170" s="218">
        <f>IF(O170="snížená",K170,0)</f>
        <v>0</v>
      </c>
      <c r="BG170" s="218">
        <f>IF(O170="zákl. přenesená",K170,0)</f>
        <v>0</v>
      </c>
      <c r="BH170" s="218">
        <f>IF(O170="sníž. přenesená",K170,0)</f>
        <v>0</v>
      </c>
      <c r="BI170" s="218">
        <f>IF(O170="nulová",K170,0)</f>
        <v>0</v>
      </c>
      <c r="BJ170" s="19" t="s">
        <v>87</v>
      </c>
      <c r="BK170" s="218">
        <f>ROUND(P170*H170,2)</f>
        <v>0</v>
      </c>
      <c r="BL170" s="19" t="s">
        <v>185</v>
      </c>
      <c r="BM170" s="217" t="s">
        <v>543</v>
      </c>
    </row>
    <row r="171" s="2" customFormat="1">
      <c r="A171" s="38"/>
      <c r="B171" s="39"/>
      <c r="C171" s="38"/>
      <c r="D171" s="219" t="s">
        <v>177</v>
      </c>
      <c r="E171" s="38"/>
      <c r="F171" s="220" t="s">
        <v>544</v>
      </c>
      <c r="G171" s="38"/>
      <c r="H171" s="38"/>
      <c r="I171" s="134"/>
      <c r="J171" s="134"/>
      <c r="K171" s="38"/>
      <c r="L171" s="38"/>
      <c r="M171" s="39"/>
      <c r="N171" s="221"/>
      <c r="O171" s="222"/>
      <c r="P171" s="77"/>
      <c r="Q171" s="77"/>
      <c r="R171" s="77"/>
      <c r="S171" s="77"/>
      <c r="T171" s="77"/>
      <c r="U171" s="77"/>
      <c r="V171" s="77"/>
      <c r="W171" s="77"/>
      <c r="X171" s="78"/>
      <c r="Y171" s="38"/>
      <c r="Z171" s="38"/>
      <c r="AA171" s="38"/>
      <c r="AB171" s="38"/>
      <c r="AC171" s="38"/>
      <c r="AD171" s="38"/>
      <c r="AE171" s="38"/>
      <c r="AT171" s="19" t="s">
        <v>177</v>
      </c>
      <c r="AU171" s="19" t="s">
        <v>89</v>
      </c>
    </row>
    <row r="172" s="2" customFormat="1">
      <c r="A172" s="38"/>
      <c r="B172" s="39"/>
      <c r="C172" s="38"/>
      <c r="D172" s="219" t="s">
        <v>288</v>
      </c>
      <c r="E172" s="38"/>
      <c r="F172" s="223" t="s">
        <v>545</v>
      </c>
      <c r="G172" s="38"/>
      <c r="H172" s="38"/>
      <c r="I172" s="134"/>
      <c r="J172" s="134"/>
      <c r="K172" s="38"/>
      <c r="L172" s="38"/>
      <c r="M172" s="39"/>
      <c r="N172" s="221"/>
      <c r="O172" s="222"/>
      <c r="P172" s="77"/>
      <c r="Q172" s="77"/>
      <c r="R172" s="77"/>
      <c r="S172" s="77"/>
      <c r="T172" s="77"/>
      <c r="U172" s="77"/>
      <c r="V172" s="77"/>
      <c r="W172" s="77"/>
      <c r="X172" s="78"/>
      <c r="Y172" s="38"/>
      <c r="Z172" s="38"/>
      <c r="AA172" s="38"/>
      <c r="AB172" s="38"/>
      <c r="AC172" s="38"/>
      <c r="AD172" s="38"/>
      <c r="AE172" s="38"/>
      <c r="AT172" s="19" t="s">
        <v>288</v>
      </c>
      <c r="AU172" s="19" t="s">
        <v>89</v>
      </c>
    </row>
    <row r="173" s="13" customFormat="1">
      <c r="A173" s="13"/>
      <c r="B173" s="228"/>
      <c r="C173" s="13"/>
      <c r="D173" s="219" t="s">
        <v>291</v>
      </c>
      <c r="E173" s="229" t="s">
        <v>1</v>
      </c>
      <c r="F173" s="230" t="s">
        <v>546</v>
      </c>
      <c r="G173" s="13"/>
      <c r="H173" s="231">
        <v>424.94999999999999</v>
      </c>
      <c r="I173" s="232"/>
      <c r="J173" s="232"/>
      <c r="K173" s="13"/>
      <c r="L173" s="13"/>
      <c r="M173" s="228"/>
      <c r="N173" s="233"/>
      <c r="O173" s="234"/>
      <c r="P173" s="234"/>
      <c r="Q173" s="234"/>
      <c r="R173" s="234"/>
      <c r="S173" s="234"/>
      <c r="T173" s="234"/>
      <c r="U173" s="234"/>
      <c r="V173" s="234"/>
      <c r="W173" s="234"/>
      <c r="X173" s="235"/>
      <c r="Y173" s="13"/>
      <c r="Z173" s="13"/>
      <c r="AA173" s="13"/>
      <c r="AB173" s="13"/>
      <c r="AC173" s="13"/>
      <c r="AD173" s="13"/>
      <c r="AE173" s="13"/>
      <c r="AT173" s="229" t="s">
        <v>291</v>
      </c>
      <c r="AU173" s="229" t="s">
        <v>89</v>
      </c>
      <c r="AV173" s="13" t="s">
        <v>89</v>
      </c>
      <c r="AW173" s="13" t="s">
        <v>4</v>
      </c>
      <c r="AX173" s="13" t="s">
        <v>87</v>
      </c>
      <c r="AY173" s="229" t="s">
        <v>167</v>
      </c>
    </row>
    <row r="174" s="2" customFormat="1" ht="24" customHeight="1">
      <c r="A174" s="38"/>
      <c r="B174" s="204"/>
      <c r="C174" s="205" t="s">
        <v>222</v>
      </c>
      <c r="D174" s="205" t="s">
        <v>170</v>
      </c>
      <c r="E174" s="206" t="s">
        <v>547</v>
      </c>
      <c r="F174" s="207" t="s">
        <v>548</v>
      </c>
      <c r="G174" s="208" t="s">
        <v>305</v>
      </c>
      <c r="H174" s="209">
        <v>1459.4400000000001</v>
      </c>
      <c r="I174" s="210"/>
      <c r="J174" s="210"/>
      <c r="K174" s="211">
        <f>ROUND(P174*H174,2)</f>
        <v>0</v>
      </c>
      <c r="L174" s="207" t="s">
        <v>174</v>
      </c>
      <c r="M174" s="39"/>
      <c r="N174" s="212" t="s">
        <v>1</v>
      </c>
      <c r="O174" s="213" t="s">
        <v>43</v>
      </c>
      <c r="P174" s="214">
        <f>I174+J174</f>
        <v>0</v>
      </c>
      <c r="Q174" s="214">
        <f>ROUND(I174*H174,2)</f>
        <v>0</v>
      </c>
      <c r="R174" s="214">
        <f>ROUND(J174*H174,2)</f>
        <v>0</v>
      </c>
      <c r="S174" s="77"/>
      <c r="T174" s="215">
        <f>S174*H174</f>
        <v>0</v>
      </c>
      <c r="U174" s="215">
        <v>0.00016000000000000001</v>
      </c>
      <c r="V174" s="215">
        <f>U174*H174</f>
        <v>0.23351040000000004</v>
      </c>
      <c r="W174" s="215">
        <v>0.25600000000000001</v>
      </c>
      <c r="X174" s="216">
        <f>W174*H174</f>
        <v>373.61664000000002</v>
      </c>
      <c r="Y174" s="38"/>
      <c r="Z174" s="38"/>
      <c r="AA174" s="38"/>
      <c r="AB174" s="38"/>
      <c r="AC174" s="38"/>
      <c r="AD174" s="38"/>
      <c r="AE174" s="38"/>
      <c r="AR174" s="217" t="s">
        <v>185</v>
      </c>
      <c r="AT174" s="217" t="s">
        <v>170</v>
      </c>
      <c r="AU174" s="217" t="s">
        <v>89</v>
      </c>
      <c r="AY174" s="19" t="s">
        <v>167</v>
      </c>
      <c r="BE174" s="218">
        <f>IF(O174="základní",K174,0)</f>
        <v>0</v>
      </c>
      <c r="BF174" s="218">
        <f>IF(O174="snížená",K174,0)</f>
        <v>0</v>
      </c>
      <c r="BG174" s="218">
        <f>IF(O174="zákl. přenesená",K174,0)</f>
        <v>0</v>
      </c>
      <c r="BH174" s="218">
        <f>IF(O174="sníž. přenesená",K174,0)</f>
        <v>0</v>
      </c>
      <c r="BI174" s="218">
        <f>IF(O174="nulová",K174,0)</f>
        <v>0</v>
      </c>
      <c r="BJ174" s="19" t="s">
        <v>87</v>
      </c>
      <c r="BK174" s="218">
        <f>ROUND(P174*H174,2)</f>
        <v>0</v>
      </c>
      <c r="BL174" s="19" t="s">
        <v>185</v>
      </c>
      <c r="BM174" s="217" t="s">
        <v>549</v>
      </c>
    </row>
    <row r="175" s="2" customFormat="1">
      <c r="A175" s="38"/>
      <c r="B175" s="39"/>
      <c r="C175" s="38"/>
      <c r="D175" s="219" t="s">
        <v>177</v>
      </c>
      <c r="E175" s="38"/>
      <c r="F175" s="220" t="s">
        <v>550</v>
      </c>
      <c r="G175" s="38"/>
      <c r="H175" s="38"/>
      <c r="I175" s="134"/>
      <c r="J175" s="134"/>
      <c r="K175" s="38"/>
      <c r="L175" s="38"/>
      <c r="M175" s="39"/>
      <c r="N175" s="221"/>
      <c r="O175" s="222"/>
      <c r="P175" s="77"/>
      <c r="Q175" s="77"/>
      <c r="R175" s="77"/>
      <c r="S175" s="77"/>
      <c r="T175" s="77"/>
      <c r="U175" s="77"/>
      <c r="V175" s="77"/>
      <c r="W175" s="77"/>
      <c r="X175" s="78"/>
      <c r="Y175" s="38"/>
      <c r="Z175" s="38"/>
      <c r="AA175" s="38"/>
      <c r="AB175" s="38"/>
      <c r="AC175" s="38"/>
      <c r="AD175" s="38"/>
      <c r="AE175" s="38"/>
      <c r="AT175" s="19" t="s">
        <v>177</v>
      </c>
      <c r="AU175" s="19" t="s">
        <v>89</v>
      </c>
    </row>
    <row r="176" s="2" customFormat="1">
      <c r="A176" s="38"/>
      <c r="B176" s="39"/>
      <c r="C176" s="38"/>
      <c r="D176" s="219" t="s">
        <v>288</v>
      </c>
      <c r="E176" s="38"/>
      <c r="F176" s="223" t="s">
        <v>551</v>
      </c>
      <c r="G176" s="38"/>
      <c r="H176" s="38"/>
      <c r="I176" s="134"/>
      <c r="J176" s="134"/>
      <c r="K176" s="38"/>
      <c r="L176" s="38"/>
      <c r="M176" s="39"/>
      <c r="N176" s="221"/>
      <c r="O176" s="222"/>
      <c r="P176" s="77"/>
      <c r="Q176" s="77"/>
      <c r="R176" s="77"/>
      <c r="S176" s="77"/>
      <c r="T176" s="77"/>
      <c r="U176" s="77"/>
      <c r="V176" s="77"/>
      <c r="W176" s="77"/>
      <c r="X176" s="78"/>
      <c r="Y176" s="38"/>
      <c r="Z176" s="38"/>
      <c r="AA176" s="38"/>
      <c r="AB176" s="38"/>
      <c r="AC176" s="38"/>
      <c r="AD176" s="38"/>
      <c r="AE176" s="38"/>
      <c r="AT176" s="19" t="s">
        <v>288</v>
      </c>
      <c r="AU176" s="19" t="s">
        <v>89</v>
      </c>
    </row>
    <row r="177" s="13" customFormat="1">
      <c r="A177" s="13"/>
      <c r="B177" s="228"/>
      <c r="C177" s="13"/>
      <c r="D177" s="219" t="s">
        <v>291</v>
      </c>
      <c r="E177" s="229" t="s">
        <v>1</v>
      </c>
      <c r="F177" s="230" t="s">
        <v>552</v>
      </c>
      <c r="G177" s="13"/>
      <c r="H177" s="231">
        <v>796.44000000000005</v>
      </c>
      <c r="I177" s="232"/>
      <c r="J177" s="232"/>
      <c r="K177" s="13"/>
      <c r="L177" s="13"/>
      <c r="M177" s="228"/>
      <c r="N177" s="233"/>
      <c r="O177" s="234"/>
      <c r="P177" s="234"/>
      <c r="Q177" s="234"/>
      <c r="R177" s="234"/>
      <c r="S177" s="234"/>
      <c r="T177" s="234"/>
      <c r="U177" s="234"/>
      <c r="V177" s="234"/>
      <c r="W177" s="234"/>
      <c r="X177" s="235"/>
      <c r="Y177" s="13"/>
      <c r="Z177" s="13"/>
      <c r="AA177" s="13"/>
      <c r="AB177" s="13"/>
      <c r="AC177" s="13"/>
      <c r="AD177" s="13"/>
      <c r="AE177" s="13"/>
      <c r="AT177" s="229" t="s">
        <v>291</v>
      </c>
      <c r="AU177" s="229" t="s">
        <v>89</v>
      </c>
      <c r="AV177" s="13" t="s">
        <v>89</v>
      </c>
      <c r="AW177" s="13" t="s">
        <v>4</v>
      </c>
      <c r="AX177" s="13" t="s">
        <v>80</v>
      </c>
      <c r="AY177" s="229" t="s">
        <v>167</v>
      </c>
    </row>
    <row r="178" s="13" customFormat="1">
      <c r="A178" s="13"/>
      <c r="B178" s="228"/>
      <c r="C178" s="13"/>
      <c r="D178" s="219" t="s">
        <v>291</v>
      </c>
      <c r="E178" s="229" t="s">
        <v>1</v>
      </c>
      <c r="F178" s="230" t="s">
        <v>553</v>
      </c>
      <c r="G178" s="13"/>
      <c r="H178" s="231">
        <v>663</v>
      </c>
      <c r="I178" s="232"/>
      <c r="J178" s="232"/>
      <c r="K178" s="13"/>
      <c r="L178" s="13"/>
      <c r="M178" s="228"/>
      <c r="N178" s="233"/>
      <c r="O178" s="234"/>
      <c r="P178" s="234"/>
      <c r="Q178" s="234"/>
      <c r="R178" s="234"/>
      <c r="S178" s="234"/>
      <c r="T178" s="234"/>
      <c r="U178" s="234"/>
      <c r="V178" s="234"/>
      <c r="W178" s="234"/>
      <c r="X178" s="235"/>
      <c r="Y178" s="13"/>
      <c r="Z178" s="13"/>
      <c r="AA178" s="13"/>
      <c r="AB178" s="13"/>
      <c r="AC178" s="13"/>
      <c r="AD178" s="13"/>
      <c r="AE178" s="13"/>
      <c r="AT178" s="229" t="s">
        <v>291</v>
      </c>
      <c r="AU178" s="229" t="s">
        <v>89</v>
      </c>
      <c r="AV178" s="13" t="s">
        <v>89</v>
      </c>
      <c r="AW178" s="13" t="s">
        <v>4</v>
      </c>
      <c r="AX178" s="13" t="s">
        <v>80</v>
      </c>
      <c r="AY178" s="229" t="s">
        <v>167</v>
      </c>
    </row>
    <row r="179" s="14" customFormat="1">
      <c r="A179" s="14"/>
      <c r="B179" s="236"/>
      <c r="C179" s="14"/>
      <c r="D179" s="219" t="s">
        <v>291</v>
      </c>
      <c r="E179" s="237" t="s">
        <v>1</v>
      </c>
      <c r="F179" s="238" t="s">
        <v>294</v>
      </c>
      <c r="G179" s="14"/>
      <c r="H179" s="239">
        <v>1459.4400000000001</v>
      </c>
      <c r="I179" s="240"/>
      <c r="J179" s="240"/>
      <c r="K179" s="14"/>
      <c r="L179" s="14"/>
      <c r="M179" s="236"/>
      <c r="N179" s="241"/>
      <c r="O179" s="242"/>
      <c r="P179" s="242"/>
      <c r="Q179" s="242"/>
      <c r="R179" s="242"/>
      <c r="S179" s="242"/>
      <c r="T179" s="242"/>
      <c r="U179" s="242"/>
      <c r="V179" s="242"/>
      <c r="W179" s="242"/>
      <c r="X179" s="243"/>
      <c r="Y179" s="14"/>
      <c r="Z179" s="14"/>
      <c r="AA179" s="14"/>
      <c r="AB179" s="14"/>
      <c r="AC179" s="14"/>
      <c r="AD179" s="14"/>
      <c r="AE179" s="14"/>
      <c r="AT179" s="237" t="s">
        <v>291</v>
      </c>
      <c r="AU179" s="237" t="s">
        <v>89</v>
      </c>
      <c r="AV179" s="14" t="s">
        <v>185</v>
      </c>
      <c r="AW179" s="14" t="s">
        <v>4</v>
      </c>
      <c r="AX179" s="14" t="s">
        <v>87</v>
      </c>
      <c r="AY179" s="237" t="s">
        <v>167</v>
      </c>
    </row>
    <row r="180" s="2" customFormat="1" ht="24" customHeight="1">
      <c r="A180" s="38"/>
      <c r="B180" s="204"/>
      <c r="C180" s="205" t="s">
        <v>226</v>
      </c>
      <c r="D180" s="205" t="s">
        <v>170</v>
      </c>
      <c r="E180" s="206" t="s">
        <v>554</v>
      </c>
      <c r="F180" s="207" t="s">
        <v>555</v>
      </c>
      <c r="G180" s="208" t="s">
        <v>462</v>
      </c>
      <c r="H180" s="209">
        <v>315.31999999999999</v>
      </c>
      <c r="I180" s="210"/>
      <c r="J180" s="210"/>
      <c r="K180" s="211">
        <f>ROUND(P180*H180,2)</f>
        <v>0</v>
      </c>
      <c r="L180" s="207" t="s">
        <v>174</v>
      </c>
      <c r="M180" s="39"/>
      <c r="N180" s="212" t="s">
        <v>1</v>
      </c>
      <c r="O180" s="213" t="s">
        <v>43</v>
      </c>
      <c r="P180" s="214">
        <f>I180+J180</f>
        <v>0</v>
      </c>
      <c r="Q180" s="214">
        <f>ROUND(I180*H180,2)</f>
        <v>0</v>
      </c>
      <c r="R180" s="214">
        <f>ROUND(J180*H180,2)</f>
        <v>0</v>
      </c>
      <c r="S180" s="77"/>
      <c r="T180" s="215">
        <f>S180*H180</f>
        <v>0</v>
      </c>
      <c r="U180" s="215">
        <v>0</v>
      </c>
      <c r="V180" s="215">
        <f>U180*H180</f>
        <v>0</v>
      </c>
      <c r="W180" s="215">
        <v>0.28999999999999998</v>
      </c>
      <c r="X180" s="216">
        <f>W180*H180</f>
        <v>91.442799999999991</v>
      </c>
      <c r="Y180" s="38"/>
      <c r="Z180" s="38"/>
      <c r="AA180" s="38"/>
      <c r="AB180" s="38"/>
      <c r="AC180" s="38"/>
      <c r="AD180" s="38"/>
      <c r="AE180" s="38"/>
      <c r="AR180" s="217" t="s">
        <v>185</v>
      </c>
      <c r="AT180" s="217" t="s">
        <v>170</v>
      </c>
      <c r="AU180" s="217" t="s">
        <v>89</v>
      </c>
      <c r="AY180" s="19" t="s">
        <v>167</v>
      </c>
      <c r="BE180" s="218">
        <f>IF(O180="základní",K180,0)</f>
        <v>0</v>
      </c>
      <c r="BF180" s="218">
        <f>IF(O180="snížená",K180,0)</f>
        <v>0</v>
      </c>
      <c r="BG180" s="218">
        <f>IF(O180="zákl. přenesená",K180,0)</f>
        <v>0</v>
      </c>
      <c r="BH180" s="218">
        <f>IF(O180="sníž. přenesená",K180,0)</f>
        <v>0</v>
      </c>
      <c r="BI180" s="218">
        <f>IF(O180="nulová",K180,0)</f>
        <v>0</v>
      </c>
      <c r="BJ180" s="19" t="s">
        <v>87</v>
      </c>
      <c r="BK180" s="218">
        <f>ROUND(P180*H180,2)</f>
        <v>0</v>
      </c>
      <c r="BL180" s="19" t="s">
        <v>185</v>
      </c>
      <c r="BM180" s="217" t="s">
        <v>556</v>
      </c>
    </row>
    <row r="181" s="2" customFormat="1">
      <c r="A181" s="38"/>
      <c r="B181" s="39"/>
      <c r="C181" s="38"/>
      <c r="D181" s="219" t="s">
        <v>177</v>
      </c>
      <c r="E181" s="38"/>
      <c r="F181" s="220" t="s">
        <v>557</v>
      </c>
      <c r="G181" s="38"/>
      <c r="H181" s="38"/>
      <c r="I181" s="134"/>
      <c r="J181" s="134"/>
      <c r="K181" s="38"/>
      <c r="L181" s="38"/>
      <c r="M181" s="39"/>
      <c r="N181" s="221"/>
      <c r="O181" s="222"/>
      <c r="P181" s="77"/>
      <c r="Q181" s="77"/>
      <c r="R181" s="77"/>
      <c r="S181" s="77"/>
      <c r="T181" s="77"/>
      <c r="U181" s="77"/>
      <c r="V181" s="77"/>
      <c r="W181" s="77"/>
      <c r="X181" s="78"/>
      <c r="Y181" s="38"/>
      <c r="Z181" s="38"/>
      <c r="AA181" s="38"/>
      <c r="AB181" s="38"/>
      <c r="AC181" s="38"/>
      <c r="AD181" s="38"/>
      <c r="AE181" s="38"/>
      <c r="AT181" s="19" t="s">
        <v>177</v>
      </c>
      <c r="AU181" s="19" t="s">
        <v>89</v>
      </c>
    </row>
    <row r="182" s="2" customFormat="1">
      <c r="A182" s="38"/>
      <c r="B182" s="39"/>
      <c r="C182" s="38"/>
      <c r="D182" s="219" t="s">
        <v>288</v>
      </c>
      <c r="E182" s="38"/>
      <c r="F182" s="223" t="s">
        <v>558</v>
      </c>
      <c r="G182" s="38"/>
      <c r="H182" s="38"/>
      <c r="I182" s="134"/>
      <c r="J182" s="134"/>
      <c r="K182" s="38"/>
      <c r="L182" s="38"/>
      <c r="M182" s="39"/>
      <c r="N182" s="221"/>
      <c r="O182" s="222"/>
      <c r="P182" s="77"/>
      <c r="Q182" s="77"/>
      <c r="R182" s="77"/>
      <c r="S182" s="77"/>
      <c r="T182" s="77"/>
      <c r="U182" s="77"/>
      <c r="V182" s="77"/>
      <c r="W182" s="77"/>
      <c r="X182" s="78"/>
      <c r="Y182" s="38"/>
      <c r="Z182" s="38"/>
      <c r="AA182" s="38"/>
      <c r="AB182" s="38"/>
      <c r="AC182" s="38"/>
      <c r="AD182" s="38"/>
      <c r="AE182" s="38"/>
      <c r="AT182" s="19" t="s">
        <v>288</v>
      </c>
      <c r="AU182" s="19" t="s">
        <v>89</v>
      </c>
    </row>
    <row r="183" s="13" customFormat="1">
      <c r="A183" s="13"/>
      <c r="B183" s="228"/>
      <c r="C183" s="13"/>
      <c r="D183" s="219" t="s">
        <v>291</v>
      </c>
      <c r="E183" s="229" t="s">
        <v>1</v>
      </c>
      <c r="F183" s="230" t="s">
        <v>559</v>
      </c>
      <c r="G183" s="13"/>
      <c r="H183" s="231">
        <v>85</v>
      </c>
      <c r="I183" s="232"/>
      <c r="J183" s="232"/>
      <c r="K183" s="13"/>
      <c r="L183" s="13"/>
      <c r="M183" s="228"/>
      <c r="N183" s="233"/>
      <c r="O183" s="234"/>
      <c r="P183" s="234"/>
      <c r="Q183" s="234"/>
      <c r="R183" s="234"/>
      <c r="S183" s="234"/>
      <c r="T183" s="234"/>
      <c r="U183" s="234"/>
      <c r="V183" s="234"/>
      <c r="W183" s="234"/>
      <c r="X183" s="235"/>
      <c r="Y183" s="13"/>
      <c r="Z183" s="13"/>
      <c r="AA183" s="13"/>
      <c r="AB183" s="13"/>
      <c r="AC183" s="13"/>
      <c r="AD183" s="13"/>
      <c r="AE183" s="13"/>
      <c r="AT183" s="229" t="s">
        <v>291</v>
      </c>
      <c r="AU183" s="229" t="s">
        <v>89</v>
      </c>
      <c r="AV183" s="13" t="s">
        <v>89</v>
      </c>
      <c r="AW183" s="13" t="s">
        <v>4</v>
      </c>
      <c r="AX183" s="13" t="s">
        <v>80</v>
      </c>
      <c r="AY183" s="229" t="s">
        <v>167</v>
      </c>
    </row>
    <row r="184" s="13" customFormat="1">
      <c r="A184" s="13"/>
      <c r="B184" s="228"/>
      <c r="C184" s="13"/>
      <c r="D184" s="219" t="s">
        <v>291</v>
      </c>
      <c r="E184" s="229" t="s">
        <v>1</v>
      </c>
      <c r="F184" s="230" t="s">
        <v>560</v>
      </c>
      <c r="G184" s="13"/>
      <c r="H184" s="231">
        <v>9.5999999999999996</v>
      </c>
      <c r="I184" s="232"/>
      <c r="J184" s="232"/>
      <c r="K184" s="13"/>
      <c r="L184" s="13"/>
      <c r="M184" s="228"/>
      <c r="N184" s="233"/>
      <c r="O184" s="234"/>
      <c r="P184" s="234"/>
      <c r="Q184" s="234"/>
      <c r="R184" s="234"/>
      <c r="S184" s="234"/>
      <c r="T184" s="234"/>
      <c r="U184" s="234"/>
      <c r="V184" s="234"/>
      <c r="W184" s="234"/>
      <c r="X184" s="235"/>
      <c r="Y184" s="13"/>
      <c r="Z184" s="13"/>
      <c r="AA184" s="13"/>
      <c r="AB184" s="13"/>
      <c r="AC184" s="13"/>
      <c r="AD184" s="13"/>
      <c r="AE184" s="13"/>
      <c r="AT184" s="229" t="s">
        <v>291</v>
      </c>
      <c r="AU184" s="229" t="s">
        <v>89</v>
      </c>
      <c r="AV184" s="13" t="s">
        <v>89</v>
      </c>
      <c r="AW184" s="13" t="s">
        <v>4</v>
      </c>
      <c r="AX184" s="13" t="s">
        <v>80</v>
      </c>
      <c r="AY184" s="229" t="s">
        <v>167</v>
      </c>
    </row>
    <row r="185" s="13" customFormat="1">
      <c r="A185" s="13"/>
      <c r="B185" s="228"/>
      <c r="C185" s="13"/>
      <c r="D185" s="219" t="s">
        <v>291</v>
      </c>
      <c r="E185" s="229" t="s">
        <v>1</v>
      </c>
      <c r="F185" s="230" t="s">
        <v>561</v>
      </c>
      <c r="G185" s="13"/>
      <c r="H185" s="231">
        <v>220.72</v>
      </c>
      <c r="I185" s="232"/>
      <c r="J185" s="232"/>
      <c r="K185" s="13"/>
      <c r="L185" s="13"/>
      <c r="M185" s="228"/>
      <c r="N185" s="233"/>
      <c r="O185" s="234"/>
      <c r="P185" s="234"/>
      <c r="Q185" s="234"/>
      <c r="R185" s="234"/>
      <c r="S185" s="234"/>
      <c r="T185" s="234"/>
      <c r="U185" s="234"/>
      <c r="V185" s="234"/>
      <c r="W185" s="234"/>
      <c r="X185" s="235"/>
      <c r="Y185" s="13"/>
      <c r="Z185" s="13"/>
      <c r="AA185" s="13"/>
      <c r="AB185" s="13"/>
      <c r="AC185" s="13"/>
      <c r="AD185" s="13"/>
      <c r="AE185" s="13"/>
      <c r="AT185" s="229" t="s">
        <v>291</v>
      </c>
      <c r="AU185" s="229" t="s">
        <v>89</v>
      </c>
      <c r="AV185" s="13" t="s">
        <v>89</v>
      </c>
      <c r="AW185" s="13" t="s">
        <v>4</v>
      </c>
      <c r="AX185" s="13" t="s">
        <v>80</v>
      </c>
      <c r="AY185" s="229" t="s">
        <v>167</v>
      </c>
    </row>
    <row r="186" s="14" customFormat="1">
      <c r="A186" s="14"/>
      <c r="B186" s="236"/>
      <c r="C186" s="14"/>
      <c r="D186" s="219" t="s">
        <v>291</v>
      </c>
      <c r="E186" s="237" t="s">
        <v>1</v>
      </c>
      <c r="F186" s="238" t="s">
        <v>294</v>
      </c>
      <c r="G186" s="14"/>
      <c r="H186" s="239">
        <v>315.31999999999999</v>
      </c>
      <c r="I186" s="240"/>
      <c r="J186" s="240"/>
      <c r="K186" s="14"/>
      <c r="L186" s="14"/>
      <c r="M186" s="236"/>
      <c r="N186" s="241"/>
      <c r="O186" s="242"/>
      <c r="P186" s="242"/>
      <c r="Q186" s="242"/>
      <c r="R186" s="242"/>
      <c r="S186" s="242"/>
      <c r="T186" s="242"/>
      <c r="U186" s="242"/>
      <c r="V186" s="242"/>
      <c r="W186" s="242"/>
      <c r="X186" s="243"/>
      <c r="Y186" s="14"/>
      <c r="Z186" s="14"/>
      <c r="AA186" s="14"/>
      <c r="AB186" s="14"/>
      <c r="AC186" s="14"/>
      <c r="AD186" s="14"/>
      <c r="AE186" s="14"/>
      <c r="AT186" s="237" t="s">
        <v>291</v>
      </c>
      <c r="AU186" s="237" t="s">
        <v>89</v>
      </c>
      <c r="AV186" s="14" t="s">
        <v>185</v>
      </c>
      <c r="AW186" s="14" t="s">
        <v>4</v>
      </c>
      <c r="AX186" s="14" t="s">
        <v>87</v>
      </c>
      <c r="AY186" s="237" t="s">
        <v>167</v>
      </c>
    </row>
    <row r="187" s="2" customFormat="1" ht="24" customHeight="1">
      <c r="A187" s="38"/>
      <c r="B187" s="204"/>
      <c r="C187" s="205" t="s">
        <v>231</v>
      </c>
      <c r="D187" s="205" t="s">
        <v>170</v>
      </c>
      <c r="E187" s="206" t="s">
        <v>562</v>
      </c>
      <c r="F187" s="207" t="s">
        <v>563</v>
      </c>
      <c r="G187" s="208" t="s">
        <v>462</v>
      </c>
      <c r="H187" s="209">
        <v>9</v>
      </c>
      <c r="I187" s="210"/>
      <c r="J187" s="210"/>
      <c r="K187" s="211">
        <f>ROUND(P187*H187,2)</f>
        <v>0</v>
      </c>
      <c r="L187" s="207" t="s">
        <v>174</v>
      </c>
      <c r="M187" s="39"/>
      <c r="N187" s="212" t="s">
        <v>1</v>
      </c>
      <c r="O187" s="213" t="s">
        <v>43</v>
      </c>
      <c r="P187" s="214">
        <f>I187+J187</f>
        <v>0</v>
      </c>
      <c r="Q187" s="214">
        <f>ROUND(I187*H187,2)</f>
        <v>0</v>
      </c>
      <c r="R187" s="214">
        <f>ROUND(J187*H187,2)</f>
        <v>0</v>
      </c>
      <c r="S187" s="77"/>
      <c r="T187" s="215">
        <f>S187*H187</f>
        <v>0</v>
      </c>
      <c r="U187" s="215">
        <v>0</v>
      </c>
      <c r="V187" s="215">
        <f>U187*H187</f>
        <v>0</v>
      </c>
      <c r="W187" s="215">
        <v>0.20499999999999999</v>
      </c>
      <c r="X187" s="216">
        <f>W187*H187</f>
        <v>1.845</v>
      </c>
      <c r="Y187" s="38"/>
      <c r="Z187" s="38"/>
      <c r="AA187" s="38"/>
      <c r="AB187" s="38"/>
      <c r="AC187" s="38"/>
      <c r="AD187" s="38"/>
      <c r="AE187" s="38"/>
      <c r="AR187" s="217" t="s">
        <v>185</v>
      </c>
      <c r="AT187" s="217" t="s">
        <v>170</v>
      </c>
      <c r="AU187" s="217" t="s">
        <v>89</v>
      </c>
      <c r="AY187" s="19" t="s">
        <v>167</v>
      </c>
      <c r="BE187" s="218">
        <f>IF(O187="základní",K187,0)</f>
        <v>0</v>
      </c>
      <c r="BF187" s="218">
        <f>IF(O187="snížená",K187,0)</f>
        <v>0</v>
      </c>
      <c r="BG187" s="218">
        <f>IF(O187="zákl. přenesená",K187,0)</f>
        <v>0</v>
      </c>
      <c r="BH187" s="218">
        <f>IF(O187="sníž. přenesená",K187,0)</f>
        <v>0</v>
      </c>
      <c r="BI187" s="218">
        <f>IF(O187="nulová",K187,0)</f>
        <v>0</v>
      </c>
      <c r="BJ187" s="19" t="s">
        <v>87</v>
      </c>
      <c r="BK187" s="218">
        <f>ROUND(P187*H187,2)</f>
        <v>0</v>
      </c>
      <c r="BL187" s="19" t="s">
        <v>185</v>
      </c>
      <c r="BM187" s="217" t="s">
        <v>564</v>
      </c>
    </row>
    <row r="188" s="2" customFormat="1">
      <c r="A188" s="38"/>
      <c r="B188" s="39"/>
      <c r="C188" s="38"/>
      <c r="D188" s="219" t="s">
        <v>177</v>
      </c>
      <c r="E188" s="38"/>
      <c r="F188" s="220" t="s">
        <v>565</v>
      </c>
      <c r="G188" s="38"/>
      <c r="H188" s="38"/>
      <c r="I188" s="134"/>
      <c r="J188" s="134"/>
      <c r="K188" s="38"/>
      <c r="L188" s="38"/>
      <c r="M188" s="39"/>
      <c r="N188" s="221"/>
      <c r="O188" s="222"/>
      <c r="P188" s="77"/>
      <c r="Q188" s="77"/>
      <c r="R188" s="77"/>
      <c r="S188" s="77"/>
      <c r="T188" s="77"/>
      <c r="U188" s="77"/>
      <c r="V188" s="77"/>
      <c r="W188" s="77"/>
      <c r="X188" s="78"/>
      <c r="Y188" s="38"/>
      <c r="Z188" s="38"/>
      <c r="AA188" s="38"/>
      <c r="AB188" s="38"/>
      <c r="AC188" s="38"/>
      <c r="AD188" s="38"/>
      <c r="AE188" s="38"/>
      <c r="AT188" s="19" t="s">
        <v>177</v>
      </c>
      <c r="AU188" s="19" t="s">
        <v>89</v>
      </c>
    </row>
    <row r="189" s="2" customFormat="1">
      <c r="A189" s="38"/>
      <c r="B189" s="39"/>
      <c r="C189" s="38"/>
      <c r="D189" s="219" t="s">
        <v>288</v>
      </c>
      <c r="E189" s="38"/>
      <c r="F189" s="223" t="s">
        <v>558</v>
      </c>
      <c r="G189" s="38"/>
      <c r="H189" s="38"/>
      <c r="I189" s="134"/>
      <c r="J189" s="134"/>
      <c r="K189" s="38"/>
      <c r="L189" s="38"/>
      <c r="M189" s="39"/>
      <c r="N189" s="221"/>
      <c r="O189" s="222"/>
      <c r="P189" s="77"/>
      <c r="Q189" s="77"/>
      <c r="R189" s="77"/>
      <c r="S189" s="77"/>
      <c r="T189" s="77"/>
      <c r="U189" s="77"/>
      <c r="V189" s="77"/>
      <c r="W189" s="77"/>
      <c r="X189" s="78"/>
      <c r="Y189" s="38"/>
      <c r="Z189" s="38"/>
      <c r="AA189" s="38"/>
      <c r="AB189" s="38"/>
      <c r="AC189" s="38"/>
      <c r="AD189" s="38"/>
      <c r="AE189" s="38"/>
      <c r="AT189" s="19" t="s">
        <v>288</v>
      </c>
      <c r="AU189" s="19" t="s">
        <v>89</v>
      </c>
    </row>
    <row r="190" s="13" customFormat="1">
      <c r="A190" s="13"/>
      <c r="B190" s="228"/>
      <c r="C190" s="13"/>
      <c r="D190" s="219" t="s">
        <v>291</v>
      </c>
      <c r="E190" s="229" t="s">
        <v>1</v>
      </c>
      <c r="F190" s="230" t="s">
        <v>566</v>
      </c>
      <c r="G190" s="13"/>
      <c r="H190" s="231">
        <v>9</v>
      </c>
      <c r="I190" s="232"/>
      <c r="J190" s="232"/>
      <c r="K190" s="13"/>
      <c r="L190" s="13"/>
      <c r="M190" s="228"/>
      <c r="N190" s="233"/>
      <c r="O190" s="234"/>
      <c r="P190" s="234"/>
      <c r="Q190" s="234"/>
      <c r="R190" s="234"/>
      <c r="S190" s="234"/>
      <c r="T190" s="234"/>
      <c r="U190" s="234"/>
      <c r="V190" s="234"/>
      <c r="W190" s="234"/>
      <c r="X190" s="235"/>
      <c r="Y190" s="13"/>
      <c r="Z190" s="13"/>
      <c r="AA190" s="13"/>
      <c r="AB190" s="13"/>
      <c r="AC190" s="13"/>
      <c r="AD190" s="13"/>
      <c r="AE190" s="13"/>
      <c r="AT190" s="229" t="s">
        <v>291</v>
      </c>
      <c r="AU190" s="229" t="s">
        <v>89</v>
      </c>
      <c r="AV190" s="13" t="s">
        <v>89</v>
      </c>
      <c r="AW190" s="13" t="s">
        <v>4</v>
      </c>
      <c r="AX190" s="13" t="s">
        <v>87</v>
      </c>
      <c r="AY190" s="229" t="s">
        <v>167</v>
      </c>
    </row>
    <row r="191" s="2" customFormat="1" ht="24" customHeight="1">
      <c r="A191" s="38"/>
      <c r="B191" s="204"/>
      <c r="C191" s="205" t="s">
        <v>235</v>
      </c>
      <c r="D191" s="205" t="s">
        <v>170</v>
      </c>
      <c r="E191" s="206" t="s">
        <v>567</v>
      </c>
      <c r="F191" s="207" t="s">
        <v>568</v>
      </c>
      <c r="G191" s="208" t="s">
        <v>462</v>
      </c>
      <c r="H191" s="209">
        <v>257.19999999999999</v>
      </c>
      <c r="I191" s="210"/>
      <c r="J191" s="210"/>
      <c r="K191" s="211">
        <f>ROUND(P191*H191,2)</f>
        <v>0</v>
      </c>
      <c r="L191" s="207" t="s">
        <v>174</v>
      </c>
      <c r="M191" s="39"/>
      <c r="N191" s="212" t="s">
        <v>1</v>
      </c>
      <c r="O191" s="213" t="s">
        <v>43</v>
      </c>
      <c r="P191" s="214">
        <f>I191+J191</f>
        <v>0</v>
      </c>
      <c r="Q191" s="214">
        <f>ROUND(I191*H191,2)</f>
        <v>0</v>
      </c>
      <c r="R191" s="214">
        <f>ROUND(J191*H191,2)</f>
        <v>0</v>
      </c>
      <c r="S191" s="77"/>
      <c r="T191" s="215">
        <f>S191*H191</f>
        <v>0</v>
      </c>
      <c r="U191" s="215">
        <v>0</v>
      </c>
      <c r="V191" s="215">
        <f>U191*H191</f>
        <v>0</v>
      </c>
      <c r="W191" s="215">
        <v>0.040000000000000001</v>
      </c>
      <c r="X191" s="216">
        <f>W191*H191</f>
        <v>10.288</v>
      </c>
      <c r="Y191" s="38"/>
      <c r="Z191" s="38"/>
      <c r="AA191" s="38"/>
      <c r="AB191" s="38"/>
      <c r="AC191" s="38"/>
      <c r="AD191" s="38"/>
      <c r="AE191" s="38"/>
      <c r="AR191" s="217" t="s">
        <v>185</v>
      </c>
      <c r="AT191" s="217" t="s">
        <v>170</v>
      </c>
      <c r="AU191" s="217" t="s">
        <v>89</v>
      </c>
      <c r="AY191" s="19" t="s">
        <v>167</v>
      </c>
      <c r="BE191" s="218">
        <f>IF(O191="základní",K191,0)</f>
        <v>0</v>
      </c>
      <c r="BF191" s="218">
        <f>IF(O191="snížená",K191,0)</f>
        <v>0</v>
      </c>
      <c r="BG191" s="218">
        <f>IF(O191="zákl. přenesená",K191,0)</f>
        <v>0</v>
      </c>
      <c r="BH191" s="218">
        <f>IF(O191="sníž. přenesená",K191,0)</f>
        <v>0</v>
      </c>
      <c r="BI191" s="218">
        <f>IF(O191="nulová",K191,0)</f>
        <v>0</v>
      </c>
      <c r="BJ191" s="19" t="s">
        <v>87</v>
      </c>
      <c r="BK191" s="218">
        <f>ROUND(P191*H191,2)</f>
        <v>0</v>
      </c>
      <c r="BL191" s="19" t="s">
        <v>185</v>
      </c>
      <c r="BM191" s="217" t="s">
        <v>569</v>
      </c>
    </row>
    <row r="192" s="2" customFormat="1">
      <c r="A192" s="38"/>
      <c r="B192" s="39"/>
      <c r="C192" s="38"/>
      <c r="D192" s="219" t="s">
        <v>177</v>
      </c>
      <c r="E192" s="38"/>
      <c r="F192" s="220" t="s">
        <v>570</v>
      </c>
      <c r="G192" s="38"/>
      <c r="H192" s="38"/>
      <c r="I192" s="134"/>
      <c r="J192" s="134"/>
      <c r="K192" s="38"/>
      <c r="L192" s="38"/>
      <c r="M192" s="39"/>
      <c r="N192" s="221"/>
      <c r="O192" s="222"/>
      <c r="P192" s="77"/>
      <c r="Q192" s="77"/>
      <c r="R192" s="77"/>
      <c r="S192" s="77"/>
      <c r="T192" s="77"/>
      <c r="U192" s="77"/>
      <c r="V192" s="77"/>
      <c r="W192" s="77"/>
      <c r="X192" s="78"/>
      <c r="Y192" s="38"/>
      <c r="Z192" s="38"/>
      <c r="AA192" s="38"/>
      <c r="AB192" s="38"/>
      <c r="AC192" s="38"/>
      <c r="AD192" s="38"/>
      <c r="AE192" s="38"/>
      <c r="AT192" s="19" t="s">
        <v>177</v>
      </c>
      <c r="AU192" s="19" t="s">
        <v>89</v>
      </c>
    </row>
    <row r="193" s="2" customFormat="1">
      <c r="A193" s="38"/>
      <c r="B193" s="39"/>
      <c r="C193" s="38"/>
      <c r="D193" s="219" t="s">
        <v>288</v>
      </c>
      <c r="E193" s="38"/>
      <c r="F193" s="223" t="s">
        <v>558</v>
      </c>
      <c r="G193" s="38"/>
      <c r="H193" s="38"/>
      <c r="I193" s="134"/>
      <c r="J193" s="134"/>
      <c r="K193" s="38"/>
      <c r="L193" s="38"/>
      <c r="M193" s="39"/>
      <c r="N193" s="221"/>
      <c r="O193" s="222"/>
      <c r="P193" s="77"/>
      <c r="Q193" s="77"/>
      <c r="R193" s="77"/>
      <c r="S193" s="77"/>
      <c r="T193" s="77"/>
      <c r="U193" s="77"/>
      <c r="V193" s="77"/>
      <c r="W193" s="77"/>
      <c r="X193" s="78"/>
      <c r="Y193" s="38"/>
      <c r="Z193" s="38"/>
      <c r="AA193" s="38"/>
      <c r="AB193" s="38"/>
      <c r="AC193" s="38"/>
      <c r="AD193" s="38"/>
      <c r="AE193" s="38"/>
      <c r="AT193" s="19" t="s">
        <v>288</v>
      </c>
      <c r="AU193" s="19" t="s">
        <v>89</v>
      </c>
    </row>
    <row r="194" s="13" customFormat="1">
      <c r="A194" s="13"/>
      <c r="B194" s="228"/>
      <c r="C194" s="13"/>
      <c r="D194" s="219" t="s">
        <v>291</v>
      </c>
      <c r="E194" s="229" t="s">
        <v>1</v>
      </c>
      <c r="F194" s="230" t="s">
        <v>571</v>
      </c>
      <c r="G194" s="13"/>
      <c r="H194" s="231">
        <v>257.19999999999999</v>
      </c>
      <c r="I194" s="232"/>
      <c r="J194" s="232"/>
      <c r="K194" s="13"/>
      <c r="L194" s="13"/>
      <c r="M194" s="228"/>
      <c r="N194" s="233"/>
      <c r="O194" s="234"/>
      <c r="P194" s="234"/>
      <c r="Q194" s="234"/>
      <c r="R194" s="234"/>
      <c r="S194" s="234"/>
      <c r="T194" s="234"/>
      <c r="U194" s="234"/>
      <c r="V194" s="234"/>
      <c r="W194" s="234"/>
      <c r="X194" s="235"/>
      <c r="Y194" s="13"/>
      <c r="Z194" s="13"/>
      <c r="AA194" s="13"/>
      <c r="AB194" s="13"/>
      <c r="AC194" s="13"/>
      <c r="AD194" s="13"/>
      <c r="AE194" s="13"/>
      <c r="AT194" s="229" t="s">
        <v>291</v>
      </c>
      <c r="AU194" s="229" t="s">
        <v>89</v>
      </c>
      <c r="AV194" s="13" t="s">
        <v>89</v>
      </c>
      <c r="AW194" s="13" t="s">
        <v>4</v>
      </c>
      <c r="AX194" s="13" t="s">
        <v>80</v>
      </c>
      <c r="AY194" s="229" t="s">
        <v>167</v>
      </c>
    </row>
    <row r="195" s="14" customFormat="1">
      <c r="A195" s="14"/>
      <c r="B195" s="236"/>
      <c r="C195" s="14"/>
      <c r="D195" s="219" t="s">
        <v>291</v>
      </c>
      <c r="E195" s="237" t="s">
        <v>1</v>
      </c>
      <c r="F195" s="238" t="s">
        <v>294</v>
      </c>
      <c r="G195" s="14"/>
      <c r="H195" s="239">
        <v>257.19999999999999</v>
      </c>
      <c r="I195" s="240"/>
      <c r="J195" s="240"/>
      <c r="K195" s="14"/>
      <c r="L195" s="14"/>
      <c r="M195" s="236"/>
      <c r="N195" s="241"/>
      <c r="O195" s="242"/>
      <c r="P195" s="242"/>
      <c r="Q195" s="242"/>
      <c r="R195" s="242"/>
      <c r="S195" s="242"/>
      <c r="T195" s="242"/>
      <c r="U195" s="242"/>
      <c r="V195" s="242"/>
      <c r="W195" s="242"/>
      <c r="X195" s="243"/>
      <c r="Y195" s="14"/>
      <c r="Z195" s="14"/>
      <c r="AA195" s="14"/>
      <c r="AB195" s="14"/>
      <c r="AC195" s="14"/>
      <c r="AD195" s="14"/>
      <c r="AE195" s="14"/>
      <c r="AT195" s="237" t="s">
        <v>291</v>
      </c>
      <c r="AU195" s="237" t="s">
        <v>89</v>
      </c>
      <c r="AV195" s="14" t="s">
        <v>185</v>
      </c>
      <c r="AW195" s="14" t="s">
        <v>4</v>
      </c>
      <c r="AX195" s="14" t="s">
        <v>87</v>
      </c>
      <c r="AY195" s="237" t="s">
        <v>167</v>
      </c>
    </row>
    <row r="196" s="2" customFormat="1" ht="24" customHeight="1">
      <c r="A196" s="38"/>
      <c r="B196" s="204"/>
      <c r="C196" s="205" t="s">
        <v>9</v>
      </c>
      <c r="D196" s="205" t="s">
        <v>170</v>
      </c>
      <c r="E196" s="206" t="s">
        <v>572</v>
      </c>
      <c r="F196" s="207" t="s">
        <v>573</v>
      </c>
      <c r="G196" s="208" t="s">
        <v>286</v>
      </c>
      <c r="H196" s="209">
        <v>232.84299999999999</v>
      </c>
      <c r="I196" s="210"/>
      <c r="J196" s="210"/>
      <c r="K196" s="211">
        <f>ROUND(P196*H196,2)</f>
        <v>0</v>
      </c>
      <c r="L196" s="207" t="s">
        <v>174</v>
      </c>
      <c r="M196" s="39"/>
      <c r="N196" s="212" t="s">
        <v>1</v>
      </c>
      <c r="O196" s="213" t="s">
        <v>43</v>
      </c>
      <c r="P196" s="214">
        <f>I196+J196</f>
        <v>0</v>
      </c>
      <c r="Q196" s="214">
        <f>ROUND(I196*H196,2)</f>
        <v>0</v>
      </c>
      <c r="R196" s="214">
        <f>ROUND(J196*H196,2)</f>
        <v>0</v>
      </c>
      <c r="S196" s="77"/>
      <c r="T196" s="215">
        <f>S196*H196</f>
        <v>0</v>
      </c>
      <c r="U196" s="215">
        <v>0</v>
      </c>
      <c r="V196" s="215">
        <f>U196*H196</f>
        <v>0</v>
      </c>
      <c r="W196" s="215">
        <v>0</v>
      </c>
      <c r="X196" s="216">
        <f>W196*H196</f>
        <v>0</v>
      </c>
      <c r="Y196" s="38"/>
      <c r="Z196" s="38"/>
      <c r="AA196" s="38"/>
      <c r="AB196" s="38"/>
      <c r="AC196" s="38"/>
      <c r="AD196" s="38"/>
      <c r="AE196" s="38"/>
      <c r="AR196" s="217" t="s">
        <v>185</v>
      </c>
      <c r="AT196" s="217" t="s">
        <v>170</v>
      </c>
      <c r="AU196" s="217" t="s">
        <v>89</v>
      </c>
      <c r="AY196" s="19" t="s">
        <v>167</v>
      </c>
      <c r="BE196" s="218">
        <f>IF(O196="základní",K196,0)</f>
        <v>0</v>
      </c>
      <c r="BF196" s="218">
        <f>IF(O196="snížená",K196,0)</f>
        <v>0</v>
      </c>
      <c r="BG196" s="218">
        <f>IF(O196="zákl. přenesená",K196,0)</f>
        <v>0</v>
      </c>
      <c r="BH196" s="218">
        <f>IF(O196="sníž. přenesená",K196,0)</f>
        <v>0</v>
      </c>
      <c r="BI196" s="218">
        <f>IF(O196="nulová",K196,0)</f>
        <v>0</v>
      </c>
      <c r="BJ196" s="19" t="s">
        <v>87</v>
      </c>
      <c r="BK196" s="218">
        <f>ROUND(P196*H196,2)</f>
        <v>0</v>
      </c>
      <c r="BL196" s="19" t="s">
        <v>185</v>
      </c>
      <c r="BM196" s="217" t="s">
        <v>574</v>
      </c>
    </row>
    <row r="197" s="2" customFormat="1">
      <c r="A197" s="38"/>
      <c r="B197" s="39"/>
      <c r="C197" s="38"/>
      <c r="D197" s="219" t="s">
        <v>177</v>
      </c>
      <c r="E197" s="38"/>
      <c r="F197" s="220" t="s">
        <v>575</v>
      </c>
      <c r="G197" s="38"/>
      <c r="H197" s="38"/>
      <c r="I197" s="134"/>
      <c r="J197" s="134"/>
      <c r="K197" s="38"/>
      <c r="L197" s="38"/>
      <c r="M197" s="39"/>
      <c r="N197" s="221"/>
      <c r="O197" s="222"/>
      <c r="P197" s="77"/>
      <c r="Q197" s="77"/>
      <c r="R197" s="77"/>
      <c r="S197" s="77"/>
      <c r="T197" s="77"/>
      <c r="U197" s="77"/>
      <c r="V197" s="77"/>
      <c r="W197" s="77"/>
      <c r="X197" s="78"/>
      <c r="Y197" s="38"/>
      <c r="Z197" s="38"/>
      <c r="AA197" s="38"/>
      <c r="AB197" s="38"/>
      <c r="AC197" s="38"/>
      <c r="AD197" s="38"/>
      <c r="AE197" s="38"/>
      <c r="AT197" s="19" t="s">
        <v>177</v>
      </c>
      <c r="AU197" s="19" t="s">
        <v>89</v>
      </c>
    </row>
    <row r="198" s="2" customFormat="1">
      <c r="A198" s="38"/>
      <c r="B198" s="39"/>
      <c r="C198" s="38"/>
      <c r="D198" s="219" t="s">
        <v>288</v>
      </c>
      <c r="E198" s="38"/>
      <c r="F198" s="223" t="s">
        <v>576</v>
      </c>
      <c r="G198" s="38"/>
      <c r="H198" s="38"/>
      <c r="I198" s="134"/>
      <c r="J198" s="134"/>
      <c r="K198" s="38"/>
      <c r="L198" s="38"/>
      <c r="M198" s="39"/>
      <c r="N198" s="221"/>
      <c r="O198" s="222"/>
      <c r="P198" s="77"/>
      <c r="Q198" s="77"/>
      <c r="R198" s="77"/>
      <c r="S198" s="77"/>
      <c r="T198" s="77"/>
      <c r="U198" s="77"/>
      <c r="V198" s="77"/>
      <c r="W198" s="77"/>
      <c r="X198" s="78"/>
      <c r="Y198" s="38"/>
      <c r="Z198" s="38"/>
      <c r="AA198" s="38"/>
      <c r="AB198" s="38"/>
      <c r="AC198" s="38"/>
      <c r="AD198" s="38"/>
      <c r="AE198" s="38"/>
      <c r="AT198" s="19" t="s">
        <v>288</v>
      </c>
      <c r="AU198" s="19" t="s">
        <v>89</v>
      </c>
    </row>
    <row r="199" s="2" customFormat="1" ht="24" customHeight="1">
      <c r="A199" s="38"/>
      <c r="B199" s="204"/>
      <c r="C199" s="205" t="s">
        <v>246</v>
      </c>
      <c r="D199" s="205" t="s">
        <v>170</v>
      </c>
      <c r="E199" s="206" t="s">
        <v>577</v>
      </c>
      <c r="F199" s="207" t="s">
        <v>578</v>
      </c>
      <c r="G199" s="208" t="s">
        <v>286</v>
      </c>
      <c r="H199" s="209">
        <v>384.88499999999999</v>
      </c>
      <c r="I199" s="210"/>
      <c r="J199" s="210"/>
      <c r="K199" s="211">
        <f>ROUND(P199*H199,2)</f>
        <v>0</v>
      </c>
      <c r="L199" s="207" t="s">
        <v>174</v>
      </c>
      <c r="M199" s="39"/>
      <c r="N199" s="212" t="s">
        <v>1</v>
      </c>
      <c r="O199" s="213" t="s">
        <v>43</v>
      </c>
      <c r="P199" s="214">
        <f>I199+J199</f>
        <v>0</v>
      </c>
      <c r="Q199" s="214">
        <f>ROUND(I199*H199,2)</f>
        <v>0</v>
      </c>
      <c r="R199" s="214">
        <f>ROUND(J199*H199,2)</f>
        <v>0</v>
      </c>
      <c r="S199" s="77"/>
      <c r="T199" s="215">
        <f>S199*H199</f>
        <v>0</v>
      </c>
      <c r="U199" s="215">
        <v>0</v>
      </c>
      <c r="V199" s="215">
        <f>U199*H199</f>
        <v>0</v>
      </c>
      <c r="W199" s="215">
        <v>0</v>
      </c>
      <c r="X199" s="216">
        <f>W199*H199</f>
        <v>0</v>
      </c>
      <c r="Y199" s="38"/>
      <c r="Z199" s="38"/>
      <c r="AA199" s="38"/>
      <c r="AB199" s="38"/>
      <c r="AC199" s="38"/>
      <c r="AD199" s="38"/>
      <c r="AE199" s="38"/>
      <c r="AR199" s="217" t="s">
        <v>185</v>
      </c>
      <c r="AT199" s="217" t="s">
        <v>170</v>
      </c>
      <c r="AU199" s="217" t="s">
        <v>89</v>
      </c>
      <c r="AY199" s="19" t="s">
        <v>167</v>
      </c>
      <c r="BE199" s="218">
        <f>IF(O199="základní",K199,0)</f>
        <v>0</v>
      </c>
      <c r="BF199" s="218">
        <f>IF(O199="snížená",K199,0)</f>
        <v>0</v>
      </c>
      <c r="BG199" s="218">
        <f>IF(O199="zákl. přenesená",K199,0)</f>
        <v>0</v>
      </c>
      <c r="BH199" s="218">
        <f>IF(O199="sníž. přenesená",K199,0)</f>
        <v>0</v>
      </c>
      <c r="BI199" s="218">
        <f>IF(O199="nulová",K199,0)</f>
        <v>0</v>
      </c>
      <c r="BJ199" s="19" t="s">
        <v>87</v>
      </c>
      <c r="BK199" s="218">
        <f>ROUND(P199*H199,2)</f>
        <v>0</v>
      </c>
      <c r="BL199" s="19" t="s">
        <v>185</v>
      </c>
      <c r="BM199" s="217" t="s">
        <v>579</v>
      </c>
    </row>
    <row r="200" s="2" customFormat="1">
      <c r="A200" s="38"/>
      <c r="B200" s="39"/>
      <c r="C200" s="38"/>
      <c r="D200" s="219" t="s">
        <v>177</v>
      </c>
      <c r="E200" s="38"/>
      <c r="F200" s="220" t="s">
        <v>580</v>
      </c>
      <c r="G200" s="38"/>
      <c r="H200" s="38"/>
      <c r="I200" s="134"/>
      <c r="J200" s="134"/>
      <c r="K200" s="38"/>
      <c r="L200" s="38"/>
      <c r="M200" s="39"/>
      <c r="N200" s="221"/>
      <c r="O200" s="222"/>
      <c r="P200" s="77"/>
      <c r="Q200" s="77"/>
      <c r="R200" s="77"/>
      <c r="S200" s="77"/>
      <c r="T200" s="77"/>
      <c r="U200" s="77"/>
      <c r="V200" s="77"/>
      <c r="W200" s="77"/>
      <c r="X200" s="78"/>
      <c r="Y200" s="38"/>
      <c r="Z200" s="38"/>
      <c r="AA200" s="38"/>
      <c r="AB200" s="38"/>
      <c r="AC200" s="38"/>
      <c r="AD200" s="38"/>
      <c r="AE200" s="38"/>
      <c r="AT200" s="19" t="s">
        <v>177</v>
      </c>
      <c r="AU200" s="19" t="s">
        <v>89</v>
      </c>
    </row>
    <row r="201" s="2" customFormat="1">
      <c r="A201" s="38"/>
      <c r="B201" s="39"/>
      <c r="C201" s="38"/>
      <c r="D201" s="219" t="s">
        <v>288</v>
      </c>
      <c r="E201" s="38"/>
      <c r="F201" s="223" t="s">
        <v>581</v>
      </c>
      <c r="G201" s="38"/>
      <c r="H201" s="38"/>
      <c r="I201" s="134"/>
      <c r="J201" s="134"/>
      <c r="K201" s="38"/>
      <c r="L201" s="38"/>
      <c r="M201" s="39"/>
      <c r="N201" s="221"/>
      <c r="O201" s="222"/>
      <c r="P201" s="77"/>
      <c r="Q201" s="77"/>
      <c r="R201" s="77"/>
      <c r="S201" s="77"/>
      <c r="T201" s="77"/>
      <c r="U201" s="77"/>
      <c r="V201" s="77"/>
      <c r="W201" s="77"/>
      <c r="X201" s="78"/>
      <c r="Y201" s="38"/>
      <c r="Z201" s="38"/>
      <c r="AA201" s="38"/>
      <c r="AB201" s="38"/>
      <c r="AC201" s="38"/>
      <c r="AD201" s="38"/>
      <c r="AE201" s="38"/>
      <c r="AT201" s="19" t="s">
        <v>288</v>
      </c>
      <c r="AU201" s="19" t="s">
        <v>89</v>
      </c>
    </row>
    <row r="202" s="13" customFormat="1">
      <c r="A202" s="13"/>
      <c r="B202" s="228"/>
      <c r="C202" s="13"/>
      <c r="D202" s="219" t="s">
        <v>291</v>
      </c>
      <c r="E202" s="229" t="s">
        <v>1</v>
      </c>
      <c r="F202" s="230" t="s">
        <v>582</v>
      </c>
      <c r="G202" s="13"/>
      <c r="H202" s="231">
        <v>110.74500000000001</v>
      </c>
      <c r="I202" s="232"/>
      <c r="J202" s="232"/>
      <c r="K202" s="13"/>
      <c r="L202" s="13"/>
      <c r="M202" s="228"/>
      <c r="N202" s="233"/>
      <c r="O202" s="234"/>
      <c r="P202" s="234"/>
      <c r="Q202" s="234"/>
      <c r="R202" s="234"/>
      <c r="S202" s="234"/>
      <c r="T202" s="234"/>
      <c r="U202" s="234"/>
      <c r="V202" s="234"/>
      <c r="W202" s="234"/>
      <c r="X202" s="235"/>
      <c r="Y202" s="13"/>
      <c r="Z202" s="13"/>
      <c r="AA202" s="13"/>
      <c r="AB202" s="13"/>
      <c r="AC202" s="13"/>
      <c r="AD202" s="13"/>
      <c r="AE202" s="13"/>
      <c r="AT202" s="229" t="s">
        <v>291</v>
      </c>
      <c r="AU202" s="229" t="s">
        <v>89</v>
      </c>
      <c r="AV202" s="13" t="s">
        <v>89</v>
      </c>
      <c r="AW202" s="13" t="s">
        <v>4</v>
      </c>
      <c r="AX202" s="13" t="s">
        <v>80</v>
      </c>
      <c r="AY202" s="229" t="s">
        <v>167</v>
      </c>
    </row>
    <row r="203" s="13" customFormat="1">
      <c r="A203" s="13"/>
      <c r="B203" s="228"/>
      <c r="C203" s="13"/>
      <c r="D203" s="219" t="s">
        <v>291</v>
      </c>
      <c r="E203" s="229" t="s">
        <v>1</v>
      </c>
      <c r="F203" s="230" t="s">
        <v>583</v>
      </c>
      <c r="G203" s="13"/>
      <c r="H203" s="231">
        <v>214.48500000000001</v>
      </c>
      <c r="I203" s="232"/>
      <c r="J203" s="232"/>
      <c r="K203" s="13"/>
      <c r="L203" s="13"/>
      <c r="M203" s="228"/>
      <c r="N203" s="233"/>
      <c r="O203" s="234"/>
      <c r="P203" s="234"/>
      <c r="Q203" s="234"/>
      <c r="R203" s="234"/>
      <c r="S203" s="234"/>
      <c r="T203" s="234"/>
      <c r="U203" s="234"/>
      <c r="V203" s="234"/>
      <c r="W203" s="234"/>
      <c r="X203" s="235"/>
      <c r="Y203" s="13"/>
      <c r="Z203" s="13"/>
      <c r="AA203" s="13"/>
      <c r="AB203" s="13"/>
      <c r="AC203" s="13"/>
      <c r="AD203" s="13"/>
      <c r="AE203" s="13"/>
      <c r="AT203" s="229" t="s">
        <v>291</v>
      </c>
      <c r="AU203" s="229" t="s">
        <v>89</v>
      </c>
      <c r="AV203" s="13" t="s">
        <v>89</v>
      </c>
      <c r="AW203" s="13" t="s">
        <v>4</v>
      </c>
      <c r="AX203" s="13" t="s">
        <v>80</v>
      </c>
      <c r="AY203" s="229" t="s">
        <v>167</v>
      </c>
    </row>
    <row r="204" s="13" customFormat="1">
      <c r="A204" s="13"/>
      <c r="B204" s="228"/>
      <c r="C204" s="13"/>
      <c r="D204" s="219" t="s">
        <v>291</v>
      </c>
      <c r="E204" s="229" t="s">
        <v>1</v>
      </c>
      <c r="F204" s="230" t="s">
        <v>584</v>
      </c>
      <c r="G204" s="13"/>
      <c r="H204" s="231">
        <v>14.34</v>
      </c>
      <c r="I204" s="232"/>
      <c r="J204" s="232"/>
      <c r="K204" s="13"/>
      <c r="L204" s="13"/>
      <c r="M204" s="228"/>
      <c r="N204" s="233"/>
      <c r="O204" s="234"/>
      <c r="P204" s="234"/>
      <c r="Q204" s="234"/>
      <c r="R204" s="234"/>
      <c r="S204" s="234"/>
      <c r="T204" s="234"/>
      <c r="U204" s="234"/>
      <c r="V204" s="234"/>
      <c r="W204" s="234"/>
      <c r="X204" s="235"/>
      <c r="Y204" s="13"/>
      <c r="Z204" s="13"/>
      <c r="AA204" s="13"/>
      <c r="AB204" s="13"/>
      <c r="AC204" s="13"/>
      <c r="AD204" s="13"/>
      <c r="AE204" s="13"/>
      <c r="AT204" s="229" t="s">
        <v>291</v>
      </c>
      <c r="AU204" s="229" t="s">
        <v>89</v>
      </c>
      <c r="AV204" s="13" t="s">
        <v>89</v>
      </c>
      <c r="AW204" s="13" t="s">
        <v>4</v>
      </c>
      <c r="AX204" s="13" t="s">
        <v>80</v>
      </c>
      <c r="AY204" s="229" t="s">
        <v>167</v>
      </c>
    </row>
    <row r="205" s="13" customFormat="1">
      <c r="A205" s="13"/>
      <c r="B205" s="228"/>
      <c r="C205" s="13"/>
      <c r="D205" s="219" t="s">
        <v>291</v>
      </c>
      <c r="E205" s="229" t="s">
        <v>1</v>
      </c>
      <c r="F205" s="230" t="s">
        <v>585</v>
      </c>
      <c r="G205" s="13"/>
      <c r="H205" s="231">
        <v>16.454999999999998</v>
      </c>
      <c r="I205" s="232"/>
      <c r="J205" s="232"/>
      <c r="K205" s="13"/>
      <c r="L205" s="13"/>
      <c r="M205" s="228"/>
      <c r="N205" s="233"/>
      <c r="O205" s="234"/>
      <c r="P205" s="234"/>
      <c r="Q205" s="234"/>
      <c r="R205" s="234"/>
      <c r="S205" s="234"/>
      <c r="T205" s="234"/>
      <c r="U205" s="234"/>
      <c r="V205" s="234"/>
      <c r="W205" s="234"/>
      <c r="X205" s="235"/>
      <c r="Y205" s="13"/>
      <c r="Z205" s="13"/>
      <c r="AA205" s="13"/>
      <c r="AB205" s="13"/>
      <c r="AC205" s="13"/>
      <c r="AD205" s="13"/>
      <c r="AE205" s="13"/>
      <c r="AT205" s="229" t="s">
        <v>291</v>
      </c>
      <c r="AU205" s="229" t="s">
        <v>89</v>
      </c>
      <c r="AV205" s="13" t="s">
        <v>89</v>
      </c>
      <c r="AW205" s="13" t="s">
        <v>4</v>
      </c>
      <c r="AX205" s="13" t="s">
        <v>80</v>
      </c>
      <c r="AY205" s="229" t="s">
        <v>167</v>
      </c>
    </row>
    <row r="206" s="13" customFormat="1">
      <c r="A206" s="13"/>
      <c r="B206" s="228"/>
      <c r="C206" s="13"/>
      <c r="D206" s="219" t="s">
        <v>291</v>
      </c>
      <c r="E206" s="229" t="s">
        <v>1</v>
      </c>
      <c r="F206" s="230" t="s">
        <v>586</v>
      </c>
      <c r="G206" s="13"/>
      <c r="H206" s="231">
        <v>4.9649999999999999</v>
      </c>
      <c r="I206" s="232"/>
      <c r="J206" s="232"/>
      <c r="K206" s="13"/>
      <c r="L206" s="13"/>
      <c r="M206" s="228"/>
      <c r="N206" s="233"/>
      <c r="O206" s="234"/>
      <c r="P206" s="234"/>
      <c r="Q206" s="234"/>
      <c r="R206" s="234"/>
      <c r="S206" s="234"/>
      <c r="T206" s="234"/>
      <c r="U206" s="234"/>
      <c r="V206" s="234"/>
      <c r="W206" s="234"/>
      <c r="X206" s="235"/>
      <c r="Y206" s="13"/>
      <c r="Z206" s="13"/>
      <c r="AA206" s="13"/>
      <c r="AB206" s="13"/>
      <c r="AC206" s="13"/>
      <c r="AD206" s="13"/>
      <c r="AE206" s="13"/>
      <c r="AT206" s="229" t="s">
        <v>291</v>
      </c>
      <c r="AU206" s="229" t="s">
        <v>89</v>
      </c>
      <c r="AV206" s="13" t="s">
        <v>89</v>
      </c>
      <c r="AW206" s="13" t="s">
        <v>4</v>
      </c>
      <c r="AX206" s="13" t="s">
        <v>80</v>
      </c>
      <c r="AY206" s="229" t="s">
        <v>167</v>
      </c>
    </row>
    <row r="207" s="13" customFormat="1">
      <c r="A207" s="13"/>
      <c r="B207" s="228"/>
      <c r="C207" s="13"/>
      <c r="D207" s="219" t="s">
        <v>291</v>
      </c>
      <c r="E207" s="229" t="s">
        <v>1</v>
      </c>
      <c r="F207" s="230" t="s">
        <v>587</v>
      </c>
      <c r="G207" s="13"/>
      <c r="H207" s="231">
        <v>13.050000000000001</v>
      </c>
      <c r="I207" s="232"/>
      <c r="J207" s="232"/>
      <c r="K207" s="13"/>
      <c r="L207" s="13"/>
      <c r="M207" s="228"/>
      <c r="N207" s="233"/>
      <c r="O207" s="234"/>
      <c r="P207" s="234"/>
      <c r="Q207" s="234"/>
      <c r="R207" s="234"/>
      <c r="S207" s="234"/>
      <c r="T207" s="234"/>
      <c r="U207" s="234"/>
      <c r="V207" s="234"/>
      <c r="W207" s="234"/>
      <c r="X207" s="235"/>
      <c r="Y207" s="13"/>
      <c r="Z207" s="13"/>
      <c r="AA207" s="13"/>
      <c r="AB207" s="13"/>
      <c r="AC207" s="13"/>
      <c r="AD207" s="13"/>
      <c r="AE207" s="13"/>
      <c r="AT207" s="229" t="s">
        <v>291</v>
      </c>
      <c r="AU207" s="229" t="s">
        <v>89</v>
      </c>
      <c r="AV207" s="13" t="s">
        <v>89</v>
      </c>
      <c r="AW207" s="13" t="s">
        <v>4</v>
      </c>
      <c r="AX207" s="13" t="s">
        <v>80</v>
      </c>
      <c r="AY207" s="229" t="s">
        <v>167</v>
      </c>
    </row>
    <row r="208" s="13" customFormat="1">
      <c r="A208" s="13"/>
      <c r="B208" s="228"/>
      <c r="C208" s="13"/>
      <c r="D208" s="219" t="s">
        <v>291</v>
      </c>
      <c r="E208" s="229" t="s">
        <v>1</v>
      </c>
      <c r="F208" s="230" t="s">
        <v>588</v>
      </c>
      <c r="G208" s="13"/>
      <c r="H208" s="231">
        <v>10.845000000000001</v>
      </c>
      <c r="I208" s="232"/>
      <c r="J208" s="232"/>
      <c r="K208" s="13"/>
      <c r="L208" s="13"/>
      <c r="M208" s="228"/>
      <c r="N208" s="233"/>
      <c r="O208" s="234"/>
      <c r="P208" s="234"/>
      <c r="Q208" s="234"/>
      <c r="R208" s="234"/>
      <c r="S208" s="234"/>
      <c r="T208" s="234"/>
      <c r="U208" s="234"/>
      <c r="V208" s="234"/>
      <c r="W208" s="234"/>
      <c r="X208" s="235"/>
      <c r="Y208" s="13"/>
      <c r="Z208" s="13"/>
      <c r="AA208" s="13"/>
      <c r="AB208" s="13"/>
      <c r="AC208" s="13"/>
      <c r="AD208" s="13"/>
      <c r="AE208" s="13"/>
      <c r="AT208" s="229" t="s">
        <v>291</v>
      </c>
      <c r="AU208" s="229" t="s">
        <v>89</v>
      </c>
      <c r="AV208" s="13" t="s">
        <v>89</v>
      </c>
      <c r="AW208" s="13" t="s">
        <v>4</v>
      </c>
      <c r="AX208" s="13" t="s">
        <v>80</v>
      </c>
      <c r="AY208" s="229" t="s">
        <v>167</v>
      </c>
    </row>
    <row r="209" s="14" customFormat="1">
      <c r="A209" s="14"/>
      <c r="B209" s="236"/>
      <c r="C209" s="14"/>
      <c r="D209" s="219" t="s">
        <v>291</v>
      </c>
      <c r="E209" s="237" t="s">
        <v>1</v>
      </c>
      <c r="F209" s="238" t="s">
        <v>294</v>
      </c>
      <c r="G209" s="14"/>
      <c r="H209" s="239">
        <v>384.88499999999999</v>
      </c>
      <c r="I209" s="240"/>
      <c r="J209" s="240"/>
      <c r="K209" s="14"/>
      <c r="L209" s="14"/>
      <c r="M209" s="236"/>
      <c r="N209" s="241"/>
      <c r="O209" s="242"/>
      <c r="P209" s="242"/>
      <c r="Q209" s="242"/>
      <c r="R209" s="242"/>
      <c r="S209" s="242"/>
      <c r="T209" s="242"/>
      <c r="U209" s="242"/>
      <c r="V209" s="242"/>
      <c r="W209" s="242"/>
      <c r="X209" s="243"/>
      <c r="Y209" s="14"/>
      <c r="Z209" s="14"/>
      <c r="AA209" s="14"/>
      <c r="AB209" s="14"/>
      <c r="AC209" s="14"/>
      <c r="AD209" s="14"/>
      <c r="AE209" s="14"/>
      <c r="AT209" s="237" t="s">
        <v>291</v>
      </c>
      <c r="AU209" s="237" t="s">
        <v>89</v>
      </c>
      <c r="AV209" s="14" t="s">
        <v>185</v>
      </c>
      <c r="AW209" s="14" t="s">
        <v>4</v>
      </c>
      <c r="AX209" s="14" t="s">
        <v>87</v>
      </c>
      <c r="AY209" s="237" t="s">
        <v>167</v>
      </c>
    </row>
    <row r="210" s="2" customFormat="1" ht="24" customHeight="1">
      <c r="A210" s="38"/>
      <c r="B210" s="204"/>
      <c r="C210" s="205" t="s">
        <v>250</v>
      </c>
      <c r="D210" s="205" t="s">
        <v>170</v>
      </c>
      <c r="E210" s="206" t="s">
        <v>589</v>
      </c>
      <c r="F210" s="207" t="s">
        <v>590</v>
      </c>
      <c r="G210" s="208" t="s">
        <v>286</v>
      </c>
      <c r="H210" s="209">
        <v>2145.21</v>
      </c>
      <c r="I210" s="210"/>
      <c r="J210" s="210"/>
      <c r="K210" s="211">
        <f>ROUND(P210*H210,2)</f>
        <v>0</v>
      </c>
      <c r="L210" s="207" t="s">
        <v>174</v>
      </c>
      <c r="M210" s="39"/>
      <c r="N210" s="212" t="s">
        <v>1</v>
      </c>
      <c r="O210" s="213" t="s">
        <v>43</v>
      </c>
      <c r="P210" s="214">
        <f>I210+J210</f>
        <v>0</v>
      </c>
      <c r="Q210" s="214">
        <f>ROUND(I210*H210,2)</f>
        <v>0</v>
      </c>
      <c r="R210" s="214">
        <f>ROUND(J210*H210,2)</f>
        <v>0</v>
      </c>
      <c r="S210" s="77"/>
      <c r="T210" s="215">
        <f>S210*H210</f>
        <v>0</v>
      </c>
      <c r="U210" s="215">
        <v>0</v>
      </c>
      <c r="V210" s="215">
        <f>U210*H210</f>
        <v>0</v>
      </c>
      <c r="W210" s="215">
        <v>0</v>
      </c>
      <c r="X210" s="216">
        <f>W210*H210</f>
        <v>0</v>
      </c>
      <c r="Y210" s="38"/>
      <c r="Z210" s="38"/>
      <c r="AA210" s="38"/>
      <c r="AB210" s="38"/>
      <c r="AC210" s="38"/>
      <c r="AD210" s="38"/>
      <c r="AE210" s="38"/>
      <c r="AR210" s="217" t="s">
        <v>185</v>
      </c>
      <c r="AT210" s="217" t="s">
        <v>170</v>
      </c>
      <c r="AU210" s="217" t="s">
        <v>89</v>
      </c>
      <c r="AY210" s="19" t="s">
        <v>167</v>
      </c>
      <c r="BE210" s="218">
        <f>IF(O210="základní",K210,0)</f>
        <v>0</v>
      </c>
      <c r="BF210" s="218">
        <f>IF(O210="snížená",K210,0)</f>
        <v>0</v>
      </c>
      <c r="BG210" s="218">
        <f>IF(O210="zákl. přenesená",K210,0)</f>
        <v>0</v>
      </c>
      <c r="BH210" s="218">
        <f>IF(O210="sníž. přenesená",K210,0)</f>
        <v>0</v>
      </c>
      <c r="BI210" s="218">
        <f>IF(O210="nulová",K210,0)</f>
        <v>0</v>
      </c>
      <c r="BJ210" s="19" t="s">
        <v>87</v>
      </c>
      <c r="BK210" s="218">
        <f>ROUND(P210*H210,2)</f>
        <v>0</v>
      </c>
      <c r="BL210" s="19" t="s">
        <v>185</v>
      </c>
      <c r="BM210" s="217" t="s">
        <v>591</v>
      </c>
    </row>
    <row r="211" s="2" customFormat="1">
      <c r="A211" s="38"/>
      <c r="B211" s="39"/>
      <c r="C211" s="38"/>
      <c r="D211" s="219" t="s">
        <v>177</v>
      </c>
      <c r="E211" s="38"/>
      <c r="F211" s="220" t="s">
        <v>592</v>
      </c>
      <c r="G211" s="38"/>
      <c r="H211" s="38"/>
      <c r="I211" s="134"/>
      <c r="J211" s="134"/>
      <c r="K211" s="38"/>
      <c r="L211" s="38"/>
      <c r="M211" s="39"/>
      <c r="N211" s="221"/>
      <c r="O211" s="222"/>
      <c r="P211" s="77"/>
      <c r="Q211" s="77"/>
      <c r="R211" s="77"/>
      <c r="S211" s="77"/>
      <c r="T211" s="77"/>
      <c r="U211" s="77"/>
      <c r="V211" s="77"/>
      <c r="W211" s="77"/>
      <c r="X211" s="78"/>
      <c r="Y211" s="38"/>
      <c r="Z211" s="38"/>
      <c r="AA211" s="38"/>
      <c r="AB211" s="38"/>
      <c r="AC211" s="38"/>
      <c r="AD211" s="38"/>
      <c r="AE211" s="38"/>
      <c r="AT211" s="19" t="s">
        <v>177</v>
      </c>
      <c r="AU211" s="19" t="s">
        <v>89</v>
      </c>
    </row>
    <row r="212" s="2" customFormat="1">
      <c r="A212" s="38"/>
      <c r="B212" s="39"/>
      <c r="C212" s="38"/>
      <c r="D212" s="219" t="s">
        <v>288</v>
      </c>
      <c r="E212" s="38"/>
      <c r="F212" s="223" t="s">
        <v>593</v>
      </c>
      <c r="G212" s="38"/>
      <c r="H212" s="38"/>
      <c r="I212" s="134"/>
      <c r="J212" s="134"/>
      <c r="K212" s="38"/>
      <c r="L212" s="38"/>
      <c r="M212" s="39"/>
      <c r="N212" s="221"/>
      <c r="O212" s="222"/>
      <c r="P212" s="77"/>
      <c r="Q212" s="77"/>
      <c r="R212" s="77"/>
      <c r="S212" s="77"/>
      <c r="T212" s="77"/>
      <c r="U212" s="77"/>
      <c r="V212" s="77"/>
      <c r="W212" s="77"/>
      <c r="X212" s="78"/>
      <c r="Y212" s="38"/>
      <c r="Z212" s="38"/>
      <c r="AA212" s="38"/>
      <c r="AB212" s="38"/>
      <c r="AC212" s="38"/>
      <c r="AD212" s="38"/>
      <c r="AE212" s="38"/>
      <c r="AT212" s="19" t="s">
        <v>288</v>
      </c>
      <c r="AU212" s="19" t="s">
        <v>89</v>
      </c>
    </row>
    <row r="213" s="13" customFormat="1">
      <c r="A213" s="13"/>
      <c r="B213" s="228"/>
      <c r="C213" s="13"/>
      <c r="D213" s="219" t="s">
        <v>291</v>
      </c>
      <c r="E213" s="229" t="s">
        <v>1</v>
      </c>
      <c r="F213" s="230" t="s">
        <v>594</v>
      </c>
      <c r="G213" s="13"/>
      <c r="H213" s="231">
        <v>1675.97</v>
      </c>
      <c r="I213" s="232"/>
      <c r="J213" s="232"/>
      <c r="K213" s="13"/>
      <c r="L213" s="13"/>
      <c r="M213" s="228"/>
      <c r="N213" s="233"/>
      <c r="O213" s="234"/>
      <c r="P213" s="234"/>
      <c r="Q213" s="234"/>
      <c r="R213" s="234"/>
      <c r="S213" s="234"/>
      <c r="T213" s="234"/>
      <c r="U213" s="234"/>
      <c r="V213" s="234"/>
      <c r="W213" s="234"/>
      <c r="X213" s="235"/>
      <c r="Y213" s="13"/>
      <c r="Z213" s="13"/>
      <c r="AA213" s="13"/>
      <c r="AB213" s="13"/>
      <c r="AC213" s="13"/>
      <c r="AD213" s="13"/>
      <c r="AE213" s="13"/>
      <c r="AT213" s="229" t="s">
        <v>291</v>
      </c>
      <c r="AU213" s="229" t="s">
        <v>89</v>
      </c>
      <c r="AV213" s="13" t="s">
        <v>89</v>
      </c>
      <c r="AW213" s="13" t="s">
        <v>4</v>
      </c>
      <c r="AX213" s="13" t="s">
        <v>80</v>
      </c>
      <c r="AY213" s="229" t="s">
        <v>167</v>
      </c>
    </row>
    <row r="214" s="13" customFormat="1">
      <c r="A214" s="13"/>
      <c r="B214" s="228"/>
      <c r="C214" s="13"/>
      <c r="D214" s="219" t="s">
        <v>291</v>
      </c>
      <c r="E214" s="229" t="s">
        <v>1</v>
      </c>
      <c r="F214" s="230" t="s">
        <v>595</v>
      </c>
      <c r="G214" s="13"/>
      <c r="H214" s="231">
        <v>469.24000000000001</v>
      </c>
      <c r="I214" s="232"/>
      <c r="J214" s="232"/>
      <c r="K214" s="13"/>
      <c r="L214" s="13"/>
      <c r="M214" s="228"/>
      <c r="N214" s="233"/>
      <c r="O214" s="234"/>
      <c r="P214" s="234"/>
      <c r="Q214" s="234"/>
      <c r="R214" s="234"/>
      <c r="S214" s="234"/>
      <c r="T214" s="234"/>
      <c r="U214" s="234"/>
      <c r="V214" s="234"/>
      <c r="W214" s="234"/>
      <c r="X214" s="235"/>
      <c r="Y214" s="13"/>
      <c r="Z214" s="13"/>
      <c r="AA214" s="13"/>
      <c r="AB214" s="13"/>
      <c r="AC214" s="13"/>
      <c r="AD214" s="13"/>
      <c r="AE214" s="13"/>
      <c r="AT214" s="229" t="s">
        <v>291</v>
      </c>
      <c r="AU214" s="229" t="s">
        <v>89</v>
      </c>
      <c r="AV214" s="13" t="s">
        <v>89</v>
      </c>
      <c r="AW214" s="13" t="s">
        <v>4</v>
      </c>
      <c r="AX214" s="13" t="s">
        <v>80</v>
      </c>
      <c r="AY214" s="229" t="s">
        <v>167</v>
      </c>
    </row>
    <row r="215" s="14" customFormat="1">
      <c r="A215" s="14"/>
      <c r="B215" s="236"/>
      <c r="C215" s="14"/>
      <c r="D215" s="219" t="s">
        <v>291</v>
      </c>
      <c r="E215" s="237" t="s">
        <v>1</v>
      </c>
      <c r="F215" s="238" t="s">
        <v>294</v>
      </c>
      <c r="G215" s="14"/>
      <c r="H215" s="239">
        <v>2145.21</v>
      </c>
      <c r="I215" s="240"/>
      <c r="J215" s="240"/>
      <c r="K215" s="14"/>
      <c r="L215" s="14"/>
      <c r="M215" s="236"/>
      <c r="N215" s="241"/>
      <c r="O215" s="242"/>
      <c r="P215" s="242"/>
      <c r="Q215" s="242"/>
      <c r="R215" s="242"/>
      <c r="S215" s="242"/>
      <c r="T215" s="242"/>
      <c r="U215" s="242"/>
      <c r="V215" s="242"/>
      <c r="W215" s="242"/>
      <c r="X215" s="243"/>
      <c r="Y215" s="14"/>
      <c r="Z215" s="14"/>
      <c r="AA215" s="14"/>
      <c r="AB215" s="14"/>
      <c r="AC215" s="14"/>
      <c r="AD215" s="14"/>
      <c r="AE215" s="14"/>
      <c r="AT215" s="237" t="s">
        <v>291</v>
      </c>
      <c r="AU215" s="237" t="s">
        <v>89</v>
      </c>
      <c r="AV215" s="14" t="s">
        <v>185</v>
      </c>
      <c r="AW215" s="14" t="s">
        <v>4</v>
      </c>
      <c r="AX215" s="14" t="s">
        <v>87</v>
      </c>
      <c r="AY215" s="237" t="s">
        <v>167</v>
      </c>
    </row>
    <row r="216" s="2" customFormat="1" ht="24" customHeight="1">
      <c r="A216" s="38"/>
      <c r="B216" s="204"/>
      <c r="C216" s="205" t="s">
        <v>255</v>
      </c>
      <c r="D216" s="205" t="s">
        <v>170</v>
      </c>
      <c r="E216" s="206" t="s">
        <v>596</v>
      </c>
      <c r="F216" s="207" t="s">
        <v>597</v>
      </c>
      <c r="G216" s="208" t="s">
        <v>286</v>
      </c>
      <c r="H216" s="209">
        <v>2145.21</v>
      </c>
      <c r="I216" s="210"/>
      <c r="J216" s="210"/>
      <c r="K216" s="211">
        <f>ROUND(P216*H216,2)</f>
        <v>0</v>
      </c>
      <c r="L216" s="207" t="s">
        <v>174</v>
      </c>
      <c r="M216" s="39"/>
      <c r="N216" s="212" t="s">
        <v>1</v>
      </c>
      <c r="O216" s="213" t="s">
        <v>43</v>
      </c>
      <c r="P216" s="214">
        <f>I216+J216</f>
        <v>0</v>
      </c>
      <c r="Q216" s="214">
        <f>ROUND(I216*H216,2)</f>
        <v>0</v>
      </c>
      <c r="R216" s="214">
        <f>ROUND(J216*H216,2)</f>
        <v>0</v>
      </c>
      <c r="S216" s="77"/>
      <c r="T216" s="215">
        <f>S216*H216</f>
        <v>0</v>
      </c>
      <c r="U216" s="215">
        <v>0</v>
      </c>
      <c r="V216" s="215">
        <f>U216*H216</f>
        <v>0</v>
      </c>
      <c r="W216" s="215">
        <v>0</v>
      </c>
      <c r="X216" s="216">
        <f>W216*H216</f>
        <v>0</v>
      </c>
      <c r="Y216" s="38"/>
      <c r="Z216" s="38"/>
      <c r="AA216" s="38"/>
      <c r="AB216" s="38"/>
      <c r="AC216" s="38"/>
      <c r="AD216" s="38"/>
      <c r="AE216" s="38"/>
      <c r="AR216" s="217" t="s">
        <v>185</v>
      </c>
      <c r="AT216" s="217" t="s">
        <v>170</v>
      </c>
      <c r="AU216" s="217" t="s">
        <v>89</v>
      </c>
      <c r="AY216" s="19" t="s">
        <v>167</v>
      </c>
      <c r="BE216" s="218">
        <f>IF(O216="základní",K216,0)</f>
        <v>0</v>
      </c>
      <c r="BF216" s="218">
        <f>IF(O216="snížená",K216,0)</f>
        <v>0</v>
      </c>
      <c r="BG216" s="218">
        <f>IF(O216="zákl. přenesená",K216,0)</f>
        <v>0</v>
      </c>
      <c r="BH216" s="218">
        <f>IF(O216="sníž. přenesená",K216,0)</f>
        <v>0</v>
      </c>
      <c r="BI216" s="218">
        <f>IF(O216="nulová",K216,0)</f>
        <v>0</v>
      </c>
      <c r="BJ216" s="19" t="s">
        <v>87</v>
      </c>
      <c r="BK216" s="218">
        <f>ROUND(P216*H216,2)</f>
        <v>0</v>
      </c>
      <c r="BL216" s="19" t="s">
        <v>185</v>
      </c>
      <c r="BM216" s="217" t="s">
        <v>598</v>
      </c>
    </row>
    <row r="217" s="2" customFormat="1">
      <c r="A217" s="38"/>
      <c r="B217" s="39"/>
      <c r="C217" s="38"/>
      <c r="D217" s="219" t="s">
        <v>177</v>
      </c>
      <c r="E217" s="38"/>
      <c r="F217" s="220" t="s">
        <v>599</v>
      </c>
      <c r="G217" s="38"/>
      <c r="H217" s="38"/>
      <c r="I217" s="134"/>
      <c r="J217" s="134"/>
      <c r="K217" s="38"/>
      <c r="L217" s="38"/>
      <c r="M217" s="39"/>
      <c r="N217" s="221"/>
      <c r="O217" s="222"/>
      <c r="P217" s="77"/>
      <c r="Q217" s="77"/>
      <c r="R217" s="77"/>
      <c r="S217" s="77"/>
      <c r="T217" s="77"/>
      <c r="U217" s="77"/>
      <c r="V217" s="77"/>
      <c r="W217" s="77"/>
      <c r="X217" s="78"/>
      <c r="Y217" s="38"/>
      <c r="Z217" s="38"/>
      <c r="AA217" s="38"/>
      <c r="AB217" s="38"/>
      <c r="AC217" s="38"/>
      <c r="AD217" s="38"/>
      <c r="AE217" s="38"/>
      <c r="AT217" s="19" t="s">
        <v>177</v>
      </c>
      <c r="AU217" s="19" t="s">
        <v>89</v>
      </c>
    </row>
    <row r="218" s="2" customFormat="1">
      <c r="A218" s="38"/>
      <c r="B218" s="39"/>
      <c r="C218" s="38"/>
      <c r="D218" s="219" t="s">
        <v>288</v>
      </c>
      <c r="E218" s="38"/>
      <c r="F218" s="223" t="s">
        <v>593</v>
      </c>
      <c r="G218" s="38"/>
      <c r="H218" s="38"/>
      <c r="I218" s="134"/>
      <c r="J218" s="134"/>
      <c r="K218" s="38"/>
      <c r="L218" s="38"/>
      <c r="M218" s="39"/>
      <c r="N218" s="221"/>
      <c r="O218" s="222"/>
      <c r="P218" s="77"/>
      <c r="Q218" s="77"/>
      <c r="R218" s="77"/>
      <c r="S218" s="77"/>
      <c r="T218" s="77"/>
      <c r="U218" s="77"/>
      <c r="V218" s="77"/>
      <c r="W218" s="77"/>
      <c r="X218" s="78"/>
      <c r="Y218" s="38"/>
      <c r="Z218" s="38"/>
      <c r="AA218" s="38"/>
      <c r="AB218" s="38"/>
      <c r="AC218" s="38"/>
      <c r="AD218" s="38"/>
      <c r="AE218" s="38"/>
      <c r="AT218" s="19" t="s">
        <v>288</v>
      </c>
      <c r="AU218" s="19" t="s">
        <v>89</v>
      </c>
    </row>
    <row r="219" s="2" customFormat="1" ht="24" customHeight="1">
      <c r="A219" s="38"/>
      <c r="B219" s="204"/>
      <c r="C219" s="205" t="s">
        <v>261</v>
      </c>
      <c r="D219" s="205" t="s">
        <v>170</v>
      </c>
      <c r="E219" s="206" t="s">
        <v>600</v>
      </c>
      <c r="F219" s="207" t="s">
        <v>601</v>
      </c>
      <c r="G219" s="208" t="s">
        <v>286</v>
      </c>
      <c r="H219" s="209">
        <v>232.84299999999999</v>
      </c>
      <c r="I219" s="210"/>
      <c r="J219" s="210"/>
      <c r="K219" s="211">
        <f>ROUND(P219*H219,2)</f>
        <v>0</v>
      </c>
      <c r="L219" s="207" t="s">
        <v>174</v>
      </c>
      <c r="M219" s="39"/>
      <c r="N219" s="212" t="s">
        <v>1</v>
      </c>
      <c r="O219" s="213" t="s">
        <v>43</v>
      </c>
      <c r="P219" s="214">
        <f>I219+J219</f>
        <v>0</v>
      </c>
      <c r="Q219" s="214">
        <f>ROUND(I219*H219,2)</f>
        <v>0</v>
      </c>
      <c r="R219" s="214">
        <f>ROUND(J219*H219,2)</f>
        <v>0</v>
      </c>
      <c r="S219" s="77"/>
      <c r="T219" s="215">
        <f>S219*H219</f>
        <v>0</v>
      </c>
      <c r="U219" s="215">
        <v>0</v>
      </c>
      <c r="V219" s="215">
        <f>U219*H219</f>
        <v>0</v>
      </c>
      <c r="W219" s="215">
        <v>0</v>
      </c>
      <c r="X219" s="216">
        <f>W219*H219</f>
        <v>0</v>
      </c>
      <c r="Y219" s="38"/>
      <c r="Z219" s="38"/>
      <c r="AA219" s="38"/>
      <c r="AB219" s="38"/>
      <c r="AC219" s="38"/>
      <c r="AD219" s="38"/>
      <c r="AE219" s="38"/>
      <c r="AR219" s="217" t="s">
        <v>185</v>
      </c>
      <c r="AT219" s="217" t="s">
        <v>170</v>
      </c>
      <c r="AU219" s="217" t="s">
        <v>89</v>
      </c>
      <c r="AY219" s="19" t="s">
        <v>167</v>
      </c>
      <c r="BE219" s="218">
        <f>IF(O219="základní",K219,0)</f>
        <v>0</v>
      </c>
      <c r="BF219" s="218">
        <f>IF(O219="snížená",K219,0)</f>
        <v>0</v>
      </c>
      <c r="BG219" s="218">
        <f>IF(O219="zákl. přenesená",K219,0)</f>
        <v>0</v>
      </c>
      <c r="BH219" s="218">
        <f>IF(O219="sníž. přenesená",K219,0)</f>
        <v>0</v>
      </c>
      <c r="BI219" s="218">
        <f>IF(O219="nulová",K219,0)</f>
        <v>0</v>
      </c>
      <c r="BJ219" s="19" t="s">
        <v>87</v>
      </c>
      <c r="BK219" s="218">
        <f>ROUND(P219*H219,2)</f>
        <v>0</v>
      </c>
      <c r="BL219" s="19" t="s">
        <v>185</v>
      </c>
      <c r="BM219" s="217" t="s">
        <v>602</v>
      </c>
    </row>
    <row r="220" s="2" customFormat="1">
      <c r="A220" s="38"/>
      <c r="B220" s="39"/>
      <c r="C220" s="38"/>
      <c r="D220" s="219" t="s">
        <v>177</v>
      </c>
      <c r="E220" s="38"/>
      <c r="F220" s="220" t="s">
        <v>603</v>
      </c>
      <c r="G220" s="38"/>
      <c r="H220" s="38"/>
      <c r="I220" s="134"/>
      <c r="J220" s="134"/>
      <c r="K220" s="38"/>
      <c r="L220" s="38"/>
      <c r="M220" s="39"/>
      <c r="N220" s="221"/>
      <c r="O220" s="222"/>
      <c r="P220" s="77"/>
      <c r="Q220" s="77"/>
      <c r="R220" s="77"/>
      <c r="S220" s="77"/>
      <c r="T220" s="77"/>
      <c r="U220" s="77"/>
      <c r="V220" s="77"/>
      <c r="W220" s="77"/>
      <c r="X220" s="78"/>
      <c r="Y220" s="38"/>
      <c r="Z220" s="38"/>
      <c r="AA220" s="38"/>
      <c r="AB220" s="38"/>
      <c r="AC220" s="38"/>
      <c r="AD220" s="38"/>
      <c r="AE220" s="38"/>
      <c r="AT220" s="19" t="s">
        <v>177</v>
      </c>
      <c r="AU220" s="19" t="s">
        <v>89</v>
      </c>
    </row>
    <row r="221" s="2" customFormat="1">
      <c r="A221" s="38"/>
      <c r="B221" s="39"/>
      <c r="C221" s="38"/>
      <c r="D221" s="219" t="s">
        <v>288</v>
      </c>
      <c r="E221" s="38"/>
      <c r="F221" s="223" t="s">
        <v>604</v>
      </c>
      <c r="G221" s="38"/>
      <c r="H221" s="38"/>
      <c r="I221" s="134"/>
      <c r="J221" s="134"/>
      <c r="K221" s="38"/>
      <c r="L221" s="38"/>
      <c r="M221" s="39"/>
      <c r="N221" s="221"/>
      <c r="O221" s="222"/>
      <c r="P221" s="77"/>
      <c r="Q221" s="77"/>
      <c r="R221" s="77"/>
      <c r="S221" s="77"/>
      <c r="T221" s="77"/>
      <c r="U221" s="77"/>
      <c r="V221" s="77"/>
      <c r="W221" s="77"/>
      <c r="X221" s="78"/>
      <c r="Y221" s="38"/>
      <c r="Z221" s="38"/>
      <c r="AA221" s="38"/>
      <c r="AB221" s="38"/>
      <c r="AC221" s="38"/>
      <c r="AD221" s="38"/>
      <c r="AE221" s="38"/>
      <c r="AT221" s="19" t="s">
        <v>288</v>
      </c>
      <c r="AU221" s="19" t="s">
        <v>89</v>
      </c>
    </row>
    <row r="222" s="13" customFormat="1">
      <c r="A222" s="13"/>
      <c r="B222" s="228"/>
      <c r="C222" s="13"/>
      <c r="D222" s="219" t="s">
        <v>291</v>
      </c>
      <c r="E222" s="229" t="s">
        <v>1</v>
      </c>
      <c r="F222" s="230" t="s">
        <v>605</v>
      </c>
      <c r="G222" s="13"/>
      <c r="H222" s="231">
        <v>78.947999999999993</v>
      </c>
      <c r="I222" s="232"/>
      <c r="J222" s="232"/>
      <c r="K222" s="13"/>
      <c r="L222" s="13"/>
      <c r="M222" s="228"/>
      <c r="N222" s="233"/>
      <c r="O222" s="234"/>
      <c r="P222" s="234"/>
      <c r="Q222" s="234"/>
      <c r="R222" s="234"/>
      <c r="S222" s="234"/>
      <c r="T222" s="234"/>
      <c r="U222" s="234"/>
      <c r="V222" s="234"/>
      <c r="W222" s="234"/>
      <c r="X222" s="235"/>
      <c r="Y222" s="13"/>
      <c r="Z222" s="13"/>
      <c r="AA222" s="13"/>
      <c r="AB222" s="13"/>
      <c r="AC222" s="13"/>
      <c r="AD222" s="13"/>
      <c r="AE222" s="13"/>
      <c r="AT222" s="229" t="s">
        <v>291</v>
      </c>
      <c r="AU222" s="229" t="s">
        <v>89</v>
      </c>
      <c r="AV222" s="13" t="s">
        <v>89</v>
      </c>
      <c r="AW222" s="13" t="s">
        <v>4</v>
      </c>
      <c r="AX222" s="13" t="s">
        <v>80</v>
      </c>
      <c r="AY222" s="229" t="s">
        <v>167</v>
      </c>
    </row>
    <row r="223" s="13" customFormat="1">
      <c r="A223" s="13"/>
      <c r="B223" s="228"/>
      <c r="C223" s="13"/>
      <c r="D223" s="219" t="s">
        <v>291</v>
      </c>
      <c r="E223" s="229" t="s">
        <v>1</v>
      </c>
      <c r="F223" s="230" t="s">
        <v>606</v>
      </c>
      <c r="G223" s="13"/>
      <c r="H223" s="231">
        <v>27.895</v>
      </c>
      <c r="I223" s="232"/>
      <c r="J223" s="232"/>
      <c r="K223" s="13"/>
      <c r="L223" s="13"/>
      <c r="M223" s="228"/>
      <c r="N223" s="233"/>
      <c r="O223" s="234"/>
      <c r="P223" s="234"/>
      <c r="Q223" s="234"/>
      <c r="R223" s="234"/>
      <c r="S223" s="234"/>
      <c r="T223" s="234"/>
      <c r="U223" s="234"/>
      <c r="V223" s="234"/>
      <c r="W223" s="234"/>
      <c r="X223" s="235"/>
      <c r="Y223" s="13"/>
      <c r="Z223" s="13"/>
      <c r="AA223" s="13"/>
      <c r="AB223" s="13"/>
      <c r="AC223" s="13"/>
      <c r="AD223" s="13"/>
      <c r="AE223" s="13"/>
      <c r="AT223" s="229" t="s">
        <v>291</v>
      </c>
      <c r="AU223" s="229" t="s">
        <v>89</v>
      </c>
      <c r="AV223" s="13" t="s">
        <v>89</v>
      </c>
      <c r="AW223" s="13" t="s">
        <v>4</v>
      </c>
      <c r="AX223" s="13" t="s">
        <v>80</v>
      </c>
      <c r="AY223" s="229" t="s">
        <v>167</v>
      </c>
    </row>
    <row r="224" s="13" customFormat="1">
      <c r="A224" s="13"/>
      <c r="B224" s="228"/>
      <c r="C224" s="13"/>
      <c r="D224" s="219" t="s">
        <v>291</v>
      </c>
      <c r="E224" s="229" t="s">
        <v>1</v>
      </c>
      <c r="F224" s="230" t="s">
        <v>607</v>
      </c>
      <c r="G224" s="13"/>
      <c r="H224" s="231">
        <v>126</v>
      </c>
      <c r="I224" s="232"/>
      <c r="J224" s="232"/>
      <c r="K224" s="13"/>
      <c r="L224" s="13"/>
      <c r="M224" s="228"/>
      <c r="N224" s="233"/>
      <c r="O224" s="234"/>
      <c r="P224" s="234"/>
      <c r="Q224" s="234"/>
      <c r="R224" s="234"/>
      <c r="S224" s="234"/>
      <c r="T224" s="234"/>
      <c r="U224" s="234"/>
      <c r="V224" s="234"/>
      <c r="W224" s="234"/>
      <c r="X224" s="235"/>
      <c r="Y224" s="13"/>
      <c r="Z224" s="13"/>
      <c r="AA224" s="13"/>
      <c r="AB224" s="13"/>
      <c r="AC224" s="13"/>
      <c r="AD224" s="13"/>
      <c r="AE224" s="13"/>
      <c r="AT224" s="229" t="s">
        <v>291</v>
      </c>
      <c r="AU224" s="229" t="s">
        <v>89</v>
      </c>
      <c r="AV224" s="13" t="s">
        <v>89</v>
      </c>
      <c r="AW224" s="13" t="s">
        <v>4</v>
      </c>
      <c r="AX224" s="13" t="s">
        <v>80</v>
      </c>
      <c r="AY224" s="229" t="s">
        <v>167</v>
      </c>
    </row>
    <row r="225" s="14" customFormat="1">
      <c r="A225" s="14"/>
      <c r="B225" s="236"/>
      <c r="C225" s="14"/>
      <c r="D225" s="219" t="s">
        <v>291</v>
      </c>
      <c r="E225" s="237" t="s">
        <v>1</v>
      </c>
      <c r="F225" s="238" t="s">
        <v>294</v>
      </c>
      <c r="G225" s="14"/>
      <c r="H225" s="239">
        <v>232.84299999999999</v>
      </c>
      <c r="I225" s="240"/>
      <c r="J225" s="240"/>
      <c r="K225" s="14"/>
      <c r="L225" s="14"/>
      <c r="M225" s="236"/>
      <c r="N225" s="241"/>
      <c r="O225" s="242"/>
      <c r="P225" s="242"/>
      <c r="Q225" s="242"/>
      <c r="R225" s="242"/>
      <c r="S225" s="242"/>
      <c r="T225" s="242"/>
      <c r="U225" s="242"/>
      <c r="V225" s="242"/>
      <c r="W225" s="242"/>
      <c r="X225" s="243"/>
      <c r="Y225" s="14"/>
      <c r="Z225" s="14"/>
      <c r="AA225" s="14"/>
      <c r="AB225" s="14"/>
      <c r="AC225" s="14"/>
      <c r="AD225" s="14"/>
      <c r="AE225" s="14"/>
      <c r="AT225" s="237" t="s">
        <v>291</v>
      </c>
      <c r="AU225" s="237" t="s">
        <v>89</v>
      </c>
      <c r="AV225" s="14" t="s">
        <v>185</v>
      </c>
      <c r="AW225" s="14" t="s">
        <v>4</v>
      </c>
      <c r="AX225" s="14" t="s">
        <v>87</v>
      </c>
      <c r="AY225" s="237" t="s">
        <v>167</v>
      </c>
    </row>
    <row r="226" s="2" customFormat="1" ht="24" customHeight="1">
      <c r="A226" s="38"/>
      <c r="B226" s="204"/>
      <c r="C226" s="205" t="s">
        <v>266</v>
      </c>
      <c r="D226" s="205" t="s">
        <v>170</v>
      </c>
      <c r="E226" s="206" t="s">
        <v>608</v>
      </c>
      <c r="F226" s="207" t="s">
        <v>609</v>
      </c>
      <c r="G226" s="208" t="s">
        <v>286</v>
      </c>
      <c r="H226" s="209">
        <v>232.84299999999999</v>
      </c>
      <c r="I226" s="210"/>
      <c r="J226" s="210"/>
      <c r="K226" s="211">
        <f>ROUND(P226*H226,2)</f>
        <v>0</v>
      </c>
      <c r="L226" s="207" t="s">
        <v>174</v>
      </c>
      <c r="M226" s="39"/>
      <c r="N226" s="212" t="s">
        <v>1</v>
      </c>
      <c r="O226" s="213" t="s">
        <v>43</v>
      </c>
      <c r="P226" s="214">
        <f>I226+J226</f>
        <v>0</v>
      </c>
      <c r="Q226" s="214">
        <f>ROUND(I226*H226,2)</f>
        <v>0</v>
      </c>
      <c r="R226" s="214">
        <f>ROUND(J226*H226,2)</f>
        <v>0</v>
      </c>
      <c r="S226" s="77"/>
      <c r="T226" s="215">
        <f>S226*H226</f>
        <v>0</v>
      </c>
      <c r="U226" s="215">
        <v>0</v>
      </c>
      <c r="V226" s="215">
        <f>U226*H226</f>
        <v>0</v>
      </c>
      <c r="W226" s="215">
        <v>0</v>
      </c>
      <c r="X226" s="216">
        <f>W226*H226</f>
        <v>0</v>
      </c>
      <c r="Y226" s="38"/>
      <c r="Z226" s="38"/>
      <c r="AA226" s="38"/>
      <c r="AB226" s="38"/>
      <c r="AC226" s="38"/>
      <c r="AD226" s="38"/>
      <c r="AE226" s="38"/>
      <c r="AR226" s="217" t="s">
        <v>185</v>
      </c>
      <c r="AT226" s="217" t="s">
        <v>170</v>
      </c>
      <c r="AU226" s="217" t="s">
        <v>89</v>
      </c>
      <c r="AY226" s="19" t="s">
        <v>167</v>
      </c>
      <c r="BE226" s="218">
        <f>IF(O226="základní",K226,0)</f>
        <v>0</v>
      </c>
      <c r="BF226" s="218">
        <f>IF(O226="snížená",K226,0)</f>
        <v>0</v>
      </c>
      <c r="BG226" s="218">
        <f>IF(O226="zákl. přenesená",K226,0)</f>
        <v>0</v>
      </c>
      <c r="BH226" s="218">
        <f>IF(O226="sníž. přenesená",K226,0)</f>
        <v>0</v>
      </c>
      <c r="BI226" s="218">
        <f>IF(O226="nulová",K226,0)</f>
        <v>0</v>
      </c>
      <c r="BJ226" s="19" t="s">
        <v>87</v>
      </c>
      <c r="BK226" s="218">
        <f>ROUND(P226*H226,2)</f>
        <v>0</v>
      </c>
      <c r="BL226" s="19" t="s">
        <v>185</v>
      </c>
      <c r="BM226" s="217" t="s">
        <v>610</v>
      </c>
    </row>
    <row r="227" s="2" customFormat="1">
      <c r="A227" s="38"/>
      <c r="B227" s="39"/>
      <c r="C227" s="38"/>
      <c r="D227" s="219" t="s">
        <v>177</v>
      </c>
      <c r="E227" s="38"/>
      <c r="F227" s="220" t="s">
        <v>611</v>
      </c>
      <c r="G227" s="38"/>
      <c r="H227" s="38"/>
      <c r="I227" s="134"/>
      <c r="J227" s="134"/>
      <c r="K227" s="38"/>
      <c r="L227" s="38"/>
      <c r="M227" s="39"/>
      <c r="N227" s="221"/>
      <c r="O227" s="222"/>
      <c r="P227" s="77"/>
      <c r="Q227" s="77"/>
      <c r="R227" s="77"/>
      <c r="S227" s="77"/>
      <c r="T227" s="77"/>
      <c r="U227" s="77"/>
      <c r="V227" s="77"/>
      <c r="W227" s="77"/>
      <c r="X227" s="78"/>
      <c r="Y227" s="38"/>
      <c r="Z227" s="38"/>
      <c r="AA227" s="38"/>
      <c r="AB227" s="38"/>
      <c r="AC227" s="38"/>
      <c r="AD227" s="38"/>
      <c r="AE227" s="38"/>
      <c r="AT227" s="19" t="s">
        <v>177</v>
      </c>
      <c r="AU227" s="19" t="s">
        <v>89</v>
      </c>
    </row>
    <row r="228" s="2" customFormat="1">
      <c r="A228" s="38"/>
      <c r="B228" s="39"/>
      <c r="C228" s="38"/>
      <c r="D228" s="219" t="s">
        <v>288</v>
      </c>
      <c r="E228" s="38"/>
      <c r="F228" s="223" t="s">
        <v>604</v>
      </c>
      <c r="G228" s="38"/>
      <c r="H228" s="38"/>
      <c r="I228" s="134"/>
      <c r="J228" s="134"/>
      <c r="K228" s="38"/>
      <c r="L228" s="38"/>
      <c r="M228" s="39"/>
      <c r="N228" s="221"/>
      <c r="O228" s="222"/>
      <c r="P228" s="77"/>
      <c r="Q228" s="77"/>
      <c r="R228" s="77"/>
      <c r="S228" s="77"/>
      <c r="T228" s="77"/>
      <c r="U228" s="77"/>
      <c r="V228" s="77"/>
      <c r="W228" s="77"/>
      <c r="X228" s="78"/>
      <c r="Y228" s="38"/>
      <c r="Z228" s="38"/>
      <c r="AA228" s="38"/>
      <c r="AB228" s="38"/>
      <c r="AC228" s="38"/>
      <c r="AD228" s="38"/>
      <c r="AE228" s="38"/>
      <c r="AT228" s="19" t="s">
        <v>288</v>
      </c>
      <c r="AU228" s="19" t="s">
        <v>89</v>
      </c>
    </row>
    <row r="229" s="2" customFormat="1" ht="24" customHeight="1">
      <c r="A229" s="38"/>
      <c r="B229" s="204"/>
      <c r="C229" s="205" t="s">
        <v>8</v>
      </c>
      <c r="D229" s="205" t="s">
        <v>170</v>
      </c>
      <c r="E229" s="206" t="s">
        <v>612</v>
      </c>
      <c r="F229" s="207" t="s">
        <v>613</v>
      </c>
      <c r="G229" s="208" t="s">
        <v>286</v>
      </c>
      <c r="H229" s="209">
        <v>2216.5590000000002</v>
      </c>
      <c r="I229" s="210"/>
      <c r="J229" s="210"/>
      <c r="K229" s="211">
        <f>ROUND(P229*H229,2)</f>
        <v>0</v>
      </c>
      <c r="L229" s="207" t="s">
        <v>174</v>
      </c>
      <c r="M229" s="39"/>
      <c r="N229" s="212" t="s">
        <v>1</v>
      </c>
      <c r="O229" s="213" t="s">
        <v>43</v>
      </c>
      <c r="P229" s="214">
        <f>I229+J229</f>
        <v>0</v>
      </c>
      <c r="Q229" s="214">
        <f>ROUND(I229*H229,2)</f>
        <v>0</v>
      </c>
      <c r="R229" s="214">
        <f>ROUND(J229*H229,2)</f>
        <v>0</v>
      </c>
      <c r="S229" s="77"/>
      <c r="T229" s="215">
        <f>S229*H229</f>
        <v>0</v>
      </c>
      <c r="U229" s="215">
        <v>0</v>
      </c>
      <c r="V229" s="215">
        <f>U229*H229</f>
        <v>0</v>
      </c>
      <c r="W229" s="215">
        <v>0</v>
      </c>
      <c r="X229" s="216">
        <f>W229*H229</f>
        <v>0</v>
      </c>
      <c r="Y229" s="38"/>
      <c r="Z229" s="38"/>
      <c r="AA229" s="38"/>
      <c r="AB229" s="38"/>
      <c r="AC229" s="38"/>
      <c r="AD229" s="38"/>
      <c r="AE229" s="38"/>
      <c r="AR229" s="217" t="s">
        <v>185</v>
      </c>
      <c r="AT229" s="217" t="s">
        <v>170</v>
      </c>
      <c r="AU229" s="217" t="s">
        <v>89</v>
      </c>
      <c r="AY229" s="19" t="s">
        <v>167</v>
      </c>
      <c r="BE229" s="218">
        <f>IF(O229="základní",K229,0)</f>
        <v>0</v>
      </c>
      <c r="BF229" s="218">
        <f>IF(O229="snížená",K229,0)</f>
        <v>0</v>
      </c>
      <c r="BG229" s="218">
        <f>IF(O229="zákl. přenesená",K229,0)</f>
        <v>0</v>
      </c>
      <c r="BH229" s="218">
        <f>IF(O229="sníž. přenesená",K229,0)</f>
        <v>0</v>
      </c>
      <c r="BI229" s="218">
        <f>IF(O229="nulová",K229,0)</f>
        <v>0</v>
      </c>
      <c r="BJ229" s="19" t="s">
        <v>87</v>
      </c>
      <c r="BK229" s="218">
        <f>ROUND(P229*H229,2)</f>
        <v>0</v>
      </c>
      <c r="BL229" s="19" t="s">
        <v>185</v>
      </c>
      <c r="BM229" s="217" t="s">
        <v>614</v>
      </c>
    </row>
    <row r="230" s="2" customFormat="1">
      <c r="A230" s="38"/>
      <c r="B230" s="39"/>
      <c r="C230" s="38"/>
      <c r="D230" s="219" t="s">
        <v>177</v>
      </c>
      <c r="E230" s="38"/>
      <c r="F230" s="220" t="s">
        <v>615</v>
      </c>
      <c r="G230" s="38"/>
      <c r="H230" s="38"/>
      <c r="I230" s="134"/>
      <c r="J230" s="134"/>
      <c r="K230" s="38"/>
      <c r="L230" s="38"/>
      <c r="M230" s="39"/>
      <c r="N230" s="221"/>
      <c r="O230" s="222"/>
      <c r="P230" s="77"/>
      <c r="Q230" s="77"/>
      <c r="R230" s="77"/>
      <c r="S230" s="77"/>
      <c r="T230" s="77"/>
      <c r="U230" s="77"/>
      <c r="V230" s="77"/>
      <c r="W230" s="77"/>
      <c r="X230" s="78"/>
      <c r="Y230" s="38"/>
      <c r="Z230" s="38"/>
      <c r="AA230" s="38"/>
      <c r="AB230" s="38"/>
      <c r="AC230" s="38"/>
      <c r="AD230" s="38"/>
      <c r="AE230" s="38"/>
      <c r="AT230" s="19" t="s">
        <v>177</v>
      </c>
      <c r="AU230" s="19" t="s">
        <v>89</v>
      </c>
    </row>
    <row r="231" s="2" customFormat="1">
      <c r="A231" s="38"/>
      <c r="B231" s="39"/>
      <c r="C231" s="38"/>
      <c r="D231" s="219" t="s">
        <v>288</v>
      </c>
      <c r="E231" s="38"/>
      <c r="F231" s="223" t="s">
        <v>289</v>
      </c>
      <c r="G231" s="38"/>
      <c r="H231" s="38"/>
      <c r="I231" s="134"/>
      <c r="J231" s="134"/>
      <c r="K231" s="38"/>
      <c r="L231" s="38"/>
      <c r="M231" s="39"/>
      <c r="N231" s="221"/>
      <c r="O231" s="222"/>
      <c r="P231" s="77"/>
      <c r="Q231" s="77"/>
      <c r="R231" s="77"/>
      <c r="S231" s="77"/>
      <c r="T231" s="77"/>
      <c r="U231" s="77"/>
      <c r="V231" s="77"/>
      <c r="W231" s="77"/>
      <c r="X231" s="78"/>
      <c r="Y231" s="38"/>
      <c r="Z231" s="38"/>
      <c r="AA231" s="38"/>
      <c r="AB231" s="38"/>
      <c r="AC231" s="38"/>
      <c r="AD231" s="38"/>
      <c r="AE231" s="38"/>
      <c r="AT231" s="19" t="s">
        <v>288</v>
      </c>
      <c r="AU231" s="19" t="s">
        <v>89</v>
      </c>
    </row>
    <row r="232" s="13" customFormat="1">
      <c r="A232" s="13"/>
      <c r="B232" s="228"/>
      <c r="C232" s="13"/>
      <c r="D232" s="219" t="s">
        <v>291</v>
      </c>
      <c r="E232" s="229" t="s">
        <v>1</v>
      </c>
      <c r="F232" s="230" t="s">
        <v>616</v>
      </c>
      <c r="G232" s="13"/>
      <c r="H232" s="231">
        <v>368.24900000000002</v>
      </c>
      <c r="I232" s="232"/>
      <c r="J232" s="232"/>
      <c r="K232" s="13"/>
      <c r="L232" s="13"/>
      <c r="M232" s="228"/>
      <c r="N232" s="233"/>
      <c r="O232" s="234"/>
      <c r="P232" s="234"/>
      <c r="Q232" s="234"/>
      <c r="R232" s="234"/>
      <c r="S232" s="234"/>
      <c r="T232" s="234"/>
      <c r="U232" s="234"/>
      <c r="V232" s="234"/>
      <c r="W232" s="234"/>
      <c r="X232" s="235"/>
      <c r="Y232" s="13"/>
      <c r="Z232" s="13"/>
      <c r="AA232" s="13"/>
      <c r="AB232" s="13"/>
      <c r="AC232" s="13"/>
      <c r="AD232" s="13"/>
      <c r="AE232" s="13"/>
      <c r="AT232" s="229" t="s">
        <v>291</v>
      </c>
      <c r="AU232" s="229" t="s">
        <v>89</v>
      </c>
      <c r="AV232" s="13" t="s">
        <v>89</v>
      </c>
      <c r="AW232" s="13" t="s">
        <v>4</v>
      </c>
      <c r="AX232" s="13" t="s">
        <v>80</v>
      </c>
      <c r="AY232" s="229" t="s">
        <v>167</v>
      </c>
    </row>
    <row r="233" s="13" customFormat="1">
      <c r="A233" s="13"/>
      <c r="B233" s="228"/>
      <c r="C233" s="13"/>
      <c r="D233" s="219" t="s">
        <v>291</v>
      </c>
      <c r="E233" s="229" t="s">
        <v>1</v>
      </c>
      <c r="F233" s="230" t="s">
        <v>617</v>
      </c>
      <c r="G233" s="13"/>
      <c r="H233" s="231">
        <v>1848.31</v>
      </c>
      <c r="I233" s="232"/>
      <c r="J233" s="232"/>
      <c r="K233" s="13"/>
      <c r="L233" s="13"/>
      <c r="M233" s="228"/>
      <c r="N233" s="233"/>
      <c r="O233" s="234"/>
      <c r="P233" s="234"/>
      <c r="Q233" s="234"/>
      <c r="R233" s="234"/>
      <c r="S233" s="234"/>
      <c r="T233" s="234"/>
      <c r="U233" s="234"/>
      <c r="V233" s="234"/>
      <c r="W233" s="234"/>
      <c r="X233" s="235"/>
      <c r="Y233" s="13"/>
      <c r="Z233" s="13"/>
      <c r="AA233" s="13"/>
      <c r="AB233" s="13"/>
      <c r="AC233" s="13"/>
      <c r="AD233" s="13"/>
      <c r="AE233" s="13"/>
      <c r="AT233" s="229" t="s">
        <v>291</v>
      </c>
      <c r="AU233" s="229" t="s">
        <v>89</v>
      </c>
      <c r="AV233" s="13" t="s">
        <v>89</v>
      </c>
      <c r="AW233" s="13" t="s">
        <v>4</v>
      </c>
      <c r="AX233" s="13" t="s">
        <v>80</v>
      </c>
      <c r="AY233" s="229" t="s">
        <v>167</v>
      </c>
    </row>
    <row r="234" s="14" customFormat="1">
      <c r="A234" s="14"/>
      <c r="B234" s="236"/>
      <c r="C234" s="14"/>
      <c r="D234" s="219" t="s">
        <v>291</v>
      </c>
      <c r="E234" s="237" t="s">
        <v>1</v>
      </c>
      <c r="F234" s="238" t="s">
        <v>294</v>
      </c>
      <c r="G234" s="14"/>
      <c r="H234" s="239">
        <v>2216.5590000000002</v>
      </c>
      <c r="I234" s="240"/>
      <c r="J234" s="240"/>
      <c r="K234" s="14"/>
      <c r="L234" s="14"/>
      <c r="M234" s="236"/>
      <c r="N234" s="241"/>
      <c r="O234" s="242"/>
      <c r="P234" s="242"/>
      <c r="Q234" s="242"/>
      <c r="R234" s="242"/>
      <c r="S234" s="242"/>
      <c r="T234" s="242"/>
      <c r="U234" s="242"/>
      <c r="V234" s="242"/>
      <c r="W234" s="242"/>
      <c r="X234" s="243"/>
      <c r="Y234" s="14"/>
      <c r="Z234" s="14"/>
      <c r="AA234" s="14"/>
      <c r="AB234" s="14"/>
      <c r="AC234" s="14"/>
      <c r="AD234" s="14"/>
      <c r="AE234" s="14"/>
      <c r="AT234" s="237" t="s">
        <v>291</v>
      </c>
      <c r="AU234" s="237" t="s">
        <v>89</v>
      </c>
      <c r="AV234" s="14" t="s">
        <v>185</v>
      </c>
      <c r="AW234" s="14" t="s">
        <v>4</v>
      </c>
      <c r="AX234" s="14" t="s">
        <v>87</v>
      </c>
      <c r="AY234" s="237" t="s">
        <v>167</v>
      </c>
    </row>
    <row r="235" s="2" customFormat="1" ht="24" customHeight="1">
      <c r="A235" s="38"/>
      <c r="B235" s="204"/>
      <c r="C235" s="205" t="s">
        <v>420</v>
      </c>
      <c r="D235" s="205" t="s">
        <v>170</v>
      </c>
      <c r="E235" s="206" t="s">
        <v>295</v>
      </c>
      <c r="F235" s="207" t="s">
        <v>296</v>
      </c>
      <c r="G235" s="208" t="s">
        <v>286</v>
      </c>
      <c r="H235" s="209">
        <v>232.84299999999999</v>
      </c>
      <c r="I235" s="210"/>
      <c r="J235" s="210"/>
      <c r="K235" s="211">
        <f>ROUND(P235*H235,2)</f>
        <v>0</v>
      </c>
      <c r="L235" s="207" t="s">
        <v>174</v>
      </c>
      <c r="M235" s="39"/>
      <c r="N235" s="212" t="s">
        <v>1</v>
      </c>
      <c r="O235" s="213" t="s">
        <v>43</v>
      </c>
      <c r="P235" s="214">
        <f>I235+J235</f>
        <v>0</v>
      </c>
      <c r="Q235" s="214">
        <f>ROUND(I235*H235,2)</f>
        <v>0</v>
      </c>
      <c r="R235" s="214">
        <f>ROUND(J235*H235,2)</f>
        <v>0</v>
      </c>
      <c r="S235" s="77"/>
      <c r="T235" s="215">
        <f>S235*H235</f>
        <v>0</v>
      </c>
      <c r="U235" s="215">
        <v>0</v>
      </c>
      <c r="V235" s="215">
        <f>U235*H235</f>
        <v>0</v>
      </c>
      <c r="W235" s="215">
        <v>0</v>
      </c>
      <c r="X235" s="216">
        <f>W235*H235</f>
        <v>0</v>
      </c>
      <c r="Y235" s="38"/>
      <c r="Z235" s="38"/>
      <c r="AA235" s="38"/>
      <c r="AB235" s="38"/>
      <c r="AC235" s="38"/>
      <c r="AD235" s="38"/>
      <c r="AE235" s="38"/>
      <c r="AR235" s="217" t="s">
        <v>185</v>
      </c>
      <c r="AT235" s="217" t="s">
        <v>170</v>
      </c>
      <c r="AU235" s="217" t="s">
        <v>89</v>
      </c>
      <c r="AY235" s="19" t="s">
        <v>167</v>
      </c>
      <c r="BE235" s="218">
        <f>IF(O235="základní",K235,0)</f>
        <v>0</v>
      </c>
      <c r="BF235" s="218">
        <f>IF(O235="snížená",K235,0)</f>
        <v>0</v>
      </c>
      <c r="BG235" s="218">
        <f>IF(O235="zákl. přenesená",K235,0)</f>
        <v>0</v>
      </c>
      <c r="BH235" s="218">
        <f>IF(O235="sníž. přenesená",K235,0)</f>
        <v>0</v>
      </c>
      <c r="BI235" s="218">
        <f>IF(O235="nulová",K235,0)</f>
        <v>0</v>
      </c>
      <c r="BJ235" s="19" t="s">
        <v>87</v>
      </c>
      <c r="BK235" s="218">
        <f>ROUND(P235*H235,2)</f>
        <v>0</v>
      </c>
      <c r="BL235" s="19" t="s">
        <v>185</v>
      </c>
      <c r="BM235" s="217" t="s">
        <v>618</v>
      </c>
    </row>
    <row r="236" s="2" customFormat="1">
      <c r="A236" s="38"/>
      <c r="B236" s="39"/>
      <c r="C236" s="38"/>
      <c r="D236" s="219" t="s">
        <v>177</v>
      </c>
      <c r="E236" s="38"/>
      <c r="F236" s="220" t="s">
        <v>297</v>
      </c>
      <c r="G236" s="38"/>
      <c r="H236" s="38"/>
      <c r="I236" s="134"/>
      <c r="J236" s="134"/>
      <c r="K236" s="38"/>
      <c r="L236" s="38"/>
      <c r="M236" s="39"/>
      <c r="N236" s="221"/>
      <c r="O236" s="222"/>
      <c r="P236" s="77"/>
      <c r="Q236" s="77"/>
      <c r="R236" s="77"/>
      <c r="S236" s="77"/>
      <c r="T236" s="77"/>
      <c r="U236" s="77"/>
      <c r="V236" s="77"/>
      <c r="W236" s="77"/>
      <c r="X236" s="78"/>
      <c r="Y236" s="38"/>
      <c r="Z236" s="38"/>
      <c r="AA236" s="38"/>
      <c r="AB236" s="38"/>
      <c r="AC236" s="38"/>
      <c r="AD236" s="38"/>
      <c r="AE236" s="38"/>
      <c r="AT236" s="19" t="s">
        <v>177</v>
      </c>
      <c r="AU236" s="19" t="s">
        <v>89</v>
      </c>
    </row>
    <row r="237" s="2" customFormat="1">
      <c r="A237" s="38"/>
      <c r="B237" s="39"/>
      <c r="C237" s="38"/>
      <c r="D237" s="219" t="s">
        <v>288</v>
      </c>
      <c r="E237" s="38"/>
      <c r="F237" s="223" t="s">
        <v>298</v>
      </c>
      <c r="G237" s="38"/>
      <c r="H237" s="38"/>
      <c r="I237" s="134"/>
      <c r="J237" s="134"/>
      <c r="K237" s="38"/>
      <c r="L237" s="38"/>
      <c r="M237" s="39"/>
      <c r="N237" s="221"/>
      <c r="O237" s="222"/>
      <c r="P237" s="77"/>
      <c r="Q237" s="77"/>
      <c r="R237" s="77"/>
      <c r="S237" s="77"/>
      <c r="T237" s="77"/>
      <c r="U237" s="77"/>
      <c r="V237" s="77"/>
      <c r="W237" s="77"/>
      <c r="X237" s="78"/>
      <c r="Y237" s="38"/>
      <c r="Z237" s="38"/>
      <c r="AA237" s="38"/>
      <c r="AB237" s="38"/>
      <c r="AC237" s="38"/>
      <c r="AD237" s="38"/>
      <c r="AE237" s="38"/>
      <c r="AT237" s="19" t="s">
        <v>288</v>
      </c>
      <c r="AU237" s="19" t="s">
        <v>89</v>
      </c>
    </row>
    <row r="238" s="2" customFormat="1" ht="24" customHeight="1">
      <c r="A238" s="38"/>
      <c r="B238" s="204"/>
      <c r="C238" s="205" t="s">
        <v>428</v>
      </c>
      <c r="D238" s="205" t="s">
        <v>170</v>
      </c>
      <c r="E238" s="206" t="s">
        <v>619</v>
      </c>
      <c r="F238" s="207" t="s">
        <v>620</v>
      </c>
      <c r="G238" s="208" t="s">
        <v>286</v>
      </c>
      <c r="H238" s="209">
        <v>296.89999999999998</v>
      </c>
      <c r="I238" s="210"/>
      <c r="J238" s="210"/>
      <c r="K238" s="211">
        <f>ROUND(P238*H238,2)</f>
        <v>0</v>
      </c>
      <c r="L238" s="207" t="s">
        <v>174</v>
      </c>
      <c r="M238" s="39"/>
      <c r="N238" s="212" t="s">
        <v>1</v>
      </c>
      <c r="O238" s="213" t="s">
        <v>43</v>
      </c>
      <c r="P238" s="214">
        <f>I238+J238</f>
        <v>0</v>
      </c>
      <c r="Q238" s="214">
        <f>ROUND(I238*H238,2)</f>
        <v>0</v>
      </c>
      <c r="R238" s="214">
        <f>ROUND(J238*H238,2)</f>
        <v>0</v>
      </c>
      <c r="S238" s="77"/>
      <c r="T238" s="215">
        <f>S238*H238</f>
        <v>0</v>
      </c>
      <c r="U238" s="215">
        <v>0</v>
      </c>
      <c r="V238" s="215">
        <f>U238*H238</f>
        <v>0</v>
      </c>
      <c r="W238" s="215">
        <v>0</v>
      </c>
      <c r="X238" s="216">
        <f>W238*H238</f>
        <v>0</v>
      </c>
      <c r="Y238" s="38"/>
      <c r="Z238" s="38"/>
      <c r="AA238" s="38"/>
      <c r="AB238" s="38"/>
      <c r="AC238" s="38"/>
      <c r="AD238" s="38"/>
      <c r="AE238" s="38"/>
      <c r="AR238" s="217" t="s">
        <v>185</v>
      </c>
      <c r="AT238" s="217" t="s">
        <v>170</v>
      </c>
      <c r="AU238" s="217" t="s">
        <v>89</v>
      </c>
      <c r="AY238" s="19" t="s">
        <v>167</v>
      </c>
      <c r="BE238" s="218">
        <f>IF(O238="základní",K238,0)</f>
        <v>0</v>
      </c>
      <c r="BF238" s="218">
        <f>IF(O238="snížená",K238,0)</f>
        <v>0</v>
      </c>
      <c r="BG238" s="218">
        <f>IF(O238="zákl. přenesená",K238,0)</f>
        <v>0</v>
      </c>
      <c r="BH238" s="218">
        <f>IF(O238="sníž. přenesená",K238,0)</f>
        <v>0</v>
      </c>
      <c r="BI238" s="218">
        <f>IF(O238="nulová",K238,0)</f>
        <v>0</v>
      </c>
      <c r="BJ238" s="19" t="s">
        <v>87</v>
      </c>
      <c r="BK238" s="218">
        <f>ROUND(P238*H238,2)</f>
        <v>0</v>
      </c>
      <c r="BL238" s="19" t="s">
        <v>185</v>
      </c>
      <c r="BM238" s="217" t="s">
        <v>621</v>
      </c>
    </row>
    <row r="239" s="2" customFormat="1">
      <c r="A239" s="38"/>
      <c r="B239" s="39"/>
      <c r="C239" s="38"/>
      <c r="D239" s="219" t="s">
        <v>177</v>
      </c>
      <c r="E239" s="38"/>
      <c r="F239" s="220" t="s">
        <v>622</v>
      </c>
      <c r="G239" s="38"/>
      <c r="H239" s="38"/>
      <c r="I239" s="134"/>
      <c r="J239" s="134"/>
      <c r="K239" s="38"/>
      <c r="L239" s="38"/>
      <c r="M239" s="39"/>
      <c r="N239" s="221"/>
      <c r="O239" s="222"/>
      <c r="P239" s="77"/>
      <c r="Q239" s="77"/>
      <c r="R239" s="77"/>
      <c r="S239" s="77"/>
      <c r="T239" s="77"/>
      <c r="U239" s="77"/>
      <c r="V239" s="77"/>
      <c r="W239" s="77"/>
      <c r="X239" s="78"/>
      <c r="Y239" s="38"/>
      <c r="Z239" s="38"/>
      <c r="AA239" s="38"/>
      <c r="AB239" s="38"/>
      <c r="AC239" s="38"/>
      <c r="AD239" s="38"/>
      <c r="AE239" s="38"/>
      <c r="AT239" s="19" t="s">
        <v>177</v>
      </c>
      <c r="AU239" s="19" t="s">
        <v>89</v>
      </c>
    </row>
    <row r="240" s="2" customFormat="1">
      <c r="A240" s="38"/>
      <c r="B240" s="39"/>
      <c r="C240" s="38"/>
      <c r="D240" s="219" t="s">
        <v>288</v>
      </c>
      <c r="E240" s="38"/>
      <c r="F240" s="223" t="s">
        <v>623</v>
      </c>
      <c r="G240" s="38"/>
      <c r="H240" s="38"/>
      <c r="I240" s="134"/>
      <c r="J240" s="134"/>
      <c r="K240" s="38"/>
      <c r="L240" s="38"/>
      <c r="M240" s="39"/>
      <c r="N240" s="221"/>
      <c r="O240" s="222"/>
      <c r="P240" s="77"/>
      <c r="Q240" s="77"/>
      <c r="R240" s="77"/>
      <c r="S240" s="77"/>
      <c r="T240" s="77"/>
      <c r="U240" s="77"/>
      <c r="V240" s="77"/>
      <c r="W240" s="77"/>
      <c r="X240" s="78"/>
      <c r="Y240" s="38"/>
      <c r="Z240" s="38"/>
      <c r="AA240" s="38"/>
      <c r="AB240" s="38"/>
      <c r="AC240" s="38"/>
      <c r="AD240" s="38"/>
      <c r="AE240" s="38"/>
      <c r="AT240" s="19" t="s">
        <v>288</v>
      </c>
      <c r="AU240" s="19" t="s">
        <v>89</v>
      </c>
    </row>
    <row r="241" s="13" customFormat="1">
      <c r="A241" s="13"/>
      <c r="B241" s="228"/>
      <c r="C241" s="13"/>
      <c r="D241" s="219" t="s">
        <v>291</v>
      </c>
      <c r="E241" s="229" t="s">
        <v>1</v>
      </c>
      <c r="F241" s="230" t="s">
        <v>624</v>
      </c>
      <c r="G241" s="13"/>
      <c r="H241" s="231">
        <v>296.89999999999998</v>
      </c>
      <c r="I241" s="232"/>
      <c r="J241" s="232"/>
      <c r="K241" s="13"/>
      <c r="L241" s="13"/>
      <c r="M241" s="228"/>
      <c r="N241" s="233"/>
      <c r="O241" s="234"/>
      <c r="P241" s="234"/>
      <c r="Q241" s="234"/>
      <c r="R241" s="234"/>
      <c r="S241" s="234"/>
      <c r="T241" s="234"/>
      <c r="U241" s="234"/>
      <c r="V241" s="234"/>
      <c r="W241" s="234"/>
      <c r="X241" s="235"/>
      <c r="Y241" s="13"/>
      <c r="Z241" s="13"/>
      <c r="AA241" s="13"/>
      <c r="AB241" s="13"/>
      <c r="AC241" s="13"/>
      <c r="AD241" s="13"/>
      <c r="AE241" s="13"/>
      <c r="AT241" s="229" t="s">
        <v>291</v>
      </c>
      <c r="AU241" s="229" t="s">
        <v>89</v>
      </c>
      <c r="AV241" s="13" t="s">
        <v>89</v>
      </c>
      <c r="AW241" s="13" t="s">
        <v>4</v>
      </c>
      <c r="AX241" s="13" t="s">
        <v>87</v>
      </c>
      <c r="AY241" s="229" t="s">
        <v>167</v>
      </c>
    </row>
    <row r="242" s="2" customFormat="1" ht="24" customHeight="1">
      <c r="A242" s="38"/>
      <c r="B242" s="204"/>
      <c r="C242" s="205" t="s">
        <v>345</v>
      </c>
      <c r="D242" s="205" t="s">
        <v>170</v>
      </c>
      <c r="E242" s="206" t="s">
        <v>625</v>
      </c>
      <c r="F242" s="207" t="s">
        <v>626</v>
      </c>
      <c r="G242" s="208" t="s">
        <v>286</v>
      </c>
      <c r="H242" s="209">
        <v>1848.31</v>
      </c>
      <c r="I242" s="210"/>
      <c r="J242" s="210"/>
      <c r="K242" s="211">
        <f>ROUND(P242*H242,2)</f>
        <v>0</v>
      </c>
      <c r="L242" s="207" t="s">
        <v>174</v>
      </c>
      <c r="M242" s="39"/>
      <c r="N242" s="212" t="s">
        <v>1</v>
      </c>
      <c r="O242" s="213" t="s">
        <v>43</v>
      </c>
      <c r="P242" s="214">
        <f>I242+J242</f>
        <v>0</v>
      </c>
      <c r="Q242" s="214">
        <f>ROUND(I242*H242,2)</f>
        <v>0</v>
      </c>
      <c r="R242" s="214">
        <f>ROUND(J242*H242,2)</f>
        <v>0</v>
      </c>
      <c r="S242" s="77"/>
      <c r="T242" s="215">
        <f>S242*H242</f>
        <v>0</v>
      </c>
      <c r="U242" s="215">
        <v>0</v>
      </c>
      <c r="V242" s="215">
        <f>U242*H242</f>
        <v>0</v>
      </c>
      <c r="W242" s="215">
        <v>0</v>
      </c>
      <c r="X242" s="216">
        <f>W242*H242</f>
        <v>0</v>
      </c>
      <c r="Y242" s="38"/>
      <c r="Z242" s="38"/>
      <c r="AA242" s="38"/>
      <c r="AB242" s="38"/>
      <c r="AC242" s="38"/>
      <c r="AD242" s="38"/>
      <c r="AE242" s="38"/>
      <c r="AR242" s="217" t="s">
        <v>185</v>
      </c>
      <c r="AT242" s="217" t="s">
        <v>170</v>
      </c>
      <c r="AU242" s="217" t="s">
        <v>89</v>
      </c>
      <c r="AY242" s="19" t="s">
        <v>167</v>
      </c>
      <c r="BE242" s="218">
        <f>IF(O242="základní",K242,0)</f>
        <v>0</v>
      </c>
      <c r="BF242" s="218">
        <f>IF(O242="snížená",K242,0)</f>
        <v>0</v>
      </c>
      <c r="BG242" s="218">
        <f>IF(O242="zákl. přenesená",K242,0)</f>
        <v>0</v>
      </c>
      <c r="BH242" s="218">
        <f>IF(O242="sníž. přenesená",K242,0)</f>
        <v>0</v>
      </c>
      <c r="BI242" s="218">
        <f>IF(O242="nulová",K242,0)</f>
        <v>0</v>
      </c>
      <c r="BJ242" s="19" t="s">
        <v>87</v>
      </c>
      <c r="BK242" s="218">
        <f>ROUND(P242*H242,2)</f>
        <v>0</v>
      </c>
      <c r="BL242" s="19" t="s">
        <v>185</v>
      </c>
      <c r="BM242" s="217" t="s">
        <v>627</v>
      </c>
    </row>
    <row r="243" s="2" customFormat="1">
      <c r="A243" s="38"/>
      <c r="B243" s="39"/>
      <c r="C243" s="38"/>
      <c r="D243" s="219" t="s">
        <v>177</v>
      </c>
      <c r="E243" s="38"/>
      <c r="F243" s="220" t="s">
        <v>628</v>
      </c>
      <c r="G243" s="38"/>
      <c r="H243" s="38"/>
      <c r="I243" s="134"/>
      <c r="J243" s="134"/>
      <c r="K243" s="38"/>
      <c r="L243" s="38"/>
      <c r="M243" s="39"/>
      <c r="N243" s="221"/>
      <c r="O243" s="222"/>
      <c r="P243" s="77"/>
      <c r="Q243" s="77"/>
      <c r="R243" s="77"/>
      <c r="S243" s="77"/>
      <c r="T243" s="77"/>
      <c r="U243" s="77"/>
      <c r="V243" s="77"/>
      <c r="W243" s="77"/>
      <c r="X243" s="78"/>
      <c r="Y243" s="38"/>
      <c r="Z243" s="38"/>
      <c r="AA243" s="38"/>
      <c r="AB243" s="38"/>
      <c r="AC243" s="38"/>
      <c r="AD243" s="38"/>
      <c r="AE243" s="38"/>
      <c r="AT243" s="19" t="s">
        <v>177</v>
      </c>
      <c r="AU243" s="19" t="s">
        <v>89</v>
      </c>
    </row>
    <row r="244" s="2" customFormat="1">
      <c r="A244" s="38"/>
      <c r="B244" s="39"/>
      <c r="C244" s="38"/>
      <c r="D244" s="219" t="s">
        <v>288</v>
      </c>
      <c r="E244" s="38"/>
      <c r="F244" s="223" t="s">
        <v>629</v>
      </c>
      <c r="G244" s="38"/>
      <c r="H244" s="38"/>
      <c r="I244" s="134"/>
      <c r="J244" s="134"/>
      <c r="K244" s="38"/>
      <c r="L244" s="38"/>
      <c r="M244" s="39"/>
      <c r="N244" s="221"/>
      <c r="O244" s="222"/>
      <c r="P244" s="77"/>
      <c r="Q244" s="77"/>
      <c r="R244" s="77"/>
      <c r="S244" s="77"/>
      <c r="T244" s="77"/>
      <c r="U244" s="77"/>
      <c r="V244" s="77"/>
      <c r="W244" s="77"/>
      <c r="X244" s="78"/>
      <c r="Y244" s="38"/>
      <c r="Z244" s="38"/>
      <c r="AA244" s="38"/>
      <c r="AB244" s="38"/>
      <c r="AC244" s="38"/>
      <c r="AD244" s="38"/>
      <c r="AE244" s="38"/>
      <c r="AT244" s="19" t="s">
        <v>288</v>
      </c>
      <c r="AU244" s="19" t="s">
        <v>89</v>
      </c>
    </row>
    <row r="245" s="2" customFormat="1" ht="24" customHeight="1">
      <c r="A245" s="38"/>
      <c r="B245" s="204"/>
      <c r="C245" s="205" t="s">
        <v>443</v>
      </c>
      <c r="D245" s="205" t="s">
        <v>170</v>
      </c>
      <c r="E245" s="206" t="s">
        <v>630</v>
      </c>
      <c r="F245" s="207" t="s">
        <v>631</v>
      </c>
      <c r="G245" s="208" t="s">
        <v>344</v>
      </c>
      <c r="H245" s="209">
        <v>3989.806</v>
      </c>
      <c r="I245" s="210"/>
      <c r="J245" s="210"/>
      <c r="K245" s="211">
        <f>ROUND(P245*H245,2)</f>
        <v>0</v>
      </c>
      <c r="L245" s="207" t="s">
        <v>174</v>
      </c>
      <c r="M245" s="39"/>
      <c r="N245" s="212" t="s">
        <v>1</v>
      </c>
      <c r="O245" s="213" t="s">
        <v>43</v>
      </c>
      <c r="P245" s="214">
        <f>I245+J245</f>
        <v>0</v>
      </c>
      <c r="Q245" s="214">
        <f>ROUND(I245*H245,2)</f>
        <v>0</v>
      </c>
      <c r="R245" s="214">
        <f>ROUND(J245*H245,2)</f>
        <v>0</v>
      </c>
      <c r="S245" s="77"/>
      <c r="T245" s="215">
        <f>S245*H245</f>
        <v>0</v>
      </c>
      <c r="U245" s="215">
        <v>0</v>
      </c>
      <c r="V245" s="215">
        <f>U245*H245</f>
        <v>0</v>
      </c>
      <c r="W245" s="215">
        <v>0</v>
      </c>
      <c r="X245" s="216">
        <f>W245*H245</f>
        <v>0</v>
      </c>
      <c r="Y245" s="38"/>
      <c r="Z245" s="38"/>
      <c r="AA245" s="38"/>
      <c r="AB245" s="38"/>
      <c r="AC245" s="38"/>
      <c r="AD245" s="38"/>
      <c r="AE245" s="38"/>
      <c r="AR245" s="217" t="s">
        <v>185</v>
      </c>
      <c r="AT245" s="217" t="s">
        <v>170</v>
      </c>
      <c r="AU245" s="217" t="s">
        <v>89</v>
      </c>
      <c r="AY245" s="19" t="s">
        <v>167</v>
      </c>
      <c r="BE245" s="218">
        <f>IF(O245="základní",K245,0)</f>
        <v>0</v>
      </c>
      <c r="BF245" s="218">
        <f>IF(O245="snížená",K245,0)</f>
        <v>0</v>
      </c>
      <c r="BG245" s="218">
        <f>IF(O245="zákl. přenesená",K245,0)</f>
        <v>0</v>
      </c>
      <c r="BH245" s="218">
        <f>IF(O245="sníž. přenesená",K245,0)</f>
        <v>0</v>
      </c>
      <c r="BI245" s="218">
        <f>IF(O245="nulová",K245,0)</f>
        <v>0</v>
      </c>
      <c r="BJ245" s="19" t="s">
        <v>87</v>
      </c>
      <c r="BK245" s="218">
        <f>ROUND(P245*H245,2)</f>
        <v>0</v>
      </c>
      <c r="BL245" s="19" t="s">
        <v>185</v>
      </c>
      <c r="BM245" s="217" t="s">
        <v>632</v>
      </c>
    </row>
    <row r="246" s="2" customFormat="1">
      <c r="A246" s="38"/>
      <c r="B246" s="39"/>
      <c r="C246" s="38"/>
      <c r="D246" s="219" t="s">
        <v>177</v>
      </c>
      <c r="E246" s="38"/>
      <c r="F246" s="220" t="s">
        <v>633</v>
      </c>
      <c r="G246" s="38"/>
      <c r="H246" s="38"/>
      <c r="I246" s="134"/>
      <c r="J246" s="134"/>
      <c r="K246" s="38"/>
      <c r="L246" s="38"/>
      <c r="M246" s="39"/>
      <c r="N246" s="221"/>
      <c r="O246" s="222"/>
      <c r="P246" s="77"/>
      <c r="Q246" s="77"/>
      <c r="R246" s="77"/>
      <c r="S246" s="77"/>
      <c r="T246" s="77"/>
      <c r="U246" s="77"/>
      <c r="V246" s="77"/>
      <c r="W246" s="77"/>
      <c r="X246" s="78"/>
      <c r="Y246" s="38"/>
      <c r="Z246" s="38"/>
      <c r="AA246" s="38"/>
      <c r="AB246" s="38"/>
      <c r="AC246" s="38"/>
      <c r="AD246" s="38"/>
      <c r="AE246" s="38"/>
      <c r="AT246" s="19" t="s">
        <v>177</v>
      </c>
      <c r="AU246" s="19" t="s">
        <v>89</v>
      </c>
    </row>
    <row r="247" s="2" customFormat="1">
      <c r="A247" s="38"/>
      <c r="B247" s="39"/>
      <c r="C247" s="38"/>
      <c r="D247" s="219" t="s">
        <v>288</v>
      </c>
      <c r="E247" s="38"/>
      <c r="F247" s="223" t="s">
        <v>634</v>
      </c>
      <c r="G247" s="38"/>
      <c r="H247" s="38"/>
      <c r="I247" s="134"/>
      <c r="J247" s="134"/>
      <c r="K247" s="38"/>
      <c r="L247" s="38"/>
      <c r="M247" s="39"/>
      <c r="N247" s="221"/>
      <c r="O247" s="222"/>
      <c r="P247" s="77"/>
      <c r="Q247" s="77"/>
      <c r="R247" s="77"/>
      <c r="S247" s="77"/>
      <c r="T247" s="77"/>
      <c r="U247" s="77"/>
      <c r="V247" s="77"/>
      <c r="W247" s="77"/>
      <c r="X247" s="78"/>
      <c r="Y247" s="38"/>
      <c r="Z247" s="38"/>
      <c r="AA247" s="38"/>
      <c r="AB247" s="38"/>
      <c r="AC247" s="38"/>
      <c r="AD247" s="38"/>
      <c r="AE247" s="38"/>
      <c r="AT247" s="19" t="s">
        <v>288</v>
      </c>
      <c r="AU247" s="19" t="s">
        <v>89</v>
      </c>
    </row>
    <row r="248" s="13" customFormat="1">
      <c r="A248" s="13"/>
      <c r="B248" s="228"/>
      <c r="C248" s="13"/>
      <c r="D248" s="219" t="s">
        <v>291</v>
      </c>
      <c r="E248" s="13"/>
      <c r="F248" s="230" t="s">
        <v>635</v>
      </c>
      <c r="G248" s="13"/>
      <c r="H248" s="231">
        <v>3989.806</v>
      </c>
      <c r="I248" s="232"/>
      <c r="J248" s="232"/>
      <c r="K248" s="13"/>
      <c r="L248" s="13"/>
      <c r="M248" s="228"/>
      <c r="N248" s="233"/>
      <c r="O248" s="234"/>
      <c r="P248" s="234"/>
      <c r="Q248" s="234"/>
      <c r="R248" s="234"/>
      <c r="S248" s="234"/>
      <c r="T248" s="234"/>
      <c r="U248" s="234"/>
      <c r="V248" s="234"/>
      <c r="W248" s="234"/>
      <c r="X248" s="235"/>
      <c r="Y248" s="13"/>
      <c r="Z248" s="13"/>
      <c r="AA248" s="13"/>
      <c r="AB248" s="13"/>
      <c r="AC248" s="13"/>
      <c r="AD248" s="13"/>
      <c r="AE248" s="13"/>
      <c r="AT248" s="229" t="s">
        <v>291</v>
      </c>
      <c r="AU248" s="229" t="s">
        <v>89</v>
      </c>
      <c r="AV248" s="13" t="s">
        <v>89</v>
      </c>
      <c r="AW248" s="13" t="s">
        <v>3</v>
      </c>
      <c r="AX248" s="13" t="s">
        <v>87</v>
      </c>
      <c r="AY248" s="229" t="s">
        <v>167</v>
      </c>
    </row>
    <row r="249" s="2" customFormat="1" ht="24" customHeight="1">
      <c r="A249" s="38"/>
      <c r="B249" s="204"/>
      <c r="C249" s="205" t="s">
        <v>350</v>
      </c>
      <c r="D249" s="205" t="s">
        <v>170</v>
      </c>
      <c r="E249" s="206" t="s">
        <v>299</v>
      </c>
      <c r="F249" s="207" t="s">
        <v>300</v>
      </c>
      <c r="G249" s="208" t="s">
        <v>286</v>
      </c>
      <c r="H249" s="209">
        <v>191.53800000000001</v>
      </c>
      <c r="I249" s="210"/>
      <c r="J249" s="210"/>
      <c r="K249" s="211">
        <f>ROUND(P249*H249,2)</f>
        <v>0</v>
      </c>
      <c r="L249" s="207" t="s">
        <v>174</v>
      </c>
      <c r="M249" s="39"/>
      <c r="N249" s="212" t="s">
        <v>1</v>
      </c>
      <c r="O249" s="213" t="s">
        <v>43</v>
      </c>
      <c r="P249" s="214">
        <f>I249+J249</f>
        <v>0</v>
      </c>
      <c r="Q249" s="214">
        <f>ROUND(I249*H249,2)</f>
        <v>0</v>
      </c>
      <c r="R249" s="214">
        <f>ROUND(J249*H249,2)</f>
        <v>0</v>
      </c>
      <c r="S249" s="77"/>
      <c r="T249" s="215">
        <f>S249*H249</f>
        <v>0</v>
      </c>
      <c r="U249" s="215">
        <v>0</v>
      </c>
      <c r="V249" s="215">
        <f>U249*H249</f>
        <v>0</v>
      </c>
      <c r="W249" s="215">
        <v>0</v>
      </c>
      <c r="X249" s="216">
        <f>W249*H249</f>
        <v>0</v>
      </c>
      <c r="Y249" s="38"/>
      <c r="Z249" s="38"/>
      <c r="AA249" s="38"/>
      <c r="AB249" s="38"/>
      <c r="AC249" s="38"/>
      <c r="AD249" s="38"/>
      <c r="AE249" s="38"/>
      <c r="AR249" s="217" t="s">
        <v>185</v>
      </c>
      <c r="AT249" s="217" t="s">
        <v>170</v>
      </c>
      <c r="AU249" s="217" t="s">
        <v>89</v>
      </c>
      <c r="AY249" s="19" t="s">
        <v>167</v>
      </c>
      <c r="BE249" s="218">
        <f>IF(O249="základní",K249,0)</f>
        <v>0</v>
      </c>
      <c r="BF249" s="218">
        <f>IF(O249="snížená",K249,0)</f>
        <v>0</v>
      </c>
      <c r="BG249" s="218">
        <f>IF(O249="zákl. přenesená",K249,0)</f>
        <v>0</v>
      </c>
      <c r="BH249" s="218">
        <f>IF(O249="sníž. přenesená",K249,0)</f>
        <v>0</v>
      </c>
      <c r="BI249" s="218">
        <f>IF(O249="nulová",K249,0)</f>
        <v>0</v>
      </c>
      <c r="BJ249" s="19" t="s">
        <v>87</v>
      </c>
      <c r="BK249" s="218">
        <f>ROUND(P249*H249,2)</f>
        <v>0</v>
      </c>
      <c r="BL249" s="19" t="s">
        <v>185</v>
      </c>
      <c r="BM249" s="217" t="s">
        <v>636</v>
      </c>
    </row>
    <row r="250" s="2" customFormat="1">
      <c r="A250" s="38"/>
      <c r="B250" s="39"/>
      <c r="C250" s="38"/>
      <c r="D250" s="219" t="s">
        <v>177</v>
      </c>
      <c r="E250" s="38"/>
      <c r="F250" s="220" t="s">
        <v>301</v>
      </c>
      <c r="G250" s="38"/>
      <c r="H250" s="38"/>
      <c r="I250" s="134"/>
      <c r="J250" s="134"/>
      <c r="K250" s="38"/>
      <c r="L250" s="38"/>
      <c r="M250" s="39"/>
      <c r="N250" s="221"/>
      <c r="O250" s="222"/>
      <c r="P250" s="77"/>
      <c r="Q250" s="77"/>
      <c r="R250" s="77"/>
      <c r="S250" s="77"/>
      <c r="T250" s="77"/>
      <c r="U250" s="77"/>
      <c r="V250" s="77"/>
      <c r="W250" s="77"/>
      <c r="X250" s="78"/>
      <c r="Y250" s="38"/>
      <c r="Z250" s="38"/>
      <c r="AA250" s="38"/>
      <c r="AB250" s="38"/>
      <c r="AC250" s="38"/>
      <c r="AD250" s="38"/>
      <c r="AE250" s="38"/>
      <c r="AT250" s="19" t="s">
        <v>177</v>
      </c>
      <c r="AU250" s="19" t="s">
        <v>89</v>
      </c>
    </row>
    <row r="251" s="2" customFormat="1">
      <c r="A251" s="38"/>
      <c r="B251" s="39"/>
      <c r="C251" s="38"/>
      <c r="D251" s="219" t="s">
        <v>288</v>
      </c>
      <c r="E251" s="38"/>
      <c r="F251" s="223" t="s">
        <v>302</v>
      </c>
      <c r="G251" s="38"/>
      <c r="H251" s="38"/>
      <c r="I251" s="134"/>
      <c r="J251" s="134"/>
      <c r="K251" s="38"/>
      <c r="L251" s="38"/>
      <c r="M251" s="39"/>
      <c r="N251" s="221"/>
      <c r="O251" s="222"/>
      <c r="P251" s="77"/>
      <c r="Q251" s="77"/>
      <c r="R251" s="77"/>
      <c r="S251" s="77"/>
      <c r="T251" s="77"/>
      <c r="U251" s="77"/>
      <c r="V251" s="77"/>
      <c r="W251" s="77"/>
      <c r="X251" s="78"/>
      <c r="Y251" s="38"/>
      <c r="Z251" s="38"/>
      <c r="AA251" s="38"/>
      <c r="AB251" s="38"/>
      <c r="AC251" s="38"/>
      <c r="AD251" s="38"/>
      <c r="AE251" s="38"/>
      <c r="AT251" s="19" t="s">
        <v>288</v>
      </c>
      <c r="AU251" s="19" t="s">
        <v>89</v>
      </c>
    </row>
    <row r="252" s="13" customFormat="1">
      <c r="A252" s="13"/>
      <c r="B252" s="228"/>
      <c r="C252" s="13"/>
      <c r="D252" s="219" t="s">
        <v>291</v>
      </c>
      <c r="E252" s="229" t="s">
        <v>1</v>
      </c>
      <c r="F252" s="230" t="s">
        <v>637</v>
      </c>
      <c r="G252" s="13"/>
      <c r="H252" s="231">
        <v>68.421999999999997</v>
      </c>
      <c r="I252" s="232"/>
      <c r="J252" s="232"/>
      <c r="K252" s="13"/>
      <c r="L252" s="13"/>
      <c r="M252" s="228"/>
      <c r="N252" s="233"/>
      <c r="O252" s="234"/>
      <c r="P252" s="234"/>
      <c r="Q252" s="234"/>
      <c r="R252" s="234"/>
      <c r="S252" s="234"/>
      <c r="T252" s="234"/>
      <c r="U252" s="234"/>
      <c r="V252" s="234"/>
      <c r="W252" s="234"/>
      <c r="X252" s="235"/>
      <c r="Y252" s="13"/>
      <c r="Z252" s="13"/>
      <c r="AA252" s="13"/>
      <c r="AB252" s="13"/>
      <c r="AC252" s="13"/>
      <c r="AD252" s="13"/>
      <c r="AE252" s="13"/>
      <c r="AT252" s="229" t="s">
        <v>291</v>
      </c>
      <c r="AU252" s="229" t="s">
        <v>89</v>
      </c>
      <c r="AV252" s="13" t="s">
        <v>89</v>
      </c>
      <c r="AW252" s="13" t="s">
        <v>4</v>
      </c>
      <c r="AX252" s="13" t="s">
        <v>80</v>
      </c>
      <c r="AY252" s="229" t="s">
        <v>167</v>
      </c>
    </row>
    <row r="253" s="13" customFormat="1">
      <c r="A253" s="13"/>
      <c r="B253" s="228"/>
      <c r="C253" s="13"/>
      <c r="D253" s="219" t="s">
        <v>291</v>
      </c>
      <c r="E253" s="229" t="s">
        <v>1</v>
      </c>
      <c r="F253" s="230" t="s">
        <v>638</v>
      </c>
      <c r="G253" s="13"/>
      <c r="H253" s="231">
        <v>22.315999999999999</v>
      </c>
      <c r="I253" s="232"/>
      <c r="J253" s="232"/>
      <c r="K253" s="13"/>
      <c r="L253" s="13"/>
      <c r="M253" s="228"/>
      <c r="N253" s="233"/>
      <c r="O253" s="234"/>
      <c r="P253" s="234"/>
      <c r="Q253" s="234"/>
      <c r="R253" s="234"/>
      <c r="S253" s="234"/>
      <c r="T253" s="234"/>
      <c r="U253" s="234"/>
      <c r="V253" s="234"/>
      <c r="W253" s="234"/>
      <c r="X253" s="235"/>
      <c r="Y253" s="13"/>
      <c r="Z253" s="13"/>
      <c r="AA253" s="13"/>
      <c r="AB253" s="13"/>
      <c r="AC253" s="13"/>
      <c r="AD253" s="13"/>
      <c r="AE253" s="13"/>
      <c r="AT253" s="229" t="s">
        <v>291</v>
      </c>
      <c r="AU253" s="229" t="s">
        <v>89</v>
      </c>
      <c r="AV253" s="13" t="s">
        <v>89</v>
      </c>
      <c r="AW253" s="13" t="s">
        <v>4</v>
      </c>
      <c r="AX253" s="13" t="s">
        <v>80</v>
      </c>
      <c r="AY253" s="229" t="s">
        <v>167</v>
      </c>
    </row>
    <row r="254" s="13" customFormat="1">
      <c r="A254" s="13"/>
      <c r="B254" s="228"/>
      <c r="C254" s="13"/>
      <c r="D254" s="219" t="s">
        <v>291</v>
      </c>
      <c r="E254" s="229" t="s">
        <v>1</v>
      </c>
      <c r="F254" s="230" t="s">
        <v>639</v>
      </c>
      <c r="G254" s="13"/>
      <c r="H254" s="231">
        <v>100.8</v>
      </c>
      <c r="I254" s="232"/>
      <c r="J254" s="232"/>
      <c r="K254" s="13"/>
      <c r="L254" s="13"/>
      <c r="M254" s="228"/>
      <c r="N254" s="233"/>
      <c r="O254" s="234"/>
      <c r="P254" s="234"/>
      <c r="Q254" s="234"/>
      <c r="R254" s="234"/>
      <c r="S254" s="234"/>
      <c r="T254" s="234"/>
      <c r="U254" s="234"/>
      <c r="V254" s="234"/>
      <c r="W254" s="234"/>
      <c r="X254" s="235"/>
      <c r="Y254" s="13"/>
      <c r="Z254" s="13"/>
      <c r="AA254" s="13"/>
      <c r="AB254" s="13"/>
      <c r="AC254" s="13"/>
      <c r="AD254" s="13"/>
      <c r="AE254" s="13"/>
      <c r="AT254" s="229" t="s">
        <v>291</v>
      </c>
      <c r="AU254" s="229" t="s">
        <v>89</v>
      </c>
      <c r="AV254" s="13" t="s">
        <v>89</v>
      </c>
      <c r="AW254" s="13" t="s">
        <v>4</v>
      </c>
      <c r="AX254" s="13" t="s">
        <v>80</v>
      </c>
      <c r="AY254" s="229" t="s">
        <v>167</v>
      </c>
    </row>
    <row r="255" s="14" customFormat="1">
      <c r="A255" s="14"/>
      <c r="B255" s="236"/>
      <c r="C255" s="14"/>
      <c r="D255" s="219" t="s">
        <v>291</v>
      </c>
      <c r="E255" s="237" t="s">
        <v>1</v>
      </c>
      <c r="F255" s="238" t="s">
        <v>294</v>
      </c>
      <c r="G255" s="14"/>
      <c r="H255" s="239">
        <v>191.53800000000001</v>
      </c>
      <c r="I255" s="240"/>
      <c r="J255" s="240"/>
      <c r="K255" s="14"/>
      <c r="L255" s="14"/>
      <c r="M255" s="236"/>
      <c r="N255" s="241"/>
      <c r="O255" s="242"/>
      <c r="P255" s="242"/>
      <c r="Q255" s="242"/>
      <c r="R255" s="242"/>
      <c r="S255" s="242"/>
      <c r="T255" s="242"/>
      <c r="U255" s="242"/>
      <c r="V255" s="242"/>
      <c r="W255" s="242"/>
      <c r="X255" s="243"/>
      <c r="Y255" s="14"/>
      <c r="Z255" s="14"/>
      <c r="AA255" s="14"/>
      <c r="AB255" s="14"/>
      <c r="AC255" s="14"/>
      <c r="AD255" s="14"/>
      <c r="AE255" s="14"/>
      <c r="AT255" s="237" t="s">
        <v>291</v>
      </c>
      <c r="AU255" s="237" t="s">
        <v>89</v>
      </c>
      <c r="AV255" s="14" t="s">
        <v>185</v>
      </c>
      <c r="AW255" s="14" t="s">
        <v>4</v>
      </c>
      <c r="AX255" s="14" t="s">
        <v>87</v>
      </c>
      <c r="AY255" s="237" t="s">
        <v>167</v>
      </c>
    </row>
    <row r="256" s="2" customFormat="1" ht="24" customHeight="1">
      <c r="A256" s="38"/>
      <c r="B256" s="204"/>
      <c r="C256" s="205" t="s">
        <v>459</v>
      </c>
      <c r="D256" s="205" t="s">
        <v>170</v>
      </c>
      <c r="E256" s="206" t="s">
        <v>640</v>
      </c>
      <c r="F256" s="207" t="s">
        <v>641</v>
      </c>
      <c r="G256" s="208" t="s">
        <v>286</v>
      </c>
      <c r="H256" s="209">
        <v>41.305</v>
      </c>
      <c r="I256" s="210"/>
      <c r="J256" s="210"/>
      <c r="K256" s="211">
        <f>ROUND(P256*H256,2)</f>
        <v>0</v>
      </c>
      <c r="L256" s="207" t="s">
        <v>174</v>
      </c>
      <c r="M256" s="39"/>
      <c r="N256" s="212" t="s">
        <v>1</v>
      </c>
      <c r="O256" s="213" t="s">
        <v>43</v>
      </c>
      <c r="P256" s="214">
        <f>I256+J256</f>
        <v>0</v>
      </c>
      <c r="Q256" s="214">
        <f>ROUND(I256*H256,2)</f>
        <v>0</v>
      </c>
      <c r="R256" s="214">
        <f>ROUND(J256*H256,2)</f>
        <v>0</v>
      </c>
      <c r="S256" s="77"/>
      <c r="T256" s="215">
        <f>S256*H256</f>
        <v>0</v>
      </c>
      <c r="U256" s="215">
        <v>0</v>
      </c>
      <c r="V256" s="215">
        <f>U256*H256</f>
        <v>0</v>
      </c>
      <c r="W256" s="215">
        <v>0</v>
      </c>
      <c r="X256" s="216">
        <f>W256*H256</f>
        <v>0</v>
      </c>
      <c r="Y256" s="38"/>
      <c r="Z256" s="38"/>
      <c r="AA256" s="38"/>
      <c r="AB256" s="38"/>
      <c r="AC256" s="38"/>
      <c r="AD256" s="38"/>
      <c r="AE256" s="38"/>
      <c r="AR256" s="217" t="s">
        <v>185</v>
      </c>
      <c r="AT256" s="217" t="s">
        <v>170</v>
      </c>
      <c r="AU256" s="217" t="s">
        <v>89</v>
      </c>
      <c r="AY256" s="19" t="s">
        <v>167</v>
      </c>
      <c r="BE256" s="218">
        <f>IF(O256="základní",K256,0)</f>
        <v>0</v>
      </c>
      <c r="BF256" s="218">
        <f>IF(O256="snížená",K256,0)</f>
        <v>0</v>
      </c>
      <c r="BG256" s="218">
        <f>IF(O256="zákl. přenesená",K256,0)</f>
        <v>0</v>
      </c>
      <c r="BH256" s="218">
        <f>IF(O256="sníž. přenesená",K256,0)</f>
        <v>0</v>
      </c>
      <c r="BI256" s="218">
        <f>IF(O256="nulová",K256,0)</f>
        <v>0</v>
      </c>
      <c r="BJ256" s="19" t="s">
        <v>87</v>
      </c>
      <c r="BK256" s="218">
        <f>ROUND(P256*H256,2)</f>
        <v>0</v>
      </c>
      <c r="BL256" s="19" t="s">
        <v>185</v>
      </c>
      <c r="BM256" s="217" t="s">
        <v>642</v>
      </c>
    </row>
    <row r="257" s="2" customFormat="1">
      <c r="A257" s="38"/>
      <c r="B257" s="39"/>
      <c r="C257" s="38"/>
      <c r="D257" s="219" t="s">
        <v>177</v>
      </c>
      <c r="E257" s="38"/>
      <c r="F257" s="220" t="s">
        <v>643</v>
      </c>
      <c r="G257" s="38"/>
      <c r="H257" s="38"/>
      <c r="I257" s="134"/>
      <c r="J257" s="134"/>
      <c r="K257" s="38"/>
      <c r="L257" s="38"/>
      <c r="M257" s="39"/>
      <c r="N257" s="221"/>
      <c r="O257" s="222"/>
      <c r="P257" s="77"/>
      <c r="Q257" s="77"/>
      <c r="R257" s="77"/>
      <c r="S257" s="77"/>
      <c r="T257" s="77"/>
      <c r="U257" s="77"/>
      <c r="V257" s="77"/>
      <c r="W257" s="77"/>
      <c r="X257" s="78"/>
      <c r="Y257" s="38"/>
      <c r="Z257" s="38"/>
      <c r="AA257" s="38"/>
      <c r="AB257" s="38"/>
      <c r="AC257" s="38"/>
      <c r="AD257" s="38"/>
      <c r="AE257" s="38"/>
      <c r="AT257" s="19" t="s">
        <v>177</v>
      </c>
      <c r="AU257" s="19" t="s">
        <v>89</v>
      </c>
    </row>
    <row r="258" s="2" customFormat="1">
      <c r="A258" s="38"/>
      <c r="B258" s="39"/>
      <c r="C258" s="38"/>
      <c r="D258" s="219" t="s">
        <v>288</v>
      </c>
      <c r="E258" s="38"/>
      <c r="F258" s="223" t="s">
        <v>644</v>
      </c>
      <c r="G258" s="38"/>
      <c r="H258" s="38"/>
      <c r="I258" s="134"/>
      <c r="J258" s="134"/>
      <c r="K258" s="38"/>
      <c r="L258" s="38"/>
      <c r="M258" s="39"/>
      <c r="N258" s="221"/>
      <c r="O258" s="222"/>
      <c r="P258" s="77"/>
      <c r="Q258" s="77"/>
      <c r="R258" s="77"/>
      <c r="S258" s="77"/>
      <c r="T258" s="77"/>
      <c r="U258" s="77"/>
      <c r="V258" s="77"/>
      <c r="W258" s="77"/>
      <c r="X258" s="78"/>
      <c r="Y258" s="38"/>
      <c r="Z258" s="38"/>
      <c r="AA258" s="38"/>
      <c r="AB258" s="38"/>
      <c r="AC258" s="38"/>
      <c r="AD258" s="38"/>
      <c r="AE258" s="38"/>
      <c r="AT258" s="19" t="s">
        <v>288</v>
      </c>
      <c r="AU258" s="19" t="s">
        <v>89</v>
      </c>
    </row>
    <row r="259" s="13" customFormat="1">
      <c r="A259" s="13"/>
      <c r="B259" s="228"/>
      <c r="C259" s="13"/>
      <c r="D259" s="219" t="s">
        <v>291</v>
      </c>
      <c r="E259" s="229" t="s">
        <v>1</v>
      </c>
      <c r="F259" s="230" t="s">
        <v>645</v>
      </c>
      <c r="G259" s="13"/>
      <c r="H259" s="231">
        <v>10.526</v>
      </c>
      <c r="I259" s="232"/>
      <c r="J259" s="232"/>
      <c r="K259" s="13"/>
      <c r="L259" s="13"/>
      <c r="M259" s="228"/>
      <c r="N259" s="233"/>
      <c r="O259" s="234"/>
      <c r="P259" s="234"/>
      <c r="Q259" s="234"/>
      <c r="R259" s="234"/>
      <c r="S259" s="234"/>
      <c r="T259" s="234"/>
      <c r="U259" s="234"/>
      <c r="V259" s="234"/>
      <c r="W259" s="234"/>
      <c r="X259" s="235"/>
      <c r="Y259" s="13"/>
      <c r="Z259" s="13"/>
      <c r="AA259" s="13"/>
      <c r="AB259" s="13"/>
      <c r="AC259" s="13"/>
      <c r="AD259" s="13"/>
      <c r="AE259" s="13"/>
      <c r="AT259" s="229" t="s">
        <v>291</v>
      </c>
      <c r="AU259" s="229" t="s">
        <v>89</v>
      </c>
      <c r="AV259" s="13" t="s">
        <v>89</v>
      </c>
      <c r="AW259" s="13" t="s">
        <v>4</v>
      </c>
      <c r="AX259" s="13" t="s">
        <v>80</v>
      </c>
      <c r="AY259" s="229" t="s">
        <v>167</v>
      </c>
    </row>
    <row r="260" s="13" customFormat="1">
      <c r="A260" s="13"/>
      <c r="B260" s="228"/>
      <c r="C260" s="13"/>
      <c r="D260" s="219" t="s">
        <v>291</v>
      </c>
      <c r="E260" s="229" t="s">
        <v>1</v>
      </c>
      <c r="F260" s="230" t="s">
        <v>646</v>
      </c>
      <c r="G260" s="13"/>
      <c r="H260" s="231">
        <v>5.5789999999999997</v>
      </c>
      <c r="I260" s="232"/>
      <c r="J260" s="232"/>
      <c r="K260" s="13"/>
      <c r="L260" s="13"/>
      <c r="M260" s="228"/>
      <c r="N260" s="233"/>
      <c r="O260" s="234"/>
      <c r="P260" s="234"/>
      <c r="Q260" s="234"/>
      <c r="R260" s="234"/>
      <c r="S260" s="234"/>
      <c r="T260" s="234"/>
      <c r="U260" s="234"/>
      <c r="V260" s="234"/>
      <c r="W260" s="234"/>
      <c r="X260" s="235"/>
      <c r="Y260" s="13"/>
      <c r="Z260" s="13"/>
      <c r="AA260" s="13"/>
      <c r="AB260" s="13"/>
      <c r="AC260" s="13"/>
      <c r="AD260" s="13"/>
      <c r="AE260" s="13"/>
      <c r="AT260" s="229" t="s">
        <v>291</v>
      </c>
      <c r="AU260" s="229" t="s">
        <v>89</v>
      </c>
      <c r="AV260" s="13" t="s">
        <v>89</v>
      </c>
      <c r="AW260" s="13" t="s">
        <v>4</v>
      </c>
      <c r="AX260" s="13" t="s">
        <v>80</v>
      </c>
      <c r="AY260" s="229" t="s">
        <v>167</v>
      </c>
    </row>
    <row r="261" s="13" customFormat="1">
      <c r="A261" s="13"/>
      <c r="B261" s="228"/>
      <c r="C261" s="13"/>
      <c r="D261" s="219" t="s">
        <v>291</v>
      </c>
      <c r="E261" s="229" t="s">
        <v>1</v>
      </c>
      <c r="F261" s="230" t="s">
        <v>647</v>
      </c>
      <c r="G261" s="13"/>
      <c r="H261" s="231">
        <v>25.199999999999999</v>
      </c>
      <c r="I261" s="232"/>
      <c r="J261" s="232"/>
      <c r="K261" s="13"/>
      <c r="L261" s="13"/>
      <c r="M261" s="228"/>
      <c r="N261" s="233"/>
      <c r="O261" s="234"/>
      <c r="P261" s="234"/>
      <c r="Q261" s="234"/>
      <c r="R261" s="234"/>
      <c r="S261" s="234"/>
      <c r="T261" s="234"/>
      <c r="U261" s="234"/>
      <c r="V261" s="234"/>
      <c r="W261" s="234"/>
      <c r="X261" s="235"/>
      <c r="Y261" s="13"/>
      <c r="Z261" s="13"/>
      <c r="AA261" s="13"/>
      <c r="AB261" s="13"/>
      <c r="AC261" s="13"/>
      <c r="AD261" s="13"/>
      <c r="AE261" s="13"/>
      <c r="AT261" s="229" t="s">
        <v>291</v>
      </c>
      <c r="AU261" s="229" t="s">
        <v>89</v>
      </c>
      <c r="AV261" s="13" t="s">
        <v>89</v>
      </c>
      <c r="AW261" s="13" t="s">
        <v>4</v>
      </c>
      <c r="AX261" s="13" t="s">
        <v>80</v>
      </c>
      <c r="AY261" s="229" t="s">
        <v>167</v>
      </c>
    </row>
    <row r="262" s="14" customFormat="1">
      <c r="A262" s="14"/>
      <c r="B262" s="236"/>
      <c r="C262" s="14"/>
      <c r="D262" s="219" t="s">
        <v>291</v>
      </c>
      <c r="E262" s="237" t="s">
        <v>1</v>
      </c>
      <c r="F262" s="238" t="s">
        <v>294</v>
      </c>
      <c r="G262" s="14"/>
      <c r="H262" s="239">
        <v>41.305</v>
      </c>
      <c r="I262" s="240"/>
      <c r="J262" s="240"/>
      <c r="K262" s="14"/>
      <c r="L262" s="14"/>
      <c r="M262" s="236"/>
      <c r="N262" s="241"/>
      <c r="O262" s="242"/>
      <c r="P262" s="242"/>
      <c r="Q262" s="242"/>
      <c r="R262" s="242"/>
      <c r="S262" s="242"/>
      <c r="T262" s="242"/>
      <c r="U262" s="242"/>
      <c r="V262" s="242"/>
      <c r="W262" s="242"/>
      <c r="X262" s="243"/>
      <c r="Y262" s="14"/>
      <c r="Z262" s="14"/>
      <c r="AA262" s="14"/>
      <c r="AB262" s="14"/>
      <c r="AC262" s="14"/>
      <c r="AD262" s="14"/>
      <c r="AE262" s="14"/>
      <c r="AT262" s="237" t="s">
        <v>291</v>
      </c>
      <c r="AU262" s="237" t="s">
        <v>89</v>
      </c>
      <c r="AV262" s="14" t="s">
        <v>185</v>
      </c>
      <c r="AW262" s="14" t="s">
        <v>4</v>
      </c>
      <c r="AX262" s="14" t="s">
        <v>87</v>
      </c>
      <c r="AY262" s="237" t="s">
        <v>167</v>
      </c>
    </row>
    <row r="263" s="2" customFormat="1" ht="24" customHeight="1">
      <c r="A263" s="38"/>
      <c r="B263" s="204"/>
      <c r="C263" s="260" t="s">
        <v>357</v>
      </c>
      <c r="D263" s="260" t="s">
        <v>648</v>
      </c>
      <c r="E263" s="261" t="s">
        <v>649</v>
      </c>
      <c r="F263" s="262" t="s">
        <v>650</v>
      </c>
      <c r="G263" s="263" t="s">
        <v>344</v>
      </c>
      <c r="H263" s="264">
        <v>82.609999999999999</v>
      </c>
      <c r="I263" s="265"/>
      <c r="J263" s="266"/>
      <c r="K263" s="267">
        <f>ROUND(P263*H263,2)</f>
        <v>0</v>
      </c>
      <c r="L263" s="262" t="s">
        <v>174</v>
      </c>
      <c r="M263" s="268"/>
      <c r="N263" s="269" t="s">
        <v>1</v>
      </c>
      <c r="O263" s="213" t="s">
        <v>43</v>
      </c>
      <c r="P263" s="214">
        <f>I263+J263</f>
        <v>0</v>
      </c>
      <c r="Q263" s="214">
        <f>ROUND(I263*H263,2)</f>
        <v>0</v>
      </c>
      <c r="R263" s="214">
        <f>ROUND(J263*H263,2)</f>
        <v>0</v>
      </c>
      <c r="S263" s="77"/>
      <c r="T263" s="215">
        <f>S263*H263</f>
        <v>0</v>
      </c>
      <c r="U263" s="215">
        <v>1</v>
      </c>
      <c r="V263" s="215">
        <f>U263*H263</f>
        <v>82.609999999999999</v>
      </c>
      <c r="W263" s="215">
        <v>0</v>
      </c>
      <c r="X263" s="216">
        <f>W263*H263</f>
        <v>0</v>
      </c>
      <c r="Y263" s="38"/>
      <c r="Z263" s="38"/>
      <c r="AA263" s="38"/>
      <c r="AB263" s="38"/>
      <c r="AC263" s="38"/>
      <c r="AD263" s="38"/>
      <c r="AE263" s="38"/>
      <c r="AR263" s="217" t="s">
        <v>207</v>
      </c>
      <c r="AT263" s="217" t="s">
        <v>648</v>
      </c>
      <c r="AU263" s="217" t="s">
        <v>89</v>
      </c>
      <c r="AY263" s="19" t="s">
        <v>167</v>
      </c>
      <c r="BE263" s="218">
        <f>IF(O263="základní",K263,0)</f>
        <v>0</v>
      </c>
      <c r="BF263" s="218">
        <f>IF(O263="snížená",K263,0)</f>
        <v>0</v>
      </c>
      <c r="BG263" s="218">
        <f>IF(O263="zákl. přenesená",K263,0)</f>
        <v>0</v>
      </c>
      <c r="BH263" s="218">
        <f>IF(O263="sníž. přenesená",K263,0)</f>
        <v>0</v>
      </c>
      <c r="BI263" s="218">
        <f>IF(O263="nulová",K263,0)</f>
        <v>0</v>
      </c>
      <c r="BJ263" s="19" t="s">
        <v>87</v>
      </c>
      <c r="BK263" s="218">
        <f>ROUND(P263*H263,2)</f>
        <v>0</v>
      </c>
      <c r="BL263" s="19" t="s">
        <v>185</v>
      </c>
      <c r="BM263" s="217" t="s">
        <v>651</v>
      </c>
    </row>
    <row r="264" s="2" customFormat="1">
      <c r="A264" s="38"/>
      <c r="B264" s="39"/>
      <c r="C264" s="38"/>
      <c r="D264" s="219" t="s">
        <v>177</v>
      </c>
      <c r="E264" s="38"/>
      <c r="F264" s="220" t="s">
        <v>650</v>
      </c>
      <c r="G264" s="38"/>
      <c r="H264" s="38"/>
      <c r="I264" s="134"/>
      <c r="J264" s="134"/>
      <c r="K264" s="38"/>
      <c r="L264" s="38"/>
      <c r="M264" s="39"/>
      <c r="N264" s="221"/>
      <c r="O264" s="222"/>
      <c r="P264" s="77"/>
      <c r="Q264" s="77"/>
      <c r="R264" s="77"/>
      <c r="S264" s="77"/>
      <c r="T264" s="77"/>
      <c r="U264" s="77"/>
      <c r="V264" s="77"/>
      <c r="W264" s="77"/>
      <c r="X264" s="78"/>
      <c r="Y264" s="38"/>
      <c r="Z264" s="38"/>
      <c r="AA264" s="38"/>
      <c r="AB264" s="38"/>
      <c r="AC264" s="38"/>
      <c r="AD264" s="38"/>
      <c r="AE264" s="38"/>
      <c r="AT264" s="19" t="s">
        <v>177</v>
      </c>
      <c r="AU264" s="19" t="s">
        <v>89</v>
      </c>
    </row>
    <row r="265" s="13" customFormat="1">
      <c r="A265" s="13"/>
      <c r="B265" s="228"/>
      <c r="C265" s="13"/>
      <c r="D265" s="219" t="s">
        <v>291</v>
      </c>
      <c r="E265" s="13"/>
      <c r="F265" s="230" t="s">
        <v>652</v>
      </c>
      <c r="G265" s="13"/>
      <c r="H265" s="231">
        <v>82.609999999999999</v>
      </c>
      <c r="I265" s="232"/>
      <c r="J265" s="232"/>
      <c r="K265" s="13"/>
      <c r="L265" s="13"/>
      <c r="M265" s="228"/>
      <c r="N265" s="233"/>
      <c r="O265" s="234"/>
      <c r="P265" s="234"/>
      <c r="Q265" s="234"/>
      <c r="R265" s="234"/>
      <c r="S265" s="234"/>
      <c r="T265" s="234"/>
      <c r="U265" s="234"/>
      <c r="V265" s="234"/>
      <c r="W265" s="234"/>
      <c r="X265" s="235"/>
      <c r="Y265" s="13"/>
      <c r="Z265" s="13"/>
      <c r="AA265" s="13"/>
      <c r="AB265" s="13"/>
      <c r="AC265" s="13"/>
      <c r="AD265" s="13"/>
      <c r="AE265" s="13"/>
      <c r="AT265" s="229" t="s">
        <v>291</v>
      </c>
      <c r="AU265" s="229" t="s">
        <v>89</v>
      </c>
      <c r="AV265" s="13" t="s">
        <v>89</v>
      </c>
      <c r="AW265" s="13" t="s">
        <v>3</v>
      </c>
      <c r="AX265" s="13" t="s">
        <v>87</v>
      </c>
      <c r="AY265" s="229" t="s">
        <v>167</v>
      </c>
    </row>
    <row r="266" s="2" customFormat="1" ht="24" customHeight="1">
      <c r="A266" s="38"/>
      <c r="B266" s="204"/>
      <c r="C266" s="205" t="s">
        <v>473</v>
      </c>
      <c r="D266" s="205" t="s">
        <v>170</v>
      </c>
      <c r="E266" s="206" t="s">
        <v>653</v>
      </c>
      <c r="F266" s="207" t="s">
        <v>654</v>
      </c>
      <c r="G266" s="208" t="s">
        <v>305</v>
      </c>
      <c r="H266" s="209">
        <v>770.35000000000002</v>
      </c>
      <c r="I266" s="210"/>
      <c r="J266" s="210"/>
      <c r="K266" s="211">
        <f>ROUND(P266*H266,2)</f>
        <v>0</v>
      </c>
      <c r="L266" s="207" t="s">
        <v>174</v>
      </c>
      <c r="M266" s="39"/>
      <c r="N266" s="212" t="s">
        <v>1</v>
      </c>
      <c r="O266" s="213" t="s">
        <v>43</v>
      </c>
      <c r="P266" s="214">
        <f>I266+J266</f>
        <v>0</v>
      </c>
      <c r="Q266" s="214">
        <f>ROUND(I266*H266,2)</f>
        <v>0</v>
      </c>
      <c r="R266" s="214">
        <f>ROUND(J266*H266,2)</f>
        <v>0</v>
      </c>
      <c r="S266" s="77"/>
      <c r="T266" s="215">
        <f>S266*H266</f>
        <v>0</v>
      </c>
      <c r="U266" s="215">
        <v>0</v>
      </c>
      <c r="V266" s="215">
        <f>U266*H266</f>
        <v>0</v>
      </c>
      <c r="W266" s="215">
        <v>0</v>
      </c>
      <c r="X266" s="216">
        <f>W266*H266</f>
        <v>0</v>
      </c>
      <c r="Y266" s="38"/>
      <c r="Z266" s="38"/>
      <c r="AA266" s="38"/>
      <c r="AB266" s="38"/>
      <c r="AC266" s="38"/>
      <c r="AD266" s="38"/>
      <c r="AE266" s="38"/>
      <c r="AR266" s="217" t="s">
        <v>185</v>
      </c>
      <c r="AT266" s="217" t="s">
        <v>170</v>
      </c>
      <c r="AU266" s="217" t="s">
        <v>89</v>
      </c>
      <c r="AY266" s="19" t="s">
        <v>167</v>
      </c>
      <c r="BE266" s="218">
        <f>IF(O266="základní",K266,0)</f>
        <v>0</v>
      </c>
      <c r="BF266" s="218">
        <f>IF(O266="snížená",K266,0)</f>
        <v>0</v>
      </c>
      <c r="BG266" s="218">
        <f>IF(O266="zákl. přenesená",K266,0)</f>
        <v>0</v>
      </c>
      <c r="BH266" s="218">
        <f>IF(O266="sníž. přenesená",K266,0)</f>
        <v>0</v>
      </c>
      <c r="BI266" s="218">
        <f>IF(O266="nulová",K266,0)</f>
        <v>0</v>
      </c>
      <c r="BJ266" s="19" t="s">
        <v>87</v>
      </c>
      <c r="BK266" s="218">
        <f>ROUND(P266*H266,2)</f>
        <v>0</v>
      </c>
      <c r="BL266" s="19" t="s">
        <v>185</v>
      </c>
      <c r="BM266" s="217" t="s">
        <v>655</v>
      </c>
    </row>
    <row r="267" s="2" customFormat="1">
      <c r="A267" s="38"/>
      <c r="B267" s="39"/>
      <c r="C267" s="38"/>
      <c r="D267" s="219" t="s">
        <v>177</v>
      </c>
      <c r="E267" s="38"/>
      <c r="F267" s="220" t="s">
        <v>656</v>
      </c>
      <c r="G267" s="38"/>
      <c r="H267" s="38"/>
      <c r="I267" s="134"/>
      <c r="J267" s="134"/>
      <c r="K267" s="38"/>
      <c r="L267" s="38"/>
      <c r="M267" s="39"/>
      <c r="N267" s="221"/>
      <c r="O267" s="222"/>
      <c r="P267" s="77"/>
      <c r="Q267" s="77"/>
      <c r="R267" s="77"/>
      <c r="S267" s="77"/>
      <c r="T267" s="77"/>
      <c r="U267" s="77"/>
      <c r="V267" s="77"/>
      <c r="W267" s="77"/>
      <c r="X267" s="78"/>
      <c r="Y267" s="38"/>
      <c r="Z267" s="38"/>
      <c r="AA267" s="38"/>
      <c r="AB267" s="38"/>
      <c r="AC267" s="38"/>
      <c r="AD267" s="38"/>
      <c r="AE267" s="38"/>
      <c r="AT267" s="19" t="s">
        <v>177</v>
      </c>
      <c r="AU267" s="19" t="s">
        <v>89</v>
      </c>
    </row>
    <row r="268" s="2" customFormat="1">
      <c r="A268" s="38"/>
      <c r="B268" s="39"/>
      <c r="C268" s="38"/>
      <c r="D268" s="219" t="s">
        <v>288</v>
      </c>
      <c r="E268" s="38"/>
      <c r="F268" s="223" t="s">
        <v>657</v>
      </c>
      <c r="G268" s="38"/>
      <c r="H268" s="38"/>
      <c r="I268" s="134"/>
      <c r="J268" s="134"/>
      <c r="K268" s="38"/>
      <c r="L268" s="38"/>
      <c r="M268" s="39"/>
      <c r="N268" s="221"/>
      <c r="O268" s="222"/>
      <c r="P268" s="77"/>
      <c r="Q268" s="77"/>
      <c r="R268" s="77"/>
      <c r="S268" s="77"/>
      <c r="T268" s="77"/>
      <c r="U268" s="77"/>
      <c r="V268" s="77"/>
      <c r="W268" s="77"/>
      <c r="X268" s="78"/>
      <c r="Y268" s="38"/>
      <c r="Z268" s="38"/>
      <c r="AA268" s="38"/>
      <c r="AB268" s="38"/>
      <c r="AC268" s="38"/>
      <c r="AD268" s="38"/>
      <c r="AE268" s="38"/>
      <c r="AT268" s="19" t="s">
        <v>288</v>
      </c>
      <c r="AU268" s="19" t="s">
        <v>89</v>
      </c>
    </row>
    <row r="269" s="13" customFormat="1">
      <c r="A269" s="13"/>
      <c r="B269" s="228"/>
      <c r="C269" s="13"/>
      <c r="D269" s="219" t="s">
        <v>291</v>
      </c>
      <c r="E269" s="229" t="s">
        <v>1</v>
      </c>
      <c r="F269" s="230" t="s">
        <v>658</v>
      </c>
      <c r="G269" s="13"/>
      <c r="H269" s="231">
        <v>770.35000000000002</v>
      </c>
      <c r="I269" s="232"/>
      <c r="J269" s="232"/>
      <c r="K269" s="13"/>
      <c r="L269" s="13"/>
      <c r="M269" s="228"/>
      <c r="N269" s="233"/>
      <c r="O269" s="234"/>
      <c r="P269" s="234"/>
      <c r="Q269" s="234"/>
      <c r="R269" s="234"/>
      <c r="S269" s="234"/>
      <c r="T269" s="234"/>
      <c r="U269" s="234"/>
      <c r="V269" s="234"/>
      <c r="W269" s="234"/>
      <c r="X269" s="235"/>
      <c r="Y269" s="13"/>
      <c r="Z269" s="13"/>
      <c r="AA269" s="13"/>
      <c r="AB269" s="13"/>
      <c r="AC269" s="13"/>
      <c r="AD269" s="13"/>
      <c r="AE269" s="13"/>
      <c r="AT269" s="229" t="s">
        <v>291</v>
      </c>
      <c r="AU269" s="229" t="s">
        <v>89</v>
      </c>
      <c r="AV269" s="13" t="s">
        <v>89</v>
      </c>
      <c r="AW269" s="13" t="s">
        <v>4</v>
      </c>
      <c r="AX269" s="13" t="s">
        <v>87</v>
      </c>
      <c r="AY269" s="229" t="s">
        <v>167</v>
      </c>
    </row>
    <row r="270" s="2" customFormat="1" ht="24" customHeight="1">
      <c r="A270" s="38"/>
      <c r="B270" s="204"/>
      <c r="C270" s="205" t="s">
        <v>363</v>
      </c>
      <c r="D270" s="205" t="s">
        <v>170</v>
      </c>
      <c r="E270" s="206" t="s">
        <v>303</v>
      </c>
      <c r="F270" s="207" t="s">
        <v>304</v>
      </c>
      <c r="G270" s="208" t="s">
        <v>305</v>
      </c>
      <c r="H270" s="209">
        <v>2348.02</v>
      </c>
      <c r="I270" s="210"/>
      <c r="J270" s="210"/>
      <c r="K270" s="211">
        <f>ROUND(P270*H270,2)</f>
        <v>0</v>
      </c>
      <c r="L270" s="207" t="s">
        <v>174</v>
      </c>
      <c r="M270" s="39"/>
      <c r="N270" s="212" t="s">
        <v>1</v>
      </c>
      <c r="O270" s="213" t="s">
        <v>43</v>
      </c>
      <c r="P270" s="214">
        <f>I270+J270</f>
        <v>0</v>
      </c>
      <c r="Q270" s="214">
        <f>ROUND(I270*H270,2)</f>
        <v>0</v>
      </c>
      <c r="R270" s="214">
        <f>ROUND(J270*H270,2)</f>
        <v>0</v>
      </c>
      <c r="S270" s="77"/>
      <c r="T270" s="215">
        <f>S270*H270</f>
        <v>0</v>
      </c>
      <c r="U270" s="215">
        <v>0</v>
      </c>
      <c r="V270" s="215">
        <f>U270*H270</f>
        <v>0</v>
      </c>
      <c r="W270" s="215">
        <v>0</v>
      </c>
      <c r="X270" s="216">
        <f>W270*H270</f>
        <v>0</v>
      </c>
      <c r="Y270" s="38"/>
      <c r="Z270" s="38"/>
      <c r="AA270" s="38"/>
      <c r="AB270" s="38"/>
      <c r="AC270" s="38"/>
      <c r="AD270" s="38"/>
      <c r="AE270" s="38"/>
      <c r="AR270" s="217" t="s">
        <v>185</v>
      </c>
      <c r="AT270" s="217" t="s">
        <v>170</v>
      </c>
      <c r="AU270" s="217" t="s">
        <v>89</v>
      </c>
      <c r="AY270" s="19" t="s">
        <v>167</v>
      </c>
      <c r="BE270" s="218">
        <f>IF(O270="základní",K270,0)</f>
        <v>0</v>
      </c>
      <c r="BF270" s="218">
        <f>IF(O270="snížená",K270,0)</f>
        <v>0</v>
      </c>
      <c r="BG270" s="218">
        <f>IF(O270="zákl. přenesená",K270,0)</f>
        <v>0</v>
      </c>
      <c r="BH270" s="218">
        <f>IF(O270="sníž. přenesená",K270,0)</f>
        <v>0</v>
      </c>
      <c r="BI270" s="218">
        <f>IF(O270="nulová",K270,0)</f>
        <v>0</v>
      </c>
      <c r="BJ270" s="19" t="s">
        <v>87</v>
      </c>
      <c r="BK270" s="218">
        <f>ROUND(P270*H270,2)</f>
        <v>0</v>
      </c>
      <c r="BL270" s="19" t="s">
        <v>185</v>
      </c>
      <c r="BM270" s="217" t="s">
        <v>659</v>
      </c>
    </row>
    <row r="271" s="2" customFormat="1">
      <c r="A271" s="38"/>
      <c r="B271" s="39"/>
      <c r="C271" s="38"/>
      <c r="D271" s="219" t="s">
        <v>177</v>
      </c>
      <c r="E271" s="38"/>
      <c r="F271" s="220" t="s">
        <v>306</v>
      </c>
      <c r="G271" s="38"/>
      <c r="H271" s="38"/>
      <c r="I271" s="134"/>
      <c r="J271" s="134"/>
      <c r="K271" s="38"/>
      <c r="L271" s="38"/>
      <c r="M271" s="39"/>
      <c r="N271" s="221"/>
      <c r="O271" s="222"/>
      <c r="P271" s="77"/>
      <c r="Q271" s="77"/>
      <c r="R271" s="77"/>
      <c r="S271" s="77"/>
      <c r="T271" s="77"/>
      <c r="U271" s="77"/>
      <c r="V271" s="77"/>
      <c r="W271" s="77"/>
      <c r="X271" s="78"/>
      <c r="Y271" s="38"/>
      <c r="Z271" s="38"/>
      <c r="AA271" s="38"/>
      <c r="AB271" s="38"/>
      <c r="AC271" s="38"/>
      <c r="AD271" s="38"/>
      <c r="AE271" s="38"/>
      <c r="AT271" s="19" t="s">
        <v>177</v>
      </c>
      <c r="AU271" s="19" t="s">
        <v>89</v>
      </c>
    </row>
    <row r="272" s="2" customFormat="1">
      <c r="A272" s="38"/>
      <c r="B272" s="39"/>
      <c r="C272" s="38"/>
      <c r="D272" s="219" t="s">
        <v>288</v>
      </c>
      <c r="E272" s="38"/>
      <c r="F272" s="223" t="s">
        <v>307</v>
      </c>
      <c r="G272" s="38"/>
      <c r="H272" s="38"/>
      <c r="I272" s="134"/>
      <c r="J272" s="134"/>
      <c r="K272" s="38"/>
      <c r="L272" s="38"/>
      <c r="M272" s="39"/>
      <c r="N272" s="221"/>
      <c r="O272" s="222"/>
      <c r="P272" s="77"/>
      <c r="Q272" s="77"/>
      <c r="R272" s="77"/>
      <c r="S272" s="77"/>
      <c r="T272" s="77"/>
      <c r="U272" s="77"/>
      <c r="V272" s="77"/>
      <c r="W272" s="77"/>
      <c r="X272" s="78"/>
      <c r="Y272" s="38"/>
      <c r="Z272" s="38"/>
      <c r="AA272" s="38"/>
      <c r="AB272" s="38"/>
      <c r="AC272" s="38"/>
      <c r="AD272" s="38"/>
      <c r="AE272" s="38"/>
      <c r="AT272" s="19" t="s">
        <v>288</v>
      </c>
      <c r="AU272" s="19" t="s">
        <v>89</v>
      </c>
    </row>
    <row r="273" s="13" customFormat="1">
      <c r="A273" s="13"/>
      <c r="B273" s="228"/>
      <c r="C273" s="13"/>
      <c r="D273" s="219" t="s">
        <v>291</v>
      </c>
      <c r="E273" s="229" t="s">
        <v>1</v>
      </c>
      <c r="F273" s="230" t="s">
        <v>660</v>
      </c>
      <c r="G273" s="13"/>
      <c r="H273" s="231">
        <v>907.65999999999997</v>
      </c>
      <c r="I273" s="232"/>
      <c r="J273" s="232"/>
      <c r="K273" s="13"/>
      <c r="L273" s="13"/>
      <c r="M273" s="228"/>
      <c r="N273" s="233"/>
      <c r="O273" s="234"/>
      <c r="P273" s="234"/>
      <c r="Q273" s="234"/>
      <c r="R273" s="234"/>
      <c r="S273" s="234"/>
      <c r="T273" s="234"/>
      <c r="U273" s="234"/>
      <c r="V273" s="234"/>
      <c r="W273" s="234"/>
      <c r="X273" s="235"/>
      <c r="Y273" s="13"/>
      <c r="Z273" s="13"/>
      <c r="AA273" s="13"/>
      <c r="AB273" s="13"/>
      <c r="AC273" s="13"/>
      <c r="AD273" s="13"/>
      <c r="AE273" s="13"/>
      <c r="AT273" s="229" t="s">
        <v>291</v>
      </c>
      <c r="AU273" s="229" t="s">
        <v>89</v>
      </c>
      <c r="AV273" s="13" t="s">
        <v>89</v>
      </c>
      <c r="AW273" s="13" t="s">
        <v>4</v>
      </c>
      <c r="AX273" s="13" t="s">
        <v>80</v>
      </c>
      <c r="AY273" s="229" t="s">
        <v>167</v>
      </c>
    </row>
    <row r="274" s="13" customFormat="1">
      <c r="A274" s="13"/>
      <c r="B274" s="228"/>
      <c r="C274" s="13"/>
      <c r="D274" s="219" t="s">
        <v>291</v>
      </c>
      <c r="E274" s="229" t="s">
        <v>1</v>
      </c>
      <c r="F274" s="230" t="s">
        <v>661</v>
      </c>
      <c r="G274" s="13"/>
      <c r="H274" s="231">
        <v>1440.3599999999999</v>
      </c>
      <c r="I274" s="232"/>
      <c r="J274" s="232"/>
      <c r="K274" s="13"/>
      <c r="L274" s="13"/>
      <c r="M274" s="228"/>
      <c r="N274" s="233"/>
      <c r="O274" s="234"/>
      <c r="P274" s="234"/>
      <c r="Q274" s="234"/>
      <c r="R274" s="234"/>
      <c r="S274" s="234"/>
      <c r="T274" s="234"/>
      <c r="U274" s="234"/>
      <c r="V274" s="234"/>
      <c r="W274" s="234"/>
      <c r="X274" s="235"/>
      <c r="Y274" s="13"/>
      <c r="Z274" s="13"/>
      <c r="AA274" s="13"/>
      <c r="AB274" s="13"/>
      <c r="AC274" s="13"/>
      <c r="AD274" s="13"/>
      <c r="AE274" s="13"/>
      <c r="AT274" s="229" t="s">
        <v>291</v>
      </c>
      <c r="AU274" s="229" t="s">
        <v>89</v>
      </c>
      <c r="AV274" s="13" t="s">
        <v>89</v>
      </c>
      <c r="AW274" s="13" t="s">
        <v>4</v>
      </c>
      <c r="AX274" s="13" t="s">
        <v>80</v>
      </c>
      <c r="AY274" s="229" t="s">
        <v>167</v>
      </c>
    </row>
    <row r="275" s="14" customFormat="1">
      <c r="A275" s="14"/>
      <c r="B275" s="236"/>
      <c r="C275" s="14"/>
      <c r="D275" s="219" t="s">
        <v>291</v>
      </c>
      <c r="E275" s="237" t="s">
        <v>1</v>
      </c>
      <c r="F275" s="238" t="s">
        <v>294</v>
      </c>
      <c r="G275" s="14"/>
      <c r="H275" s="239">
        <v>2348.02</v>
      </c>
      <c r="I275" s="240"/>
      <c r="J275" s="240"/>
      <c r="K275" s="14"/>
      <c r="L275" s="14"/>
      <c r="M275" s="236"/>
      <c r="N275" s="241"/>
      <c r="O275" s="242"/>
      <c r="P275" s="242"/>
      <c r="Q275" s="242"/>
      <c r="R275" s="242"/>
      <c r="S275" s="242"/>
      <c r="T275" s="242"/>
      <c r="U275" s="242"/>
      <c r="V275" s="242"/>
      <c r="W275" s="242"/>
      <c r="X275" s="243"/>
      <c r="Y275" s="14"/>
      <c r="Z275" s="14"/>
      <c r="AA275" s="14"/>
      <c r="AB275" s="14"/>
      <c r="AC275" s="14"/>
      <c r="AD275" s="14"/>
      <c r="AE275" s="14"/>
      <c r="AT275" s="237" t="s">
        <v>291</v>
      </c>
      <c r="AU275" s="237" t="s">
        <v>89</v>
      </c>
      <c r="AV275" s="14" t="s">
        <v>185</v>
      </c>
      <c r="AW275" s="14" t="s">
        <v>4</v>
      </c>
      <c r="AX275" s="14" t="s">
        <v>87</v>
      </c>
      <c r="AY275" s="237" t="s">
        <v>167</v>
      </c>
    </row>
    <row r="276" s="2" customFormat="1" ht="24" customHeight="1">
      <c r="A276" s="38"/>
      <c r="B276" s="204"/>
      <c r="C276" s="205" t="s">
        <v>662</v>
      </c>
      <c r="D276" s="205" t="s">
        <v>170</v>
      </c>
      <c r="E276" s="206" t="s">
        <v>663</v>
      </c>
      <c r="F276" s="207" t="s">
        <v>664</v>
      </c>
      <c r="G276" s="208" t="s">
        <v>305</v>
      </c>
      <c r="H276" s="209">
        <v>210.80000000000001</v>
      </c>
      <c r="I276" s="210"/>
      <c r="J276" s="210"/>
      <c r="K276" s="211">
        <f>ROUND(P276*H276,2)</f>
        <v>0</v>
      </c>
      <c r="L276" s="207" t="s">
        <v>174</v>
      </c>
      <c r="M276" s="39"/>
      <c r="N276" s="212" t="s">
        <v>1</v>
      </c>
      <c r="O276" s="213" t="s">
        <v>43</v>
      </c>
      <c r="P276" s="214">
        <f>I276+J276</f>
        <v>0</v>
      </c>
      <c r="Q276" s="214">
        <f>ROUND(I276*H276,2)</f>
        <v>0</v>
      </c>
      <c r="R276" s="214">
        <f>ROUND(J276*H276,2)</f>
        <v>0</v>
      </c>
      <c r="S276" s="77"/>
      <c r="T276" s="215">
        <f>S276*H276</f>
        <v>0</v>
      </c>
      <c r="U276" s="215">
        <v>0</v>
      </c>
      <c r="V276" s="215">
        <f>U276*H276</f>
        <v>0</v>
      </c>
      <c r="W276" s="215">
        <v>0</v>
      </c>
      <c r="X276" s="216">
        <f>W276*H276</f>
        <v>0</v>
      </c>
      <c r="Y276" s="38"/>
      <c r="Z276" s="38"/>
      <c r="AA276" s="38"/>
      <c r="AB276" s="38"/>
      <c r="AC276" s="38"/>
      <c r="AD276" s="38"/>
      <c r="AE276" s="38"/>
      <c r="AR276" s="217" t="s">
        <v>185</v>
      </c>
      <c r="AT276" s="217" t="s">
        <v>170</v>
      </c>
      <c r="AU276" s="217" t="s">
        <v>89</v>
      </c>
      <c r="AY276" s="19" t="s">
        <v>167</v>
      </c>
      <c r="BE276" s="218">
        <f>IF(O276="základní",K276,0)</f>
        <v>0</v>
      </c>
      <c r="BF276" s="218">
        <f>IF(O276="snížená",K276,0)</f>
        <v>0</v>
      </c>
      <c r="BG276" s="218">
        <f>IF(O276="zákl. přenesená",K276,0)</f>
        <v>0</v>
      </c>
      <c r="BH276" s="218">
        <f>IF(O276="sníž. přenesená",K276,0)</f>
        <v>0</v>
      </c>
      <c r="BI276" s="218">
        <f>IF(O276="nulová",K276,0)</f>
        <v>0</v>
      </c>
      <c r="BJ276" s="19" t="s">
        <v>87</v>
      </c>
      <c r="BK276" s="218">
        <f>ROUND(P276*H276,2)</f>
        <v>0</v>
      </c>
      <c r="BL276" s="19" t="s">
        <v>185</v>
      </c>
      <c r="BM276" s="217" t="s">
        <v>665</v>
      </c>
    </row>
    <row r="277" s="2" customFormat="1">
      <c r="A277" s="38"/>
      <c r="B277" s="39"/>
      <c r="C277" s="38"/>
      <c r="D277" s="219" t="s">
        <v>177</v>
      </c>
      <c r="E277" s="38"/>
      <c r="F277" s="220" t="s">
        <v>666</v>
      </c>
      <c r="G277" s="38"/>
      <c r="H277" s="38"/>
      <c r="I277" s="134"/>
      <c r="J277" s="134"/>
      <c r="K277" s="38"/>
      <c r="L277" s="38"/>
      <c r="M277" s="39"/>
      <c r="N277" s="221"/>
      <c r="O277" s="222"/>
      <c r="P277" s="77"/>
      <c r="Q277" s="77"/>
      <c r="R277" s="77"/>
      <c r="S277" s="77"/>
      <c r="T277" s="77"/>
      <c r="U277" s="77"/>
      <c r="V277" s="77"/>
      <c r="W277" s="77"/>
      <c r="X277" s="78"/>
      <c r="Y277" s="38"/>
      <c r="Z277" s="38"/>
      <c r="AA277" s="38"/>
      <c r="AB277" s="38"/>
      <c r="AC277" s="38"/>
      <c r="AD277" s="38"/>
      <c r="AE277" s="38"/>
      <c r="AT277" s="19" t="s">
        <v>177</v>
      </c>
      <c r="AU277" s="19" t="s">
        <v>89</v>
      </c>
    </row>
    <row r="278" s="2" customFormat="1">
      <c r="A278" s="38"/>
      <c r="B278" s="39"/>
      <c r="C278" s="38"/>
      <c r="D278" s="219" t="s">
        <v>288</v>
      </c>
      <c r="E278" s="38"/>
      <c r="F278" s="223" t="s">
        <v>667</v>
      </c>
      <c r="G278" s="38"/>
      <c r="H278" s="38"/>
      <c r="I278" s="134"/>
      <c r="J278" s="134"/>
      <c r="K278" s="38"/>
      <c r="L278" s="38"/>
      <c r="M278" s="39"/>
      <c r="N278" s="221"/>
      <c r="O278" s="222"/>
      <c r="P278" s="77"/>
      <c r="Q278" s="77"/>
      <c r="R278" s="77"/>
      <c r="S278" s="77"/>
      <c r="T278" s="77"/>
      <c r="U278" s="77"/>
      <c r="V278" s="77"/>
      <c r="W278" s="77"/>
      <c r="X278" s="78"/>
      <c r="Y278" s="38"/>
      <c r="Z278" s="38"/>
      <c r="AA278" s="38"/>
      <c r="AB278" s="38"/>
      <c r="AC278" s="38"/>
      <c r="AD278" s="38"/>
      <c r="AE278" s="38"/>
      <c r="AT278" s="19" t="s">
        <v>288</v>
      </c>
      <c r="AU278" s="19" t="s">
        <v>89</v>
      </c>
    </row>
    <row r="279" s="13" customFormat="1">
      <c r="A279" s="13"/>
      <c r="B279" s="228"/>
      <c r="C279" s="13"/>
      <c r="D279" s="219" t="s">
        <v>291</v>
      </c>
      <c r="E279" s="229" t="s">
        <v>1</v>
      </c>
      <c r="F279" s="230" t="s">
        <v>668</v>
      </c>
      <c r="G279" s="13"/>
      <c r="H279" s="231">
        <v>210.80000000000001</v>
      </c>
      <c r="I279" s="232"/>
      <c r="J279" s="232"/>
      <c r="K279" s="13"/>
      <c r="L279" s="13"/>
      <c r="M279" s="228"/>
      <c r="N279" s="233"/>
      <c r="O279" s="234"/>
      <c r="P279" s="234"/>
      <c r="Q279" s="234"/>
      <c r="R279" s="234"/>
      <c r="S279" s="234"/>
      <c r="T279" s="234"/>
      <c r="U279" s="234"/>
      <c r="V279" s="234"/>
      <c r="W279" s="234"/>
      <c r="X279" s="235"/>
      <c r="Y279" s="13"/>
      <c r="Z279" s="13"/>
      <c r="AA279" s="13"/>
      <c r="AB279" s="13"/>
      <c r="AC279" s="13"/>
      <c r="AD279" s="13"/>
      <c r="AE279" s="13"/>
      <c r="AT279" s="229" t="s">
        <v>291</v>
      </c>
      <c r="AU279" s="229" t="s">
        <v>89</v>
      </c>
      <c r="AV279" s="13" t="s">
        <v>89</v>
      </c>
      <c r="AW279" s="13" t="s">
        <v>4</v>
      </c>
      <c r="AX279" s="13" t="s">
        <v>87</v>
      </c>
      <c r="AY279" s="229" t="s">
        <v>167</v>
      </c>
    </row>
    <row r="280" s="12" customFormat="1" ht="22.8" customHeight="1">
      <c r="A280" s="12"/>
      <c r="B280" s="190"/>
      <c r="C280" s="12"/>
      <c r="D280" s="191" t="s">
        <v>79</v>
      </c>
      <c r="E280" s="202" t="s">
        <v>89</v>
      </c>
      <c r="F280" s="202" t="s">
        <v>669</v>
      </c>
      <c r="G280" s="12"/>
      <c r="H280" s="12"/>
      <c r="I280" s="193"/>
      <c r="J280" s="193"/>
      <c r="K280" s="203">
        <f>BK280</f>
        <v>0</v>
      </c>
      <c r="L280" s="12"/>
      <c r="M280" s="190"/>
      <c r="N280" s="195"/>
      <c r="O280" s="196"/>
      <c r="P280" s="196"/>
      <c r="Q280" s="197">
        <f>SUM(Q281:Q298)</f>
        <v>0</v>
      </c>
      <c r="R280" s="197">
        <f>SUM(R281:R298)</f>
        <v>0</v>
      </c>
      <c r="S280" s="196"/>
      <c r="T280" s="198">
        <f>SUM(T281:T298)</f>
        <v>0</v>
      </c>
      <c r="U280" s="196"/>
      <c r="V280" s="198">
        <f>SUM(V281:V298)</f>
        <v>69.661616660000007</v>
      </c>
      <c r="W280" s="196"/>
      <c r="X280" s="199">
        <f>SUM(X281:X298)</f>
        <v>0</v>
      </c>
      <c r="Y280" s="12"/>
      <c r="Z280" s="12"/>
      <c r="AA280" s="12"/>
      <c r="AB280" s="12"/>
      <c r="AC280" s="12"/>
      <c r="AD280" s="12"/>
      <c r="AE280" s="12"/>
      <c r="AR280" s="191" t="s">
        <v>87</v>
      </c>
      <c r="AT280" s="200" t="s">
        <v>79</v>
      </c>
      <c r="AU280" s="200" t="s">
        <v>87</v>
      </c>
      <c r="AY280" s="191" t="s">
        <v>167</v>
      </c>
      <c r="BK280" s="201">
        <f>SUM(BK281:BK298)</f>
        <v>0</v>
      </c>
    </row>
    <row r="281" s="2" customFormat="1" ht="24" customHeight="1">
      <c r="A281" s="38"/>
      <c r="B281" s="204"/>
      <c r="C281" s="205" t="s">
        <v>370</v>
      </c>
      <c r="D281" s="205" t="s">
        <v>170</v>
      </c>
      <c r="E281" s="206" t="s">
        <v>670</v>
      </c>
      <c r="F281" s="207" t="s">
        <v>671</v>
      </c>
      <c r="G281" s="208" t="s">
        <v>462</v>
      </c>
      <c r="H281" s="209">
        <v>276</v>
      </c>
      <c r="I281" s="210"/>
      <c r="J281" s="210"/>
      <c r="K281" s="211">
        <f>ROUND(P281*H281,2)</f>
        <v>0</v>
      </c>
      <c r="L281" s="207" t="s">
        <v>174</v>
      </c>
      <c r="M281" s="39"/>
      <c r="N281" s="212" t="s">
        <v>1</v>
      </c>
      <c r="O281" s="213" t="s">
        <v>43</v>
      </c>
      <c r="P281" s="214">
        <f>I281+J281</f>
        <v>0</v>
      </c>
      <c r="Q281" s="214">
        <f>ROUND(I281*H281,2)</f>
        <v>0</v>
      </c>
      <c r="R281" s="214">
        <f>ROUND(J281*H281,2)</f>
        <v>0</v>
      </c>
      <c r="S281" s="77"/>
      <c r="T281" s="215">
        <f>S281*H281</f>
        <v>0</v>
      </c>
      <c r="U281" s="215">
        <v>0.23058000000000001</v>
      </c>
      <c r="V281" s="215">
        <f>U281*H281</f>
        <v>63.640080000000005</v>
      </c>
      <c r="W281" s="215">
        <v>0</v>
      </c>
      <c r="X281" s="216">
        <f>W281*H281</f>
        <v>0</v>
      </c>
      <c r="Y281" s="38"/>
      <c r="Z281" s="38"/>
      <c r="AA281" s="38"/>
      <c r="AB281" s="38"/>
      <c r="AC281" s="38"/>
      <c r="AD281" s="38"/>
      <c r="AE281" s="38"/>
      <c r="AR281" s="217" t="s">
        <v>185</v>
      </c>
      <c r="AT281" s="217" t="s">
        <v>170</v>
      </c>
      <c r="AU281" s="217" t="s">
        <v>89</v>
      </c>
      <c r="AY281" s="19" t="s">
        <v>167</v>
      </c>
      <c r="BE281" s="218">
        <f>IF(O281="základní",K281,0)</f>
        <v>0</v>
      </c>
      <c r="BF281" s="218">
        <f>IF(O281="snížená",K281,0)</f>
        <v>0</v>
      </c>
      <c r="BG281" s="218">
        <f>IF(O281="zákl. přenesená",K281,0)</f>
        <v>0</v>
      </c>
      <c r="BH281" s="218">
        <f>IF(O281="sníž. přenesená",K281,0)</f>
        <v>0</v>
      </c>
      <c r="BI281" s="218">
        <f>IF(O281="nulová",K281,0)</f>
        <v>0</v>
      </c>
      <c r="BJ281" s="19" t="s">
        <v>87</v>
      </c>
      <c r="BK281" s="218">
        <f>ROUND(P281*H281,2)</f>
        <v>0</v>
      </c>
      <c r="BL281" s="19" t="s">
        <v>185</v>
      </c>
      <c r="BM281" s="217" t="s">
        <v>672</v>
      </c>
    </row>
    <row r="282" s="2" customFormat="1">
      <c r="A282" s="38"/>
      <c r="B282" s="39"/>
      <c r="C282" s="38"/>
      <c r="D282" s="219" t="s">
        <v>177</v>
      </c>
      <c r="E282" s="38"/>
      <c r="F282" s="220" t="s">
        <v>673</v>
      </c>
      <c r="G282" s="38"/>
      <c r="H282" s="38"/>
      <c r="I282" s="134"/>
      <c r="J282" s="134"/>
      <c r="K282" s="38"/>
      <c r="L282" s="38"/>
      <c r="M282" s="39"/>
      <c r="N282" s="221"/>
      <c r="O282" s="222"/>
      <c r="P282" s="77"/>
      <c r="Q282" s="77"/>
      <c r="R282" s="77"/>
      <c r="S282" s="77"/>
      <c r="T282" s="77"/>
      <c r="U282" s="77"/>
      <c r="V282" s="77"/>
      <c r="W282" s="77"/>
      <c r="X282" s="78"/>
      <c r="Y282" s="38"/>
      <c r="Z282" s="38"/>
      <c r="AA282" s="38"/>
      <c r="AB282" s="38"/>
      <c r="AC282" s="38"/>
      <c r="AD282" s="38"/>
      <c r="AE282" s="38"/>
      <c r="AT282" s="19" t="s">
        <v>177</v>
      </c>
      <c r="AU282" s="19" t="s">
        <v>89</v>
      </c>
    </row>
    <row r="283" s="13" customFormat="1">
      <c r="A283" s="13"/>
      <c r="B283" s="228"/>
      <c r="C283" s="13"/>
      <c r="D283" s="219" t="s">
        <v>291</v>
      </c>
      <c r="E283" s="229" t="s">
        <v>1</v>
      </c>
      <c r="F283" s="230" t="s">
        <v>674</v>
      </c>
      <c r="G283" s="13"/>
      <c r="H283" s="231">
        <v>276</v>
      </c>
      <c r="I283" s="232"/>
      <c r="J283" s="232"/>
      <c r="K283" s="13"/>
      <c r="L283" s="13"/>
      <c r="M283" s="228"/>
      <c r="N283" s="233"/>
      <c r="O283" s="234"/>
      <c r="P283" s="234"/>
      <c r="Q283" s="234"/>
      <c r="R283" s="234"/>
      <c r="S283" s="234"/>
      <c r="T283" s="234"/>
      <c r="U283" s="234"/>
      <c r="V283" s="234"/>
      <c r="W283" s="234"/>
      <c r="X283" s="235"/>
      <c r="Y283" s="13"/>
      <c r="Z283" s="13"/>
      <c r="AA283" s="13"/>
      <c r="AB283" s="13"/>
      <c r="AC283" s="13"/>
      <c r="AD283" s="13"/>
      <c r="AE283" s="13"/>
      <c r="AT283" s="229" t="s">
        <v>291</v>
      </c>
      <c r="AU283" s="229" t="s">
        <v>89</v>
      </c>
      <c r="AV283" s="13" t="s">
        <v>89</v>
      </c>
      <c r="AW283" s="13" t="s">
        <v>4</v>
      </c>
      <c r="AX283" s="13" t="s">
        <v>87</v>
      </c>
      <c r="AY283" s="229" t="s">
        <v>167</v>
      </c>
    </row>
    <row r="284" s="2" customFormat="1" ht="24" customHeight="1">
      <c r="A284" s="38"/>
      <c r="B284" s="204"/>
      <c r="C284" s="205" t="s">
        <v>675</v>
      </c>
      <c r="D284" s="205" t="s">
        <v>170</v>
      </c>
      <c r="E284" s="206" t="s">
        <v>676</v>
      </c>
      <c r="F284" s="207" t="s">
        <v>677</v>
      </c>
      <c r="G284" s="208" t="s">
        <v>286</v>
      </c>
      <c r="H284" s="209">
        <v>2.3999999999999999</v>
      </c>
      <c r="I284" s="210"/>
      <c r="J284" s="210"/>
      <c r="K284" s="211">
        <f>ROUND(P284*H284,2)</f>
        <v>0</v>
      </c>
      <c r="L284" s="207" t="s">
        <v>174</v>
      </c>
      <c r="M284" s="39"/>
      <c r="N284" s="212" t="s">
        <v>1</v>
      </c>
      <c r="O284" s="213" t="s">
        <v>43</v>
      </c>
      <c r="P284" s="214">
        <f>I284+J284</f>
        <v>0</v>
      </c>
      <c r="Q284" s="214">
        <f>ROUND(I284*H284,2)</f>
        <v>0</v>
      </c>
      <c r="R284" s="214">
        <f>ROUND(J284*H284,2)</f>
        <v>0</v>
      </c>
      <c r="S284" s="77"/>
      <c r="T284" s="215">
        <f>S284*H284</f>
        <v>0</v>
      </c>
      <c r="U284" s="215">
        <v>2.45329</v>
      </c>
      <c r="V284" s="215">
        <f>U284*H284</f>
        <v>5.8878959999999996</v>
      </c>
      <c r="W284" s="215">
        <v>0</v>
      </c>
      <c r="X284" s="216">
        <f>W284*H284</f>
        <v>0</v>
      </c>
      <c r="Y284" s="38"/>
      <c r="Z284" s="38"/>
      <c r="AA284" s="38"/>
      <c r="AB284" s="38"/>
      <c r="AC284" s="38"/>
      <c r="AD284" s="38"/>
      <c r="AE284" s="38"/>
      <c r="AR284" s="217" t="s">
        <v>185</v>
      </c>
      <c r="AT284" s="217" t="s">
        <v>170</v>
      </c>
      <c r="AU284" s="217" t="s">
        <v>89</v>
      </c>
      <c r="AY284" s="19" t="s">
        <v>167</v>
      </c>
      <c r="BE284" s="218">
        <f>IF(O284="základní",K284,0)</f>
        <v>0</v>
      </c>
      <c r="BF284" s="218">
        <f>IF(O284="snížená",K284,0)</f>
        <v>0</v>
      </c>
      <c r="BG284" s="218">
        <f>IF(O284="zákl. přenesená",K284,0)</f>
        <v>0</v>
      </c>
      <c r="BH284" s="218">
        <f>IF(O284="sníž. přenesená",K284,0)</f>
        <v>0</v>
      </c>
      <c r="BI284" s="218">
        <f>IF(O284="nulová",K284,0)</f>
        <v>0</v>
      </c>
      <c r="BJ284" s="19" t="s">
        <v>87</v>
      </c>
      <c r="BK284" s="218">
        <f>ROUND(P284*H284,2)</f>
        <v>0</v>
      </c>
      <c r="BL284" s="19" t="s">
        <v>185</v>
      </c>
      <c r="BM284" s="217" t="s">
        <v>678</v>
      </c>
    </row>
    <row r="285" s="2" customFormat="1">
      <c r="A285" s="38"/>
      <c r="B285" s="39"/>
      <c r="C285" s="38"/>
      <c r="D285" s="219" t="s">
        <v>177</v>
      </c>
      <c r="E285" s="38"/>
      <c r="F285" s="220" t="s">
        <v>679</v>
      </c>
      <c r="G285" s="38"/>
      <c r="H285" s="38"/>
      <c r="I285" s="134"/>
      <c r="J285" s="134"/>
      <c r="K285" s="38"/>
      <c r="L285" s="38"/>
      <c r="M285" s="39"/>
      <c r="N285" s="221"/>
      <c r="O285" s="222"/>
      <c r="P285" s="77"/>
      <c r="Q285" s="77"/>
      <c r="R285" s="77"/>
      <c r="S285" s="77"/>
      <c r="T285" s="77"/>
      <c r="U285" s="77"/>
      <c r="V285" s="77"/>
      <c r="W285" s="77"/>
      <c r="X285" s="78"/>
      <c r="Y285" s="38"/>
      <c r="Z285" s="38"/>
      <c r="AA285" s="38"/>
      <c r="AB285" s="38"/>
      <c r="AC285" s="38"/>
      <c r="AD285" s="38"/>
      <c r="AE285" s="38"/>
      <c r="AT285" s="19" t="s">
        <v>177</v>
      </c>
      <c r="AU285" s="19" t="s">
        <v>89</v>
      </c>
    </row>
    <row r="286" s="2" customFormat="1">
      <c r="A286" s="38"/>
      <c r="B286" s="39"/>
      <c r="C286" s="38"/>
      <c r="D286" s="219" t="s">
        <v>288</v>
      </c>
      <c r="E286" s="38"/>
      <c r="F286" s="223" t="s">
        <v>680</v>
      </c>
      <c r="G286" s="38"/>
      <c r="H286" s="38"/>
      <c r="I286" s="134"/>
      <c r="J286" s="134"/>
      <c r="K286" s="38"/>
      <c r="L286" s="38"/>
      <c r="M286" s="39"/>
      <c r="N286" s="221"/>
      <c r="O286" s="222"/>
      <c r="P286" s="77"/>
      <c r="Q286" s="77"/>
      <c r="R286" s="77"/>
      <c r="S286" s="77"/>
      <c r="T286" s="77"/>
      <c r="U286" s="77"/>
      <c r="V286" s="77"/>
      <c r="W286" s="77"/>
      <c r="X286" s="78"/>
      <c r="Y286" s="38"/>
      <c r="Z286" s="38"/>
      <c r="AA286" s="38"/>
      <c r="AB286" s="38"/>
      <c r="AC286" s="38"/>
      <c r="AD286" s="38"/>
      <c r="AE286" s="38"/>
      <c r="AT286" s="19" t="s">
        <v>288</v>
      </c>
      <c r="AU286" s="19" t="s">
        <v>89</v>
      </c>
    </row>
    <row r="287" s="2" customFormat="1">
      <c r="A287" s="38"/>
      <c r="B287" s="39"/>
      <c r="C287" s="38"/>
      <c r="D287" s="219" t="s">
        <v>189</v>
      </c>
      <c r="E287" s="38"/>
      <c r="F287" s="223" t="s">
        <v>681</v>
      </c>
      <c r="G287" s="38"/>
      <c r="H287" s="38"/>
      <c r="I287" s="134"/>
      <c r="J287" s="134"/>
      <c r="K287" s="38"/>
      <c r="L287" s="38"/>
      <c r="M287" s="39"/>
      <c r="N287" s="221"/>
      <c r="O287" s="222"/>
      <c r="P287" s="77"/>
      <c r="Q287" s="77"/>
      <c r="R287" s="77"/>
      <c r="S287" s="77"/>
      <c r="T287" s="77"/>
      <c r="U287" s="77"/>
      <c r="V287" s="77"/>
      <c r="W287" s="77"/>
      <c r="X287" s="78"/>
      <c r="Y287" s="38"/>
      <c r="Z287" s="38"/>
      <c r="AA287" s="38"/>
      <c r="AB287" s="38"/>
      <c r="AC287" s="38"/>
      <c r="AD287" s="38"/>
      <c r="AE287" s="38"/>
      <c r="AT287" s="19" t="s">
        <v>189</v>
      </c>
      <c r="AU287" s="19" t="s">
        <v>89</v>
      </c>
    </row>
    <row r="288" s="13" customFormat="1">
      <c r="A288" s="13"/>
      <c r="B288" s="228"/>
      <c r="C288" s="13"/>
      <c r="D288" s="219" t="s">
        <v>291</v>
      </c>
      <c r="E288" s="229" t="s">
        <v>1</v>
      </c>
      <c r="F288" s="230" t="s">
        <v>682</v>
      </c>
      <c r="G288" s="13"/>
      <c r="H288" s="231">
        <v>2.3999999999999999</v>
      </c>
      <c r="I288" s="232"/>
      <c r="J288" s="232"/>
      <c r="K288" s="13"/>
      <c r="L288" s="13"/>
      <c r="M288" s="228"/>
      <c r="N288" s="233"/>
      <c r="O288" s="234"/>
      <c r="P288" s="234"/>
      <c r="Q288" s="234"/>
      <c r="R288" s="234"/>
      <c r="S288" s="234"/>
      <c r="T288" s="234"/>
      <c r="U288" s="234"/>
      <c r="V288" s="234"/>
      <c r="W288" s="234"/>
      <c r="X288" s="235"/>
      <c r="Y288" s="13"/>
      <c r="Z288" s="13"/>
      <c r="AA288" s="13"/>
      <c r="AB288" s="13"/>
      <c r="AC288" s="13"/>
      <c r="AD288" s="13"/>
      <c r="AE288" s="13"/>
      <c r="AT288" s="229" t="s">
        <v>291</v>
      </c>
      <c r="AU288" s="229" t="s">
        <v>89</v>
      </c>
      <c r="AV288" s="13" t="s">
        <v>89</v>
      </c>
      <c r="AW288" s="13" t="s">
        <v>4</v>
      </c>
      <c r="AX288" s="13" t="s">
        <v>87</v>
      </c>
      <c r="AY288" s="229" t="s">
        <v>167</v>
      </c>
    </row>
    <row r="289" s="2" customFormat="1" ht="24" customHeight="1">
      <c r="A289" s="38"/>
      <c r="B289" s="204"/>
      <c r="C289" s="205" t="s">
        <v>377</v>
      </c>
      <c r="D289" s="205" t="s">
        <v>170</v>
      </c>
      <c r="E289" s="206" t="s">
        <v>683</v>
      </c>
      <c r="F289" s="207" t="s">
        <v>684</v>
      </c>
      <c r="G289" s="208" t="s">
        <v>305</v>
      </c>
      <c r="H289" s="209">
        <v>19.199999999999999</v>
      </c>
      <c r="I289" s="210"/>
      <c r="J289" s="210"/>
      <c r="K289" s="211">
        <f>ROUND(P289*H289,2)</f>
        <v>0</v>
      </c>
      <c r="L289" s="207" t="s">
        <v>174</v>
      </c>
      <c r="M289" s="39"/>
      <c r="N289" s="212" t="s">
        <v>1</v>
      </c>
      <c r="O289" s="213" t="s">
        <v>43</v>
      </c>
      <c r="P289" s="214">
        <f>I289+J289</f>
        <v>0</v>
      </c>
      <c r="Q289" s="214">
        <f>ROUND(I289*H289,2)</f>
        <v>0</v>
      </c>
      <c r="R289" s="214">
        <f>ROUND(J289*H289,2)</f>
        <v>0</v>
      </c>
      <c r="S289" s="77"/>
      <c r="T289" s="215">
        <f>S289*H289</f>
        <v>0</v>
      </c>
      <c r="U289" s="215">
        <v>0.0037499999999999999</v>
      </c>
      <c r="V289" s="215">
        <f>U289*H289</f>
        <v>0.071999999999999995</v>
      </c>
      <c r="W289" s="215">
        <v>0</v>
      </c>
      <c r="X289" s="216">
        <f>W289*H289</f>
        <v>0</v>
      </c>
      <c r="Y289" s="38"/>
      <c r="Z289" s="38"/>
      <c r="AA289" s="38"/>
      <c r="AB289" s="38"/>
      <c r="AC289" s="38"/>
      <c r="AD289" s="38"/>
      <c r="AE289" s="38"/>
      <c r="AR289" s="217" t="s">
        <v>185</v>
      </c>
      <c r="AT289" s="217" t="s">
        <v>170</v>
      </c>
      <c r="AU289" s="217" t="s">
        <v>89</v>
      </c>
      <c r="AY289" s="19" t="s">
        <v>167</v>
      </c>
      <c r="BE289" s="218">
        <f>IF(O289="základní",K289,0)</f>
        <v>0</v>
      </c>
      <c r="BF289" s="218">
        <f>IF(O289="snížená",K289,0)</f>
        <v>0</v>
      </c>
      <c r="BG289" s="218">
        <f>IF(O289="zákl. přenesená",K289,0)</f>
        <v>0</v>
      </c>
      <c r="BH289" s="218">
        <f>IF(O289="sníž. přenesená",K289,0)</f>
        <v>0</v>
      </c>
      <c r="BI289" s="218">
        <f>IF(O289="nulová",K289,0)</f>
        <v>0</v>
      </c>
      <c r="BJ289" s="19" t="s">
        <v>87</v>
      </c>
      <c r="BK289" s="218">
        <f>ROUND(P289*H289,2)</f>
        <v>0</v>
      </c>
      <c r="BL289" s="19" t="s">
        <v>185</v>
      </c>
      <c r="BM289" s="217" t="s">
        <v>685</v>
      </c>
    </row>
    <row r="290" s="2" customFormat="1">
      <c r="A290" s="38"/>
      <c r="B290" s="39"/>
      <c r="C290" s="38"/>
      <c r="D290" s="219" t="s">
        <v>177</v>
      </c>
      <c r="E290" s="38"/>
      <c r="F290" s="220" t="s">
        <v>686</v>
      </c>
      <c r="G290" s="38"/>
      <c r="H290" s="38"/>
      <c r="I290" s="134"/>
      <c r="J290" s="134"/>
      <c r="K290" s="38"/>
      <c r="L290" s="38"/>
      <c r="M290" s="39"/>
      <c r="N290" s="221"/>
      <c r="O290" s="222"/>
      <c r="P290" s="77"/>
      <c r="Q290" s="77"/>
      <c r="R290" s="77"/>
      <c r="S290" s="77"/>
      <c r="T290" s="77"/>
      <c r="U290" s="77"/>
      <c r="V290" s="77"/>
      <c r="W290" s="77"/>
      <c r="X290" s="78"/>
      <c r="Y290" s="38"/>
      <c r="Z290" s="38"/>
      <c r="AA290" s="38"/>
      <c r="AB290" s="38"/>
      <c r="AC290" s="38"/>
      <c r="AD290" s="38"/>
      <c r="AE290" s="38"/>
      <c r="AT290" s="19" t="s">
        <v>177</v>
      </c>
      <c r="AU290" s="19" t="s">
        <v>89</v>
      </c>
    </row>
    <row r="291" s="2" customFormat="1">
      <c r="A291" s="38"/>
      <c r="B291" s="39"/>
      <c r="C291" s="38"/>
      <c r="D291" s="219" t="s">
        <v>288</v>
      </c>
      <c r="E291" s="38"/>
      <c r="F291" s="223" t="s">
        <v>687</v>
      </c>
      <c r="G291" s="38"/>
      <c r="H291" s="38"/>
      <c r="I291" s="134"/>
      <c r="J291" s="134"/>
      <c r="K291" s="38"/>
      <c r="L291" s="38"/>
      <c r="M291" s="39"/>
      <c r="N291" s="221"/>
      <c r="O291" s="222"/>
      <c r="P291" s="77"/>
      <c r="Q291" s="77"/>
      <c r="R291" s="77"/>
      <c r="S291" s="77"/>
      <c r="T291" s="77"/>
      <c r="U291" s="77"/>
      <c r="V291" s="77"/>
      <c r="W291" s="77"/>
      <c r="X291" s="78"/>
      <c r="Y291" s="38"/>
      <c r="Z291" s="38"/>
      <c r="AA291" s="38"/>
      <c r="AB291" s="38"/>
      <c r="AC291" s="38"/>
      <c r="AD291" s="38"/>
      <c r="AE291" s="38"/>
      <c r="AT291" s="19" t="s">
        <v>288</v>
      </c>
      <c r="AU291" s="19" t="s">
        <v>89</v>
      </c>
    </row>
    <row r="292" s="13" customFormat="1">
      <c r="A292" s="13"/>
      <c r="B292" s="228"/>
      <c r="C292" s="13"/>
      <c r="D292" s="219" t="s">
        <v>291</v>
      </c>
      <c r="E292" s="229" t="s">
        <v>1</v>
      </c>
      <c r="F292" s="230" t="s">
        <v>688</v>
      </c>
      <c r="G292" s="13"/>
      <c r="H292" s="231">
        <v>19.199999999999999</v>
      </c>
      <c r="I292" s="232"/>
      <c r="J292" s="232"/>
      <c r="K292" s="13"/>
      <c r="L292" s="13"/>
      <c r="M292" s="228"/>
      <c r="N292" s="233"/>
      <c r="O292" s="234"/>
      <c r="P292" s="234"/>
      <c r="Q292" s="234"/>
      <c r="R292" s="234"/>
      <c r="S292" s="234"/>
      <c r="T292" s="234"/>
      <c r="U292" s="234"/>
      <c r="V292" s="234"/>
      <c r="W292" s="234"/>
      <c r="X292" s="235"/>
      <c r="Y292" s="13"/>
      <c r="Z292" s="13"/>
      <c r="AA292" s="13"/>
      <c r="AB292" s="13"/>
      <c r="AC292" s="13"/>
      <c r="AD292" s="13"/>
      <c r="AE292" s="13"/>
      <c r="AT292" s="229" t="s">
        <v>291</v>
      </c>
      <c r="AU292" s="229" t="s">
        <v>89</v>
      </c>
      <c r="AV292" s="13" t="s">
        <v>89</v>
      </c>
      <c r="AW292" s="13" t="s">
        <v>4</v>
      </c>
      <c r="AX292" s="13" t="s">
        <v>87</v>
      </c>
      <c r="AY292" s="229" t="s">
        <v>167</v>
      </c>
    </row>
    <row r="293" s="2" customFormat="1" ht="24" customHeight="1">
      <c r="A293" s="38"/>
      <c r="B293" s="204"/>
      <c r="C293" s="205" t="s">
        <v>689</v>
      </c>
      <c r="D293" s="205" t="s">
        <v>170</v>
      </c>
      <c r="E293" s="206" t="s">
        <v>690</v>
      </c>
      <c r="F293" s="207" t="s">
        <v>691</v>
      </c>
      <c r="G293" s="208" t="s">
        <v>305</v>
      </c>
      <c r="H293" s="209">
        <v>19.199999999999999</v>
      </c>
      <c r="I293" s="210"/>
      <c r="J293" s="210"/>
      <c r="K293" s="211">
        <f>ROUND(P293*H293,2)</f>
        <v>0</v>
      </c>
      <c r="L293" s="207" t="s">
        <v>174</v>
      </c>
      <c r="M293" s="39"/>
      <c r="N293" s="212" t="s">
        <v>1</v>
      </c>
      <c r="O293" s="213" t="s">
        <v>43</v>
      </c>
      <c r="P293" s="214">
        <f>I293+J293</f>
        <v>0</v>
      </c>
      <c r="Q293" s="214">
        <f>ROUND(I293*H293,2)</f>
        <v>0</v>
      </c>
      <c r="R293" s="214">
        <f>ROUND(J293*H293,2)</f>
        <v>0</v>
      </c>
      <c r="S293" s="77"/>
      <c r="T293" s="215">
        <f>S293*H293</f>
        <v>0</v>
      </c>
      <c r="U293" s="215">
        <v>0</v>
      </c>
      <c r="V293" s="215">
        <f>U293*H293</f>
        <v>0</v>
      </c>
      <c r="W293" s="215">
        <v>0</v>
      </c>
      <c r="X293" s="216">
        <f>W293*H293</f>
        <v>0</v>
      </c>
      <c r="Y293" s="38"/>
      <c r="Z293" s="38"/>
      <c r="AA293" s="38"/>
      <c r="AB293" s="38"/>
      <c r="AC293" s="38"/>
      <c r="AD293" s="38"/>
      <c r="AE293" s="38"/>
      <c r="AR293" s="217" t="s">
        <v>185</v>
      </c>
      <c r="AT293" s="217" t="s">
        <v>170</v>
      </c>
      <c r="AU293" s="217" t="s">
        <v>89</v>
      </c>
      <c r="AY293" s="19" t="s">
        <v>167</v>
      </c>
      <c r="BE293" s="218">
        <f>IF(O293="základní",K293,0)</f>
        <v>0</v>
      </c>
      <c r="BF293" s="218">
        <f>IF(O293="snížená",K293,0)</f>
        <v>0</v>
      </c>
      <c r="BG293" s="218">
        <f>IF(O293="zákl. přenesená",K293,0)</f>
        <v>0</v>
      </c>
      <c r="BH293" s="218">
        <f>IF(O293="sníž. přenesená",K293,0)</f>
        <v>0</v>
      </c>
      <c r="BI293" s="218">
        <f>IF(O293="nulová",K293,0)</f>
        <v>0</v>
      </c>
      <c r="BJ293" s="19" t="s">
        <v>87</v>
      </c>
      <c r="BK293" s="218">
        <f>ROUND(P293*H293,2)</f>
        <v>0</v>
      </c>
      <c r="BL293" s="19" t="s">
        <v>185</v>
      </c>
      <c r="BM293" s="217" t="s">
        <v>692</v>
      </c>
    </row>
    <row r="294" s="2" customFormat="1">
      <c r="A294" s="38"/>
      <c r="B294" s="39"/>
      <c r="C294" s="38"/>
      <c r="D294" s="219" t="s">
        <v>177</v>
      </c>
      <c r="E294" s="38"/>
      <c r="F294" s="220" t="s">
        <v>693</v>
      </c>
      <c r="G294" s="38"/>
      <c r="H294" s="38"/>
      <c r="I294" s="134"/>
      <c r="J294" s="134"/>
      <c r="K294" s="38"/>
      <c r="L294" s="38"/>
      <c r="M294" s="39"/>
      <c r="N294" s="221"/>
      <c r="O294" s="222"/>
      <c r="P294" s="77"/>
      <c r="Q294" s="77"/>
      <c r="R294" s="77"/>
      <c r="S294" s="77"/>
      <c r="T294" s="77"/>
      <c r="U294" s="77"/>
      <c r="V294" s="77"/>
      <c r="W294" s="77"/>
      <c r="X294" s="78"/>
      <c r="Y294" s="38"/>
      <c r="Z294" s="38"/>
      <c r="AA294" s="38"/>
      <c r="AB294" s="38"/>
      <c r="AC294" s="38"/>
      <c r="AD294" s="38"/>
      <c r="AE294" s="38"/>
      <c r="AT294" s="19" t="s">
        <v>177</v>
      </c>
      <c r="AU294" s="19" t="s">
        <v>89</v>
      </c>
    </row>
    <row r="295" s="2" customFormat="1">
      <c r="A295" s="38"/>
      <c r="B295" s="39"/>
      <c r="C295" s="38"/>
      <c r="D295" s="219" t="s">
        <v>288</v>
      </c>
      <c r="E295" s="38"/>
      <c r="F295" s="223" t="s">
        <v>687</v>
      </c>
      <c r="G295" s="38"/>
      <c r="H295" s="38"/>
      <c r="I295" s="134"/>
      <c r="J295" s="134"/>
      <c r="K295" s="38"/>
      <c r="L295" s="38"/>
      <c r="M295" s="39"/>
      <c r="N295" s="221"/>
      <c r="O295" s="222"/>
      <c r="P295" s="77"/>
      <c r="Q295" s="77"/>
      <c r="R295" s="77"/>
      <c r="S295" s="77"/>
      <c r="T295" s="77"/>
      <c r="U295" s="77"/>
      <c r="V295" s="77"/>
      <c r="W295" s="77"/>
      <c r="X295" s="78"/>
      <c r="Y295" s="38"/>
      <c r="Z295" s="38"/>
      <c r="AA295" s="38"/>
      <c r="AB295" s="38"/>
      <c r="AC295" s="38"/>
      <c r="AD295" s="38"/>
      <c r="AE295" s="38"/>
      <c r="AT295" s="19" t="s">
        <v>288</v>
      </c>
      <c r="AU295" s="19" t="s">
        <v>89</v>
      </c>
    </row>
    <row r="296" s="2" customFormat="1" ht="24" customHeight="1">
      <c r="A296" s="38"/>
      <c r="B296" s="204"/>
      <c r="C296" s="205" t="s">
        <v>384</v>
      </c>
      <c r="D296" s="205" t="s">
        <v>170</v>
      </c>
      <c r="E296" s="206" t="s">
        <v>694</v>
      </c>
      <c r="F296" s="207" t="s">
        <v>695</v>
      </c>
      <c r="G296" s="208" t="s">
        <v>344</v>
      </c>
      <c r="H296" s="209">
        <v>0.058000000000000003</v>
      </c>
      <c r="I296" s="210"/>
      <c r="J296" s="210"/>
      <c r="K296" s="211">
        <f>ROUND(P296*H296,2)</f>
        <v>0</v>
      </c>
      <c r="L296" s="207" t="s">
        <v>174</v>
      </c>
      <c r="M296" s="39"/>
      <c r="N296" s="212" t="s">
        <v>1</v>
      </c>
      <c r="O296" s="213" t="s">
        <v>43</v>
      </c>
      <c r="P296" s="214">
        <f>I296+J296</f>
        <v>0</v>
      </c>
      <c r="Q296" s="214">
        <f>ROUND(I296*H296,2)</f>
        <v>0</v>
      </c>
      <c r="R296" s="214">
        <f>ROUND(J296*H296,2)</f>
        <v>0</v>
      </c>
      <c r="S296" s="77"/>
      <c r="T296" s="215">
        <f>S296*H296</f>
        <v>0</v>
      </c>
      <c r="U296" s="215">
        <v>1.06277</v>
      </c>
      <c r="V296" s="215">
        <f>U296*H296</f>
        <v>0.06164066</v>
      </c>
      <c r="W296" s="215">
        <v>0</v>
      </c>
      <c r="X296" s="216">
        <f>W296*H296</f>
        <v>0</v>
      </c>
      <c r="Y296" s="38"/>
      <c r="Z296" s="38"/>
      <c r="AA296" s="38"/>
      <c r="AB296" s="38"/>
      <c r="AC296" s="38"/>
      <c r="AD296" s="38"/>
      <c r="AE296" s="38"/>
      <c r="AR296" s="217" t="s">
        <v>185</v>
      </c>
      <c r="AT296" s="217" t="s">
        <v>170</v>
      </c>
      <c r="AU296" s="217" t="s">
        <v>89</v>
      </c>
      <c r="AY296" s="19" t="s">
        <v>167</v>
      </c>
      <c r="BE296" s="218">
        <f>IF(O296="základní",K296,0)</f>
        <v>0</v>
      </c>
      <c r="BF296" s="218">
        <f>IF(O296="snížená",K296,0)</f>
        <v>0</v>
      </c>
      <c r="BG296" s="218">
        <f>IF(O296="zákl. přenesená",K296,0)</f>
        <v>0</v>
      </c>
      <c r="BH296" s="218">
        <f>IF(O296="sníž. přenesená",K296,0)</f>
        <v>0</v>
      </c>
      <c r="BI296" s="218">
        <f>IF(O296="nulová",K296,0)</f>
        <v>0</v>
      </c>
      <c r="BJ296" s="19" t="s">
        <v>87</v>
      </c>
      <c r="BK296" s="218">
        <f>ROUND(P296*H296,2)</f>
        <v>0</v>
      </c>
      <c r="BL296" s="19" t="s">
        <v>185</v>
      </c>
      <c r="BM296" s="217" t="s">
        <v>696</v>
      </c>
    </row>
    <row r="297" s="2" customFormat="1">
      <c r="A297" s="38"/>
      <c r="B297" s="39"/>
      <c r="C297" s="38"/>
      <c r="D297" s="219" t="s">
        <v>177</v>
      </c>
      <c r="E297" s="38"/>
      <c r="F297" s="220" t="s">
        <v>697</v>
      </c>
      <c r="G297" s="38"/>
      <c r="H297" s="38"/>
      <c r="I297" s="134"/>
      <c r="J297" s="134"/>
      <c r="K297" s="38"/>
      <c r="L297" s="38"/>
      <c r="M297" s="39"/>
      <c r="N297" s="221"/>
      <c r="O297" s="222"/>
      <c r="P297" s="77"/>
      <c r="Q297" s="77"/>
      <c r="R297" s="77"/>
      <c r="S297" s="77"/>
      <c r="T297" s="77"/>
      <c r="U297" s="77"/>
      <c r="V297" s="77"/>
      <c r="W297" s="77"/>
      <c r="X297" s="78"/>
      <c r="Y297" s="38"/>
      <c r="Z297" s="38"/>
      <c r="AA297" s="38"/>
      <c r="AB297" s="38"/>
      <c r="AC297" s="38"/>
      <c r="AD297" s="38"/>
      <c r="AE297" s="38"/>
      <c r="AT297" s="19" t="s">
        <v>177</v>
      </c>
      <c r="AU297" s="19" t="s">
        <v>89</v>
      </c>
    </row>
    <row r="298" s="13" customFormat="1">
      <c r="A298" s="13"/>
      <c r="B298" s="228"/>
      <c r="C298" s="13"/>
      <c r="D298" s="219" t="s">
        <v>291</v>
      </c>
      <c r="E298" s="13"/>
      <c r="F298" s="230" t="s">
        <v>698</v>
      </c>
      <c r="G298" s="13"/>
      <c r="H298" s="231">
        <v>0.058000000000000003</v>
      </c>
      <c r="I298" s="232"/>
      <c r="J298" s="232"/>
      <c r="K298" s="13"/>
      <c r="L298" s="13"/>
      <c r="M298" s="228"/>
      <c r="N298" s="233"/>
      <c r="O298" s="234"/>
      <c r="P298" s="234"/>
      <c r="Q298" s="234"/>
      <c r="R298" s="234"/>
      <c r="S298" s="234"/>
      <c r="T298" s="234"/>
      <c r="U298" s="234"/>
      <c r="V298" s="234"/>
      <c r="W298" s="234"/>
      <c r="X298" s="235"/>
      <c r="Y298" s="13"/>
      <c r="Z298" s="13"/>
      <c r="AA298" s="13"/>
      <c r="AB298" s="13"/>
      <c r="AC298" s="13"/>
      <c r="AD298" s="13"/>
      <c r="AE298" s="13"/>
      <c r="AT298" s="229" t="s">
        <v>291</v>
      </c>
      <c r="AU298" s="229" t="s">
        <v>89</v>
      </c>
      <c r="AV298" s="13" t="s">
        <v>89</v>
      </c>
      <c r="AW298" s="13" t="s">
        <v>3</v>
      </c>
      <c r="AX298" s="13" t="s">
        <v>87</v>
      </c>
      <c r="AY298" s="229" t="s">
        <v>167</v>
      </c>
    </row>
    <row r="299" s="12" customFormat="1" ht="22.8" customHeight="1">
      <c r="A299" s="12"/>
      <c r="B299" s="190"/>
      <c r="C299" s="12"/>
      <c r="D299" s="191" t="s">
        <v>79</v>
      </c>
      <c r="E299" s="202" t="s">
        <v>185</v>
      </c>
      <c r="F299" s="202" t="s">
        <v>699</v>
      </c>
      <c r="G299" s="12"/>
      <c r="H299" s="12"/>
      <c r="I299" s="193"/>
      <c r="J299" s="193"/>
      <c r="K299" s="203">
        <f>BK299</f>
        <v>0</v>
      </c>
      <c r="L299" s="12"/>
      <c r="M299" s="190"/>
      <c r="N299" s="195"/>
      <c r="O299" s="196"/>
      <c r="P299" s="196"/>
      <c r="Q299" s="197">
        <f>SUM(Q300:Q313)</f>
        <v>0</v>
      </c>
      <c r="R299" s="197">
        <f>SUM(R300:R313)</f>
        <v>0</v>
      </c>
      <c r="S299" s="196"/>
      <c r="T299" s="198">
        <f>SUM(T300:T313)</f>
        <v>0</v>
      </c>
      <c r="U299" s="196"/>
      <c r="V299" s="198">
        <f>SUM(V300:V313)</f>
        <v>16.8747075</v>
      </c>
      <c r="W299" s="196"/>
      <c r="X299" s="199">
        <f>SUM(X300:X313)</f>
        <v>0</v>
      </c>
      <c r="Y299" s="12"/>
      <c r="Z299" s="12"/>
      <c r="AA299" s="12"/>
      <c r="AB299" s="12"/>
      <c r="AC299" s="12"/>
      <c r="AD299" s="12"/>
      <c r="AE299" s="12"/>
      <c r="AR299" s="191" t="s">
        <v>87</v>
      </c>
      <c r="AT299" s="200" t="s">
        <v>79</v>
      </c>
      <c r="AU299" s="200" t="s">
        <v>87</v>
      </c>
      <c r="AY299" s="191" t="s">
        <v>167</v>
      </c>
      <c r="BK299" s="201">
        <f>SUM(BK300:BK313)</f>
        <v>0</v>
      </c>
    </row>
    <row r="300" s="2" customFormat="1" ht="24" customHeight="1">
      <c r="A300" s="38"/>
      <c r="B300" s="204"/>
      <c r="C300" s="205" t="s">
        <v>700</v>
      </c>
      <c r="D300" s="205" t="s">
        <v>170</v>
      </c>
      <c r="E300" s="206" t="s">
        <v>701</v>
      </c>
      <c r="F300" s="207" t="s">
        <v>702</v>
      </c>
      <c r="G300" s="208" t="s">
        <v>462</v>
      </c>
      <c r="H300" s="209">
        <v>40.850000000000001</v>
      </c>
      <c r="I300" s="210"/>
      <c r="J300" s="210"/>
      <c r="K300" s="211">
        <f>ROUND(P300*H300,2)</f>
        <v>0</v>
      </c>
      <c r="L300" s="207" t="s">
        <v>174</v>
      </c>
      <c r="M300" s="39"/>
      <c r="N300" s="212" t="s">
        <v>1</v>
      </c>
      <c r="O300" s="213" t="s">
        <v>43</v>
      </c>
      <c r="P300" s="214">
        <f>I300+J300</f>
        <v>0</v>
      </c>
      <c r="Q300" s="214">
        <f>ROUND(I300*H300,2)</f>
        <v>0</v>
      </c>
      <c r="R300" s="214">
        <f>ROUND(J300*H300,2)</f>
        <v>0</v>
      </c>
      <c r="S300" s="77"/>
      <c r="T300" s="215">
        <f>S300*H300</f>
        <v>0</v>
      </c>
      <c r="U300" s="215">
        <v>0.11046</v>
      </c>
      <c r="V300" s="215">
        <f>U300*H300</f>
        <v>4.5122910000000003</v>
      </c>
      <c r="W300" s="215">
        <v>0</v>
      </c>
      <c r="X300" s="216">
        <f>W300*H300</f>
        <v>0</v>
      </c>
      <c r="Y300" s="38"/>
      <c r="Z300" s="38"/>
      <c r="AA300" s="38"/>
      <c r="AB300" s="38"/>
      <c r="AC300" s="38"/>
      <c r="AD300" s="38"/>
      <c r="AE300" s="38"/>
      <c r="AR300" s="217" t="s">
        <v>185</v>
      </c>
      <c r="AT300" s="217" t="s">
        <v>170</v>
      </c>
      <c r="AU300" s="217" t="s">
        <v>89</v>
      </c>
      <c r="AY300" s="19" t="s">
        <v>167</v>
      </c>
      <c r="BE300" s="218">
        <f>IF(O300="základní",K300,0)</f>
        <v>0</v>
      </c>
      <c r="BF300" s="218">
        <f>IF(O300="snížená",K300,0)</f>
        <v>0</v>
      </c>
      <c r="BG300" s="218">
        <f>IF(O300="zákl. přenesená",K300,0)</f>
        <v>0</v>
      </c>
      <c r="BH300" s="218">
        <f>IF(O300="sníž. přenesená",K300,0)</f>
        <v>0</v>
      </c>
      <c r="BI300" s="218">
        <f>IF(O300="nulová",K300,0)</f>
        <v>0</v>
      </c>
      <c r="BJ300" s="19" t="s">
        <v>87</v>
      </c>
      <c r="BK300" s="218">
        <f>ROUND(P300*H300,2)</f>
        <v>0</v>
      </c>
      <c r="BL300" s="19" t="s">
        <v>185</v>
      </c>
      <c r="BM300" s="217" t="s">
        <v>703</v>
      </c>
    </row>
    <row r="301" s="2" customFormat="1">
      <c r="A301" s="38"/>
      <c r="B301" s="39"/>
      <c r="C301" s="38"/>
      <c r="D301" s="219" t="s">
        <v>177</v>
      </c>
      <c r="E301" s="38"/>
      <c r="F301" s="220" t="s">
        <v>704</v>
      </c>
      <c r="G301" s="38"/>
      <c r="H301" s="38"/>
      <c r="I301" s="134"/>
      <c r="J301" s="134"/>
      <c r="K301" s="38"/>
      <c r="L301" s="38"/>
      <c r="M301" s="39"/>
      <c r="N301" s="221"/>
      <c r="O301" s="222"/>
      <c r="P301" s="77"/>
      <c r="Q301" s="77"/>
      <c r="R301" s="77"/>
      <c r="S301" s="77"/>
      <c r="T301" s="77"/>
      <c r="U301" s="77"/>
      <c r="V301" s="77"/>
      <c r="W301" s="77"/>
      <c r="X301" s="78"/>
      <c r="Y301" s="38"/>
      <c r="Z301" s="38"/>
      <c r="AA301" s="38"/>
      <c r="AB301" s="38"/>
      <c r="AC301" s="38"/>
      <c r="AD301" s="38"/>
      <c r="AE301" s="38"/>
      <c r="AT301" s="19" t="s">
        <v>177</v>
      </c>
      <c r="AU301" s="19" t="s">
        <v>89</v>
      </c>
    </row>
    <row r="302" s="13" customFormat="1">
      <c r="A302" s="13"/>
      <c r="B302" s="228"/>
      <c r="C302" s="13"/>
      <c r="D302" s="219" t="s">
        <v>291</v>
      </c>
      <c r="E302" s="229" t="s">
        <v>1</v>
      </c>
      <c r="F302" s="230" t="s">
        <v>705</v>
      </c>
      <c r="G302" s="13"/>
      <c r="H302" s="231">
        <v>40.850000000000001</v>
      </c>
      <c r="I302" s="232"/>
      <c r="J302" s="232"/>
      <c r="K302" s="13"/>
      <c r="L302" s="13"/>
      <c r="M302" s="228"/>
      <c r="N302" s="233"/>
      <c r="O302" s="234"/>
      <c r="P302" s="234"/>
      <c r="Q302" s="234"/>
      <c r="R302" s="234"/>
      <c r="S302" s="234"/>
      <c r="T302" s="234"/>
      <c r="U302" s="234"/>
      <c r="V302" s="234"/>
      <c r="W302" s="234"/>
      <c r="X302" s="235"/>
      <c r="Y302" s="13"/>
      <c r="Z302" s="13"/>
      <c r="AA302" s="13"/>
      <c r="AB302" s="13"/>
      <c r="AC302" s="13"/>
      <c r="AD302" s="13"/>
      <c r="AE302" s="13"/>
      <c r="AT302" s="229" t="s">
        <v>291</v>
      </c>
      <c r="AU302" s="229" t="s">
        <v>89</v>
      </c>
      <c r="AV302" s="13" t="s">
        <v>89</v>
      </c>
      <c r="AW302" s="13" t="s">
        <v>4</v>
      </c>
      <c r="AX302" s="13" t="s">
        <v>87</v>
      </c>
      <c r="AY302" s="229" t="s">
        <v>167</v>
      </c>
    </row>
    <row r="303" s="2" customFormat="1" ht="24" customHeight="1">
      <c r="A303" s="38"/>
      <c r="B303" s="204"/>
      <c r="C303" s="205" t="s">
        <v>393</v>
      </c>
      <c r="D303" s="205" t="s">
        <v>170</v>
      </c>
      <c r="E303" s="206" t="s">
        <v>706</v>
      </c>
      <c r="F303" s="207" t="s">
        <v>707</v>
      </c>
      <c r="G303" s="208" t="s">
        <v>305</v>
      </c>
      <c r="H303" s="209">
        <v>12.255000000000001</v>
      </c>
      <c r="I303" s="210"/>
      <c r="J303" s="210"/>
      <c r="K303" s="211">
        <f>ROUND(P303*H303,2)</f>
        <v>0</v>
      </c>
      <c r="L303" s="207" t="s">
        <v>174</v>
      </c>
      <c r="M303" s="39"/>
      <c r="N303" s="212" t="s">
        <v>1</v>
      </c>
      <c r="O303" s="213" t="s">
        <v>43</v>
      </c>
      <c r="P303" s="214">
        <f>I303+J303</f>
        <v>0</v>
      </c>
      <c r="Q303" s="214">
        <f>ROUND(I303*H303,2)</f>
        <v>0</v>
      </c>
      <c r="R303" s="214">
        <f>ROUND(J303*H303,2)</f>
        <v>0</v>
      </c>
      <c r="S303" s="77"/>
      <c r="T303" s="215">
        <f>S303*H303</f>
        <v>0</v>
      </c>
      <c r="U303" s="215">
        <v>0.0065799999999999999</v>
      </c>
      <c r="V303" s="215">
        <f>U303*H303</f>
        <v>0.080637899999999998</v>
      </c>
      <c r="W303" s="215">
        <v>0</v>
      </c>
      <c r="X303" s="216">
        <f>W303*H303</f>
        <v>0</v>
      </c>
      <c r="Y303" s="38"/>
      <c r="Z303" s="38"/>
      <c r="AA303" s="38"/>
      <c r="AB303" s="38"/>
      <c r="AC303" s="38"/>
      <c r="AD303" s="38"/>
      <c r="AE303" s="38"/>
      <c r="AR303" s="217" t="s">
        <v>185</v>
      </c>
      <c r="AT303" s="217" t="s">
        <v>170</v>
      </c>
      <c r="AU303" s="217" t="s">
        <v>89</v>
      </c>
      <c r="AY303" s="19" t="s">
        <v>167</v>
      </c>
      <c r="BE303" s="218">
        <f>IF(O303="základní",K303,0)</f>
        <v>0</v>
      </c>
      <c r="BF303" s="218">
        <f>IF(O303="snížená",K303,0)</f>
        <v>0</v>
      </c>
      <c r="BG303" s="218">
        <f>IF(O303="zákl. přenesená",K303,0)</f>
        <v>0</v>
      </c>
      <c r="BH303" s="218">
        <f>IF(O303="sníž. přenesená",K303,0)</f>
        <v>0</v>
      </c>
      <c r="BI303" s="218">
        <f>IF(O303="nulová",K303,0)</f>
        <v>0</v>
      </c>
      <c r="BJ303" s="19" t="s">
        <v>87</v>
      </c>
      <c r="BK303" s="218">
        <f>ROUND(P303*H303,2)</f>
        <v>0</v>
      </c>
      <c r="BL303" s="19" t="s">
        <v>185</v>
      </c>
      <c r="BM303" s="217" t="s">
        <v>708</v>
      </c>
    </row>
    <row r="304" s="2" customFormat="1">
      <c r="A304" s="38"/>
      <c r="B304" s="39"/>
      <c r="C304" s="38"/>
      <c r="D304" s="219" t="s">
        <v>177</v>
      </c>
      <c r="E304" s="38"/>
      <c r="F304" s="220" t="s">
        <v>709</v>
      </c>
      <c r="G304" s="38"/>
      <c r="H304" s="38"/>
      <c r="I304" s="134"/>
      <c r="J304" s="134"/>
      <c r="K304" s="38"/>
      <c r="L304" s="38"/>
      <c r="M304" s="39"/>
      <c r="N304" s="221"/>
      <c r="O304" s="222"/>
      <c r="P304" s="77"/>
      <c r="Q304" s="77"/>
      <c r="R304" s="77"/>
      <c r="S304" s="77"/>
      <c r="T304" s="77"/>
      <c r="U304" s="77"/>
      <c r="V304" s="77"/>
      <c r="W304" s="77"/>
      <c r="X304" s="78"/>
      <c r="Y304" s="38"/>
      <c r="Z304" s="38"/>
      <c r="AA304" s="38"/>
      <c r="AB304" s="38"/>
      <c r="AC304" s="38"/>
      <c r="AD304" s="38"/>
      <c r="AE304" s="38"/>
      <c r="AT304" s="19" t="s">
        <v>177</v>
      </c>
      <c r="AU304" s="19" t="s">
        <v>89</v>
      </c>
    </row>
    <row r="305" s="2" customFormat="1">
      <c r="A305" s="38"/>
      <c r="B305" s="39"/>
      <c r="C305" s="38"/>
      <c r="D305" s="219" t="s">
        <v>288</v>
      </c>
      <c r="E305" s="38"/>
      <c r="F305" s="223" t="s">
        <v>710</v>
      </c>
      <c r="G305" s="38"/>
      <c r="H305" s="38"/>
      <c r="I305" s="134"/>
      <c r="J305" s="134"/>
      <c r="K305" s="38"/>
      <c r="L305" s="38"/>
      <c r="M305" s="39"/>
      <c r="N305" s="221"/>
      <c r="O305" s="222"/>
      <c r="P305" s="77"/>
      <c r="Q305" s="77"/>
      <c r="R305" s="77"/>
      <c r="S305" s="77"/>
      <c r="T305" s="77"/>
      <c r="U305" s="77"/>
      <c r="V305" s="77"/>
      <c r="W305" s="77"/>
      <c r="X305" s="78"/>
      <c r="Y305" s="38"/>
      <c r="Z305" s="38"/>
      <c r="AA305" s="38"/>
      <c r="AB305" s="38"/>
      <c r="AC305" s="38"/>
      <c r="AD305" s="38"/>
      <c r="AE305" s="38"/>
      <c r="AT305" s="19" t="s">
        <v>288</v>
      </c>
      <c r="AU305" s="19" t="s">
        <v>89</v>
      </c>
    </row>
    <row r="306" s="13" customFormat="1">
      <c r="A306" s="13"/>
      <c r="B306" s="228"/>
      <c r="C306" s="13"/>
      <c r="D306" s="219" t="s">
        <v>291</v>
      </c>
      <c r="E306" s="229" t="s">
        <v>1</v>
      </c>
      <c r="F306" s="230" t="s">
        <v>711</v>
      </c>
      <c r="G306" s="13"/>
      <c r="H306" s="231">
        <v>12.255000000000001</v>
      </c>
      <c r="I306" s="232"/>
      <c r="J306" s="232"/>
      <c r="K306" s="13"/>
      <c r="L306" s="13"/>
      <c r="M306" s="228"/>
      <c r="N306" s="233"/>
      <c r="O306" s="234"/>
      <c r="P306" s="234"/>
      <c r="Q306" s="234"/>
      <c r="R306" s="234"/>
      <c r="S306" s="234"/>
      <c r="T306" s="234"/>
      <c r="U306" s="234"/>
      <c r="V306" s="234"/>
      <c r="W306" s="234"/>
      <c r="X306" s="235"/>
      <c r="Y306" s="13"/>
      <c r="Z306" s="13"/>
      <c r="AA306" s="13"/>
      <c r="AB306" s="13"/>
      <c r="AC306" s="13"/>
      <c r="AD306" s="13"/>
      <c r="AE306" s="13"/>
      <c r="AT306" s="229" t="s">
        <v>291</v>
      </c>
      <c r="AU306" s="229" t="s">
        <v>89</v>
      </c>
      <c r="AV306" s="13" t="s">
        <v>89</v>
      </c>
      <c r="AW306" s="13" t="s">
        <v>4</v>
      </c>
      <c r="AX306" s="13" t="s">
        <v>87</v>
      </c>
      <c r="AY306" s="229" t="s">
        <v>167</v>
      </c>
    </row>
    <row r="307" s="2" customFormat="1" ht="24" customHeight="1">
      <c r="A307" s="38"/>
      <c r="B307" s="204"/>
      <c r="C307" s="205" t="s">
        <v>712</v>
      </c>
      <c r="D307" s="205" t="s">
        <v>170</v>
      </c>
      <c r="E307" s="206" t="s">
        <v>713</v>
      </c>
      <c r="F307" s="207" t="s">
        <v>714</v>
      </c>
      <c r="G307" s="208" t="s">
        <v>305</v>
      </c>
      <c r="H307" s="209">
        <v>14.82</v>
      </c>
      <c r="I307" s="210"/>
      <c r="J307" s="210"/>
      <c r="K307" s="211">
        <f>ROUND(P307*H307,2)</f>
        <v>0</v>
      </c>
      <c r="L307" s="207" t="s">
        <v>174</v>
      </c>
      <c r="M307" s="39"/>
      <c r="N307" s="212" t="s">
        <v>1</v>
      </c>
      <c r="O307" s="213" t="s">
        <v>43</v>
      </c>
      <c r="P307" s="214">
        <f>I307+J307</f>
        <v>0</v>
      </c>
      <c r="Q307" s="214">
        <f>ROUND(I307*H307,2)</f>
        <v>0</v>
      </c>
      <c r="R307" s="214">
        <f>ROUND(J307*H307,2)</f>
        <v>0</v>
      </c>
      <c r="S307" s="77"/>
      <c r="T307" s="215">
        <f>S307*H307</f>
        <v>0</v>
      </c>
      <c r="U307" s="215">
        <v>0.82872999999999997</v>
      </c>
      <c r="V307" s="215">
        <f>U307*H307</f>
        <v>12.281778599999999</v>
      </c>
      <c r="W307" s="215">
        <v>0</v>
      </c>
      <c r="X307" s="216">
        <f>W307*H307</f>
        <v>0</v>
      </c>
      <c r="Y307" s="38"/>
      <c r="Z307" s="38"/>
      <c r="AA307" s="38"/>
      <c r="AB307" s="38"/>
      <c r="AC307" s="38"/>
      <c r="AD307" s="38"/>
      <c r="AE307" s="38"/>
      <c r="AR307" s="217" t="s">
        <v>185</v>
      </c>
      <c r="AT307" s="217" t="s">
        <v>170</v>
      </c>
      <c r="AU307" s="217" t="s">
        <v>89</v>
      </c>
      <c r="AY307" s="19" t="s">
        <v>167</v>
      </c>
      <c r="BE307" s="218">
        <f>IF(O307="základní",K307,0)</f>
        <v>0</v>
      </c>
      <c r="BF307" s="218">
        <f>IF(O307="snížená",K307,0)</f>
        <v>0</v>
      </c>
      <c r="BG307" s="218">
        <f>IF(O307="zákl. přenesená",K307,0)</f>
        <v>0</v>
      </c>
      <c r="BH307" s="218">
        <f>IF(O307="sníž. přenesená",K307,0)</f>
        <v>0</v>
      </c>
      <c r="BI307" s="218">
        <f>IF(O307="nulová",K307,0)</f>
        <v>0</v>
      </c>
      <c r="BJ307" s="19" t="s">
        <v>87</v>
      </c>
      <c r="BK307" s="218">
        <f>ROUND(P307*H307,2)</f>
        <v>0</v>
      </c>
      <c r="BL307" s="19" t="s">
        <v>185</v>
      </c>
      <c r="BM307" s="217" t="s">
        <v>715</v>
      </c>
    </row>
    <row r="308" s="2" customFormat="1">
      <c r="A308" s="38"/>
      <c r="B308" s="39"/>
      <c r="C308" s="38"/>
      <c r="D308" s="219" t="s">
        <v>177</v>
      </c>
      <c r="E308" s="38"/>
      <c r="F308" s="220" t="s">
        <v>716</v>
      </c>
      <c r="G308" s="38"/>
      <c r="H308" s="38"/>
      <c r="I308" s="134"/>
      <c r="J308" s="134"/>
      <c r="K308" s="38"/>
      <c r="L308" s="38"/>
      <c r="M308" s="39"/>
      <c r="N308" s="221"/>
      <c r="O308" s="222"/>
      <c r="P308" s="77"/>
      <c r="Q308" s="77"/>
      <c r="R308" s="77"/>
      <c r="S308" s="77"/>
      <c r="T308" s="77"/>
      <c r="U308" s="77"/>
      <c r="V308" s="77"/>
      <c r="W308" s="77"/>
      <c r="X308" s="78"/>
      <c r="Y308" s="38"/>
      <c r="Z308" s="38"/>
      <c r="AA308" s="38"/>
      <c r="AB308" s="38"/>
      <c r="AC308" s="38"/>
      <c r="AD308" s="38"/>
      <c r="AE308" s="38"/>
      <c r="AT308" s="19" t="s">
        <v>177</v>
      </c>
      <c r="AU308" s="19" t="s">
        <v>89</v>
      </c>
    </row>
    <row r="309" s="2" customFormat="1">
      <c r="A309" s="38"/>
      <c r="B309" s="39"/>
      <c r="C309" s="38"/>
      <c r="D309" s="219" t="s">
        <v>288</v>
      </c>
      <c r="E309" s="38"/>
      <c r="F309" s="223" t="s">
        <v>717</v>
      </c>
      <c r="G309" s="38"/>
      <c r="H309" s="38"/>
      <c r="I309" s="134"/>
      <c r="J309" s="134"/>
      <c r="K309" s="38"/>
      <c r="L309" s="38"/>
      <c r="M309" s="39"/>
      <c r="N309" s="221"/>
      <c r="O309" s="222"/>
      <c r="P309" s="77"/>
      <c r="Q309" s="77"/>
      <c r="R309" s="77"/>
      <c r="S309" s="77"/>
      <c r="T309" s="77"/>
      <c r="U309" s="77"/>
      <c r="V309" s="77"/>
      <c r="W309" s="77"/>
      <c r="X309" s="78"/>
      <c r="Y309" s="38"/>
      <c r="Z309" s="38"/>
      <c r="AA309" s="38"/>
      <c r="AB309" s="38"/>
      <c r="AC309" s="38"/>
      <c r="AD309" s="38"/>
      <c r="AE309" s="38"/>
      <c r="AT309" s="19" t="s">
        <v>288</v>
      </c>
      <c r="AU309" s="19" t="s">
        <v>89</v>
      </c>
    </row>
    <row r="310" s="2" customFormat="1">
      <c r="A310" s="38"/>
      <c r="B310" s="39"/>
      <c r="C310" s="38"/>
      <c r="D310" s="219" t="s">
        <v>189</v>
      </c>
      <c r="E310" s="38"/>
      <c r="F310" s="223" t="s">
        <v>718</v>
      </c>
      <c r="G310" s="38"/>
      <c r="H310" s="38"/>
      <c r="I310" s="134"/>
      <c r="J310" s="134"/>
      <c r="K310" s="38"/>
      <c r="L310" s="38"/>
      <c r="M310" s="39"/>
      <c r="N310" s="221"/>
      <c r="O310" s="222"/>
      <c r="P310" s="77"/>
      <c r="Q310" s="77"/>
      <c r="R310" s="77"/>
      <c r="S310" s="77"/>
      <c r="T310" s="77"/>
      <c r="U310" s="77"/>
      <c r="V310" s="77"/>
      <c r="W310" s="77"/>
      <c r="X310" s="78"/>
      <c r="Y310" s="38"/>
      <c r="Z310" s="38"/>
      <c r="AA310" s="38"/>
      <c r="AB310" s="38"/>
      <c r="AC310" s="38"/>
      <c r="AD310" s="38"/>
      <c r="AE310" s="38"/>
      <c r="AT310" s="19" t="s">
        <v>189</v>
      </c>
      <c r="AU310" s="19" t="s">
        <v>89</v>
      </c>
    </row>
    <row r="311" s="13" customFormat="1">
      <c r="A311" s="13"/>
      <c r="B311" s="228"/>
      <c r="C311" s="13"/>
      <c r="D311" s="219" t="s">
        <v>291</v>
      </c>
      <c r="E311" s="229" t="s">
        <v>1</v>
      </c>
      <c r="F311" s="230" t="s">
        <v>719</v>
      </c>
      <c r="G311" s="13"/>
      <c r="H311" s="231">
        <v>10.199999999999999</v>
      </c>
      <c r="I311" s="232"/>
      <c r="J311" s="232"/>
      <c r="K311" s="13"/>
      <c r="L311" s="13"/>
      <c r="M311" s="228"/>
      <c r="N311" s="233"/>
      <c r="O311" s="234"/>
      <c r="P311" s="234"/>
      <c r="Q311" s="234"/>
      <c r="R311" s="234"/>
      <c r="S311" s="234"/>
      <c r="T311" s="234"/>
      <c r="U311" s="234"/>
      <c r="V311" s="234"/>
      <c r="W311" s="234"/>
      <c r="X311" s="235"/>
      <c r="Y311" s="13"/>
      <c r="Z311" s="13"/>
      <c r="AA311" s="13"/>
      <c r="AB311" s="13"/>
      <c r="AC311" s="13"/>
      <c r="AD311" s="13"/>
      <c r="AE311" s="13"/>
      <c r="AT311" s="229" t="s">
        <v>291</v>
      </c>
      <c r="AU311" s="229" t="s">
        <v>89</v>
      </c>
      <c r="AV311" s="13" t="s">
        <v>89</v>
      </c>
      <c r="AW311" s="13" t="s">
        <v>4</v>
      </c>
      <c r="AX311" s="13" t="s">
        <v>80</v>
      </c>
      <c r="AY311" s="229" t="s">
        <v>167</v>
      </c>
    </row>
    <row r="312" s="13" customFormat="1">
      <c r="A312" s="13"/>
      <c r="B312" s="228"/>
      <c r="C312" s="13"/>
      <c r="D312" s="219" t="s">
        <v>291</v>
      </c>
      <c r="E312" s="229" t="s">
        <v>1</v>
      </c>
      <c r="F312" s="230" t="s">
        <v>720</v>
      </c>
      <c r="G312" s="13"/>
      <c r="H312" s="231">
        <v>4.6200000000000001</v>
      </c>
      <c r="I312" s="232"/>
      <c r="J312" s="232"/>
      <c r="K312" s="13"/>
      <c r="L312" s="13"/>
      <c r="M312" s="228"/>
      <c r="N312" s="233"/>
      <c r="O312" s="234"/>
      <c r="P312" s="234"/>
      <c r="Q312" s="234"/>
      <c r="R312" s="234"/>
      <c r="S312" s="234"/>
      <c r="T312" s="234"/>
      <c r="U312" s="234"/>
      <c r="V312" s="234"/>
      <c r="W312" s="234"/>
      <c r="X312" s="235"/>
      <c r="Y312" s="13"/>
      <c r="Z312" s="13"/>
      <c r="AA312" s="13"/>
      <c r="AB312" s="13"/>
      <c r="AC312" s="13"/>
      <c r="AD312" s="13"/>
      <c r="AE312" s="13"/>
      <c r="AT312" s="229" t="s">
        <v>291</v>
      </c>
      <c r="AU312" s="229" t="s">
        <v>89</v>
      </c>
      <c r="AV312" s="13" t="s">
        <v>89</v>
      </c>
      <c r="AW312" s="13" t="s">
        <v>4</v>
      </c>
      <c r="AX312" s="13" t="s">
        <v>80</v>
      </c>
      <c r="AY312" s="229" t="s">
        <v>167</v>
      </c>
    </row>
    <row r="313" s="14" customFormat="1">
      <c r="A313" s="14"/>
      <c r="B313" s="236"/>
      <c r="C313" s="14"/>
      <c r="D313" s="219" t="s">
        <v>291</v>
      </c>
      <c r="E313" s="237" t="s">
        <v>1</v>
      </c>
      <c r="F313" s="238" t="s">
        <v>294</v>
      </c>
      <c r="G313" s="14"/>
      <c r="H313" s="239">
        <v>14.82</v>
      </c>
      <c r="I313" s="240"/>
      <c r="J313" s="240"/>
      <c r="K313" s="14"/>
      <c r="L313" s="14"/>
      <c r="M313" s="236"/>
      <c r="N313" s="241"/>
      <c r="O313" s="242"/>
      <c r="P313" s="242"/>
      <c r="Q313" s="242"/>
      <c r="R313" s="242"/>
      <c r="S313" s="242"/>
      <c r="T313" s="242"/>
      <c r="U313" s="242"/>
      <c r="V313" s="242"/>
      <c r="W313" s="242"/>
      <c r="X313" s="243"/>
      <c r="Y313" s="14"/>
      <c r="Z313" s="14"/>
      <c r="AA313" s="14"/>
      <c r="AB313" s="14"/>
      <c r="AC313" s="14"/>
      <c r="AD313" s="14"/>
      <c r="AE313" s="14"/>
      <c r="AT313" s="237" t="s">
        <v>291</v>
      </c>
      <c r="AU313" s="237" t="s">
        <v>89</v>
      </c>
      <c r="AV313" s="14" t="s">
        <v>185</v>
      </c>
      <c r="AW313" s="14" t="s">
        <v>4</v>
      </c>
      <c r="AX313" s="14" t="s">
        <v>87</v>
      </c>
      <c r="AY313" s="237" t="s">
        <v>167</v>
      </c>
    </row>
    <row r="314" s="12" customFormat="1" ht="22.8" customHeight="1">
      <c r="A314" s="12"/>
      <c r="B314" s="190"/>
      <c r="C314" s="12"/>
      <c r="D314" s="191" t="s">
        <v>79</v>
      </c>
      <c r="E314" s="202" t="s">
        <v>166</v>
      </c>
      <c r="F314" s="202" t="s">
        <v>721</v>
      </c>
      <c r="G314" s="12"/>
      <c r="H314" s="12"/>
      <c r="I314" s="193"/>
      <c r="J314" s="193"/>
      <c r="K314" s="203">
        <f>BK314</f>
        <v>0</v>
      </c>
      <c r="L314" s="12"/>
      <c r="M314" s="190"/>
      <c r="N314" s="195"/>
      <c r="O314" s="196"/>
      <c r="P314" s="196"/>
      <c r="Q314" s="197">
        <f>SUM(Q315:Q465)</f>
        <v>0</v>
      </c>
      <c r="R314" s="197">
        <f>SUM(R315:R465)</f>
        <v>0</v>
      </c>
      <c r="S314" s="196"/>
      <c r="T314" s="198">
        <f>SUM(T315:T465)</f>
        <v>0</v>
      </c>
      <c r="U314" s="196"/>
      <c r="V314" s="198">
        <f>SUM(V315:V465)</f>
        <v>3068.0588964999997</v>
      </c>
      <c r="W314" s="196"/>
      <c r="X314" s="199">
        <f>SUM(X315:X465)</f>
        <v>0</v>
      </c>
      <c r="Y314" s="12"/>
      <c r="Z314" s="12"/>
      <c r="AA314" s="12"/>
      <c r="AB314" s="12"/>
      <c r="AC314" s="12"/>
      <c r="AD314" s="12"/>
      <c r="AE314" s="12"/>
      <c r="AR314" s="191" t="s">
        <v>87</v>
      </c>
      <c r="AT314" s="200" t="s">
        <v>79</v>
      </c>
      <c r="AU314" s="200" t="s">
        <v>87</v>
      </c>
      <c r="AY314" s="191" t="s">
        <v>167</v>
      </c>
      <c r="BK314" s="201">
        <f>SUM(BK315:BK465)</f>
        <v>0</v>
      </c>
    </row>
    <row r="315" s="2" customFormat="1" ht="24" customHeight="1">
      <c r="A315" s="38"/>
      <c r="B315" s="204"/>
      <c r="C315" s="205" t="s">
        <v>401</v>
      </c>
      <c r="D315" s="205" t="s">
        <v>170</v>
      </c>
      <c r="E315" s="206" t="s">
        <v>722</v>
      </c>
      <c r="F315" s="207" t="s">
        <v>723</v>
      </c>
      <c r="G315" s="208" t="s">
        <v>305</v>
      </c>
      <c r="H315" s="209">
        <v>501.06999999999999</v>
      </c>
      <c r="I315" s="210"/>
      <c r="J315" s="210"/>
      <c r="K315" s="211">
        <f>ROUND(P315*H315,2)</f>
        <v>0</v>
      </c>
      <c r="L315" s="207" t="s">
        <v>174</v>
      </c>
      <c r="M315" s="39"/>
      <c r="N315" s="212" t="s">
        <v>1</v>
      </c>
      <c r="O315" s="213" t="s">
        <v>43</v>
      </c>
      <c r="P315" s="214">
        <f>I315+J315</f>
        <v>0</v>
      </c>
      <c r="Q315" s="214">
        <f>ROUND(I315*H315,2)</f>
        <v>0</v>
      </c>
      <c r="R315" s="214">
        <f>ROUND(J315*H315,2)</f>
        <v>0</v>
      </c>
      <c r="S315" s="77"/>
      <c r="T315" s="215">
        <f>S315*H315</f>
        <v>0</v>
      </c>
      <c r="U315" s="215">
        <v>0.1012</v>
      </c>
      <c r="V315" s="215">
        <f>U315*H315</f>
        <v>50.708283999999999</v>
      </c>
      <c r="W315" s="215">
        <v>0</v>
      </c>
      <c r="X315" s="216">
        <f>W315*H315</f>
        <v>0</v>
      </c>
      <c r="Y315" s="38"/>
      <c r="Z315" s="38"/>
      <c r="AA315" s="38"/>
      <c r="AB315" s="38"/>
      <c r="AC315" s="38"/>
      <c r="AD315" s="38"/>
      <c r="AE315" s="38"/>
      <c r="AR315" s="217" t="s">
        <v>185</v>
      </c>
      <c r="AT315" s="217" t="s">
        <v>170</v>
      </c>
      <c r="AU315" s="217" t="s">
        <v>89</v>
      </c>
      <c r="AY315" s="19" t="s">
        <v>167</v>
      </c>
      <c r="BE315" s="218">
        <f>IF(O315="základní",K315,0)</f>
        <v>0</v>
      </c>
      <c r="BF315" s="218">
        <f>IF(O315="snížená",K315,0)</f>
        <v>0</v>
      </c>
      <c r="BG315" s="218">
        <f>IF(O315="zákl. přenesená",K315,0)</f>
        <v>0</v>
      </c>
      <c r="BH315" s="218">
        <f>IF(O315="sníž. přenesená",K315,0)</f>
        <v>0</v>
      </c>
      <c r="BI315" s="218">
        <f>IF(O315="nulová",K315,0)</f>
        <v>0</v>
      </c>
      <c r="BJ315" s="19" t="s">
        <v>87</v>
      </c>
      <c r="BK315" s="218">
        <f>ROUND(P315*H315,2)</f>
        <v>0</v>
      </c>
      <c r="BL315" s="19" t="s">
        <v>185</v>
      </c>
      <c r="BM315" s="217" t="s">
        <v>724</v>
      </c>
    </row>
    <row r="316" s="2" customFormat="1">
      <c r="A316" s="38"/>
      <c r="B316" s="39"/>
      <c r="C316" s="38"/>
      <c r="D316" s="219" t="s">
        <v>177</v>
      </c>
      <c r="E316" s="38"/>
      <c r="F316" s="220" t="s">
        <v>725</v>
      </c>
      <c r="G316" s="38"/>
      <c r="H316" s="38"/>
      <c r="I316" s="134"/>
      <c r="J316" s="134"/>
      <c r="K316" s="38"/>
      <c r="L316" s="38"/>
      <c r="M316" s="39"/>
      <c r="N316" s="221"/>
      <c r="O316" s="222"/>
      <c r="P316" s="77"/>
      <c r="Q316" s="77"/>
      <c r="R316" s="77"/>
      <c r="S316" s="77"/>
      <c r="T316" s="77"/>
      <c r="U316" s="77"/>
      <c r="V316" s="77"/>
      <c r="W316" s="77"/>
      <c r="X316" s="78"/>
      <c r="Y316" s="38"/>
      <c r="Z316" s="38"/>
      <c r="AA316" s="38"/>
      <c r="AB316" s="38"/>
      <c r="AC316" s="38"/>
      <c r="AD316" s="38"/>
      <c r="AE316" s="38"/>
      <c r="AT316" s="19" t="s">
        <v>177</v>
      </c>
      <c r="AU316" s="19" t="s">
        <v>89</v>
      </c>
    </row>
    <row r="317" s="13" customFormat="1">
      <c r="A317" s="13"/>
      <c r="B317" s="228"/>
      <c r="C317" s="13"/>
      <c r="D317" s="219" t="s">
        <v>291</v>
      </c>
      <c r="E317" s="229" t="s">
        <v>1</v>
      </c>
      <c r="F317" s="230" t="s">
        <v>726</v>
      </c>
      <c r="G317" s="13"/>
      <c r="H317" s="231">
        <v>501.06999999999999</v>
      </c>
      <c r="I317" s="232"/>
      <c r="J317" s="232"/>
      <c r="K317" s="13"/>
      <c r="L317" s="13"/>
      <c r="M317" s="228"/>
      <c r="N317" s="233"/>
      <c r="O317" s="234"/>
      <c r="P317" s="234"/>
      <c r="Q317" s="234"/>
      <c r="R317" s="234"/>
      <c r="S317" s="234"/>
      <c r="T317" s="234"/>
      <c r="U317" s="234"/>
      <c r="V317" s="234"/>
      <c r="W317" s="234"/>
      <c r="X317" s="235"/>
      <c r="Y317" s="13"/>
      <c r="Z317" s="13"/>
      <c r="AA317" s="13"/>
      <c r="AB317" s="13"/>
      <c r="AC317" s="13"/>
      <c r="AD317" s="13"/>
      <c r="AE317" s="13"/>
      <c r="AT317" s="229" t="s">
        <v>291</v>
      </c>
      <c r="AU317" s="229" t="s">
        <v>89</v>
      </c>
      <c r="AV317" s="13" t="s">
        <v>89</v>
      </c>
      <c r="AW317" s="13" t="s">
        <v>4</v>
      </c>
      <c r="AX317" s="13" t="s">
        <v>87</v>
      </c>
      <c r="AY317" s="229" t="s">
        <v>167</v>
      </c>
    </row>
    <row r="318" s="2" customFormat="1" ht="24" customHeight="1">
      <c r="A318" s="38"/>
      <c r="B318" s="204"/>
      <c r="C318" s="205" t="s">
        <v>727</v>
      </c>
      <c r="D318" s="205" t="s">
        <v>170</v>
      </c>
      <c r="E318" s="206" t="s">
        <v>728</v>
      </c>
      <c r="F318" s="207" t="s">
        <v>729</v>
      </c>
      <c r="G318" s="208" t="s">
        <v>305</v>
      </c>
      <c r="H318" s="209">
        <v>668.70000000000005</v>
      </c>
      <c r="I318" s="210"/>
      <c r="J318" s="210"/>
      <c r="K318" s="211">
        <f>ROUND(P318*H318,2)</f>
        <v>0</v>
      </c>
      <c r="L318" s="207" t="s">
        <v>174</v>
      </c>
      <c r="M318" s="39"/>
      <c r="N318" s="212" t="s">
        <v>1</v>
      </c>
      <c r="O318" s="213" t="s">
        <v>43</v>
      </c>
      <c r="P318" s="214">
        <f>I318+J318</f>
        <v>0</v>
      </c>
      <c r="Q318" s="214">
        <f>ROUND(I318*H318,2)</f>
        <v>0</v>
      </c>
      <c r="R318" s="214">
        <f>ROUND(J318*H318,2)</f>
        <v>0</v>
      </c>
      <c r="S318" s="77"/>
      <c r="T318" s="215">
        <f>S318*H318</f>
        <v>0</v>
      </c>
      <c r="U318" s="215">
        <v>0.106</v>
      </c>
      <c r="V318" s="215">
        <f>U318*H318</f>
        <v>70.882199999999997</v>
      </c>
      <c r="W318" s="215">
        <v>0</v>
      </c>
      <c r="X318" s="216">
        <f>W318*H318</f>
        <v>0</v>
      </c>
      <c r="Y318" s="38"/>
      <c r="Z318" s="38"/>
      <c r="AA318" s="38"/>
      <c r="AB318" s="38"/>
      <c r="AC318" s="38"/>
      <c r="AD318" s="38"/>
      <c r="AE318" s="38"/>
      <c r="AR318" s="217" t="s">
        <v>185</v>
      </c>
      <c r="AT318" s="217" t="s">
        <v>170</v>
      </c>
      <c r="AU318" s="217" t="s">
        <v>89</v>
      </c>
      <c r="AY318" s="19" t="s">
        <v>167</v>
      </c>
      <c r="BE318" s="218">
        <f>IF(O318="základní",K318,0)</f>
        <v>0</v>
      </c>
      <c r="BF318" s="218">
        <f>IF(O318="snížená",K318,0)</f>
        <v>0</v>
      </c>
      <c r="BG318" s="218">
        <f>IF(O318="zákl. přenesená",K318,0)</f>
        <v>0</v>
      </c>
      <c r="BH318" s="218">
        <f>IF(O318="sníž. přenesená",K318,0)</f>
        <v>0</v>
      </c>
      <c r="BI318" s="218">
        <f>IF(O318="nulová",K318,0)</f>
        <v>0</v>
      </c>
      <c r="BJ318" s="19" t="s">
        <v>87</v>
      </c>
      <c r="BK318" s="218">
        <f>ROUND(P318*H318,2)</f>
        <v>0</v>
      </c>
      <c r="BL318" s="19" t="s">
        <v>185</v>
      </c>
      <c r="BM318" s="217" t="s">
        <v>730</v>
      </c>
    </row>
    <row r="319" s="2" customFormat="1">
      <c r="A319" s="38"/>
      <c r="B319" s="39"/>
      <c r="C319" s="38"/>
      <c r="D319" s="219" t="s">
        <v>177</v>
      </c>
      <c r="E319" s="38"/>
      <c r="F319" s="220" t="s">
        <v>731</v>
      </c>
      <c r="G319" s="38"/>
      <c r="H319" s="38"/>
      <c r="I319" s="134"/>
      <c r="J319" s="134"/>
      <c r="K319" s="38"/>
      <c r="L319" s="38"/>
      <c r="M319" s="39"/>
      <c r="N319" s="221"/>
      <c r="O319" s="222"/>
      <c r="P319" s="77"/>
      <c r="Q319" s="77"/>
      <c r="R319" s="77"/>
      <c r="S319" s="77"/>
      <c r="T319" s="77"/>
      <c r="U319" s="77"/>
      <c r="V319" s="77"/>
      <c r="W319" s="77"/>
      <c r="X319" s="78"/>
      <c r="Y319" s="38"/>
      <c r="Z319" s="38"/>
      <c r="AA319" s="38"/>
      <c r="AB319" s="38"/>
      <c r="AC319" s="38"/>
      <c r="AD319" s="38"/>
      <c r="AE319" s="38"/>
      <c r="AT319" s="19" t="s">
        <v>177</v>
      </c>
      <c r="AU319" s="19" t="s">
        <v>89</v>
      </c>
    </row>
    <row r="320" s="13" customFormat="1">
      <c r="A320" s="13"/>
      <c r="B320" s="228"/>
      <c r="C320" s="13"/>
      <c r="D320" s="219" t="s">
        <v>291</v>
      </c>
      <c r="E320" s="229" t="s">
        <v>1</v>
      </c>
      <c r="F320" s="230" t="s">
        <v>732</v>
      </c>
      <c r="G320" s="13"/>
      <c r="H320" s="231">
        <v>668.70000000000005</v>
      </c>
      <c r="I320" s="232"/>
      <c r="J320" s="232"/>
      <c r="K320" s="13"/>
      <c r="L320" s="13"/>
      <c r="M320" s="228"/>
      <c r="N320" s="233"/>
      <c r="O320" s="234"/>
      <c r="P320" s="234"/>
      <c r="Q320" s="234"/>
      <c r="R320" s="234"/>
      <c r="S320" s="234"/>
      <c r="T320" s="234"/>
      <c r="U320" s="234"/>
      <c r="V320" s="234"/>
      <c r="W320" s="234"/>
      <c r="X320" s="235"/>
      <c r="Y320" s="13"/>
      <c r="Z320" s="13"/>
      <c r="AA320" s="13"/>
      <c r="AB320" s="13"/>
      <c r="AC320" s="13"/>
      <c r="AD320" s="13"/>
      <c r="AE320" s="13"/>
      <c r="AT320" s="229" t="s">
        <v>291</v>
      </c>
      <c r="AU320" s="229" t="s">
        <v>89</v>
      </c>
      <c r="AV320" s="13" t="s">
        <v>89</v>
      </c>
      <c r="AW320" s="13" t="s">
        <v>4</v>
      </c>
      <c r="AX320" s="13" t="s">
        <v>87</v>
      </c>
      <c r="AY320" s="229" t="s">
        <v>167</v>
      </c>
    </row>
    <row r="321" s="2" customFormat="1" ht="24" customHeight="1">
      <c r="A321" s="38"/>
      <c r="B321" s="204"/>
      <c r="C321" s="205" t="s">
        <v>407</v>
      </c>
      <c r="D321" s="205" t="s">
        <v>170</v>
      </c>
      <c r="E321" s="206" t="s">
        <v>733</v>
      </c>
      <c r="F321" s="207" t="s">
        <v>734</v>
      </c>
      <c r="G321" s="208" t="s">
        <v>305</v>
      </c>
      <c r="H321" s="209">
        <v>698.10000000000002</v>
      </c>
      <c r="I321" s="210"/>
      <c r="J321" s="210"/>
      <c r="K321" s="211">
        <f>ROUND(P321*H321,2)</f>
        <v>0</v>
      </c>
      <c r="L321" s="207" t="s">
        <v>174</v>
      </c>
      <c r="M321" s="39"/>
      <c r="N321" s="212" t="s">
        <v>1</v>
      </c>
      <c r="O321" s="213" t="s">
        <v>43</v>
      </c>
      <c r="P321" s="214">
        <f>I321+J321</f>
        <v>0</v>
      </c>
      <c r="Q321" s="214">
        <f>ROUND(I321*H321,2)</f>
        <v>0</v>
      </c>
      <c r="R321" s="214">
        <f>ROUND(J321*H321,2)</f>
        <v>0</v>
      </c>
      <c r="S321" s="77"/>
      <c r="T321" s="215">
        <f>S321*H321</f>
        <v>0</v>
      </c>
      <c r="U321" s="215">
        <v>0.27994000000000002</v>
      </c>
      <c r="V321" s="215">
        <f>U321*H321</f>
        <v>195.42611400000001</v>
      </c>
      <c r="W321" s="215">
        <v>0</v>
      </c>
      <c r="X321" s="216">
        <f>W321*H321</f>
        <v>0</v>
      </c>
      <c r="Y321" s="38"/>
      <c r="Z321" s="38"/>
      <c r="AA321" s="38"/>
      <c r="AB321" s="38"/>
      <c r="AC321" s="38"/>
      <c r="AD321" s="38"/>
      <c r="AE321" s="38"/>
      <c r="AR321" s="217" t="s">
        <v>185</v>
      </c>
      <c r="AT321" s="217" t="s">
        <v>170</v>
      </c>
      <c r="AU321" s="217" t="s">
        <v>89</v>
      </c>
      <c r="AY321" s="19" t="s">
        <v>167</v>
      </c>
      <c r="BE321" s="218">
        <f>IF(O321="základní",K321,0)</f>
        <v>0</v>
      </c>
      <c r="BF321" s="218">
        <f>IF(O321="snížená",K321,0)</f>
        <v>0</v>
      </c>
      <c r="BG321" s="218">
        <f>IF(O321="zákl. přenesená",K321,0)</f>
        <v>0</v>
      </c>
      <c r="BH321" s="218">
        <f>IF(O321="sníž. přenesená",K321,0)</f>
        <v>0</v>
      </c>
      <c r="BI321" s="218">
        <f>IF(O321="nulová",K321,0)</f>
        <v>0</v>
      </c>
      <c r="BJ321" s="19" t="s">
        <v>87</v>
      </c>
      <c r="BK321" s="218">
        <f>ROUND(P321*H321,2)</f>
        <v>0</v>
      </c>
      <c r="BL321" s="19" t="s">
        <v>185</v>
      </c>
      <c r="BM321" s="217" t="s">
        <v>735</v>
      </c>
    </row>
    <row r="322" s="2" customFormat="1">
      <c r="A322" s="38"/>
      <c r="B322" s="39"/>
      <c r="C322" s="38"/>
      <c r="D322" s="219" t="s">
        <v>177</v>
      </c>
      <c r="E322" s="38"/>
      <c r="F322" s="220" t="s">
        <v>736</v>
      </c>
      <c r="G322" s="38"/>
      <c r="H322" s="38"/>
      <c r="I322" s="134"/>
      <c r="J322" s="134"/>
      <c r="K322" s="38"/>
      <c r="L322" s="38"/>
      <c r="M322" s="39"/>
      <c r="N322" s="221"/>
      <c r="O322" s="222"/>
      <c r="P322" s="77"/>
      <c r="Q322" s="77"/>
      <c r="R322" s="77"/>
      <c r="S322" s="77"/>
      <c r="T322" s="77"/>
      <c r="U322" s="77"/>
      <c r="V322" s="77"/>
      <c r="W322" s="77"/>
      <c r="X322" s="78"/>
      <c r="Y322" s="38"/>
      <c r="Z322" s="38"/>
      <c r="AA322" s="38"/>
      <c r="AB322" s="38"/>
      <c r="AC322" s="38"/>
      <c r="AD322" s="38"/>
      <c r="AE322" s="38"/>
      <c r="AT322" s="19" t="s">
        <v>177</v>
      </c>
      <c r="AU322" s="19" t="s">
        <v>89</v>
      </c>
    </row>
    <row r="323" s="13" customFormat="1">
      <c r="A323" s="13"/>
      <c r="B323" s="228"/>
      <c r="C323" s="13"/>
      <c r="D323" s="219" t="s">
        <v>291</v>
      </c>
      <c r="E323" s="229" t="s">
        <v>1</v>
      </c>
      <c r="F323" s="230" t="s">
        <v>737</v>
      </c>
      <c r="G323" s="13"/>
      <c r="H323" s="231">
        <v>698.10000000000002</v>
      </c>
      <c r="I323" s="232"/>
      <c r="J323" s="232"/>
      <c r="K323" s="13"/>
      <c r="L323" s="13"/>
      <c r="M323" s="228"/>
      <c r="N323" s="233"/>
      <c r="O323" s="234"/>
      <c r="P323" s="234"/>
      <c r="Q323" s="234"/>
      <c r="R323" s="234"/>
      <c r="S323" s="234"/>
      <c r="T323" s="234"/>
      <c r="U323" s="234"/>
      <c r="V323" s="234"/>
      <c r="W323" s="234"/>
      <c r="X323" s="235"/>
      <c r="Y323" s="13"/>
      <c r="Z323" s="13"/>
      <c r="AA323" s="13"/>
      <c r="AB323" s="13"/>
      <c r="AC323" s="13"/>
      <c r="AD323" s="13"/>
      <c r="AE323" s="13"/>
      <c r="AT323" s="229" t="s">
        <v>291</v>
      </c>
      <c r="AU323" s="229" t="s">
        <v>89</v>
      </c>
      <c r="AV323" s="13" t="s">
        <v>89</v>
      </c>
      <c r="AW323" s="13" t="s">
        <v>4</v>
      </c>
      <c r="AX323" s="13" t="s">
        <v>87</v>
      </c>
      <c r="AY323" s="229" t="s">
        <v>167</v>
      </c>
    </row>
    <row r="324" s="2" customFormat="1" ht="24" customHeight="1">
      <c r="A324" s="38"/>
      <c r="B324" s="204"/>
      <c r="C324" s="205" t="s">
        <v>738</v>
      </c>
      <c r="D324" s="205" t="s">
        <v>170</v>
      </c>
      <c r="E324" s="206" t="s">
        <v>739</v>
      </c>
      <c r="F324" s="207" t="s">
        <v>740</v>
      </c>
      <c r="G324" s="208" t="s">
        <v>305</v>
      </c>
      <c r="H324" s="209">
        <v>2806.6599999999999</v>
      </c>
      <c r="I324" s="210"/>
      <c r="J324" s="210"/>
      <c r="K324" s="211">
        <f>ROUND(P324*H324,2)</f>
        <v>0</v>
      </c>
      <c r="L324" s="207" t="s">
        <v>174</v>
      </c>
      <c r="M324" s="39"/>
      <c r="N324" s="212" t="s">
        <v>1</v>
      </c>
      <c r="O324" s="213" t="s">
        <v>43</v>
      </c>
      <c r="P324" s="214">
        <f>I324+J324</f>
        <v>0</v>
      </c>
      <c r="Q324" s="214">
        <f>ROUND(I324*H324,2)</f>
        <v>0</v>
      </c>
      <c r="R324" s="214">
        <f>ROUND(J324*H324,2)</f>
        <v>0</v>
      </c>
      <c r="S324" s="77"/>
      <c r="T324" s="215">
        <f>S324*H324</f>
        <v>0</v>
      </c>
      <c r="U324" s="215">
        <v>0.378</v>
      </c>
      <c r="V324" s="215">
        <f>U324*H324</f>
        <v>1060.9174799999998</v>
      </c>
      <c r="W324" s="215">
        <v>0</v>
      </c>
      <c r="X324" s="216">
        <f>W324*H324</f>
        <v>0</v>
      </c>
      <c r="Y324" s="38"/>
      <c r="Z324" s="38"/>
      <c r="AA324" s="38"/>
      <c r="AB324" s="38"/>
      <c r="AC324" s="38"/>
      <c r="AD324" s="38"/>
      <c r="AE324" s="38"/>
      <c r="AR324" s="217" t="s">
        <v>185</v>
      </c>
      <c r="AT324" s="217" t="s">
        <v>170</v>
      </c>
      <c r="AU324" s="217" t="s">
        <v>89</v>
      </c>
      <c r="AY324" s="19" t="s">
        <v>167</v>
      </c>
      <c r="BE324" s="218">
        <f>IF(O324="základní",K324,0)</f>
        <v>0</v>
      </c>
      <c r="BF324" s="218">
        <f>IF(O324="snížená",K324,0)</f>
        <v>0</v>
      </c>
      <c r="BG324" s="218">
        <f>IF(O324="zákl. přenesená",K324,0)</f>
        <v>0</v>
      </c>
      <c r="BH324" s="218">
        <f>IF(O324="sníž. přenesená",K324,0)</f>
        <v>0</v>
      </c>
      <c r="BI324" s="218">
        <f>IF(O324="nulová",K324,0)</f>
        <v>0</v>
      </c>
      <c r="BJ324" s="19" t="s">
        <v>87</v>
      </c>
      <c r="BK324" s="218">
        <f>ROUND(P324*H324,2)</f>
        <v>0</v>
      </c>
      <c r="BL324" s="19" t="s">
        <v>185</v>
      </c>
      <c r="BM324" s="217" t="s">
        <v>741</v>
      </c>
    </row>
    <row r="325" s="2" customFormat="1">
      <c r="A325" s="38"/>
      <c r="B325" s="39"/>
      <c r="C325" s="38"/>
      <c r="D325" s="219" t="s">
        <v>177</v>
      </c>
      <c r="E325" s="38"/>
      <c r="F325" s="220" t="s">
        <v>742</v>
      </c>
      <c r="G325" s="38"/>
      <c r="H325" s="38"/>
      <c r="I325" s="134"/>
      <c r="J325" s="134"/>
      <c r="K325" s="38"/>
      <c r="L325" s="38"/>
      <c r="M325" s="39"/>
      <c r="N325" s="221"/>
      <c r="O325" s="222"/>
      <c r="P325" s="77"/>
      <c r="Q325" s="77"/>
      <c r="R325" s="77"/>
      <c r="S325" s="77"/>
      <c r="T325" s="77"/>
      <c r="U325" s="77"/>
      <c r="V325" s="77"/>
      <c r="W325" s="77"/>
      <c r="X325" s="78"/>
      <c r="Y325" s="38"/>
      <c r="Z325" s="38"/>
      <c r="AA325" s="38"/>
      <c r="AB325" s="38"/>
      <c r="AC325" s="38"/>
      <c r="AD325" s="38"/>
      <c r="AE325" s="38"/>
      <c r="AT325" s="19" t="s">
        <v>177</v>
      </c>
      <c r="AU325" s="19" t="s">
        <v>89</v>
      </c>
    </row>
    <row r="326" s="13" customFormat="1">
      <c r="A326" s="13"/>
      <c r="B326" s="228"/>
      <c r="C326" s="13"/>
      <c r="D326" s="219" t="s">
        <v>291</v>
      </c>
      <c r="E326" s="229" t="s">
        <v>1</v>
      </c>
      <c r="F326" s="230" t="s">
        <v>743</v>
      </c>
      <c r="G326" s="13"/>
      <c r="H326" s="231">
        <v>729.57000000000005</v>
      </c>
      <c r="I326" s="232"/>
      <c r="J326" s="232"/>
      <c r="K326" s="13"/>
      <c r="L326" s="13"/>
      <c r="M326" s="228"/>
      <c r="N326" s="233"/>
      <c r="O326" s="234"/>
      <c r="P326" s="234"/>
      <c r="Q326" s="234"/>
      <c r="R326" s="234"/>
      <c r="S326" s="234"/>
      <c r="T326" s="234"/>
      <c r="U326" s="234"/>
      <c r="V326" s="234"/>
      <c r="W326" s="234"/>
      <c r="X326" s="235"/>
      <c r="Y326" s="13"/>
      <c r="Z326" s="13"/>
      <c r="AA326" s="13"/>
      <c r="AB326" s="13"/>
      <c r="AC326" s="13"/>
      <c r="AD326" s="13"/>
      <c r="AE326" s="13"/>
      <c r="AT326" s="229" t="s">
        <v>291</v>
      </c>
      <c r="AU326" s="229" t="s">
        <v>89</v>
      </c>
      <c r="AV326" s="13" t="s">
        <v>89</v>
      </c>
      <c r="AW326" s="13" t="s">
        <v>4</v>
      </c>
      <c r="AX326" s="13" t="s">
        <v>80</v>
      </c>
      <c r="AY326" s="229" t="s">
        <v>167</v>
      </c>
    </row>
    <row r="327" s="13" customFormat="1">
      <c r="A327" s="13"/>
      <c r="B327" s="228"/>
      <c r="C327" s="13"/>
      <c r="D327" s="219" t="s">
        <v>291</v>
      </c>
      <c r="E327" s="229" t="s">
        <v>1</v>
      </c>
      <c r="F327" s="230" t="s">
        <v>744</v>
      </c>
      <c r="G327" s="13"/>
      <c r="H327" s="231">
        <v>25.710000000000001</v>
      </c>
      <c r="I327" s="232"/>
      <c r="J327" s="232"/>
      <c r="K327" s="13"/>
      <c r="L327" s="13"/>
      <c r="M327" s="228"/>
      <c r="N327" s="233"/>
      <c r="O327" s="234"/>
      <c r="P327" s="234"/>
      <c r="Q327" s="234"/>
      <c r="R327" s="234"/>
      <c r="S327" s="234"/>
      <c r="T327" s="234"/>
      <c r="U327" s="234"/>
      <c r="V327" s="234"/>
      <c r="W327" s="234"/>
      <c r="X327" s="235"/>
      <c r="Y327" s="13"/>
      <c r="Z327" s="13"/>
      <c r="AA327" s="13"/>
      <c r="AB327" s="13"/>
      <c r="AC327" s="13"/>
      <c r="AD327" s="13"/>
      <c r="AE327" s="13"/>
      <c r="AT327" s="229" t="s">
        <v>291</v>
      </c>
      <c r="AU327" s="229" t="s">
        <v>89</v>
      </c>
      <c r="AV327" s="13" t="s">
        <v>89</v>
      </c>
      <c r="AW327" s="13" t="s">
        <v>4</v>
      </c>
      <c r="AX327" s="13" t="s">
        <v>80</v>
      </c>
      <c r="AY327" s="229" t="s">
        <v>167</v>
      </c>
    </row>
    <row r="328" s="13" customFormat="1">
      <c r="A328" s="13"/>
      <c r="B328" s="228"/>
      <c r="C328" s="13"/>
      <c r="D328" s="219" t="s">
        <v>291</v>
      </c>
      <c r="E328" s="229" t="s">
        <v>1</v>
      </c>
      <c r="F328" s="230" t="s">
        <v>745</v>
      </c>
      <c r="G328" s="13"/>
      <c r="H328" s="231">
        <v>1608.51</v>
      </c>
      <c r="I328" s="232"/>
      <c r="J328" s="232"/>
      <c r="K328" s="13"/>
      <c r="L328" s="13"/>
      <c r="M328" s="228"/>
      <c r="N328" s="233"/>
      <c r="O328" s="234"/>
      <c r="P328" s="234"/>
      <c r="Q328" s="234"/>
      <c r="R328" s="234"/>
      <c r="S328" s="234"/>
      <c r="T328" s="234"/>
      <c r="U328" s="234"/>
      <c r="V328" s="234"/>
      <c r="W328" s="234"/>
      <c r="X328" s="235"/>
      <c r="Y328" s="13"/>
      <c r="Z328" s="13"/>
      <c r="AA328" s="13"/>
      <c r="AB328" s="13"/>
      <c r="AC328" s="13"/>
      <c r="AD328" s="13"/>
      <c r="AE328" s="13"/>
      <c r="AT328" s="229" t="s">
        <v>291</v>
      </c>
      <c r="AU328" s="229" t="s">
        <v>89</v>
      </c>
      <c r="AV328" s="13" t="s">
        <v>89</v>
      </c>
      <c r="AW328" s="13" t="s">
        <v>4</v>
      </c>
      <c r="AX328" s="13" t="s">
        <v>80</v>
      </c>
      <c r="AY328" s="229" t="s">
        <v>167</v>
      </c>
    </row>
    <row r="329" s="13" customFormat="1">
      <c r="A329" s="13"/>
      <c r="B329" s="228"/>
      <c r="C329" s="13"/>
      <c r="D329" s="219" t="s">
        <v>291</v>
      </c>
      <c r="E329" s="229" t="s">
        <v>1</v>
      </c>
      <c r="F329" s="230" t="s">
        <v>746</v>
      </c>
      <c r="G329" s="13"/>
      <c r="H329" s="231">
        <v>442.87</v>
      </c>
      <c r="I329" s="232"/>
      <c r="J329" s="232"/>
      <c r="K329" s="13"/>
      <c r="L329" s="13"/>
      <c r="M329" s="228"/>
      <c r="N329" s="233"/>
      <c r="O329" s="234"/>
      <c r="P329" s="234"/>
      <c r="Q329" s="234"/>
      <c r="R329" s="234"/>
      <c r="S329" s="234"/>
      <c r="T329" s="234"/>
      <c r="U329" s="234"/>
      <c r="V329" s="234"/>
      <c r="W329" s="234"/>
      <c r="X329" s="235"/>
      <c r="Y329" s="13"/>
      <c r="Z329" s="13"/>
      <c r="AA329" s="13"/>
      <c r="AB329" s="13"/>
      <c r="AC329" s="13"/>
      <c r="AD329" s="13"/>
      <c r="AE329" s="13"/>
      <c r="AT329" s="229" t="s">
        <v>291</v>
      </c>
      <c r="AU329" s="229" t="s">
        <v>89</v>
      </c>
      <c r="AV329" s="13" t="s">
        <v>89</v>
      </c>
      <c r="AW329" s="13" t="s">
        <v>4</v>
      </c>
      <c r="AX329" s="13" t="s">
        <v>80</v>
      </c>
      <c r="AY329" s="229" t="s">
        <v>167</v>
      </c>
    </row>
    <row r="330" s="14" customFormat="1">
      <c r="A330" s="14"/>
      <c r="B330" s="236"/>
      <c r="C330" s="14"/>
      <c r="D330" s="219" t="s">
        <v>291</v>
      </c>
      <c r="E330" s="237" t="s">
        <v>1</v>
      </c>
      <c r="F330" s="238" t="s">
        <v>294</v>
      </c>
      <c r="G330" s="14"/>
      <c r="H330" s="239">
        <v>2806.6599999999999</v>
      </c>
      <c r="I330" s="240"/>
      <c r="J330" s="240"/>
      <c r="K330" s="14"/>
      <c r="L330" s="14"/>
      <c r="M330" s="236"/>
      <c r="N330" s="241"/>
      <c r="O330" s="242"/>
      <c r="P330" s="242"/>
      <c r="Q330" s="242"/>
      <c r="R330" s="242"/>
      <c r="S330" s="242"/>
      <c r="T330" s="242"/>
      <c r="U330" s="242"/>
      <c r="V330" s="242"/>
      <c r="W330" s="242"/>
      <c r="X330" s="243"/>
      <c r="Y330" s="14"/>
      <c r="Z330" s="14"/>
      <c r="AA330" s="14"/>
      <c r="AB330" s="14"/>
      <c r="AC330" s="14"/>
      <c r="AD330" s="14"/>
      <c r="AE330" s="14"/>
      <c r="AT330" s="237" t="s">
        <v>291</v>
      </c>
      <c r="AU330" s="237" t="s">
        <v>89</v>
      </c>
      <c r="AV330" s="14" t="s">
        <v>185</v>
      </c>
      <c r="AW330" s="14" t="s">
        <v>4</v>
      </c>
      <c r="AX330" s="14" t="s">
        <v>87</v>
      </c>
      <c r="AY330" s="237" t="s">
        <v>167</v>
      </c>
    </row>
    <row r="331" s="2" customFormat="1" ht="24" customHeight="1">
      <c r="A331" s="38"/>
      <c r="B331" s="204"/>
      <c r="C331" s="205" t="s">
        <v>412</v>
      </c>
      <c r="D331" s="205" t="s">
        <v>170</v>
      </c>
      <c r="E331" s="206" t="s">
        <v>747</v>
      </c>
      <c r="F331" s="207" t="s">
        <v>748</v>
      </c>
      <c r="G331" s="208" t="s">
        <v>305</v>
      </c>
      <c r="H331" s="209">
        <v>1561.25</v>
      </c>
      <c r="I331" s="210"/>
      <c r="J331" s="210"/>
      <c r="K331" s="211">
        <f>ROUND(P331*H331,2)</f>
        <v>0</v>
      </c>
      <c r="L331" s="207" t="s">
        <v>174</v>
      </c>
      <c r="M331" s="39"/>
      <c r="N331" s="212" t="s">
        <v>1</v>
      </c>
      <c r="O331" s="213" t="s">
        <v>43</v>
      </c>
      <c r="P331" s="214">
        <f>I331+J331</f>
        <v>0</v>
      </c>
      <c r="Q331" s="214">
        <f>ROUND(I331*H331,2)</f>
        <v>0</v>
      </c>
      <c r="R331" s="214">
        <f>ROUND(J331*H331,2)</f>
        <v>0</v>
      </c>
      <c r="S331" s="77"/>
      <c r="T331" s="215">
        <f>S331*H331</f>
        <v>0</v>
      </c>
      <c r="U331" s="215">
        <v>0.47260000000000002</v>
      </c>
      <c r="V331" s="215">
        <f>U331*H331</f>
        <v>737.84675000000004</v>
      </c>
      <c r="W331" s="215">
        <v>0</v>
      </c>
      <c r="X331" s="216">
        <f>W331*H331</f>
        <v>0</v>
      </c>
      <c r="Y331" s="38"/>
      <c r="Z331" s="38"/>
      <c r="AA331" s="38"/>
      <c r="AB331" s="38"/>
      <c r="AC331" s="38"/>
      <c r="AD331" s="38"/>
      <c r="AE331" s="38"/>
      <c r="AR331" s="217" t="s">
        <v>185</v>
      </c>
      <c r="AT331" s="217" t="s">
        <v>170</v>
      </c>
      <c r="AU331" s="217" t="s">
        <v>89</v>
      </c>
      <c r="AY331" s="19" t="s">
        <v>167</v>
      </c>
      <c r="BE331" s="218">
        <f>IF(O331="základní",K331,0)</f>
        <v>0</v>
      </c>
      <c r="BF331" s="218">
        <f>IF(O331="snížená",K331,0)</f>
        <v>0</v>
      </c>
      <c r="BG331" s="218">
        <f>IF(O331="zákl. přenesená",K331,0)</f>
        <v>0</v>
      </c>
      <c r="BH331" s="218">
        <f>IF(O331="sníž. přenesená",K331,0)</f>
        <v>0</v>
      </c>
      <c r="BI331" s="218">
        <f>IF(O331="nulová",K331,0)</f>
        <v>0</v>
      </c>
      <c r="BJ331" s="19" t="s">
        <v>87</v>
      </c>
      <c r="BK331" s="218">
        <f>ROUND(P331*H331,2)</f>
        <v>0</v>
      </c>
      <c r="BL331" s="19" t="s">
        <v>185</v>
      </c>
      <c r="BM331" s="217" t="s">
        <v>749</v>
      </c>
    </row>
    <row r="332" s="2" customFormat="1">
      <c r="A332" s="38"/>
      <c r="B332" s="39"/>
      <c r="C332" s="38"/>
      <c r="D332" s="219" t="s">
        <v>177</v>
      </c>
      <c r="E332" s="38"/>
      <c r="F332" s="220" t="s">
        <v>750</v>
      </c>
      <c r="G332" s="38"/>
      <c r="H332" s="38"/>
      <c r="I332" s="134"/>
      <c r="J332" s="134"/>
      <c r="K332" s="38"/>
      <c r="L332" s="38"/>
      <c r="M332" s="39"/>
      <c r="N332" s="221"/>
      <c r="O332" s="222"/>
      <c r="P332" s="77"/>
      <c r="Q332" s="77"/>
      <c r="R332" s="77"/>
      <c r="S332" s="77"/>
      <c r="T332" s="77"/>
      <c r="U332" s="77"/>
      <c r="V332" s="77"/>
      <c r="W332" s="77"/>
      <c r="X332" s="78"/>
      <c r="Y332" s="38"/>
      <c r="Z332" s="38"/>
      <c r="AA332" s="38"/>
      <c r="AB332" s="38"/>
      <c r="AC332" s="38"/>
      <c r="AD332" s="38"/>
      <c r="AE332" s="38"/>
      <c r="AT332" s="19" t="s">
        <v>177</v>
      </c>
      <c r="AU332" s="19" t="s">
        <v>89</v>
      </c>
    </row>
    <row r="333" s="13" customFormat="1">
      <c r="A333" s="13"/>
      <c r="B333" s="228"/>
      <c r="C333" s="13"/>
      <c r="D333" s="219" t="s">
        <v>291</v>
      </c>
      <c r="E333" s="229" t="s">
        <v>1</v>
      </c>
      <c r="F333" s="230" t="s">
        <v>751</v>
      </c>
      <c r="G333" s="13"/>
      <c r="H333" s="231">
        <v>104.5</v>
      </c>
      <c r="I333" s="232"/>
      <c r="J333" s="232"/>
      <c r="K333" s="13"/>
      <c r="L333" s="13"/>
      <c r="M333" s="228"/>
      <c r="N333" s="233"/>
      <c r="O333" s="234"/>
      <c r="P333" s="234"/>
      <c r="Q333" s="234"/>
      <c r="R333" s="234"/>
      <c r="S333" s="234"/>
      <c r="T333" s="234"/>
      <c r="U333" s="234"/>
      <c r="V333" s="234"/>
      <c r="W333" s="234"/>
      <c r="X333" s="235"/>
      <c r="Y333" s="13"/>
      <c r="Z333" s="13"/>
      <c r="AA333" s="13"/>
      <c r="AB333" s="13"/>
      <c r="AC333" s="13"/>
      <c r="AD333" s="13"/>
      <c r="AE333" s="13"/>
      <c r="AT333" s="229" t="s">
        <v>291</v>
      </c>
      <c r="AU333" s="229" t="s">
        <v>89</v>
      </c>
      <c r="AV333" s="13" t="s">
        <v>89</v>
      </c>
      <c r="AW333" s="13" t="s">
        <v>4</v>
      </c>
      <c r="AX333" s="13" t="s">
        <v>80</v>
      </c>
      <c r="AY333" s="229" t="s">
        <v>167</v>
      </c>
    </row>
    <row r="334" s="13" customFormat="1">
      <c r="A334" s="13"/>
      <c r="B334" s="228"/>
      <c r="C334" s="13"/>
      <c r="D334" s="219" t="s">
        <v>291</v>
      </c>
      <c r="E334" s="229" t="s">
        <v>1</v>
      </c>
      <c r="F334" s="230" t="s">
        <v>752</v>
      </c>
      <c r="G334" s="13"/>
      <c r="H334" s="231">
        <v>144.81999999999999</v>
      </c>
      <c r="I334" s="232"/>
      <c r="J334" s="232"/>
      <c r="K334" s="13"/>
      <c r="L334" s="13"/>
      <c r="M334" s="228"/>
      <c r="N334" s="233"/>
      <c r="O334" s="234"/>
      <c r="P334" s="234"/>
      <c r="Q334" s="234"/>
      <c r="R334" s="234"/>
      <c r="S334" s="234"/>
      <c r="T334" s="234"/>
      <c r="U334" s="234"/>
      <c r="V334" s="234"/>
      <c r="W334" s="234"/>
      <c r="X334" s="235"/>
      <c r="Y334" s="13"/>
      <c r="Z334" s="13"/>
      <c r="AA334" s="13"/>
      <c r="AB334" s="13"/>
      <c r="AC334" s="13"/>
      <c r="AD334" s="13"/>
      <c r="AE334" s="13"/>
      <c r="AT334" s="229" t="s">
        <v>291</v>
      </c>
      <c r="AU334" s="229" t="s">
        <v>89</v>
      </c>
      <c r="AV334" s="13" t="s">
        <v>89</v>
      </c>
      <c r="AW334" s="13" t="s">
        <v>4</v>
      </c>
      <c r="AX334" s="13" t="s">
        <v>80</v>
      </c>
      <c r="AY334" s="229" t="s">
        <v>167</v>
      </c>
    </row>
    <row r="335" s="13" customFormat="1">
      <c r="A335" s="13"/>
      <c r="B335" s="228"/>
      <c r="C335" s="13"/>
      <c r="D335" s="219" t="s">
        <v>291</v>
      </c>
      <c r="E335" s="229" t="s">
        <v>1</v>
      </c>
      <c r="F335" s="230" t="s">
        <v>753</v>
      </c>
      <c r="G335" s="13"/>
      <c r="H335" s="231">
        <v>1311.9300000000001</v>
      </c>
      <c r="I335" s="232"/>
      <c r="J335" s="232"/>
      <c r="K335" s="13"/>
      <c r="L335" s="13"/>
      <c r="M335" s="228"/>
      <c r="N335" s="233"/>
      <c r="O335" s="234"/>
      <c r="P335" s="234"/>
      <c r="Q335" s="234"/>
      <c r="R335" s="234"/>
      <c r="S335" s="234"/>
      <c r="T335" s="234"/>
      <c r="U335" s="234"/>
      <c r="V335" s="234"/>
      <c r="W335" s="234"/>
      <c r="X335" s="235"/>
      <c r="Y335" s="13"/>
      <c r="Z335" s="13"/>
      <c r="AA335" s="13"/>
      <c r="AB335" s="13"/>
      <c r="AC335" s="13"/>
      <c r="AD335" s="13"/>
      <c r="AE335" s="13"/>
      <c r="AT335" s="229" t="s">
        <v>291</v>
      </c>
      <c r="AU335" s="229" t="s">
        <v>89</v>
      </c>
      <c r="AV335" s="13" t="s">
        <v>89</v>
      </c>
      <c r="AW335" s="13" t="s">
        <v>4</v>
      </c>
      <c r="AX335" s="13" t="s">
        <v>80</v>
      </c>
      <c r="AY335" s="229" t="s">
        <v>167</v>
      </c>
    </row>
    <row r="336" s="14" customFormat="1">
      <c r="A336" s="14"/>
      <c r="B336" s="236"/>
      <c r="C336" s="14"/>
      <c r="D336" s="219" t="s">
        <v>291</v>
      </c>
      <c r="E336" s="237" t="s">
        <v>1</v>
      </c>
      <c r="F336" s="238" t="s">
        <v>294</v>
      </c>
      <c r="G336" s="14"/>
      <c r="H336" s="239">
        <v>1561.25</v>
      </c>
      <c r="I336" s="240"/>
      <c r="J336" s="240"/>
      <c r="K336" s="14"/>
      <c r="L336" s="14"/>
      <c r="M336" s="236"/>
      <c r="N336" s="241"/>
      <c r="O336" s="242"/>
      <c r="P336" s="242"/>
      <c r="Q336" s="242"/>
      <c r="R336" s="242"/>
      <c r="S336" s="242"/>
      <c r="T336" s="242"/>
      <c r="U336" s="242"/>
      <c r="V336" s="242"/>
      <c r="W336" s="242"/>
      <c r="X336" s="243"/>
      <c r="Y336" s="14"/>
      <c r="Z336" s="14"/>
      <c r="AA336" s="14"/>
      <c r="AB336" s="14"/>
      <c r="AC336" s="14"/>
      <c r="AD336" s="14"/>
      <c r="AE336" s="14"/>
      <c r="AT336" s="237" t="s">
        <v>291</v>
      </c>
      <c r="AU336" s="237" t="s">
        <v>89</v>
      </c>
      <c r="AV336" s="14" t="s">
        <v>185</v>
      </c>
      <c r="AW336" s="14" t="s">
        <v>4</v>
      </c>
      <c r="AX336" s="14" t="s">
        <v>87</v>
      </c>
      <c r="AY336" s="237" t="s">
        <v>167</v>
      </c>
    </row>
    <row r="337" s="2" customFormat="1" ht="24" customHeight="1">
      <c r="A337" s="38"/>
      <c r="B337" s="204"/>
      <c r="C337" s="205" t="s">
        <v>754</v>
      </c>
      <c r="D337" s="205" t="s">
        <v>170</v>
      </c>
      <c r="E337" s="206" t="s">
        <v>755</v>
      </c>
      <c r="F337" s="207" t="s">
        <v>756</v>
      </c>
      <c r="G337" s="208" t="s">
        <v>305</v>
      </c>
      <c r="H337" s="209">
        <v>92.715999999999994</v>
      </c>
      <c r="I337" s="210"/>
      <c r="J337" s="210"/>
      <c r="K337" s="211">
        <f>ROUND(P337*H337,2)</f>
        <v>0</v>
      </c>
      <c r="L337" s="207" t="s">
        <v>174</v>
      </c>
      <c r="M337" s="39"/>
      <c r="N337" s="212" t="s">
        <v>1</v>
      </c>
      <c r="O337" s="213" t="s">
        <v>43</v>
      </c>
      <c r="P337" s="214">
        <f>I337+J337</f>
        <v>0</v>
      </c>
      <c r="Q337" s="214">
        <f>ROUND(I337*H337,2)</f>
        <v>0</v>
      </c>
      <c r="R337" s="214">
        <f>ROUND(J337*H337,2)</f>
        <v>0</v>
      </c>
      <c r="S337" s="77"/>
      <c r="T337" s="215">
        <f>S337*H337</f>
        <v>0</v>
      </c>
      <c r="U337" s="215">
        <v>0</v>
      </c>
      <c r="V337" s="215">
        <f>U337*H337</f>
        <v>0</v>
      </c>
      <c r="W337" s="215">
        <v>0</v>
      </c>
      <c r="X337" s="216">
        <f>W337*H337</f>
        <v>0</v>
      </c>
      <c r="Y337" s="38"/>
      <c r="Z337" s="38"/>
      <c r="AA337" s="38"/>
      <c r="AB337" s="38"/>
      <c r="AC337" s="38"/>
      <c r="AD337" s="38"/>
      <c r="AE337" s="38"/>
      <c r="AR337" s="217" t="s">
        <v>185</v>
      </c>
      <c r="AT337" s="217" t="s">
        <v>170</v>
      </c>
      <c r="AU337" s="217" t="s">
        <v>89</v>
      </c>
      <c r="AY337" s="19" t="s">
        <v>167</v>
      </c>
      <c r="BE337" s="218">
        <f>IF(O337="základní",K337,0)</f>
        <v>0</v>
      </c>
      <c r="BF337" s="218">
        <f>IF(O337="snížená",K337,0)</f>
        <v>0</v>
      </c>
      <c r="BG337" s="218">
        <f>IF(O337="zákl. přenesená",K337,0)</f>
        <v>0</v>
      </c>
      <c r="BH337" s="218">
        <f>IF(O337="sníž. přenesená",K337,0)</f>
        <v>0</v>
      </c>
      <c r="BI337" s="218">
        <f>IF(O337="nulová",K337,0)</f>
        <v>0</v>
      </c>
      <c r="BJ337" s="19" t="s">
        <v>87</v>
      </c>
      <c r="BK337" s="218">
        <f>ROUND(P337*H337,2)</f>
        <v>0</v>
      </c>
      <c r="BL337" s="19" t="s">
        <v>185</v>
      </c>
      <c r="BM337" s="217" t="s">
        <v>757</v>
      </c>
    </row>
    <row r="338" s="2" customFormat="1">
      <c r="A338" s="38"/>
      <c r="B338" s="39"/>
      <c r="C338" s="38"/>
      <c r="D338" s="219" t="s">
        <v>177</v>
      </c>
      <c r="E338" s="38"/>
      <c r="F338" s="220" t="s">
        <v>758</v>
      </c>
      <c r="G338" s="38"/>
      <c r="H338" s="38"/>
      <c r="I338" s="134"/>
      <c r="J338" s="134"/>
      <c r="K338" s="38"/>
      <c r="L338" s="38"/>
      <c r="M338" s="39"/>
      <c r="N338" s="221"/>
      <c r="O338" s="222"/>
      <c r="P338" s="77"/>
      <c r="Q338" s="77"/>
      <c r="R338" s="77"/>
      <c r="S338" s="77"/>
      <c r="T338" s="77"/>
      <c r="U338" s="77"/>
      <c r="V338" s="77"/>
      <c r="W338" s="77"/>
      <c r="X338" s="78"/>
      <c r="Y338" s="38"/>
      <c r="Z338" s="38"/>
      <c r="AA338" s="38"/>
      <c r="AB338" s="38"/>
      <c r="AC338" s="38"/>
      <c r="AD338" s="38"/>
      <c r="AE338" s="38"/>
      <c r="AT338" s="19" t="s">
        <v>177</v>
      </c>
      <c r="AU338" s="19" t="s">
        <v>89</v>
      </c>
    </row>
    <row r="339" s="2" customFormat="1">
      <c r="A339" s="38"/>
      <c r="B339" s="39"/>
      <c r="C339" s="38"/>
      <c r="D339" s="219" t="s">
        <v>288</v>
      </c>
      <c r="E339" s="38"/>
      <c r="F339" s="223" t="s">
        <v>759</v>
      </c>
      <c r="G339" s="38"/>
      <c r="H339" s="38"/>
      <c r="I339" s="134"/>
      <c r="J339" s="134"/>
      <c r="K339" s="38"/>
      <c r="L339" s="38"/>
      <c r="M339" s="39"/>
      <c r="N339" s="221"/>
      <c r="O339" s="222"/>
      <c r="P339" s="77"/>
      <c r="Q339" s="77"/>
      <c r="R339" s="77"/>
      <c r="S339" s="77"/>
      <c r="T339" s="77"/>
      <c r="U339" s="77"/>
      <c r="V339" s="77"/>
      <c r="W339" s="77"/>
      <c r="X339" s="78"/>
      <c r="Y339" s="38"/>
      <c r="Z339" s="38"/>
      <c r="AA339" s="38"/>
      <c r="AB339" s="38"/>
      <c r="AC339" s="38"/>
      <c r="AD339" s="38"/>
      <c r="AE339" s="38"/>
      <c r="AT339" s="19" t="s">
        <v>288</v>
      </c>
      <c r="AU339" s="19" t="s">
        <v>89</v>
      </c>
    </row>
    <row r="340" s="13" customFormat="1">
      <c r="A340" s="13"/>
      <c r="B340" s="228"/>
      <c r="C340" s="13"/>
      <c r="D340" s="219" t="s">
        <v>291</v>
      </c>
      <c r="E340" s="229" t="s">
        <v>1</v>
      </c>
      <c r="F340" s="230" t="s">
        <v>760</v>
      </c>
      <c r="G340" s="13"/>
      <c r="H340" s="231">
        <v>92.715999999999994</v>
      </c>
      <c r="I340" s="232"/>
      <c r="J340" s="232"/>
      <c r="K340" s="13"/>
      <c r="L340" s="13"/>
      <c r="M340" s="228"/>
      <c r="N340" s="233"/>
      <c r="O340" s="234"/>
      <c r="P340" s="234"/>
      <c r="Q340" s="234"/>
      <c r="R340" s="234"/>
      <c r="S340" s="234"/>
      <c r="T340" s="234"/>
      <c r="U340" s="234"/>
      <c r="V340" s="234"/>
      <c r="W340" s="234"/>
      <c r="X340" s="235"/>
      <c r="Y340" s="13"/>
      <c r="Z340" s="13"/>
      <c r="AA340" s="13"/>
      <c r="AB340" s="13"/>
      <c r="AC340" s="13"/>
      <c r="AD340" s="13"/>
      <c r="AE340" s="13"/>
      <c r="AT340" s="229" t="s">
        <v>291</v>
      </c>
      <c r="AU340" s="229" t="s">
        <v>89</v>
      </c>
      <c r="AV340" s="13" t="s">
        <v>89</v>
      </c>
      <c r="AW340" s="13" t="s">
        <v>4</v>
      </c>
      <c r="AX340" s="13" t="s">
        <v>87</v>
      </c>
      <c r="AY340" s="229" t="s">
        <v>167</v>
      </c>
    </row>
    <row r="341" s="2" customFormat="1" ht="24" customHeight="1">
      <c r="A341" s="38"/>
      <c r="B341" s="204"/>
      <c r="C341" s="205" t="s">
        <v>416</v>
      </c>
      <c r="D341" s="205" t="s">
        <v>170</v>
      </c>
      <c r="E341" s="206" t="s">
        <v>761</v>
      </c>
      <c r="F341" s="207" t="s">
        <v>762</v>
      </c>
      <c r="G341" s="208" t="s">
        <v>305</v>
      </c>
      <c r="H341" s="209">
        <v>269.714</v>
      </c>
      <c r="I341" s="210"/>
      <c r="J341" s="210"/>
      <c r="K341" s="211">
        <f>ROUND(P341*H341,2)</f>
        <v>0</v>
      </c>
      <c r="L341" s="207" t="s">
        <v>174</v>
      </c>
      <c r="M341" s="39"/>
      <c r="N341" s="212" t="s">
        <v>1</v>
      </c>
      <c r="O341" s="213" t="s">
        <v>43</v>
      </c>
      <c r="P341" s="214">
        <f>I341+J341</f>
        <v>0</v>
      </c>
      <c r="Q341" s="214">
        <f>ROUND(I341*H341,2)</f>
        <v>0</v>
      </c>
      <c r="R341" s="214">
        <f>ROUND(J341*H341,2)</f>
        <v>0</v>
      </c>
      <c r="S341" s="77"/>
      <c r="T341" s="215">
        <f>S341*H341</f>
        <v>0</v>
      </c>
      <c r="U341" s="215">
        <v>0</v>
      </c>
      <c r="V341" s="215">
        <f>U341*H341</f>
        <v>0</v>
      </c>
      <c r="W341" s="215">
        <v>0</v>
      </c>
      <c r="X341" s="216">
        <f>W341*H341</f>
        <v>0</v>
      </c>
      <c r="Y341" s="38"/>
      <c r="Z341" s="38"/>
      <c r="AA341" s="38"/>
      <c r="AB341" s="38"/>
      <c r="AC341" s="38"/>
      <c r="AD341" s="38"/>
      <c r="AE341" s="38"/>
      <c r="AR341" s="217" t="s">
        <v>185</v>
      </c>
      <c r="AT341" s="217" t="s">
        <v>170</v>
      </c>
      <c r="AU341" s="217" t="s">
        <v>89</v>
      </c>
      <c r="AY341" s="19" t="s">
        <v>167</v>
      </c>
      <c r="BE341" s="218">
        <f>IF(O341="základní",K341,0)</f>
        <v>0</v>
      </c>
      <c r="BF341" s="218">
        <f>IF(O341="snížená",K341,0)</f>
        <v>0</v>
      </c>
      <c r="BG341" s="218">
        <f>IF(O341="zákl. přenesená",K341,0)</f>
        <v>0</v>
      </c>
      <c r="BH341" s="218">
        <f>IF(O341="sníž. přenesená",K341,0)</f>
        <v>0</v>
      </c>
      <c r="BI341" s="218">
        <f>IF(O341="nulová",K341,0)</f>
        <v>0</v>
      </c>
      <c r="BJ341" s="19" t="s">
        <v>87</v>
      </c>
      <c r="BK341" s="218">
        <f>ROUND(P341*H341,2)</f>
        <v>0</v>
      </c>
      <c r="BL341" s="19" t="s">
        <v>185</v>
      </c>
      <c r="BM341" s="217" t="s">
        <v>763</v>
      </c>
    </row>
    <row r="342" s="2" customFormat="1">
      <c r="A342" s="38"/>
      <c r="B342" s="39"/>
      <c r="C342" s="38"/>
      <c r="D342" s="219" t="s">
        <v>177</v>
      </c>
      <c r="E342" s="38"/>
      <c r="F342" s="220" t="s">
        <v>764</v>
      </c>
      <c r="G342" s="38"/>
      <c r="H342" s="38"/>
      <c r="I342" s="134"/>
      <c r="J342" s="134"/>
      <c r="K342" s="38"/>
      <c r="L342" s="38"/>
      <c r="M342" s="39"/>
      <c r="N342" s="221"/>
      <c r="O342" s="222"/>
      <c r="P342" s="77"/>
      <c r="Q342" s="77"/>
      <c r="R342" s="77"/>
      <c r="S342" s="77"/>
      <c r="T342" s="77"/>
      <c r="U342" s="77"/>
      <c r="V342" s="77"/>
      <c r="W342" s="77"/>
      <c r="X342" s="78"/>
      <c r="Y342" s="38"/>
      <c r="Z342" s="38"/>
      <c r="AA342" s="38"/>
      <c r="AB342" s="38"/>
      <c r="AC342" s="38"/>
      <c r="AD342" s="38"/>
      <c r="AE342" s="38"/>
      <c r="AT342" s="19" t="s">
        <v>177</v>
      </c>
      <c r="AU342" s="19" t="s">
        <v>89</v>
      </c>
    </row>
    <row r="343" s="2" customFormat="1">
      <c r="A343" s="38"/>
      <c r="B343" s="39"/>
      <c r="C343" s="38"/>
      <c r="D343" s="219" t="s">
        <v>288</v>
      </c>
      <c r="E343" s="38"/>
      <c r="F343" s="223" t="s">
        <v>759</v>
      </c>
      <c r="G343" s="38"/>
      <c r="H343" s="38"/>
      <c r="I343" s="134"/>
      <c r="J343" s="134"/>
      <c r="K343" s="38"/>
      <c r="L343" s="38"/>
      <c r="M343" s="39"/>
      <c r="N343" s="221"/>
      <c r="O343" s="222"/>
      <c r="P343" s="77"/>
      <c r="Q343" s="77"/>
      <c r="R343" s="77"/>
      <c r="S343" s="77"/>
      <c r="T343" s="77"/>
      <c r="U343" s="77"/>
      <c r="V343" s="77"/>
      <c r="W343" s="77"/>
      <c r="X343" s="78"/>
      <c r="Y343" s="38"/>
      <c r="Z343" s="38"/>
      <c r="AA343" s="38"/>
      <c r="AB343" s="38"/>
      <c r="AC343" s="38"/>
      <c r="AD343" s="38"/>
      <c r="AE343" s="38"/>
      <c r="AT343" s="19" t="s">
        <v>288</v>
      </c>
      <c r="AU343" s="19" t="s">
        <v>89</v>
      </c>
    </row>
    <row r="344" s="13" customFormat="1">
      <c r="A344" s="13"/>
      <c r="B344" s="228"/>
      <c r="C344" s="13"/>
      <c r="D344" s="219" t="s">
        <v>291</v>
      </c>
      <c r="E344" s="229" t="s">
        <v>1</v>
      </c>
      <c r="F344" s="230" t="s">
        <v>765</v>
      </c>
      <c r="G344" s="13"/>
      <c r="H344" s="231">
        <v>269.714</v>
      </c>
      <c r="I344" s="232"/>
      <c r="J344" s="232"/>
      <c r="K344" s="13"/>
      <c r="L344" s="13"/>
      <c r="M344" s="228"/>
      <c r="N344" s="233"/>
      <c r="O344" s="234"/>
      <c r="P344" s="234"/>
      <c r="Q344" s="234"/>
      <c r="R344" s="234"/>
      <c r="S344" s="234"/>
      <c r="T344" s="234"/>
      <c r="U344" s="234"/>
      <c r="V344" s="234"/>
      <c r="W344" s="234"/>
      <c r="X344" s="235"/>
      <c r="Y344" s="13"/>
      <c r="Z344" s="13"/>
      <c r="AA344" s="13"/>
      <c r="AB344" s="13"/>
      <c r="AC344" s="13"/>
      <c r="AD344" s="13"/>
      <c r="AE344" s="13"/>
      <c r="AT344" s="229" t="s">
        <v>291</v>
      </c>
      <c r="AU344" s="229" t="s">
        <v>89</v>
      </c>
      <c r="AV344" s="13" t="s">
        <v>89</v>
      </c>
      <c r="AW344" s="13" t="s">
        <v>4</v>
      </c>
      <c r="AX344" s="13" t="s">
        <v>80</v>
      </c>
      <c r="AY344" s="229" t="s">
        <v>167</v>
      </c>
    </row>
    <row r="345" s="14" customFormat="1">
      <c r="A345" s="14"/>
      <c r="B345" s="236"/>
      <c r="C345" s="14"/>
      <c r="D345" s="219" t="s">
        <v>291</v>
      </c>
      <c r="E345" s="237" t="s">
        <v>1</v>
      </c>
      <c r="F345" s="238" t="s">
        <v>294</v>
      </c>
      <c r="G345" s="14"/>
      <c r="H345" s="239">
        <v>269.714</v>
      </c>
      <c r="I345" s="240"/>
      <c r="J345" s="240"/>
      <c r="K345" s="14"/>
      <c r="L345" s="14"/>
      <c r="M345" s="236"/>
      <c r="N345" s="241"/>
      <c r="O345" s="242"/>
      <c r="P345" s="242"/>
      <c r="Q345" s="242"/>
      <c r="R345" s="242"/>
      <c r="S345" s="242"/>
      <c r="T345" s="242"/>
      <c r="U345" s="242"/>
      <c r="V345" s="242"/>
      <c r="W345" s="242"/>
      <c r="X345" s="243"/>
      <c r="Y345" s="14"/>
      <c r="Z345" s="14"/>
      <c r="AA345" s="14"/>
      <c r="AB345" s="14"/>
      <c r="AC345" s="14"/>
      <c r="AD345" s="14"/>
      <c r="AE345" s="14"/>
      <c r="AT345" s="237" t="s">
        <v>291</v>
      </c>
      <c r="AU345" s="237" t="s">
        <v>89</v>
      </c>
      <c r="AV345" s="14" t="s">
        <v>185</v>
      </c>
      <c r="AW345" s="14" t="s">
        <v>4</v>
      </c>
      <c r="AX345" s="14" t="s">
        <v>87</v>
      </c>
      <c r="AY345" s="237" t="s">
        <v>167</v>
      </c>
    </row>
    <row r="346" s="2" customFormat="1" ht="24" customHeight="1">
      <c r="A346" s="38"/>
      <c r="B346" s="204"/>
      <c r="C346" s="205" t="s">
        <v>766</v>
      </c>
      <c r="D346" s="205" t="s">
        <v>170</v>
      </c>
      <c r="E346" s="206" t="s">
        <v>767</v>
      </c>
      <c r="F346" s="207" t="s">
        <v>768</v>
      </c>
      <c r="G346" s="208" t="s">
        <v>305</v>
      </c>
      <c r="H346" s="209">
        <v>657.84000000000003</v>
      </c>
      <c r="I346" s="210"/>
      <c r="J346" s="210"/>
      <c r="K346" s="211">
        <f>ROUND(P346*H346,2)</f>
        <v>0</v>
      </c>
      <c r="L346" s="207" t="s">
        <v>174</v>
      </c>
      <c r="M346" s="39"/>
      <c r="N346" s="212" t="s">
        <v>1</v>
      </c>
      <c r="O346" s="213" t="s">
        <v>43</v>
      </c>
      <c r="P346" s="214">
        <f>I346+J346</f>
        <v>0</v>
      </c>
      <c r="Q346" s="214">
        <f>ROUND(I346*H346,2)</f>
        <v>0</v>
      </c>
      <c r="R346" s="214">
        <f>ROUND(J346*H346,2)</f>
        <v>0</v>
      </c>
      <c r="S346" s="77"/>
      <c r="T346" s="215">
        <f>S346*H346</f>
        <v>0</v>
      </c>
      <c r="U346" s="215">
        <v>0</v>
      </c>
      <c r="V346" s="215">
        <f>U346*H346</f>
        <v>0</v>
      </c>
      <c r="W346" s="215">
        <v>0</v>
      </c>
      <c r="X346" s="216">
        <f>W346*H346</f>
        <v>0</v>
      </c>
      <c r="Y346" s="38"/>
      <c r="Z346" s="38"/>
      <c r="AA346" s="38"/>
      <c r="AB346" s="38"/>
      <c r="AC346" s="38"/>
      <c r="AD346" s="38"/>
      <c r="AE346" s="38"/>
      <c r="AR346" s="217" t="s">
        <v>185</v>
      </c>
      <c r="AT346" s="217" t="s">
        <v>170</v>
      </c>
      <c r="AU346" s="217" t="s">
        <v>89</v>
      </c>
      <c r="AY346" s="19" t="s">
        <v>167</v>
      </c>
      <c r="BE346" s="218">
        <f>IF(O346="základní",K346,0)</f>
        <v>0</v>
      </c>
      <c r="BF346" s="218">
        <f>IF(O346="snížená",K346,0)</f>
        <v>0</v>
      </c>
      <c r="BG346" s="218">
        <f>IF(O346="zákl. přenesená",K346,0)</f>
        <v>0</v>
      </c>
      <c r="BH346" s="218">
        <f>IF(O346="sníž. přenesená",K346,0)</f>
        <v>0</v>
      </c>
      <c r="BI346" s="218">
        <f>IF(O346="nulová",K346,0)</f>
        <v>0</v>
      </c>
      <c r="BJ346" s="19" t="s">
        <v>87</v>
      </c>
      <c r="BK346" s="218">
        <f>ROUND(P346*H346,2)</f>
        <v>0</v>
      </c>
      <c r="BL346" s="19" t="s">
        <v>185</v>
      </c>
      <c r="BM346" s="217" t="s">
        <v>769</v>
      </c>
    </row>
    <row r="347" s="2" customFormat="1">
      <c r="A347" s="38"/>
      <c r="B347" s="39"/>
      <c r="C347" s="38"/>
      <c r="D347" s="219" t="s">
        <v>177</v>
      </c>
      <c r="E347" s="38"/>
      <c r="F347" s="220" t="s">
        <v>770</v>
      </c>
      <c r="G347" s="38"/>
      <c r="H347" s="38"/>
      <c r="I347" s="134"/>
      <c r="J347" s="134"/>
      <c r="K347" s="38"/>
      <c r="L347" s="38"/>
      <c r="M347" s="39"/>
      <c r="N347" s="221"/>
      <c r="O347" s="222"/>
      <c r="P347" s="77"/>
      <c r="Q347" s="77"/>
      <c r="R347" s="77"/>
      <c r="S347" s="77"/>
      <c r="T347" s="77"/>
      <c r="U347" s="77"/>
      <c r="V347" s="77"/>
      <c r="W347" s="77"/>
      <c r="X347" s="78"/>
      <c r="Y347" s="38"/>
      <c r="Z347" s="38"/>
      <c r="AA347" s="38"/>
      <c r="AB347" s="38"/>
      <c r="AC347" s="38"/>
      <c r="AD347" s="38"/>
      <c r="AE347" s="38"/>
      <c r="AT347" s="19" t="s">
        <v>177</v>
      </c>
      <c r="AU347" s="19" t="s">
        <v>89</v>
      </c>
    </row>
    <row r="348" s="2" customFormat="1">
      <c r="A348" s="38"/>
      <c r="B348" s="39"/>
      <c r="C348" s="38"/>
      <c r="D348" s="219" t="s">
        <v>288</v>
      </c>
      <c r="E348" s="38"/>
      <c r="F348" s="223" t="s">
        <v>759</v>
      </c>
      <c r="G348" s="38"/>
      <c r="H348" s="38"/>
      <c r="I348" s="134"/>
      <c r="J348" s="134"/>
      <c r="K348" s="38"/>
      <c r="L348" s="38"/>
      <c r="M348" s="39"/>
      <c r="N348" s="221"/>
      <c r="O348" s="222"/>
      <c r="P348" s="77"/>
      <c r="Q348" s="77"/>
      <c r="R348" s="77"/>
      <c r="S348" s="77"/>
      <c r="T348" s="77"/>
      <c r="U348" s="77"/>
      <c r="V348" s="77"/>
      <c r="W348" s="77"/>
      <c r="X348" s="78"/>
      <c r="Y348" s="38"/>
      <c r="Z348" s="38"/>
      <c r="AA348" s="38"/>
      <c r="AB348" s="38"/>
      <c r="AC348" s="38"/>
      <c r="AD348" s="38"/>
      <c r="AE348" s="38"/>
      <c r="AT348" s="19" t="s">
        <v>288</v>
      </c>
      <c r="AU348" s="19" t="s">
        <v>89</v>
      </c>
    </row>
    <row r="349" s="13" customFormat="1">
      <c r="A349" s="13"/>
      <c r="B349" s="228"/>
      <c r="C349" s="13"/>
      <c r="D349" s="219" t="s">
        <v>291</v>
      </c>
      <c r="E349" s="229" t="s">
        <v>1</v>
      </c>
      <c r="F349" s="230" t="s">
        <v>771</v>
      </c>
      <c r="G349" s="13"/>
      <c r="H349" s="231">
        <v>657.84000000000003</v>
      </c>
      <c r="I349" s="232"/>
      <c r="J349" s="232"/>
      <c r="K349" s="13"/>
      <c r="L349" s="13"/>
      <c r="M349" s="228"/>
      <c r="N349" s="233"/>
      <c r="O349" s="234"/>
      <c r="P349" s="234"/>
      <c r="Q349" s="234"/>
      <c r="R349" s="234"/>
      <c r="S349" s="234"/>
      <c r="T349" s="234"/>
      <c r="U349" s="234"/>
      <c r="V349" s="234"/>
      <c r="W349" s="234"/>
      <c r="X349" s="235"/>
      <c r="Y349" s="13"/>
      <c r="Z349" s="13"/>
      <c r="AA349" s="13"/>
      <c r="AB349" s="13"/>
      <c r="AC349" s="13"/>
      <c r="AD349" s="13"/>
      <c r="AE349" s="13"/>
      <c r="AT349" s="229" t="s">
        <v>291</v>
      </c>
      <c r="AU349" s="229" t="s">
        <v>89</v>
      </c>
      <c r="AV349" s="13" t="s">
        <v>89</v>
      </c>
      <c r="AW349" s="13" t="s">
        <v>4</v>
      </c>
      <c r="AX349" s="13" t="s">
        <v>87</v>
      </c>
      <c r="AY349" s="229" t="s">
        <v>167</v>
      </c>
    </row>
    <row r="350" s="2" customFormat="1" ht="24" customHeight="1">
      <c r="A350" s="38"/>
      <c r="B350" s="204"/>
      <c r="C350" s="205" t="s">
        <v>440</v>
      </c>
      <c r="D350" s="205" t="s">
        <v>170</v>
      </c>
      <c r="E350" s="206" t="s">
        <v>772</v>
      </c>
      <c r="F350" s="207" t="s">
        <v>773</v>
      </c>
      <c r="G350" s="208" t="s">
        <v>305</v>
      </c>
      <c r="H350" s="209">
        <v>92.719999999999999</v>
      </c>
      <c r="I350" s="210"/>
      <c r="J350" s="210"/>
      <c r="K350" s="211">
        <f>ROUND(P350*H350,2)</f>
        <v>0</v>
      </c>
      <c r="L350" s="207" t="s">
        <v>174</v>
      </c>
      <c r="M350" s="39"/>
      <c r="N350" s="212" t="s">
        <v>1</v>
      </c>
      <c r="O350" s="213" t="s">
        <v>43</v>
      </c>
      <c r="P350" s="214">
        <f>I350+J350</f>
        <v>0</v>
      </c>
      <c r="Q350" s="214">
        <f>ROUND(I350*H350,2)</f>
        <v>0</v>
      </c>
      <c r="R350" s="214">
        <f>ROUND(J350*H350,2)</f>
        <v>0</v>
      </c>
      <c r="S350" s="77"/>
      <c r="T350" s="215">
        <f>S350*H350</f>
        <v>0</v>
      </c>
      <c r="U350" s="215">
        <v>0.30651</v>
      </c>
      <c r="V350" s="215">
        <f>U350*H350</f>
        <v>28.419607200000002</v>
      </c>
      <c r="W350" s="215">
        <v>0</v>
      </c>
      <c r="X350" s="216">
        <f>W350*H350</f>
        <v>0</v>
      </c>
      <c r="Y350" s="38"/>
      <c r="Z350" s="38"/>
      <c r="AA350" s="38"/>
      <c r="AB350" s="38"/>
      <c r="AC350" s="38"/>
      <c r="AD350" s="38"/>
      <c r="AE350" s="38"/>
      <c r="AR350" s="217" t="s">
        <v>185</v>
      </c>
      <c r="AT350" s="217" t="s">
        <v>170</v>
      </c>
      <c r="AU350" s="217" t="s">
        <v>89</v>
      </c>
      <c r="AY350" s="19" t="s">
        <v>167</v>
      </c>
      <c r="BE350" s="218">
        <f>IF(O350="základní",K350,0)</f>
        <v>0</v>
      </c>
      <c r="BF350" s="218">
        <f>IF(O350="snížená",K350,0)</f>
        <v>0</v>
      </c>
      <c r="BG350" s="218">
        <f>IF(O350="zákl. přenesená",K350,0)</f>
        <v>0</v>
      </c>
      <c r="BH350" s="218">
        <f>IF(O350="sníž. přenesená",K350,0)</f>
        <v>0</v>
      </c>
      <c r="BI350" s="218">
        <f>IF(O350="nulová",K350,0)</f>
        <v>0</v>
      </c>
      <c r="BJ350" s="19" t="s">
        <v>87</v>
      </c>
      <c r="BK350" s="218">
        <f>ROUND(P350*H350,2)</f>
        <v>0</v>
      </c>
      <c r="BL350" s="19" t="s">
        <v>185</v>
      </c>
      <c r="BM350" s="217" t="s">
        <v>774</v>
      </c>
    </row>
    <row r="351" s="2" customFormat="1">
      <c r="A351" s="38"/>
      <c r="B351" s="39"/>
      <c r="C351" s="38"/>
      <c r="D351" s="219" t="s">
        <v>177</v>
      </c>
      <c r="E351" s="38"/>
      <c r="F351" s="220" t="s">
        <v>775</v>
      </c>
      <c r="G351" s="38"/>
      <c r="H351" s="38"/>
      <c r="I351" s="134"/>
      <c r="J351" s="134"/>
      <c r="K351" s="38"/>
      <c r="L351" s="38"/>
      <c r="M351" s="39"/>
      <c r="N351" s="221"/>
      <c r="O351" s="222"/>
      <c r="P351" s="77"/>
      <c r="Q351" s="77"/>
      <c r="R351" s="77"/>
      <c r="S351" s="77"/>
      <c r="T351" s="77"/>
      <c r="U351" s="77"/>
      <c r="V351" s="77"/>
      <c r="W351" s="77"/>
      <c r="X351" s="78"/>
      <c r="Y351" s="38"/>
      <c r="Z351" s="38"/>
      <c r="AA351" s="38"/>
      <c r="AB351" s="38"/>
      <c r="AC351" s="38"/>
      <c r="AD351" s="38"/>
      <c r="AE351" s="38"/>
      <c r="AT351" s="19" t="s">
        <v>177</v>
      </c>
      <c r="AU351" s="19" t="s">
        <v>89</v>
      </c>
    </row>
    <row r="352" s="2" customFormat="1">
      <c r="A352" s="38"/>
      <c r="B352" s="39"/>
      <c r="C352" s="38"/>
      <c r="D352" s="219" t="s">
        <v>288</v>
      </c>
      <c r="E352" s="38"/>
      <c r="F352" s="223" t="s">
        <v>776</v>
      </c>
      <c r="G352" s="38"/>
      <c r="H352" s="38"/>
      <c r="I352" s="134"/>
      <c r="J352" s="134"/>
      <c r="K352" s="38"/>
      <c r="L352" s="38"/>
      <c r="M352" s="39"/>
      <c r="N352" s="221"/>
      <c r="O352" s="222"/>
      <c r="P352" s="77"/>
      <c r="Q352" s="77"/>
      <c r="R352" s="77"/>
      <c r="S352" s="77"/>
      <c r="T352" s="77"/>
      <c r="U352" s="77"/>
      <c r="V352" s="77"/>
      <c r="W352" s="77"/>
      <c r="X352" s="78"/>
      <c r="Y352" s="38"/>
      <c r="Z352" s="38"/>
      <c r="AA352" s="38"/>
      <c r="AB352" s="38"/>
      <c r="AC352" s="38"/>
      <c r="AD352" s="38"/>
      <c r="AE352" s="38"/>
      <c r="AT352" s="19" t="s">
        <v>288</v>
      </c>
      <c r="AU352" s="19" t="s">
        <v>89</v>
      </c>
    </row>
    <row r="353" s="13" customFormat="1">
      <c r="A353" s="13"/>
      <c r="B353" s="228"/>
      <c r="C353" s="13"/>
      <c r="D353" s="219" t="s">
        <v>291</v>
      </c>
      <c r="E353" s="229" t="s">
        <v>1</v>
      </c>
      <c r="F353" s="230" t="s">
        <v>777</v>
      </c>
      <c r="G353" s="13"/>
      <c r="H353" s="231">
        <v>92.719999999999999</v>
      </c>
      <c r="I353" s="232"/>
      <c r="J353" s="232"/>
      <c r="K353" s="13"/>
      <c r="L353" s="13"/>
      <c r="M353" s="228"/>
      <c r="N353" s="233"/>
      <c r="O353" s="234"/>
      <c r="P353" s="234"/>
      <c r="Q353" s="234"/>
      <c r="R353" s="234"/>
      <c r="S353" s="234"/>
      <c r="T353" s="234"/>
      <c r="U353" s="234"/>
      <c r="V353" s="234"/>
      <c r="W353" s="234"/>
      <c r="X353" s="235"/>
      <c r="Y353" s="13"/>
      <c r="Z353" s="13"/>
      <c r="AA353" s="13"/>
      <c r="AB353" s="13"/>
      <c r="AC353" s="13"/>
      <c r="AD353" s="13"/>
      <c r="AE353" s="13"/>
      <c r="AT353" s="229" t="s">
        <v>291</v>
      </c>
      <c r="AU353" s="229" t="s">
        <v>89</v>
      </c>
      <c r="AV353" s="13" t="s">
        <v>89</v>
      </c>
      <c r="AW353" s="13" t="s">
        <v>4</v>
      </c>
      <c r="AX353" s="13" t="s">
        <v>80</v>
      </c>
      <c r="AY353" s="229" t="s">
        <v>167</v>
      </c>
    </row>
    <row r="354" s="14" customFormat="1">
      <c r="A354" s="14"/>
      <c r="B354" s="236"/>
      <c r="C354" s="14"/>
      <c r="D354" s="219" t="s">
        <v>291</v>
      </c>
      <c r="E354" s="237" t="s">
        <v>1</v>
      </c>
      <c r="F354" s="238" t="s">
        <v>294</v>
      </c>
      <c r="G354" s="14"/>
      <c r="H354" s="239">
        <v>92.719999999999999</v>
      </c>
      <c r="I354" s="240"/>
      <c r="J354" s="240"/>
      <c r="K354" s="14"/>
      <c r="L354" s="14"/>
      <c r="M354" s="236"/>
      <c r="N354" s="241"/>
      <c r="O354" s="242"/>
      <c r="P354" s="242"/>
      <c r="Q354" s="242"/>
      <c r="R354" s="242"/>
      <c r="S354" s="242"/>
      <c r="T354" s="242"/>
      <c r="U354" s="242"/>
      <c r="V354" s="242"/>
      <c r="W354" s="242"/>
      <c r="X354" s="243"/>
      <c r="Y354" s="14"/>
      <c r="Z354" s="14"/>
      <c r="AA354" s="14"/>
      <c r="AB354" s="14"/>
      <c r="AC354" s="14"/>
      <c r="AD354" s="14"/>
      <c r="AE354" s="14"/>
      <c r="AT354" s="237" t="s">
        <v>291</v>
      </c>
      <c r="AU354" s="237" t="s">
        <v>89</v>
      </c>
      <c r="AV354" s="14" t="s">
        <v>185</v>
      </c>
      <c r="AW354" s="14" t="s">
        <v>4</v>
      </c>
      <c r="AX354" s="14" t="s">
        <v>87</v>
      </c>
      <c r="AY354" s="237" t="s">
        <v>167</v>
      </c>
    </row>
    <row r="355" s="2" customFormat="1" ht="24" customHeight="1">
      <c r="A355" s="38"/>
      <c r="B355" s="204"/>
      <c r="C355" s="205" t="s">
        <v>778</v>
      </c>
      <c r="D355" s="205" t="s">
        <v>170</v>
      </c>
      <c r="E355" s="206" t="s">
        <v>779</v>
      </c>
      <c r="F355" s="207" t="s">
        <v>780</v>
      </c>
      <c r="G355" s="208" t="s">
        <v>305</v>
      </c>
      <c r="H355" s="209">
        <v>658.45000000000005</v>
      </c>
      <c r="I355" s="210"/>
      <c r="J355" s="210"/>
      <c r="K355" s="211">
        <f>ROUND(P355*H355,2)</f>
        <v>0</v>
      </c>
      <c r="L355" s="207" t="s">
        <v>174</v>
      </c>
      <c r="M355" s="39"/>
      <c r="N355" s="212" t="s">
        <v>1</v>
      </c>
      <c r="O355" s="213" t="s">
        <v>43</v>
      </c>
      <c r="P355" s="214">
        <f>I355+J355</f>
        <v>0</v>
      </c>
      <c r="Q355" s="214">
        <f>ROUND(I355*H355,2)</f>
        <v>0</v>
      </c>
      <c r="R355" s="214">
        <f>ROUND(J355*H355,2)</f>
        <v>0</v>
      </c>
      <c r="S355" s="77"/>
      <c r="T355" s="215">
        <f>S355*H355</f>
        <v>0</v>
      </c>
      <c r="U355" s="215">
        <v>0.35759999999999997</v>
      </c>
      <c r="V355" s="215">
        <f>U355*H355</f>
        <v>235.46171999999999</v>
      </c>
      <c r="W355" s="215">
        <v>0</v>
      </c>
      <c r="X355" s="216">
        <f>W355*H355</f>
        <v>0</v>
      </c>
      <c r="Y355" s="38"/>
      <c r="Z355" s="38"/>
      <c r="AA355" s="38"/>
      <c r="AB355" s="38"/>
      <c r="AC355" s="38"/>
      <c r="AD355" s="38"/>
      <c r="AE355" s="38"/>
      <c r="AR355" s="217" t="s">
        <v>185</v>
      </c>
      <c r="AT355" s="217" t="s">
        <v>170</v>
      </c>
      <c r="AU355" s="217" t="s">
        <v>89</v>
      </c>
      <c r="AY355" s="19" t="s">
        <v>167</v>
      </c>
      <c r="BE355" s="218">
        <f>IF(O355="základní",K355,0)</f>
        <v>0</v>
      </c>
      <c r="BF355" s="218">
        <f>IF(O355="snížená",K355,0)</f>
        <v>0</v>
      </c>
      <c r="BG355" s="218">
        <f>IF(O355="zákl. přenesená",K355,0)</f>
        <v>0</v>
      </c>
      <c r="BH355" s="218">
        <f>IF(O355="sníž. přenesená",K355,0)</f>
        <v>0</v>
      </c>
      <c r="BI355" s="218">
        <f>IF(O355="nulová",K355,0)</f>
        <v>0</v>
      </c>
      <c r="BJ355" s="19" t="s">
        <v>87</v>
      </c>
      <c r="BK355" s="218">
        <f>ROUND(P355*H355,2)</f>
        <v>0</v>
      </c>
      <c r="BL355" s="19" t="s">
        <v>185</v>
      </c>
      <c r="BM355" s="217" t="s">
        <v>781</v>
      </c>
    </row>
    <row r="356" s="2" customFormat="1">
      <c r="A356" s="38"/>
      <c r="B356" s="39"/>
      <c r="C356" s="38"/>
      <c r="D356" s="219" t="s">
        <v>177</v>
      </c>
      <c r="E356" s="38"/>
      <c r="F356" s="220" t="s">
        <v>782</v>
      </c>
      <c r="G356" s="38"/>
      <c r="H356" s="38"/>
      <c r="I356" s="134"/>
      <c r="J356" s="134"/>
      <c r="K356" s="38"/>
      <c r="L356" s="38"/>
      <c r="M356" s="39"/>
      <c r="N356" s="221"/>
      <c r="O356" s="222"/>
      <c r="P356" s="77"/>
      <c r="Q356" s="77"/>
      <c r="R356" s="77"/>
      <c r="S356" s="77"/>
      <c r="T356" s="77"/>
      <c r="U356" s="77"/>
      <c r="V356" s="77"/>
      <c r="W356" s="77"/>
      <c r="X356" s="78"/>
      <c r="Y356" s="38"/>
      <c r="Z356" s="38"/>
      <c r="AA356" s="38"/>
      <c r="AB356" s="38"/>
      <c r="AC356" s="38"/>
      <c r="AD356" s="38"/>
      <c r="AE356" s="38"/>
      <c r="AT356" s="19" t="s">
        <v>177</v>
      </c>
      <c r="AU356" s="19" t="s">
        <v>89</v>
      </c>
    </row>
    <row r="357" s="2" customFormat="1">
      <c r="A357" s="38"/>
      <c r="B357" s="39"/>
      <c r="C357" s="38"/>
      <c r="D357" s="219" t="s">
        <v>288</v>
      </c>
      <c r="E357" s="38"/>
      <c r="F357" s="223" t="s">
        <v>776</v>
      </c>
      <c r="G357" s="38"/>
      <c r="H357" s="38"/>
      <c r="I357" s="134"/>
      <c r="J357" s="134"/>
      <c r="K357" s="38"/>
      <c r="L357" s="38"/>
      <c r="M357" s="39"/>
      <c r="N357" s="221"/>
      <c r="O357" s="222"/>
      <c r="P357" s="77"/>
      <c r="Q357" s="77"/>
      <c r="R357" s="77"/>
      <c r="S357" s="77"/>
      <c r="T357" s="77"/>
      <c r="U357" s="77"/>
      <c r="V357" s="77"/>
      <c r="W357" s="77"/>
      <c r="X357" s="78"/>
      <c r="Y357" s="38"/>
      <c r="Z357" s="38"/>
      <c r="AA357" s="38"/>
      <c r="AB357" s="38"/>
      <c r="AC357" s="38"/>
      <c r="AD357" s="38"/>
      <c r="AE357" s="38"/>
      <c r="AT357" s="19" t="s">
        <v>288</v>
      </c>
      <c r="AU357" s="19" t="s">
        <v>89</v>
      </c>
    </row>
    <row r="358" s="13" customFormat="1">
      <c r="A358" s="13"/>
      <c r="B358" s="228"/>
      <c r="C358" s="13"/>
      <c r="D358" s="219" t="s">
        <v>291</v>
      </c>
      <c r="E358" s="229" t="s">
        <v>1</v>
      </c>
      <c r="F358" s="230" t="s">
        <v>783</v>
      </c>
      <c r="G358" s="13"/>
      <c r="H358" s="231">
        <v>658.45000000000005</v>
      </c>
      <c r="I358" s="232"/>
      <c r="J358" s="232"/>
      <c r="K358" s="13"/>
      <c r="L358" s="13"/>
      <c r="M358" s="228"/>
      <c r="N358" s="233"/>
      <c r="O358" s="234"/>
      <c r="P358" s="234"/>
      <c r="Q358" s="234"/>
      <c r="R358" s="234"/>
      <c r="S358" s="234"/>
      <c r="T358" s="234"/>
      <c r="U358" s="234"/>
      <c r="V358" s="234"/>
      <c r="W358" s="234"/>
      <c r="X358" s="235"/>
      <c r="Y358" s="13"/>
      <c r="Z358" s="13"/>
      <c r="AA358" s="13"/>
      <c r="AB358" s="13"/>
      <c r="AC358" s="13"/>
      <c r="AD358" s="13"/>
      <c r="AE358" s="13"/>
      <c r="AT358" s="229" t="s">
        <v>291</v>
      </c>
      <c r="AU358" s="229" t="s">
        <v>89</v>
      </c>
      <c r="AV358" s="13" t="s">
        <v>89</v>
      </c>
      <c r="AW358" s="13" t="s">
        <v>4</v>
      </c>
      <c r="AX358" s="13" t="s">
        <v>87</v>
      </c>
      <c r="AY358" s="229" t="s">
        <v>167</v>
      </c>
    </row>
    <row r="359" s="2" customFormat="1" ht="24" customHeight="1">
      <c r="A359" s="38"/>
      <c r="B359" s="204"/>
      <c r="C359" s="205" t="s">
        <v>447</v>
      </c>
      <c r="D359" s="205" t="s">
        <v>170</v>
      </c>
      <c r="E359" s="206" t="s">
        <v>784</v>
      </c>
      <c r="F359" s="207" t="s">
        <v>785</v>
      </c>
      <c r="G359" s="208" t="s">
        <v>305</v>
      </c>
      <c r="H359" s="209">
        <v>1384.24</v>
      </c>
      <c r="I359" s="210"/>
      <c r="J359" s="210"/>
      <c r="K359" s="211">
        <f>ROUND(P359*H359,2)</f>
        <v>0</v>
      </c>
      <c r="L359" s="207" t="s">
        <v>174</v>
      </c>
      <c r="M359" s="39"/>
      <c r="N359" s="212" t="s">
        <v>1</v>
      </c>
      <c r="O359" s="213" t="s">
        <v>43</v>
      </c>
      <c r="P359" s="214">
        <f>I359+J359</f>
        <v>0</v>
      </c>
      <c r="Q359" s="214">
        <f>ROUND(I359*H359,2)</f>
        <v>0</v>
      </c>
      <c r="R359" s="214">
        <f>ROUND(J359*H359,2)</f>
        <v>0</v>
      </c>
      <c r="S359" s="77"/>
      <c r="T359" s="215">
        <f>S359*H359</f>
        <v>0</v>
      </c>
      <c r="U359" s="215">
        <v>0.0060099999999999997</v>
      </c>
      <c r="V359" s="215">
        <f>U359*H359</f>
        <v>8.3192824000000005</v>
      </c>
      <c r="W359" s="215">
        <v>0</v>
      </c>
      <c r="X359" s="216">
        <f>W359*H359</f>
        <v>0</v>
      </c>
      <c r="Y359" s="38"/>
      <c r="Z359" s="38"/>
      <c r="AA359" s="38"/>
      <c r="AB359" s="38"/>
      <c r="AC359" s="38"/>
      <c r="AD359" s="38"/>
      <c r="AE359" s="38"/>
      <c r="AR359" s="217" t="s">
        <v>185</v>
      </c>
      <c r="AT359" s="217" t="s">
        <v>170</v>
      </c>
      <c r="AU359" s="217" t="s">
        <v>89</v>
      </c>
      <c r="AY359" s="19" t="s">
        <v>167</v>
      </c>
      <c r="BE359" s="218">
        <f>IF(O359="základní",K359,0)</f>
        <v>0</v>
      </c>
      <c r="BF359" s="218">
        <f>IF(O359="snížená",K359,0)</f>
        <v>0</v>
      </c>
      <c r="BG359" s="218">
        <f>IF(O359="zákl. přenesená",K359,0)</f>
        <v>0</v>
      </c>
      <c r="BH359" s="218">
        <f>IF(O359="sníž. přenesená",K359,0)</f>
        <v>0</v>
      </c>
      <c r="BI359" s="218">
        <f>IF(O359="nulová",K359,0)</f>
        <v>0</v>
      </c>
      <c r="BJ359" s="19" t="s">
        <v>87</v>
      </c>
      <c r="BK359" s="218">
        <f>ROUND(P359*H359,2)</f>
        <v>0</v>
      </c>
      <c r="BL359" s="19" t="s">
        <v>185</v>
      </c>
      <c r="BM359" s="217" t="s">
        <v>786</v>
      </c>
    </row>
    <row r="360" s="2" customFormat="1">
      <c r="A360" s="38"/>
      <c r="B360" s="39"/>
      <c r="C360" s="38"/>
      <c r="D360" s="219" t="s">
        <v>177</v>
      </c>
      <c r="E360" s="38"/>
      <c r="F360" s="220" t="s">
        <v>787</v>
      </c>
      <c r="G360" s="38"/>
      <c r="H360" s="38"/>
      <c r="I360" s="134"/>
      <c r="J360" s="134"/>
      <c r="K360" s="38"/>
      <c r="L360" s="38"/>
      <c r="M360" s="39"/>
      <c r="N360" s="221"/>
      <c r="O360" s="222"/>
      <c r="P360" s="77"/>
      <c r="Q360" s="77"/>
      <c r="R360" s="77"/>
      <c r="S360" s="77"/>
      <c r="T360" s="77"/>
      <c r="U360" s="77"/>
      <c r="V360" s="77"/>
      <c r="W360" s="77"/>
      <c r="X360" s="78"/>
      <c r="Y360" s="38"/>
      <c r="Z360" s="38"/>
      <c r="AA360" s="38"/>
      <c r="AB360" s="38"/>
      <c r="AC360" s="38"/>
      <c r="AD360" s="38"/>
      <c r="AE360" s="38"/>
      <c r="AT360" s="19" t="s">
        <v>177</v>
      </c>
      <c r="AU360" s="19" t="s">
        <v>89</v>
      </c>
    </row>
    <row r="361" s="13" customFormat="1">
      <c r="A361" s="13"/>
      <c r="B361" s="228"/>
      <c r="C361" s="13"/>
      <c r="D361" s="219" t="s">
        <v>291</v>
      </c>
      <c r="E361" s="229" t="s">
        <v>1</v>
      </c>
      <c r="F361" s="230" t="s">
        <v>788</v>
      </c>
      <c r="G361" s="13"/>
      <c r="H361" s="231">
        <v>1384.24</v>
      </c>
      <c r="I361" s="232"/>
      <c r="J361" s="232"/>
      <c r="K361" s="13"/>
      <c r="L361" s="13"/>
      <c r="M361" s="228"/>
      <c r="N361" s="233"/>
      <c r="O361" s="234"/>
      <c r="P361" s="234"/>
      <c r="Q361" s="234"/>
      <c r="R361" s="234"/>
      <c r="S361" s="234"/>
      <c r="T361" s="234"/>
      <c r="U361" s="234"/>
      <c r="V361" s="234"/>
      <c r="W361" s="234"/>
      <c r="X361" s="235"/>
      <c r="Y361" s="13"/>
      <c r="Z361" s="13"/>
      <c r="AA361" s="13"/>
      <c r="AB361" s="13"/>
      <c r="AC361" s="13"/>
      <c r="AD361" s="13"/>
      <c r="AE361" s="13"/>
      <c r="AT361" s="229" t="s">
        <v>291</v>
      </c>
      <c r="AU361" s="229" t="s">
        <v>89</v>
      </c>
      <c r="AV361" s="13" t="s">
        <v>89</v>
      </c>
      <c r="AW361" s="13" t="s">
        <v>4</v>
      </c>
      <c r="AX361" s="13" t="s">
        <v>87</v>
      </c>
      <c r="AY361" s="229" t="s">
        <v>167</v>
      </c>
    </row>
    <row r="362" s="2" customFormat="1" ht="24" customHeight="1">
      <c r="A362" s="38"/>
      <c r="B362" s="204"/>
      <c r="C362" s="205" t="s">
        <v>789</v>
      </c>
      <c r="D362" s="205" t="s">
        <v>170</v>
      </c>
      <c r="E362" s="206" t="s">
        <v>790</v>
      </c>
      <c r="F362" s="207" t="s">
        <v>791</v>
      </c>
      <c r="G362" s="208" t="s">
        <v>305</v>
      </c>
      <c r="H362" s="209">
        <v>1384.24</v>
      </c>
      <c r="I362" s="210"/>
      <c r="J362" s="210"/>
      <c r="K362" s="211">
        <f>ROUND(P362*H362,2)</f>
        <v>0</v>
      </c>
      <c r="L362" s="207" t="s">
        <v>174</v>
      </c>
      <c r="M362" s="39"/>
      <c r="N362" s="212" t="s">
        <v>1</v>
      </c>
      <c r="O362" s="213" t="s">
        <v>43</v>
      </c>
      <c r="P362" s="214">
        <f>I362+J362</f>
        <v>0</v>
      </c>
      <c r="Q362" s="214">
        <f>ROUND(I362*H362,2)</f>
        <v>0</v>
      </c>
      <c r="R362" s="214">
        <f>ROUND(J362*H362,2)</f>
        <v>0</v>
      </c>
      <c r="S362" s="77"/>
      <c r="T362" s="215">
        <f>S362*H362</f>
        <v>0</v>
      </c>
      <c r="U362" s="215">
        <v>0.00031</v>
      </c>
      <c r="V362" s="215">
        <f>U362*H362</f>
        <v>0.42911440000000001</v>
      </c>
      <c r="W362" s="215">
        <v>0</v>
      </c>
      <c r="X362" s="216">
        <f>W362*H362</f>
        <v>0</v>
      </c>
      <c r="Y362" s="38"/>
      <c r="Z362" s="38"/>
      <c r="AA362" s="38"/>
      <c r="AB362" s="38"/>
      <c r="AC362" s="38"/>
      <c r="AD362" s="38"/>
      <c r="AE362" s="38"/>
      <c r="AR362" s="217" t="s">
        <v>185</v>
      </c>
      <c r="AT362" s="217" t="s">
        <v>170</v>
      </c>
      <c r="AU362" s="217" t="s">
        <v>89</v>
      </c>
      <c r="AY362" s="19" t="s">
        <v>167</v>
      </c>
      <c r="BE362" s="218">
        <f>IF(O362="základní",K362,0)</f>
        <v>0</v>
      </c>
      <c r="BF362" s="218">
        <f>IF(O362="snížená",K362,0)</f>
        <v>0</v>
      </c>
      <c r="BG362" s="218">
        <f>IF(O362="zákl. přenesená",K362,0)</f>
        <v>0</v>
      </c>
      <c r="BH362" s="218">
        <f>IF(O362="sníž. přenesená",K362,0)</f>
        <v>0</v>
      </c>
      <c r="BI362" s="218">
        <f>IF(O362="nulová",K362,0)</f>
        <v>0</v>
      </c>
      <c r="BJ362" s="19" t="s">
        <v>87</v>
      </c>
      <c r="BK362" s="218">
        <f>ROUND(P362*H362,2)</f>
        <v>0</v>
      </c>
      <c r="BL362" s="19" t="s">
        <v>185</v>
      </c>
      <c r="BM362" s="217" t="s">
        <v>792</v>
      </c>
    </row>
    <row r="363" s="2" customFormat="1">
      <c r="A363" s="38"/>
      <c r="B363" s="39"/>
      <c r="C363" s="38"/>
      <c r="D363" s="219" t="s">
        <v>177</v>
      </c>
      <c r="E363" s="38"/>
      <c r="F363" s="220" t="s">
        <v>793</v>
      </c>
      <c r="G363" s="38"/>
      <c r="H363" s="38"/>
      <c r="I363" s="134"/>
      <c r="J363" s="134"/>
      <c r="K363" s="38"/>
      <c r="L363" s="38"/>
      <c r="M363" s="39"/>
      <c r="N363" s="221"/>
      <c r="O363" s="222"/>
      <c r="P363" s="77"/>
      <c r="Q363" s="77"/>
      <c r="R363" s="77"/>
      <c r="S363" s="77"/>
      <c r="T363" s="77"/>
      <c r="U363" s="77"/>
      <c r="V363" s="77"/>
      <c r="W363" s="77"/>
      <c r="X363" s="78"/>
      <c r="Y363" s="38"/>
      <c r="Z363" s="38"/>
      <c r="AA363" s="38"/>
      <c r="AB363" s="38"/>
      <c r="AC363" s="38"/>
      <c r="AD363" s="38"/>
      <c r="AE363" s="38"/>
      <c r="AT363" s="19" t="s">
        <v>177</v>
      </c>
      <c r="AU363" s="19" t="s">
        <v>89</v>
      </c>
    </row>
    <row r="364" s="13" customFormat="1">
      <c r="A364" s="13"/>
      <c r="B364" s="228"/>
      <c r="C364" s="13"/>
      <c r="D364" s="219" t="s">
        <v>291</v>
      </c>
      <c r="E364" s="229" t="s">
        <v>1</v>
      </c>
      <c r="F364" s="230" t="s">
        <v>794</v>
      </c>
      <c r="G364" s="13"/>
      <c r="H364" s="231">
        <v>1384.24</v>
      </c>
      <c r="I364" s="232"/>
      <c r="J364" s="232"/>
      <c r="K364" s="13"/>
      <c r="L364" s="13"/>
      <c r="M364" s="228"/>
      <c r="N364" s="233"/>
      <c r="O364" s="234"/>
      <c r="P364" s="234"/>
      <c r="Q364" s="234"/>
      <c r="R364" s="234"/>
      <c r="S364" s="234"/>
      <c r="T364" s="234"/>
      <c r="U364" s="234"/>
      <c r="V364" s="234"/>
      <c r="W364" s="234"/>
      <c r="X364" s="235"/>
      <c r="Y364" s="13"/>
      <c r="Z364" s="13"/>
      <c r="AA364" s="13"/>
      <c r="AB364" s="13"/>
      <c r="AC364" s="13"/>
      <c r="AD364" s="13"/>
      <c r="AE364" s="13"/>
      <c r="AT364" s="229" t="s">
        <v>291</v>
      </c>
      <c r="AU364" s="229" t="s">
        <v>89</v>
      </c>
      <c r="AV364" s="13" t="s">
        <v>89</v>
      </c>
      <c r="AW364" s="13" t="s">
        <v>4</v>
      </c>
      <c r="AX364" s="13" t="s">
        <v>87</v>
      </c>
      <c r="AY364" s="229" t="s">
        <v>167</v>
      </c>
    </row>
    <row r="365" s="2" customFormat="1" ht="24" customHeight="1">
      <c r="A365" s="38"/>
      <c r="B365" s="204"/>
      <c r="C365" s="205" t="s">
        <v>454</v>
      </c>
      <c r="D365" s="205" t="s">
        <v>170</v>
      </c>
      <c r="E365" s="206" t="s">
        <v>795</v>
      </c>
      <c r="F365" s="207" t="s">
        <v>796</v>
      </c>
      <c r="G365" s="208" t="s">
        <v>305</v>
      </c>
      <c r="H365" s="209">
        <v>92.715999999999994</v>
      </c>
      <c r="I365" s="210"/>
      <c r="J365" s="210"/>
      <c r="K365" s="211">
        <f>ROUND(P365*H365,2)</f>
        <v>0</v>
      </c>
      <c r="L365" s="207" t="s">
        <v>174</v>
      </c>
      <c r="M365" s="39"/>
      <c r="N365" s="212" t="s">
        <v>1</v>
      </c>
      <c r="O365" s="213" t="s">
        <v>43</v>
      </c>
      <c r="P365" s="214">
        <f>I365+J365</f>
        <v>0</v>
      </c>
      <c r="Q365" s="214">
        <f>ROUND(I365*H365,2)</f>
        <v>0</v>
      </c>
      <c r="R365" s="214">
        <f>ROUND(J365*H365,2)</f>
        <v>0</v>
      </c>
      <c r="S365" s="77"/>
      <c r="T365" s="215">
        <f>S365*H365</f>
        <v>0</v>
      </c>
      <c r="U365" s="215">
        <v>0</v>
      </c>
      <c r="V365" s="215">
        <f>U365*H365</f>
        <v>0</v>
      </c>
      <c r="W365" s="215">
        <v>0</v>
      </c>
      <c r="X365" s="216">
        <f>W365*H365</f>
        <v>0</v>
      </c>
      <c r="Y365" s="38"/>
      <c r="Z365" s="38"/>
      <c r="AA365" s="38"/>
      <c r="AB365" s="38"/>
      <c r="AC365" s="38"/>
      <c r="AD365" s="38"/>
      <c r="AE365" s="38"/>
      <c r="AR365" s="217" t="s">
        <v>185</v>
      </c>
      <c r="AT365" s="217" t="s">
        <v>170</v>
      </c>
      <c r="AU365" s="217" t="s">
        <v>89</v>
      </c>
      <c r="AY365" s="19" t="s">
        <v>167</v>
      </c>
      <c r="BE365" s="218">
        <f>IF(O365="základní",K365,0)</f>
        <v>0</v>
      </c>
      <c r="BF365" s="218">
        <f>IF(O365="snížená",K365,0)</f>
        <v>0</v>
      </c>
      <c r="BG365" s="218">
        <f>IF(O365="zákl. přenesená",K365,0)</f>
        <v>0</v>
      </c>
      <c r="BH365" s="218">
        <f>IF(O365="sníž. přenesená",K365,0)</f>
        <v>0</v>
      </c>
      <c r="BI365" s="218">
        <f>IF(O365="nulová",K365,0)</f>
        <v>0</v>
      </c>
      <c r="BJ365" s="19" t="s">
        <v>87</v>
      </c>
      <c r="BK365" s="218">
        <f>ROUND(P365*H365,2)</f>
        <v>0</v>
      </c>
      <c r="BL365" s="19" t="s">
        <v>185</v>
      </c>
      <c r="BM365" s="217" t="s">
        <v>797</v>
      </c>
    </row>
    <row r="366" s="2" customFormat="1">
      <c r="A366" s="38"/>
      <c r="B366" s="39"/>
      <c r="C366" s="38"/>
      <c r="D366" s="219" t="s">
        <v>177</v>
      </c>
      <c r="E366" s="38"/>
      <c r="F366" s="220" t="s">
        <v>798</v>
      </c>
      <c r="G366" s="38"/>
      <c r="H366" s="38"/>
      <c r="I366" s="134"/>
      <c r="J366" s="134"/>
      <c r="K366" s="38"/>
      <c r="L366" s="38"/>
      <c r="M366" s="39"/>
      <c r="N366" s="221"/>
      <c r="O366" s="222"/>
      <c r="P366" s="77"/>
      <c r="Q366" s="77"/>
      <c r="R366" s="77"/>
      <c r="S366" s="77"/>
      <c r="T366" s="77"/>
      <c r="U366" s="77"/>
      <c r="V366" s="77"/>
      <c r="W366" s="77"/>
      <c r="X366" s="78"/>
      <c r="Y366" s="38"/>
      <c r="Z366" s="38"/>
      <c r="AA366" s="38"/>
      <c r="AB366" s="38"/>
      <c r="AC366" s="38"/>
      <c r="AD366" s="38"/>
      <c r="AE366" s="38"/>
      <c r="AT366" s="19" t="s">
        <v>177</v>
      </c>
      <c r="AU366" s="19" t="s">
        <v>89</v>
      </c>
    </row>
    <row r="367" s="2" customFormat="1">
      <c r="A367" s="38"/>
      <c r="B367" s="39"/>
      <c r="C367" s="38"/>
      <c r="D367" s="219" t="s">
        <v>288</v>
      </c>
      <c r="E367" s="38"/>
      <c r="F367" s="223" t="s">
        <v>799</v>
      </c>
      <c r="G367" s="38"/>
      <c r="H367" s="38"/>
      <c r="I367" s="134"/>
      <c r="J367" s="134"/>
      <c r="K367" s="38"/>
      <c r="L367" s="38"/>
      <c r="M367" s="39"/>
      <c r="N367" s="221"/>
      <c r="O367" s="222"/>
      <c r="P367" s="77"/>
      <c r="Q367" s="77"/>
      <c r="R367" s="77"/>
      <c r="S367" s="77"/>
      <c r="T367" s="77"/>
      <c r="U367" s="77"/>
      <c r="V367" s="77"/>
      <c r="W367" s="77"/>
      <c r="X367" s="78"/>
      <c r="Y367" s="38"/>
      <c r="Z367" s="38"/>
      <c r="AA367" s="38"/>
      <c r="AB367" s="38"/>
      <c r="AC367" s="38"/>
      <c r="AD367" s="38"/>
      <c r="AE367" s="38"/>
      <c r="AT367" s="19" t="s">
        <v>288</v>
      </c>
      <c r="AU367" s="19" t="s">
        <v>89</v>
      </c>
    </row>
    <row r="368" s="13" customFormat="1">
      <c r="A368" s="13"/>
      <c r="B368" s="228"/>
      <c r="C368" s="13"/>
      <c r="D368" s="219" t="s">
        <v>291</v>
      </c>
      <c r="E368" s="229" t="s">
        <v>1</v>
      </c>
      <c r="F368" s="230" t="s">
        <v>800</v>
      </c>
      <c r="G368" s="13"/>
      <c r="H368" s="231">
        <v>92.715999999999994</v>
      </c>
      <c r="I368" s="232"/>
      <c r="J368" s="232"/>
      <c r="K368" s="13"/>
      <c r="L368" s="13"/>
      <c r="M368" s="228"/>
      <c r="N368" s="233"/>
      <c r="O368" s="234"/>
      <c r="P368" s="234"/>
      <c r="Q368" s="234"/>
      <c r="R368" s="234"/>
      <c r="S368" s="234"/>
      <c r="T368" s="234"/>
      <c r="U368" s="234"/>
      <c r="V368" s="234"/>
      <c r="W368" s="234"/>
      <c r="X368" s="235"/>
      <c r="Y368" s="13"/>
      <c r="Z368" s="13"/>
      <c r="AA368" s="13"/>
      <c r="AB368" s="13"/>
      <c r="AC368" s="13"/>
      <c r="AD368" s="13"/>
      <c r="AE368" s="13"/>
      <c r="AT368" s="229" t="s">
        <v>291</v>
      </c>
      <c r="AU368" s="229" t="s">
        <v>89</v>
      </c>
      <c r="AV368" s="13" t="s">
        <v>89</v>
      </c>
      <c r="AW368" s="13" t="s">
        <v>4</v>
      </c>
      <c r="AX368" s="13" t="s">
        <v>87</v>
      </c>
      <c r="AY368" s="229" t="s">
        <v>167</v>
      </c>
    </row>
    <row r="369" s="2" customFormat="1" ht="24" customHeight="1">
      <c r="A369" s="38"/>
      <c r="B369" s="204"/>
      <c r="C369" s="205" t="s">
        <v>801</v>
      </c>
      <c r="D369" s="205" t="s">
        <v>170</v>
      </c>
      <c r="E369" s="206" t="s">
        <v>802</v>
      </c>
      <c r="F369" s="207" t="s">
        <v>803</v>
      </c>
      <c r="G369" s="208" t="s">
        <v>305</v>
      </c>
      <c r="H369" s="209">
        <v>1291.5239999999999</v>
      </c>
      <c r="I369" s="210"/>
      <c r="J369" s="210"/>
      <c r="K369" s="211">
        <f>ROUND(P369*H369,2)</f>
        <v>0</v>
      </c>
      <c r="L369" s="207" t="s">
        <v>174</v>
      </c>
      <c r="M369" s="39"/>
      <c r="N369" s="212" t="s">
        <v>1</v>
      </c>
      <c r="O369" s="213" t="s">
        <v>43</v>
      </c>
      <c r="P369" s="214">
        <f>I369+J369</f>
        <v>0</v>
      </c>
      <c r="Q369" s="214">
        <f>ROUND(I369*H369,2)</f>
        <v>0</v>
      </c>
      <c r="R369" s="214">
        <f>ROUND(J369*H369,2)</f>
        <v>0</v>
      </c>
      <c r="S369" s="77"/>
      <c r="T369" s="215">
        <f>S369*H369</f>
        <v>0</v>
      </c>
      <c r="U369" s="215">
        <v>0</v>
      </c>
      <c r="V369" s="215">
        <f>U369*H369</f>
        <v>0</v>
      </c>
      <c r="W369" s="215">
        <v>0</v>
      </c>
      <c r="X369" s="216">
        <f>W369*H369</f>
        <v>0</v>
      </c>
      <c r="Y369" s="38"/>
      <c r="Z369" s="38"/>
      <c r="AA369" s="38"/>
      <c r="AB369" s="38"/>
      <c r="AC369" s="38"/>
      <c r="AD369" s="38"/>
      <c r="AE369" s="38"/>
      <c r="AR369" s="217" t="s">
        <v>185</v>
      </c>
      <c r="AT369" s="217" t="s">
        <v>170</v>
      </c>
      <c r="AU369" s="217" t="s">
        <v>89</v>
      </c>
      <c r="AY369" s="19" t="s">
        <v>167</v>
      </c>
      <c r="BE369" s="218">
        <f>IF(O369="základní",K369,0)</f>
        <v>0</v>
      </c>
      <c r="BF369" s="218">
        <f>IF(O369="snížená",K369,0)</f>
        <v>0</v>
      </c>
      <c r="BG369" s="218">
        <f>IF(O369="zákl. přenesená",K369,0)</f>
        <v>0</v>
      </c>
      <c r="BH369" s="218">
        <f>IF(O369="sníž. přenesená",K369,0)</f>
        <v>0</v>
      </c>
      <c r="BI369" s="218">
        <f>IF(O369="nulová",K369,0)</f>
        <v>0</v>
      </c>
      <c r="BJ369" s="19" t="s">
        <v>87</v>
      </c>
      <c r="BK369" s="218">
        <f>ROUND(P369*H369,2)</f>
        <v>0</v>
      </c>
      <c r="BL369" s="19" t="s">
        <v>185</v>
      </c>
      <c r="BM369" s="217" t="s">
        <v>804</v>
      </c>
    </row>
    <row r="370" s="2" customFormat="1">
      <c r="A370" s="38"/>
      <c r="B370" s="39"/>
      <c r="C370" s="38"/>
      <c r="D370" s="219" t="s">
        <v>177</v>
      </c>
      <c r="E370" s="38"/>
      <c r="F370" s="220" t="s">
        <v>805</v>
      </c>
      <c r="G370" s="38"/>
      <c r="H370" s="38"/>
      <c r="I370" s="134"/>
      <c r="J370" s="134"/>
      <c r="K370" s="38"/>
      <c r="L370" s="38"/>
      <c r="M370" s="39"/>
      <c r="N370" s="221"/>
      <c r="O370" s="222"/>
      <c r="P370" s="77"/>
      <c r="Q370" s="77"/>
      <c r="R370" s="77"/>
      <c r="S370" s="77"/>
      <c r="T370" s="77"/>
      <c r="U370" s="77"/>
      <c r="V370" s="77"/>
      <c r="W370" s="77"/>
      <c r="X370" s="78"/>
      <c r="Y370" s="38"/>
      <c r="Z370" s="38"/>
      <c r="AA370" s="38"/>
      <c r="AB370" s="38"/>
      <c r="AC370" s="38"/>
      <c r="AD370" s="38"/>
      <c r="AE370" s="38"/>
      <c r="AT370" s="19" t="s">
        <v>177</v>
      </c>
      <c r="AU370" s="19" t="s">
        <v>89</v>
      </c>
    </row>
    <row r="371" s="2" customFormat="1">
      <c r="A371" s="38"/>
      <c r="B371" s="39"/>
      <c r="C371" s="38"/>
      <c r="D371" s="219" t="s">
        <v>288</v>
      </c>
      <c r="E371" s="38"/>
      <c r="F371" s="223" t="s">
        <v>799</v>
      </c>
      <c r="G371" s="38"/>
      <c r="H371" s="38"/>
      <c r="I371" s="134"/>
      <c r="J371" s="134"/>
      <c r="K371" s="38"/>
      <c r="L371" s="38"/>
      <c r="M371" s="39"/>
      <c r="N371" s="221"/>
      <c r="O371" s="222"/>
      <c r="P371" s="77"/>
      <c r="Q371" s="77"/>
      <c r="R371" s="77"/>
      <c r="S371" s="77"/>
      <c r="T371" s="77"/>
      <c r="U371" s="77"/>
      <c r="V371" s="77"/>
      <c r="W371" s="77"/>
      <c r="X371" s="78"/>
      <c r="Y371" s="38"/>
      <c r="Z371" s="38"/>
      <c r="AA371" s="38"/>
      <c r="AB371" s="38"/>
      <c r="AC371" s="38"/>
      <c r="AD371" s="38"/>
      <c r="AE371" s="38"/>
      <c r="AT371" s="19" t="s">
        <v>288</v>
      </c>
      <c r="AU371" s="19" t="s">
        <v>89</v>
      </c>
    </row>
    <row r="372" s="13" customFormat="1">
      <c r="A372" s="13"/>
      <c r="B372" s="228"/>
      <c r="C372" s="13"/>
      <c r="D372" s="219" t="s">
        <v>291</v>
      </c>
      <c r="E372" s="229" t="s">
        <v>1</v>
      </c>
      <c r="F372" s="230" t="s">
        <v>806</v>
      </c>
      <c r="G372" s="13"/>
      <c r="H372" s="231">
        <v>1291.5239999999999</v>
      </c>
      <c r="I372" s="232"/>
      <c r="J372" s="232"/>
      <c r="K372" s="13"/>
      <c r="L372" s="13"/>
      <c r="M372" s="228"/>
      <c r="N372" s="233"/>
      <c r="O372" s="234"/>
      <c r="P372" s="234"/>
      <c r="Q372" s="234"/>
      <c r="R372" s="234"/>
      <c r="S372" s="234"/>
      <c r="T372" s="234"/>
      <c r="U372" s="234"/>
      <c r="V372" s="234"/>
      <c r="W372" s="234"/>
      <c r="X372" s="235"/>
      <c r="Y372" s="13"/>
      <c r="Z372" s="13"/>
      <c r="AA372" s="13"/>
      <c r="AB372" s="13"/>
      <c r="AC372" s="13"/>
      <c r="AD372" s="13"/>
      <c r="AE372" s="13"/>
      <c r="AT372" s="229" t="s">
        <v>291</v>
      </c>
      <c r="AU372" s="229" t="s">
        <v>89</v>
      </c>
      <c r="AV372" s="13" t="s">
        <v>89</v>
      </c>
      <c r="AW372" s="13" t="s">
        <v>4</v>
      </c>
      <c r="AX372" s="13" t="s">
        <v>80</v>
      </c>
      <c r="AY372" s="229" t="s">
        <v>167</v>
      </c>
    </row>
    <row r="373" s="14" customFormat="1">
      <c r="A373" s="14"/>
      <c r="B373" s="236"/>
      <c r="C373" s="14"/>
      <c r="D373" s="219" t="s">
        <v>291</v>
      </c>
      <c r="E373" s="237" t="s">
        <v>1</v>
      </c>
      <c r="F373" s="238" t="s">
        <v>294</v>
      </c>
      <c r="G373" s="14"/>
      <c r="H373" s="239">
        <v>1291.5239999999999</v>
      </c>
      <c r="I373" s="240"/>
      <c r="J373" s="240"/>
      <c r="K373" s="14"/>
      <c r="L373" s="14"/>
      <c r="M373" s="236"/>
      <c r="N373" s="241"/>
      <c r="O373" s="242"/>
      <c r="P373" s="242"/>
      <c r="Q373" s="242"/>
      <c r="R373" s="242"/>
      <c r="S373" s="242"/>
      <c r="T373" s="242"/>
      <c r="U373" s="242"/>
      <c r="V373" s="242"/>
      <c r="W373" s="242"/>
      <c r="X373" s="243"/>
      <c r="Y373" s="14"/>
      <c r="Z373" s="14"/>
      <c r="AA373" s="14"/>
      <c r="AB373" s="14"/>
      <c r="AC373" s="14"/>
      <c r="AD373" s="14"/>
      <c r="AE373" s="14"/>
      <c r="AT373" s="237" t="s">
        <v>291</v>
      </c>
      <c r="AU373" s="237" t="s">
        <v>89</v>
      </c>
      <c r="AV373" s="14" t="s">
        <v>185</v>
      </c>
      <c r="AW373" s="14" t="s">
        <v>4</v>
      </c>
      <c r="AX373" s="14" t="s">
        <v>87</v>
      </c>
      <c r="AY373" s="237" t="s">
        <v>167</v>
      </c>
    </row>
    <row r="374" s="2" customFormat="1" ht="24" customHeight="1">
      <c r="A374" s="38"/>
      <c r="B374" s="204"/>
      <c r="C374" s="205" t="s">
        <v>463</v>
      </c>
      <c r="D374" s="205" t="s">
        <v>170</v>
      </c>
      <c r="E374" s="206" t="s">
        <v>807</v>
      </c>
      <c r="F374" s="207" t="s">
        <v>808</v>
      </c>
      <c r="G374" s="208" t="s">
        <v>305</v>
      </c>
      <c r="H374" s="209">
        <v>363.95999999999998</v>
      </c>
      <c r="I374" s="210"/>
      <c r="J374" s="210"/>
      <c r="K374" s="211">
        <f>ROUND(P374*H374,2)</f>
        <v>0</v>
      </c>
      <c r="L374" s="207" t="s">
        <v>174</v>
      </c>
      <c r="M374" s="39"/>
      <c r="N374" s="212" t="s">
        <v>1</v>
      </c>
      <c r="O374" s="213" t="s">
        <v>43</v>
      </c>
      <c r="P374" s="214">
        <f>I374+J374</f>
        <v>0</v>
      </c>
      <c r="Q374" s="214">
        <f>ROUND(I374*H374,2)</f>
        <v>0</v>
      </c>
      <c r="R374" s="214">
        <f>ROUND(J374*H374,2)</f>
        <v>0</v>
      </c>
      <c r="S374" s="77"/>
      <c r="T374" s="215">
        <f>S374*H374</f>
        <v>0</v>
      </c>
      <c r="U374" s="215">
        <v>0</v>
      </c>
      <c r="V374" s="215">
        <f>U374*H374</f>
        <v>0</v>
      </c>
      <c r="W374" s="215">
        <v>0</v>
      </c>
      <c r="X374" s="216">
        <f>W374*H374</f>
        <v>0</v>
      </c>
      <c r="Y374" s="38"/>
      <c r="Z374" s="38"/>
      <c r="AA374" s="38"/>
      <c r="AB374" s="38"/>
      <c r="AC374" s="38"/>
      <c r="AD374" s="38"/>
      <c r="AE374" s="38"/>
      <c r="AR374" s="217" t="s">
        <v>185</v>
      </c>
      <c r="AT374" s="217" t="s">
        <v>170</v>
      </c>
      <c r="AU374" s="217" t="s">
        <v>89</v>
      </c>
      <c r="AY374" s="19" t="s">
        <v>167</v>
      </c>
      <c r="BE374" s="218">
        <f>IF(O374="základní",K374,0)</f>
        <v>0</v>
      </c>
      <c r="BF374" s="218">
        <f>IF(O374="snížená",K374,0)</f>
        <v>0</v>
      </c>
      <c r="BG374" s="218">
        <f>IF(O374="zákl. přenesená",K374,0)</f>
        <v>0</v>
      </c>
      <c r="BH374" s="218">
        <f>IF(O374="sníž. přenesená",K374,0)</f>
        <v>0</v>
      </c>
      <c r="BI374" s="218">
        <f>IF(O374="nulová",K374,0)</f>
        <v>0</v>
      </c>
      <c r="BJ374" s="19" t="s">
        <v>87</v>
      </c>
      <c r="BK374" s="218">
        <f>ROUND(P374*H374,2)</f>
        <v>0</v>
      </c>
      <c r="BL374" s="19" t="s">
        <v>185</v>
      </c>
      <c r="BM374" s="217" t="s">
        <v>809</v>
      </c>
    </row>
    <row r="375" s="2" customFormat="1">
      <c r="A375" s="38"/>
      <c r="B375" s="39"/>
      <c r="C375" s="38"/>
      <c r="D375" s="219" t="s">
        <v>177</v>
      </c>
      <c r="E375" s="38"/>
      <c r="F375" s="220" t="s">
        <v>810</v>
      </c>
      <c r="G375" s="38"/>
      <c r="H375" s="38"/>
      <c r="I375" s="134"/>
      <c r="J375" s="134"/>
      <c r="K375" s="38"/>
      <c r="L375" s="38"/>
      <c r="M375" s="39"/>
      <c r="N375" s="221"/>
      <c r="O375" s="222"/>
      <c r="P375" s="77"/>
      <c r="Q375" s="77"/>
      <c r="R375" s="77"/>
      <c r="S375" s="77"/>
      <c r="T375" s="77"/>
      <c r="U375" s="77"/>
      <c r="V375" s="77"/>
      <c r="W375" s="77"/>
      <c r="X375" s="78"/>
      <c r="Y375" s="38"/>
      <c r="Z375" s="38"/>
      <c r="AA375" s="38"/>
      <c r="AB375" s="38"/>
      <c r="AC375" s="38"/>
      <c r="AD375" s="38"/>
      <c r="AE375" s="38"/>
      <c r="AT375" s="19" t="s">
        <v>177</v>
      </c>
      <c r="AU375" s="19" t="s">
        <v>89</v>
      </c>
    </row>
    <row r="376" s="2" customFormat="1">
      <c r="A376" s="38"/>
      <c r="B376" s="39"/>
      <c r="C376" s="38"/>
      <c r="D376" s="219" t="s">
        <v>288</v>
      </c>
      <c r="E376" s="38"/>
      <c r="F376" s="223" t="s">
        <v>811</v>
      </c>
      <c r="G376" s="38"/>
      <c r="H376" s="38"/>
      <c r="I376" s="134"/>
      <c r="J376" s="134"/>
      <c r="K376" s="38"/>
      <c r="L376" s="38"/>
      <c r="M376" s="39"/>
      <c r="N376" s="221"/>
      <c r="O376" s="222"/>
      <c r="P376" s="77"/>
      <c r="Q376" s="77"/>
      <c r="R376" s="77"/>
      <c r="S376" s="77"/>
      <c r="T376" s="77"/>
      <c r="U376" s="77"/>
      <c r="V376" s="77"/>
      <c r="W376" s="77"/>
      <c r="X376" s="78"/>
      <c r="Y376" s="38"/>
      <c r="Z376" s="38"/>
      <c r="AA376" s="38"/>
      <c r="AB376" s="38"/>
      <c r="AC376" s="38"/>
      <c r="AD376" s="38"/>
      <c r="AE376" s="38"/>
      <c r="AT376" s="19" t="s">
        <v>288</v>
      </c>
      <c r="AU376" s="19" t="s">
        <v>89</v>
      </c>
    </row>
    <row r="377" s="13" customFormat="1">
      <c r="A377" s="13"/>
      <c r="B377" s="228"/>
      <c r="C377" s="13"/>
      <c r="D377" s="219" t="s">
        <v>291</v>
      </c>
      <c r="E377" s="229" t="s">
        <v>1</v>
      </c>
      <c r="F377" s="230" t="s">
        <v>812</v>
      </c>
      <c r="G377" s="13"/>
      <c r="H377" s="231">
        <v>363.95999999999998</v>
      </c>
      <c r="I377" s="232"/>
      <c r="J377" s="232"/>
      <c r="K377" s="13"/>
      <c r="L377" s="13"/>
      <c r="M377" s="228"/>
      <c r="N377" s="233"/>
      <c r="O377" s="234"/>
      <c r="P377" s="234"/>
      <c r="Q377" s="234"/>
      <c r="R377" s="234"/>
      <c r="S377" s="234"/>
      <c r="T377" s="234"/>
      <c r="U377" s="234"/>
      <c r="V377" s="234"/>
      <c r="W377" s="234"/>
      <c r="X377" s="235"/>
      <c r="Y377" s="13"/>
      <c r="Z377" s="13"/>
      <c r="AA377" s="13"/>
      <c r="AB377" s="13"/>
      <c r="AC377" s="13"/>
      <c r="AD377" s="13"/>
      <c r="AE377" s="13"/>
      <c r="AT377" s="229" t="s">
        <v>291</v>
      </c>
      <c r="AU377" s="229" t="s">
        <v>89</v>
      </c>
      <c r="AV377" s="13" t="s">
        <v>89</v>
      </c>
      <c r="AW377" s="13" t="s">
        <v>4</v>
      </c>
      <c r="AX377" s="13" t="s">
        <v>87</v>
      </c>
      <c r="AY377" s="229" t="s">
        <v>167</v>
      </c>
    </row>
    <row r="378" s="2" customFormat="1" ht="24" customHeight="1">
      <c r="A378" s="38"/>
      <c r="B378" s="204"/>
      <c r="C378" s="205" t="s">
        <v>813</v>
      </c>
      <c r="D378" s="205" t="s">
        <v>170</v>
      </c>
      <c r="E378" s="206" t="s">
        <v>814</v>
      </c>
      <c r="F378" s="207" t="s">
        <v>815</v>
      </c>
      <c r="G378" s="208" t="s">
        <v>305</v>
      </c>
      <c r="H378" s="209">
        <v>142.16999999999999</v>
      </c>
      <c r="I378" s="210"/>
      <c r="J378" s="210"/>
      <c r="K378" s="211">
        <f>ROUND(P378*H378,2)</f>
        <v>0</v>
      </c>
      <c r="L378" s="207" t="s">
        <v>174</v>
      </c>
      <c r="M378" s="39"/>
      <c r="N378" s="212" t="s">
        <v>1</v>
      </c>
      <c r="O378" s="213" t="s">
        <v>43</v>
      </c>
      <c r="P378" s="214">
        <f>I378+J378</f>
        <v>0</v>
      </c>
      <c r="Q378" s="214">
        <f>ROUND(I378*H378,2)</f>
        <v>0</v>
      </c>
      <c r="R378" s="214">
        <f>ROUND(J378*H378,2)</f>
        <v>0</v>
      </c>
      <c r="S378" s="77"/>
      <c r="T378" s="215">
        <f>S378*H378</f>
        <v>0</v>
      </c>
      <c r="U378" s="215">
        <v>0.1837</v>
      </c>
      <c r="V378" s="215">
        <f>U378*H378</f>
        <v>26.116629</v>
      </c>
      <c r="W378" s="215">
        <v>0</v>
      </c>
      <c r="X378" s="216">
        <f>W378*H378</f>
        <v>0</v>
      </c>
      <c r="Y378" s="38"/>
      <c r="Z378" s="38"/>
      <c r="AA378" s="38"/>
      <c r="AB378" s="38"/>
      <c r="AC378" s="38"/>
      <c r="AD378" s="38"/>
      <c r="AE378" s="38"/>
      <c r="AR378" s="217" t="s">
        <v>185</v>
      </c>
      <c r="AT378" s="217" t="s">
        <v>170</v>
      </c>
      <c r="AU378" s="217" t="s">
        <v>89</v>
      </c>
      <c r="AY378" s="19" t="s">
        <v>167</v>
      </c>
      <c r="BE378" s="218">
        <f>IF(O378="základní",K378,0)</f>
        <v>0</v>
      </c>
      <c r="BF378" s="218">
        <f>IF(O378="snížená",K378,0)</f>
        <v>0</v>
      </c>
      <c r="BG378" s="218">
        <f>IF(O378="zákl. přenesená",K378,0)</f>
        <v>0</v>
      </c>
      <c r="BH378" s="218">
        <f>IF(O378="sníž. přenesená",K378,0)</f>
        <v>0</v>
      </c>
      <c r="BI378" s="218">
        <f>IF(O378="nulová",K378,0)</f>
        <v>0</v>
      </c>
      <c r="BJ378" s="19" t="s">
        <v>87</v>
      </c>
      <c r="BK378" s="218">
        <f>ROUND(P378*H378,2)</f>
        <v>0</v>
      </c>
      <c r="BL378" s="19" t="s">
        <v>185</v>
      </c>
      <c r="BM378" s="217" t="s">
        <v>816</v>
      </c>
    </row>
    <row r="379" s="2" customFormat="1">
      <c r="A379" s="38"/>
      <c r="B379" s="39"/>
      <c r="C379" s="38"/>
      <c r="D379" s="219" t="s">
        <v>177</v>
      </c>
      <c r="E379" s="38"/>
      <c r="F379" s="220" t="s">
        <v>817</v>
      </c>
      <c r="G379" s="38"/>
      <c r="H379" s="38"/>
      <c r="I379" s="134"/>
      <c r="J379" s="134"/>
      <c r="K379" s="38"/>
      <c r="L379" s="38"/>
      <c r="M379" s="39"/>
      <c r="N379" s="221"/>
      <c r="O379" s="222"/>
      <c r="P379" s="77"/>
      <c r="Q379" s="77"/>
      <c r="R379" s="77"/>
      <c r="S379" s="77"/>
      <c r="T379" s="77"/>
      <c r="U379" s="77"/>
      <c r="V379" s="77"/>
      <c r="W379" s="77"/>
      <c r="X379" s="78"/>
      <c r="Y379" s="38"/>
      <c r="Z379" s="38"/>
      <c r="AA379" s="38"/>
      <c r="AB379" s="38"/>
      <c r="AC379" s="38"/>
      <c r="AD379" s="38"/>
      <c r="AE379" s="38"/>
      <c r="AT379" s="19" t="s">
        <v>177</v>
      </c>
      <c r="AU379" s="19" t="s">
        <v>89</v>
      </c>
    </row>
    <row r="380" s="2" customFormat="1">
      <c r="A380" s="38"/>
      <c r="B380" s="39"/>
      <c r="C380" s="38"/>
      <c r="D380" s="219" t="s">
        <v>288</v>
      </c>
      <c r="E380" s="38"/>
      <c r="F380" s="223" t="s">
        <v>818</v>
      </c>
      <c r="G380" s="38"/>
      <c r="H380" s="38"/>
      <c r="I380" s="134"/>
      <c r="J380" s="134"/>
      <c r="K380" s="38"/>
      <c r="L380" s="38"/>
      <c r="M380" s="39"/>
      <c r="N380" s="221"/>
      <c r="O380" s="222"/>
      <c r="P380" s="77"/>
      <c r="Q380" s="77"/>
      <c r="R380" s="77"/>
      <c r="S380" s="77"/>
      <c r="T380" s="77"/>
      <c r="U380" s="77"/>
      <c r="V380" s="77"/>
      <c r="W380" s="77"/>
      <c r="X380" s="78"/>
      <c r="Y380" s="38"/>
      <c r="Z380" s="38"/>
      <c r="AA380" s="38"/>
      <c r="AB380" s="38"/>
      <c r="AC380" s="38"/>
      <c r="AD380" s="38"/>
      <c r="AE380" s="38"/>
      <c r="AT380" s="19" t="s">
        <v>288</v>
      </c>
      <c r="AU380" s="19" t="s">
        <v>89</v>
      </c>
    </row>
    <row r="381" s="13" customFormat="1">
      <c r="A381" s="13"/>
      <c r="B381" s="228"/>
      <c r="C381" s="13"/>
      <c r="D381" s="219" t="s">
        <v>291</v>
      </c>
      <c r="E381" s="229" t="s">
        <v>1</v>
      </c>
      <c r="F381" s="230" t="s">
        <v>819</v>
      </c>
      <c r="G381" s="13"/>
      <c r="H381" s="231">
        <v>85.379999999999995</v>
      </c>
      <c r="I381" s="232"/>
      <c r="J381" s="232"/>
      <c r="K381" s="13"/>
      <c r="L381" s="13"/>
      <c r="M381" s="228"/>
      <c r="N381" s="233"/>
      <c r="O381" s="234"/>
      <c r="P381" s="234"/>
      <c r="Q381" s="234"/>
      <c r="R381" s="234"/>
      <c r="S381" s="234"/>
      <c r="T381" s="234"/>
      <c r="U381" s="234"/>
      <c r="V381" s="234"/>
      <c r="W381" s="234"/>
      <c r="X381" s="235"/>
      <c r="Y381" s="13"/>
      <c r="Z381" s="13"/>
      <c r="AA381" s="13"/>
      <c r="AB381" s="13"/>
      <c r="AC381" s="13"/>
      <c r="AD381" s="13"/>
      <c r="AE381" s="13"/>
      <c r="AT381" s="229" t="s">
        <v>291</v>
      </c>
      <c r="AU381" s="229" t="s">
        <v>89</v>
      </c>
      <c r="AV381" s="13" t="s">
        <v>89</v>
      </c>
      <c r="AW381" s="13" t="s">
        <v>4</v>
      </c>
      <c r="AX381" s="13" t="s">
        <v>80</v>
      </c>
      <c r="AY381" s="229" t="s">
        <v>167</v>
      </c>
    </row>
    <row r="382" s="13" customFormat="1">
      <c r="A382" s="13"/>
      <c r="B382" s="228"/>
      <c r="C382" s="13"/>
      <c r="D382" s="219" t="s">
        <v>291</v>
      </c>
      <c r="E382" s="229" t="s">
        <v>1</v>
      </c>
      <c r="F382" s="230" t="s">
        <v>820</v>
      </c>
      <c r="G382" s="13"/>
      <c r="H382" s="231">
        <v>56.789999999999999</v>
      </c>
      <c r="I382" s="232"/>
      <c r="J382" s="232"/>
      <c r="K382" s="13"/>
      <c r="L382" s="13"/>
      <c r="M382" s="228"/>
      <c r="N382" s="233"/>
      <c r="O382" s="234"/>
      <c r="P382" s="234"/>
      <c r="Q382" s="234"/>
      <c r="R382" s="234"/>
      <c r="S382" s="234"/>
      <c r="T382" s="234"/>
      <c r="U382" s="234"/>
      <c r="V382" s="234"/>
      <c r="W382" s="234"/>
      <c r="X382" s="235"/>
      <c r="Y382" s="13"/>
      <c r="Z382" s="13"/>
      <c r="AA382" s="13"/>
      <c r="AB382" s="13"/>
      <c r="AC382" s="13"/>
      <c r="AD382" s="13"/>
      <c r="AE382" s="13"/>
      <c r="AT382" s="229" t="s">
        <v>291</v>
      </c>
      <c r="AU382" s="229" t="s">
        <v>89</v>
      </c>
      <c r="AV382" s="13" t="s">
        <v>89</v>
      </c>
      <c r="AW382" s="13" t="s">
        <v>4</v>
      </c>
      <c r="AX382" s="13" t="s">
        <v>80</v>
      </c>
      <c r="AY382" s="229" t="s">
        <v>167</v>
      </c>
    </row>
    <row r="383" s="14" customFormat="1">
      <c r="A383" s="14"/>
      <c r="B383" s="236"/>
      <c r="C383" s="14"/>
      <c r="D383" s="219" t="s">
        <v>291</v>
      </c>
      <c r="E383" s="237" t="s">
        <v>1</v>
      </c>
      <c r="F383" s="238" t="s">
        <v>294</v>
      </c>
      <c r="G383" s="14"/>
      <c r="H383" s="239">
        <v>142.16999999999999</v>
      </c>
      <c r="I383" s="240"/>
      <c r="J383" s="240"/>
      <c r="K383" s="14"/>
      <c r="L383" s="14"/>
      <c r="M383" s="236"/>
      <c r="N383" s="241"/>
      <c r="O383" s="242"/>
      <c r="P383" s="242"/>
      <c r="Q383" s="242"/>
      <c r="R383" s="242"/>
      <c r="S383" s="242"/>
      <c r="T383" s="242"/>
      <c r="U383" s="242"/>
      <c r="V383" s="242"/>
      <c r="W383" s="242"/>
      <c r="X383" s="243"/>
      <c r="Y383" s="14"/>
      <c r="Z383" s="14"/>
      <c r="AA383" s="14"/>
      <c r="AB383" s="14"/>
      <c r="AC383" s="14"/>
      <c r="AD383" s="14"/>
      <c r="AE383" s="14"/>
      <c r="AT383" s="237" t="s">
        <v>291</v>
      </c>
      <c r="AU383" s="237" t="s">
        <v>89</v>
      </c>
      <c r="AV383" s="14" t="s">
        <v>185</v>
      </c>
      <c r="AW383" s="14" t="s">
        <v>4</v>
      </c>
      <c r="AX383" s="14" t="s">
        <v>87</v>
      </c>
      <c r="AY383" s="237" t="s">
        <v>167</v>
      </c>
    </row>
    <row r="384" s="2" customFormat="1" ht="24" customHeight="1">
      <c r="A384" s="38"/>
      <c r="B384" s="204"/>
      <c r="C384" s="260" t="s">
        <v>468</v>
      </c>
      <c r="D384" s="260" t="s">
        <v>648</v>
      </c>
      <c r="E384" s="261" t="s">
        <v>821</v>
      </c>
      <c r="F384" s="262" t="s">
        <v>822</v>
      </c>
      <c r="G384" s="263" t="s">
        <v>305</v>
      </c>
      <c r="H384" s="264">
        <v>142.16999999999999</v>
      </c>
      <c r="I384" s="265"/>
      <c r="J384" s="266"/>
      <c r="K384" s="267">
        <f>ROUND(P384*H384,2)</f>
        <v>0</v>
      </c>
      <c r="L384" s="262" t="s">
        <v>174</v>
      </c>
      <c r="M384" s="268"/>
      <c r="N384" s="269" t="s">
        <v>1</v>
      </c>
      <c r="O384" s="213" t="s">
        <v>43</v>
      </c>
      <c r="P384" s="214">
        <f>I384+J384</f>
        <v>0</v>
      </c>
      <c r="Q384" s="214">
        <f>ROUND(I384*H384,2)</f>
        <v>0</v>
      </c>
      <c r="R384" s="214">
        <f>ROUND(J384*H384,2)</f>
        <v>0</v>
      </c>
      <c r="S384" s="77"/>
      <c r="T384" s="215">
        <f>S384*H384</f>
        <v>0</v>
      </c>
      <c r="U384" s="215">
        <v>0.41699999999999998</v>
      </c>
      <c r="V384" s="215">
        <f>U384*H384</f>
        <v>59.28488999999999</v>
      </c>
      <c r="W384" s="215">
        <v>0</v>
      </c>
      <c r="X384" s="216">
        <f>W384*H384</f>
        <v>0</v>
      </c>
      <c r="Y384" s="38"/>
      <c r="Z384" s="38"/>
      <c r="AA384" s="38"/>
      <c r="AB384" s="38"/>
      <c r="AC384" s="38"/>
      <c r="AD384" s="38"/>
      <c r="AE384" s="38"/>
      <c r="AR384" s="217" t="s">
        <v>207</v>
      </c>
      <c r="AT384" s="217" t="s">
        <v>648</v>
      </c>
      <c r="AU384" s="217" t="s">
        <v>89</v>
      </c>
      <c r="AY384" s="19" t="s">
        <v>167</v>
      </c>
      <c r="BE384" s="218">
        <f>IF(O384="základní",K384,0)</f>
        <v>0</v>
      </c>
      <c r="BF384" s="218">
        <f>IF(O384="snížená",K384,0)</f>
        <v>0</v>
      </c>
      <c r="BG384" s="218">
        <f>IF(O384="zákl. přenesená",K384,0)</f>
        <v>0</v>
      </c>
      <c r="BH384" s="218">
        <f>IF(O384="sníž. přenesená",K384,0)</f>
        <v>0</v>
      </c>
      <c r="BI384" s="218">
        <f>IF(O384="nulová",K384,0)</f>
        <v>0</v>
      </c>
      <c r="BJ384" s="19" t="s">
        <v>87</v>
      </c>
      <c r="BK384" s="218">
        <f>ROUND(P384*H384,2)</f>
        <v>0</v>
      </c>
      <c r="BL384" s="19" t="s">
        <v>185</v>
      </c>
      <c r="BM384" s="217" t="s">
        <v>823</v>
      </c>
    </row>
    <row r="385" s="2" customFormat="1">
      <c r="A385" s="38"/>
      <c r="B385" s="39"/>
      <c r="C385" s="38"/>
      <c r="D385" s="219" t="s">
        <v>177</v>
      </c>
      <c r="E385" s="38"/>
      <c r="F385" s="220" t="s">
        <v>822</v>
      </c>
      <c r="G385" s="38"/>
      <c r="H385" s="38"/>
      <c r="I385" s="134"/>
      <c r="J385" s="134"/>
      <c r="K385" s="38"/>
      <c r="L385" s="38"/>
      <c r="M385" s="39"/>
      <c r="N385" s="221"/>
      <c r="O385" s="222"/>
      <c r="P385" s="77"/>
      <c r="Q385" s="77"/>
      <c r="R385" s="77"/>
      <c r="S385" s="77"/>
      <c r="T385" s="77"/>
      <c r="U385" s="77"/>
      <c r="V385" s="77"/>
      <c r="W385" s="77"/>
      <c r="X385" s="78"/>
      <c r="Y385" s="38"/>
      <c r="Z385" s="38"/>
      <c r="AA385" s="38"/>
      <c r="AB385" s="38"/>
      <c r="AC385" s="38"/>
      <c r="AD385" s="38"/>
      <c r="AE385" s="38"/>
      <c r="AT385" s="19" t="s">
        <v>177</v>
      </c>
      <c r="AU385" s="19" t="s">
        <v>89</v>
      </c>
    </row>
    <row r="386" s="13" customFormat="1">
      <c r="A386" s="13"/>
      <c r="B386" s="228"/>
      <c r="C386" s="13"/>
      <c r="D386" s="219" t="s">
        <v>291</v>
      </c>
      <c r="E386" s="229" t="s">
        <v>1</v>
      </c>
      <c r="F386" s="230" t="s">
        <v>824</v>
      </c>
      <c r="G386" s="13"/>
      <c r="H386" s="231">
        <v>142.16999999999999</v>
      </c>
      <c r="I386" s="232"/>
      <c r="J386" s="232"/>
      <c r="K386" s="13"/>
      <c r="L386" s="13"/>
      <c r="M386" s="228"/>
      <c r="N386" s="233"/>
      <c r="O386" s="234"/>
      <c r="P386" s="234"/>
      <c r="Q386" s="234"/>
      <c r="R386" s="234"/>
      <c r="S386" s="234"/>
      <c r="T386" s="234"/>
      <c r="U386" s="234"/>
      <c r="V386" s="234"/>
      <c r="W386" s="234"/>
      <c r="X386" s="235"/>
      <c r="Y386" s="13"/>
      <c r="Z386" s="13"/>
      <c r="AA386" s="13"/>
      <c r="AB386" s="13"/>
      <c r="AC386" s="13"/>
      <c r="AD386" s="13"/>
      <c r="AE386" s="13"/>
      <c r="AT386" s="229" t="s">
        <v>291</v>
      </c>
      <c r="AU386" s="229" t="s">
        <v>89</v>
      </c>
      <c r="AV386" s="13" t="s">
        <v>89</v>
      </c>
      <c r="AW386" s="13" t="s">
        <v>4</v>
      </c>
      <c r="AX386" s="13" t="s">
        <v>87</v>
      </c>
      <c r="AY386" s="229" t="s">
        <v>167</v>
      </c>
    </row>
    <row r="387" s="2" customFormat="1" ht="24" customHeight="1">
      <c r="A387" s="38"/>
      <c r="B387" s="204"/>
      <c r="C387" s="205" t="s">
        <v>825</v>
      </c>
      <c r="D387" s="205" t="s">
        <v>170</v>
      </c>
      <c r="E387" s="206" t="s">
        <v>826</v>
      </c>
      <c r="F387" s="207" t="s">
        <v>827</v>
      </c>
      <c r="G387" s="208" t="s">
        <v>305</v>
      </c>
      <c r="H387" s="209">
        <v>869.91999999999996</v>
      </c>
      <c r="I387" s="210"/>
      <c r="J387" s="210"/>
      <c r="K387" s="211">
        <f>ROUND(P387*H387,2)</f>
        <v>0</v>
      </c>
      <c r="L387" s="207" t="s">
        <v>174</v>
      </c>
      <c r="M387" s="39"/>
      <c r="N387" s="212" t="s">
        <v>1</v>
      </c>
      <c r="O387" s="213" t="s">
        <v>43</v>
      </c>
      <c r="P387" s="214">
        <f>I387+J387</f>
        <v>0</v>
      </c>
      <c r="Q387" s="214">
        <f>ROUND(I387*H387,2)</f>
        <v>0</v>
      </c>
      <c r="R387" s="214">
        <f>ROUND(J387*H387,2)</f>
        <v>0</v>
      </c>
      <c r="S387" s="77"/>
      <c r="T387" s="215">
        <f>S387*H387</f>
        <v>0</v>
      </c>
      <c r="U387" s="215">
        <v>0.16700000000000001</v>
      </c>
      <c r="V387" s="215">
        <f>U387*H387</f>
        <v>145.27664000000002</v>
      </c>
      <c r="W387" s="215">
        <v>0</v>
      </c>
      <c r="X387" s="216">
        <f>W387*H387</f>
        <v>0</v>
      </c>
      <c r="Y387" s="38"/>
      <c r="Z387" s="38"/>
      <c r="AA387" s="38"/>
      <c r="AB387" s="38"/>
      <c r="AC387" s="38"/>
      <c r="AD387" s="38"/>
      <c r="AE387" s="38"/>
      <c r="AR387" s="217" t="s">
        <v>185</v>
      </c>
      <c r="AT387" s="217" t="s">
        <v>170</v>
      </c>
      <c r="AU387" s="217" t="s">
        <v>89</v>
      </c>
      <c r="AY387" s="19" t="s">
        <v>167</v>
      </c>
      <c r="BE387" s="218">
        <f>IF(O387="základní",K387,0)</f>
        <v>0</v>
      </c>
      <c r="BF387" s="218">
        <f>IF(O387="snížená",K387,0)</f>
        <v>0</v>
      </c>
      <c r="BG387" s="218">
        <f>IF(O387="zákl. přenesená",K387,0)</f>
        <v>0</v>
      </c>
      <c r="BH387" s="218">
        <f>IF(O387="sníž. přenesená",K387,0)</f>
        <v>0</v>
      </c>
      <c r="BI387" s="218">
        <f>IF(O387="nulová",K387,0)</f>
        <v>0</v>
      </c>
      <c r="BJ387" s="19" t="s">
        <v>87</v>
      </c>
      <c r="BK387" s="218">
        <f>ROUND(P387*H387,2)</f>
        <v>0</v>
      </c>
      <c r="BL387" s="19" t="s">
        <v>185</v>
      </c>
      <c r="BM387" s="217" t="s">
        <v>828</v>
      </c>
    </row>
    <row r="388" s="2" customFormat="1">
      <c r="A388" s="38"/>
      <c r="B388" s="39"/>
      <c r="C388" s="38"/>
      <c r="D388" s="219" t="s">
        <v>177</v>
      </c>
      <c r="E388" s="38"/>
      <c r="F388" s="220" t="s">
        <v>829</v>
      </c>
      <c r="G388" s="38"/>
      <c r="H388" s="38"/>
      <c r="I388" s="134"/>
      <c r="J388" s="134"/>
      <c r="K388" s="38"/>
      <c r="L388" s="38"/>
      <c r="M388" s="39"/>
      <c r="N388" s="221"/>
      <c r="O388" s="222"/>
      <c r="P388" s="77"/>
      <c r="Q388" s="77"/>
      <c r="R388" s="77"/>
      <c r="S388" s="77"/>
      <c r="T388" s="77"/>
      <c r="U388" s="77"/>
      <c r="V388" s="77"/>
      <c r="W388" s="77"/>
      <c r="X388" s="78"/>
      <c r="Y388" s="38"/>
      <c r="Z388" s="38"/>
      <c r="AA388" s="38"/>
      <c r="AB388" s="38"/>
      <c r="AC388" s="38"/>
      <c r="AD388" s="38"/>
      <c r="AE388" s="38"/>
      <c r="AT388" s="19" t="s">
        <v>177</v>
      </c>
      <c r="AU388" s="19" t="s">
        <v>89</v>
      </c>
    </row>
    <row r="389" s="13" customFormat="1">
      <c r="A389" s="13"/>
      <c r="B389" s="228"/>
      <c r="C389" s="13"/>
      <c r="D389" s="219" t="s">
        <v>291</v>
      </c>
      <c r="E389" s="229" t="s">
        <v>1</v>
      </c>
      <c r="F389" s="230" t="s">
        <v>830</v>
      </c>
      <c r="G389" s="13"/>
      <c r="H389" s="231">
        <v>793.28999999999996</v>
      </c>
      <c r="I389" s="232"/>
      <c r="J389" s="232"/>
      <c r="K389" s="13"/>
      <c r="L389" s="13"/>
      <c r="M389" s="228"/>
      <c r="N389" s="233"/>
      <c r="O389" s="234"/>
      <c r="P389" s="234"/>
      <c r="Q389" s="234"/>
      <c r="R389" s="234"/>
      <c r="S389" s="234"/>
      <c r="T389" s="234"/>
      <c r="U389" s="234"/>
      <c r="V389" s="234"/>
      <c r="W389" s="234"/>
      <c r="X389" s="235"/>
      <c r="Y389" s="13"/>
      <c r="Z389" s="13"/>
      <c r="AA389" s="13"/>
      <c r="AB389" s="13"/>
      <c r="AC389" s="13"/>
      <c r="AD389" s="13"/>
      <c r="AE389" s="13"/>
      <c r="AT389" s="229" t="s">
        <v>291</v>
      </c>
      <c r="AU389" s="229" t="s">
        <v>89</v>
      </c>
      <c r="AV389" s="13" t="s">
        <v>89</v>
      </c>
      <c r="AW389" s="13" t="s">
        <v>4</v>
      </c>
      <c r="AX389" s="13" t="s">
        <v>80</v>
      </c>
      <c r="AY389" s="229" t="s">
        <v>167</v>
      </c>
    </row>
    <row r="390" s="13" customFormat="1">
      <c r="A390" s="13"/>
      <c r="B390" s="228"/>
      <c r="C390" s="13"/>
      <c r="D390" s="219" t="s">
        <v>291</v>
      </c>
      <c r="E390" s="229" t="s">
        <v>1</v>
      </c>
      <c r="F390" s="230" t="s">
        <v>831</v>
      </c>
      <c r="G390" s="13"/>
      <c r="H390" s="231">
        <v>62.299999999999997</v>
      </c>
      <c r="I390" s="232"/>
      <c r="J390" s="232"/>
      <c r="K390" s="13"/>
      <c r="L390" s="13"/>
      <c r="M390" s="228"/>
      <c r="N390" s="233"/>
      <c r="O390" s="234"/>
      <c r="P390" s="234"/>
      <c r="Q390" s="234"/>
      <c r="R390" s="234"/>
      <c r="S390" s="234"/>
      <c r="T390" s="234"/>
      <c r="U390" s="234"/>
      <c r="V390" s="234"/>
      <c r="W390" s="234"/>
      <c r="X390" s="235"/>
      <c r="Y390" s="13"/>
      <c r="Z390" s="13"/>
      <c r="AA390" s="13"/>
      <c r="AB390" s="13"/>
      <c r="AC390" s="13"/>
      <c r="AD390" s="13"/>
      <c r="AE390" s="13"/>
      <c r="AT390" s="229" t="s">
        <v>291</v>
      </c>
      <c r="AU390" s="229" t="s">
        <v>89</v>
      </c>
      <c r="AV390" s="13" t="s">
        <v>89</v>
      </c>
      <c r="AW390" s="13" t="s">
        <v>4</v>
      </c>
      <c r="AX390" s="13" t="s">
        <v>80</v>
      </c>
      <c r="AY390" s="229" t="s">
        <v>167</v>
      </c>
    </row>
    <row r="391" s="13" customFormat="1">
      <c r="A391" s="13"/>
      <c r="B391" s="228"/>
      <c r="C391" s="13"/>
      <c r="D391" s="219" t="s">
        <v>291</v>
      </c>
      <c r="E391" s="229" t="s">
        <v>1</v>
      </c>
      <c r="F391" s="230" t="s">
        <v>832</v>
      </c>
      <c r="G391" s="13"/>
      <c r="H391" s="231">
        <v>14.33</v>
      </c>
      <c r="I391" s="232"/>
      <c r="J391" s="232"/>
      <c r="K391" s="13"/>
      <c r="L391" s="13"/>
      <c r="M391" s="228"/>
      <c r="N391" s="233"/>
      <c r="O391" s="234"/>
      <c r="P391" s="234"/>
      <c r="Q391" s="234"/>
      <c r="R391" s="234"/>
      <c r="S391" s="234"/>
      <c r="T391" s="234"/>
      <c r="U391" s="234"/>
      <c r="V391" s="234"/>
      <c r="W391" s="234"/>
      <c r="X391" s="235"/>
      <c r="Y391" s="13"/>
      <c r="Z391" s="13"/>
      <c r="AA391" s="13"/>
      <c r="AB391" s="13"/>
      <c r="AC391" s="13"/>
      <c r="AD391" s="13"/>
      <c r="AE391" s="13"/>
      <c r="AT391" s="229" t="s">
        <v>291</v>
      </c>
      <c r="AU391" s="229" t="s">
        <v>89</v>
      </c>
      <c r="AV391" s="13" t="s">
        <v>89</v>
      </c>
      <c r="AW391" s="13" t="s">
        <v>4</v>
      </c>
      <c r="AX391" s="13" t="s">
        <v>80</v>
      </c>
      <c r="AY391" s="229" t="s">
        <v>167</v>
      </c>
    </row>
    <row r="392" s="14" customFormat="1">
      <c r="A392" s="14"/>
      <c r="B392" s="236"/>
      <c r="C392" s="14"/>
      <c r="D392" s="219" t="s">
        <v>291</v>
      </c>
      <c r="E392" s="237" t="s">
        <v>1</v>
      </c>
      <c r="F392" s="238" t="s">
        <v>294</v>
      </c>
      <c r="G392" s="14"/>
      <c r="H392" s="239">
        <v>869.91999999999996</v>
      </c>
      <c r="I392" s="240"/>
      <c r="J392" s="240"/>
      <c r="K392" s="14"/>
      <c r="L392" s="14"/>
      <c r="M392" s="236"/>
      <c r="N392" s="241"/>
      <c r="O392" s="242"/>
      <c r="P392" s="242"/>
      <c r="Q392" s="242"/>
      <c r="R392" s="242"/>
      <c r="S392" s="242"/>
      <c r="T392" s="242"/>
      <c r="U392" s="242"/>
      <c r="V392" s="242"/>
      <c r="W392" s="242"/>
      <c r="X392" s="243"/>
      <c r="Y392" s="14"/>
      <c r="Z392" s="14"/>
      <c r="AA392" s="14"/>
      <c r="AB392" s="14"/>
      <c r="AC392" s="14"/>
      <c r="AD392" s="14"/>
      <c r="AE392" s="14"/>
      <c r="AT392" s="237" t="s">
        <v>291</v>
      </c>
      <c r="AU392" s="237" t="s">
        <v>89</v>
      </c>
      <c r="AV392" s="14" t="s">
        <v>185</v>
      </c>
      <c r="AW392" s="14" t="s">
        <v>4</v>
      </c>
      <c r="AX392" s="14" t="s">
        <v>87</v>
      </c>
      <c r="AY392" s="237" t="s">
        <v>167</v>
      </c>
    </row>
    <row r="393" s="2" customFormat="1" ht="24" customHeight="1">
      <c r="A393" s="38"/>
      <c r="B393" s="204"/>
      <c r="C393" s="260" t="s">
        <v>833</v>
      </c>
      <c r="D393" s="260" t="s">
        <v>648</v>
      </c>
      <c r="E393" s="261" t="s">
        <v>834</v>
      </c>
      <c r="F393" s="262" t="s">
        <v>835</v>
      </c>
      <c r="G393" s="263" t="s">
        <v>305</v>
      </c>
      <c r="H393" s="264">
        <v>869.91999999999996</v>
      </c>
      <c r="I393" s="265"/>
      <c r="J393" s="266"/>
      <c r="K393" s="267">
        <f>ROUND(P393*H393,2)</f>
        <v>0</v>
      </c>
      <c r="L393" s="262" t="s">
        <v>174</v>
      </c>
      <c r="M393" s="268"/>
      <c r="N393" s="269" t="s">
        <v>1</v>
      </c>
      <c r="O393" s="213" t="s">
        <v>43</v>
      </c>
      <c r="P393" s="214">
        <f>I393+J393</f>
        <v>0</v>
      </c>
      <c r="Q393" s="214">
        <f>ROUND(I393*H393,2)</f>
        <v>0</v>
      </c>
      <c r="R393" s="214">
        <f>ROUND(J393*H393,2)</f>
        <v>0</v>
      </c>
      <c r="S393" s="77"/>
      <c r="T393" s="215">
        <f>S393*H393</f>
        <v>0</v>
      </c>
      <c r="U393" s="215">
        <v>0.11799999999999999</v>
      </c>
      <c r="V393" s="215">
        <f>U393*H393</f>
        <v>102.65055999999998</v>
      </c>
      <c r="W393" s="215">
        <v>0</v>
      </c>
      <c r="X393" s="216">
        <f>W393*H393</f>
        <v>0</v>
      </c>
      <c r="Y393" s="38"/>
      <c r="Z393" s="38"/>
      <c r="AA393" s="38"/>
      <c r="AB393" s="38"/>
      <c r="AC393" s="38"/>
      <c r="AD393" s="38"/>
      <c r="AE393" s="38"/>
      <c r="AR393" s="217" t="s">
        <v>207</v>
      </c>
      <c r="AT393" s="217" t="s">
        <v>648</v>
      </c>
      <c r="AU393" s="217" t="s">
        <v>89</v>
      </c>
      <c r="AY393" s="19" t="s">
        <v>167</v>
      </c>
      <c r="BE393" s="218">
        <f>IF(O393="základní",K393,0)</f>
        <v>0</v>
      </c>
      <c r="BF393" s="218">
        <f>IF(O393="snížená",K393,0)</f>
        <v>0</v>
      </c>
      <c r="BG393" s="218">
        <f>IF(O393="zákl. přenesená",K393,0)</f>
        <v>0</v>
      </c>
      <c r="BH393" s="218">
        <f>IF(O393="sníž. přenesená",K393,0)</f>
        <v>0</v>
      </c>
      <c r="BI393" s="218">
        <f>IF(O393="nulová",K393,0)</f>
        <v>0</v>
      </c>
      <c r="BJ393" s="19" t="s">
        <v>87</v>
      </c>
      <c r="BK393" s="218">
        <f>ROUND(P393*H393,2)</f>
        <v>0</v>
      </c>
      <c r="BL393" s="19" t="s">
        <v>185</v>
      </c>
      <c r="BM393" s="217" t="s">
        <v>836</v>
      </c>
    </row>
    <row r="394" s="2" customFormat="1">
      <c r="A394" s="38"/>
      <c r="B394" s="39"/>
      <c r="C394" s="38"/>
      <c r="D394" s="219" t="s">
        <v>177</v>
      </c>
      <c r="E394" s="38"/>
      <c r="F394" s="220" t="s">
        <v>835</v>
      </c>
      <c r="G394" s="38"/>
      <c r="H394" s="38"/>
      <c r="I394" s="134"/>
      <c r="J394" s="134"/>
      <c r="K394" s="38"/>
      <c r="L394" s="38"/>
      <c r="M394" s="39"/>
      <c r="N394" s="221"/>
      <c r="O394" s="222"/>
      <c r="P394" s="77"/>
      <c r="Q394" s="77"/>
      <c r="R394" s="77"/>
      <c r="S394" s="77"/>
      <c r="T394" s="77"/>
      <c r="U394" s="77"/>
      <c r="V394" s="77"/>
      <c r="W394" s="77"/>
      <c r="X394" s="78"/>
      <c r="Y394" s="38"/>
      <c r="Z394" s="38"/>
      <c r="AA394" s="38"/>
      <c r="AB394" s="38"/>
      <c r="AC394" s="38"/>
      <c r="AD394" s="38"/>
      <c r="AE394" s="38"/>
      <c r="AT394" s="19" t="s">
        <v>177</v>
      </c>
      <c r="AU394" s="19" t="s">
        <v>89</v>
      </c>
    </row>
    <row r="395" s="2" customFormat="1">
      <c r="A395" s="38"/>
      <c r="B395" s="39"/>
      <c r="C395" s="38"/>
      <c r="D395" s="219" t="s">
        <v>189</v>
      </c>
      <c r="E395" s="38"/>
      <c r="F395" s="223" t="s">
        <v>837</v>
      </c>
      <c r="G395" s="38"/>
      <c r="H395" s="38"/>
      <c r="I395" s="134"/>
      <c r="J395" s="134"/>
      <c r="K395" s="38"/>
      <c r="L395" s="38"/>
      <c r="M395" s="39"/>
      <c r="N395" s="221"/>
      <c r="O395" s="222"/>
      <c r="P395" s="77"/>
      <c r="Q395" s="77"/>
      <c r="R395" s="77"/>
      <c r="S395" s="77"/>
      <c r="T395" s="77"/>
      <c r="U395" s="77"/>
      <c r="V395" s="77"/>
      <c r="W395" s="77"/>
      <c r="X395" s="78"/>
      <c r="Y395" s="38"/>
      <c r="Z395" s="38"/>
      <c r="AA395" s="38"/>
      <c r="AB395" s="38"/>
      <c r="AC395" s="38"/>
      <c r="AD395" s="38"/>
      <c r="AE395" s="38"/>
      <c r="AT395" s="19" t="s">
        <v>189</v>
      </c>
      <c r="AU395" s="19" t="s">
        <v>89</v>
      </c>
    </row>
    <row r="396" s="13" customFormat="1">
      <c r="A396" s="13"/>
      <c r="B396" s="228"/>
      <c r="C396" s="13"/>
      <c r="D396" s="219" t="s">
        <v>291</v>
      </c>
      <c r="E396" s="229" t="s">
        <v>1</v>
      </c>
      <c r="F396" s="230" t="s">
        <v>838</v>
      </c>
      <c r="G396" s="13"/>
      <c r="H396" s="231">
        <v>869.91999999999996</v>
      </c>
      <c r="I396" s="232"/>
      <c r="J396" s="232"/>
      <c r="K396" s="13"/>
      <c r="L396" s="13"/>
      <c r="M396" s="228"/>
      <c r="N396" s="233"/>
      <c r="O396" s="234"/>
      <c r="P396" s="234"/>
      <c r="Q396" s="234"/>
      <c r="R396" s="234"/>
      <c r="S396" s="234"/>
      <c r="T396" s="234"/>
      <c r="U396" s="234"/>
      <c r="V396" s="234"/>
      <c r="W396" s="234"/>
      <c r="X396" s="235"/>
      <c r="Y396" s="13"/>
      <c r="Z396" s="13"/>
      <c r="AA396" s="13"/>
      <c r="AB396" s="13"/>
      <c r="AC396" s="13"/>
      <c r="AD396" s="13"/>
      <c r="AE396" s="13"/>
      <c r="AT396" s="229" t="s">
        <v>291</v>
      </c>
      <c r="AU396" s="229" t="s">
        <v>89</v>
      </c>
      <c r="AV396" s="13" t="s">
        <v>89</v>
      </c>
      <c r="AW396" s="13" t="s">
        <v>4</v>
      </c>
      <c r="AX396" s="13" t="s">
        <v>87</v>
      </c>
      <c r="AY396" s="229" t="s">
        <v>167</v>
      </c>
    </row>
    <row r="397" s="2" customFormat="1" ht="24" customHeight="1">
      <c r="A397" s="38"/>
      <c r="B397" s="204"/>
      <c r="C397" s="205" t="s">
        <v>839</v>
      </c>
      <c r="D397" s="205" t="s">
        <v>170</v>
      </c>
      <c r="E397" s="206" t="s">
        <v>840</v>
      </c>
      <c r="F397" s="207" t="s">
        <v>841</v>
      </c>
      <c r="G397" s="208" t="s">
        <v>305</v>
      </c>
      <c r="H397" s="209">
        <v>602.38</v>
      </c>
      <c r="I397" s="210"/>
      <c r="J397" s="210"/>
      <c r="K397" s="211">
        <f>ROUND(P397*H397,2)</f>
        <v>0</v>
      </c>
      <c r="L397" s="207" t="s">
        <v>174</v>
      </c>
      <c r="M397" s="39"/>
      <c r="N397" s="212" t="s">
        <v>1</v>
      </c>
      <c r="O397" s="213" t="s">
        <v>43</v>
      </c>
      <c r="P397" s="214">
        <f>I397+J397</f>
        <v>0</v>
      </c>
      <c r="Q397" s="214">
        <f>ROUND(I397*H397,2)</f>
        <v>0</v>
      </c>
      <c r="R397" s="214">
        <f>ROUND(J397*H397,2)</f>
        <v>0</v>
      </c>
      <c r="S397" s="77"/>
      <c r="T397" s="215">
        <f>S397*H397</f>
        <v>0</v>
      </c>
      <c r="U397" s="215">
        <v>0.084250000000000005</v>
      </c>
      <c r="V397" s="215">
        <f>U397*H397</f>
        <v>50.750515</v>
      </c>
      <c r="W397" s="215">
        <v>0</v>
      </c>
      <c r="X397" s="216">
        <f>W397*H397</f>
        <v>0</v>
      </c>
      <c r="Y397" s="38"/>
      <c r="Z397" s="38"/>
      <c r="AA397" s="38"/>
      <c r="AB397" s="38"/>
      <c r="AC397" s="38"/>
      <c r="AD397" s="38"/>
      <c r="AE397" s="38"/>
      <c r="AR397" s="217" t="s">
        <v>185</v>
      </c>
      <c r="AT397" s="217" t="s">
        <v>170</v>
      </c>
      <c r="AU397" s="217" t="s">
        <v>89</v>
      </c>
      <c r="AY397" s="19" t="s">
        <v>167</v>
      </c>
      <c r="BE397" s="218">
        <f>IF(O397="základní",K397,0)</f>
        <v>0</v>
      </c>
      <c r="BF397" s="218">
        <f>IF(O397="snížená",K397,0)</f>
        <v>0</v>
      </c>
      <c r="BG397" s="218">
        <f>IF(O397="zákl. přenesená",K397,0)</f>
        <v>0</v>
      </c>
      <c r="BH397" s="218">
        <f>IF(O397="sníž. přenesená",K397,0)</f>
        <v>0</v>
      </c>
      <c r="BI397" s="218">
        <f>IF(O397="nulová",K397,0)</f>
        <v>0</v>
      </c>
      <c r="BJ397" s="19" t="s">
        <v>87</v>
      </c>
      <c r="BK397" s="218">
        <f>ROUND(P397*H397,2)</f>
        <v>0</v>
      </c>
      <c r="BL397" s="19" t="s">
        <v>185</v>
      </c>
      <c r="BM397" s="217" t="s">
        <v>842</v>
      </c>
    </row>
    <row r="398" s="2" customFormat="1">
      <c r="A398" s="38"/>
      <c r="B398" s="39"/>
      <c r="C398" s="38"/>
      <c r="D398" s="219" t="s">
        <v>177</v>
      </c>
      <c r="E398" s="38"/>
      <c r="F398" s="220" t="s">
        <v>843</v>
      </c>
      <c r="G398" s="38"/>
      <c r="H398" s="38"/>
      <c r="I398" s="134"/>
      <c r="J398" s="134"/>
      <c r="K398" s="38"/>
      <c r="L398" s="38"/>
      <c r="M398" s="39"/>
      <c r="N398" s="221"/>
      <c r="O398" s="222"/>
      <c r="P398" s="77"/>
      <c r="Q398" s="77"/>
      <c r="R398" s="77"/>
      <c r="S398" s="77"/>
      <c r="T398" s="77"/>
      <c r="U398" s="77"/>
      <c r="V398" s="77"/>
      <c r="W398" s="77"/>
      <c r="X398" s="78"/>
      <c r="Y398" s="38"/>
      <c r="Z398" s="38"/>
      <c r="AA398" s="38"/>
      <c r="AB398" s="38"/>
      <c r="AC398" s="38"/>
      <c r="AD398" s="38"/>
      <c r="AE398" s="38"/>
      <c r="AT398" s="19" t="s">
        <v>177</v>
      </c>
      <c r="AU398" s="19" t="s">
        <v>89</v>
      </c>
    </row>
    <row r="399" s="2" customFormat="1">
      <c r="A399" s="38"/>
      <c r="B399" s="39"/>
      <c r="C399" s="38"/>
      <c r="D399" s="219" t="s">
        <v>288</v>
      </c>
      <c r="E399" s="38"/>
      <c r="F399" s="223" t="s">
        <v>844</v>
      </c>
      <c r="G399" s="38"/>
      <c r="H399" s="38"/>
      <c r="I399" s="134"/>
      <c r="J399" s="134"/>
      <c r="K399" s="38"/>
      <c r="L399" s="38"/>
      <c r="M399" s="39"/>
      <c r="N399" s="221"/>
      <c r="O399" s="222"/>
      <c r="P399" s="77"/>
      <c r="Q399" s="77"/>
      <c r="R399" s="77"/>
      <c r="S399" s="77"/>
      <c r="T399" s="77"/>
      <c r="U399" s="77"/>
      <c r="V399" s="77"/>
      <c r="W399" s="77"/>
      <c r="X399" s="78"/>
      <c r="Y399" s="38"/>
      <c r="Z399" s="38"/>
      <c r="AA399" s="38"/>
      <c r="AB399" s="38"/>
      <c r="AC399" s="38"/>
      <c r="AD399" s="38"/>
      <c r="AE399" s="38"/>
      <c r="AT399" s="19" t="s">
        <v>288</v>
      </c>
      <c r="AU399" s="19" t="s">
        <v>89</v>
      </c>
    </row>
    <row r="400" s="13" customFormat="1">
      <c r="A400" s="13"/>
      <c r="B400" s="228"/>
      <c r="C400" s="13"/>
      <c r="D400" s="219" t="s">
        <v>291</v>
      </c>
      <c r="E400" s="229" t="s">
        <v>1</v>
      </c>
      <c r="F400" s="230" t="s">
        <v>845</v>
      </c>
      <c r="G400" s="13"/>
      <c r="H400" s="231">
        <v>362</v>
      </c>
      <c r="I400" s="232"/>
      <c r="J400" s="232"/>
      <c r="K400" s="13"/>
      <c r="L400" s="13"/>
      <c r="M400" s="228"/>
      <c r="N400" s="233"/>
      <c r="O400" s="234"/>
      <c r="P400" s="234"/>
      <c r="Q400" s="234"/>
      <c r="R400" s="234"/>
      <c r="S400" s="234"/>
      <c r="T400" s="234"/>
      <c r="U400" s="234"/>
      <c r="V400" s="234"/>
      <c r="W400" s="234"/>
      <c r="X400" s="235"/>
      <c r="Y400" s="13"/>
      <c r="Z400" s="13"/>
      <c r="AA400" s="13"/>
      <c r="AB400" s="13"/>
      <c r="AC400" s="13"/>
      <c r="AD400" s="13"/>
      <c r="AE400" s="13"/>
      <c r="AT400" s="229" t="s">
        <v>291</v>
      </c>
      <c r="AU400" s="229" t="s">
        <v>89</v>
      </c>
      <c r="AV400" s="13" t="s">
        <v>89</v>
      </c>
      <c r="AW400" s="13" t="s">
        <v>4</v>
      </c>
      <c r="AX400" s="13" t="s">
        <v>80</v>
      </c>
      <c r="AY400" s="229" t="s">
        <v>167</v>
      </c>
    </row>
    <row r="401" s="13" customFormat="1">
      <c r="A401" s="13"/>
      <c r="B401" s="228"/>
      <c r="C401" s="13"/>
      <c r="D401" s="219" t="s">
        <v>291</v>
      </c>
      <c r="E401" s="229" t="s">
        <v>1</v>
      </c>
      <c r="F401" s="230" t="s">
        <v>846</v>
      </c>
      <c r="G401" s="13"/>
      <c r="H401" s="231">
        <v>22.989999999999998</v>
      </c>
      <c r="I401" s="232"/>
      <c r="J401" s="232"/>
      <c r="K401" s="13"/>
      <c r="L401" s="13"/>
      <c r="M401" s="228"/>
      <c r="N401" s="233"/>
      <c r="O401" s="234"/>
      <c r="P401" s="234"/>
      <c r="Q401" s="234"/>
      <c r="R401" s="234"/>
      <c r="S401" s="234"/>
      <c r="T401" s="234"/>
      <c r="U401" s="234"/>
      <c r="V401" s="234"/>
      <c r="W401" s="234"/>
      <c r="X401" s="235"/>
      <c r="Y401" s="13"/>
      <c r="Z401" s="13"/>
      <c r="AA401" s="13"/>
      <c r="AB401" s="13"/>
      <c r="AC401" s="13"/>
      <c r="AD401" s="13"/>
      <c r="AE401" s="13"/>
      <c r="AT401" s="229" t="s">
        <v>291</v>
      </c>
      <c r="AU401" s="229" t="s">
        <v>89</v>
      </c>
      <c r="AV401" s="13" t="s">
        <v>89</v>
      </c>
      <c r="AW401" s="13" t="s">
        <v>4</v>
      </c>
      <c r="AX401" s="13" t="s">
        <v>80</v>
      </c>
      <c r="AY401" s="229" t="s">
        <v>167</v>
      </c>
    </row>
    <row r="402" s="13" customFormat="1">
      <c r="A402" s="13"/>
      <c r="B402" s="228"/>
      <c r="C402" s="13"/>
      <c r="D402" s="219" t="s">
        <v>291</v>
      </c>
      <c r="E402" s="229" t="s">
        <v>1</v>
      </c>
      <c r="F402" s="230" t="s">
        <v>847</v>
      </c>
      <c r="G402" s="13"/>
      <c r="H402" s="231">
        <v>64.909999999999997</v>
      </c>
      <c r="I402" s="232"/>
      <c r="J402" s="232"/>
      <c r="K402" s="13"/>
      <c r="L402" s="13"/>
      <c r="M402" s="228"/>
      <c r="N402" s="233"/>
      <c r="O402" s="234"/>
      <c r="P402" s="234"/>
      <c r="Q402" s="234"/>
      <c r="R402" s="234"/>
      <c r="S402" s="234"/>
      <c r="T402" s="234"/>
      <c r="U402" s="234"/>
      <c r="V402" s="234"/>
      <c r="W402" s="234"/>
      <c r="X402" s="235"/>
      <c r="Y402" s="13"/>
      <c r="Z402" s="13"/>
      <c r="AA402" s="13"/>
      <c r="AB402" s="13"/>
      <c r="AC402" s="13"/>
      <c r="AD402" s="13"/>
      <c r="AE402" s="13"/>
      <c r="AT402" s="229" t="s">
        <v>291</v>
      </c>
      <c r="AU402" s="229" t="s">
        <v>89</v>
      </c>
      <c r="AV402" s="13" t="s">
        <v>89</v>
      </c>
      <c r="AW402" s="13" t="s">
        <v>4</v>
      </c>
      <c r="AX402" s="13" t="s">
        <v>80</v>
      </c>
      <c r="AY402" s="229" t="s">
        <v>167</v>
      </c>
    </row>
    <row r="403" s="13" customFormat="1">
      <c r="A403" s="13"/>
      <c r="B403" s="228"/>
      <c r="C403" s="13"/>
      <c r="D403" s="219" t="s">
        <v>291</v>
      </c>
      <c r="E403" s="229" t="s">
        <v>1</v>
      </c>
      <c r="F403" s="230" t="s">
        <v>848</v>
      </c>
      <c r="G403" s="13"/>
      <c r="H403" s="231">
        <v>56.840000000000003</v>
      </c>
      <c r="I403" s="232"/>
      <c r="J403" s="232"/>
      <c r="K403" s="13"/>
      <c r="L403" s="13"/>
      <c r="M403" s="228"/>
      <c r="N403" s="233"/>
      <c r="O403" s="234"/>
      <c r="P403" s="234"/>
      <c r="Q403" s="234"/>
      <c r="R403" s="234"/>
      <c r="S403" s="234"/>
      <c r="T403" s="234"/>
      <c r="U403" s="234"/>
      <c r="V403" s="234"/>
      <c r="W403" s="234"/>
      <c r="X403" s="235"/>
      <c r="Y403" s="13"/>
      <c r="Z403" s="13"/>
      <c r="AA403" s="13"/>
      <c r="AB403" s="13"/>
      <c r="AC403" s="13"/>
      <c r="AD403" s="13"/>
      <c r="AE403" s="13"/>
      <c r="AT403" s="229" t="s">
        <v>291</v>
      </c>
      <c r="AU403" s="229" t="s">
        <v>89</v>
      </c>
      <c r="AV403" s="13" t="s">
        <v>89</v>
      </c>
      <c r="AW403" s="13" t="s">
        <v>4</v>
      </c>
      <c r="AX403" s="13" t="s">
        <v>80</v>
      </c>
      <c r="AY403" s="229" t="s">
        <v>167</v>
      </c>
    </row>
    <row r="404" s="13" customFormat="1">
      <c r="A404" s="13"/>
      <c r="B404" s="228"/>
      <c r="C404" s="13"/>
      <c r="D404" s="219" t="s">
        <v>291</v>
      </c>
      <c r="E404" s="229" t="s">
        <v>1</v>
      </c>
      <c r="F404" s="230" t="s">
        <v>849</v>
      </c>
      <c r="G404" s="13"/>
      <c r="H404" s="231">
        <v>95.640000000000001</v>
      </c>
      <c r="I404" s="232"/>
      <c r="J404" s="232"/>
      <c r="K404" s="13"/>
      <c r="L404" s="13"/>
      <c r="M404" s="228"/>
      <c r="N404" s="233"/>
      <c r="O404" s="234"/>
      <c r="P404" s="234"/>
      <c r="Q404" s="234"/>
      <c r="R404" s="234"/>
      <c r="S404" s="234"/>
      <c r="T404" s="234"/>
      <c r="U404" s="234"/>
      <c r="V404" s="234"/>
      <c r="W404" s="234"/>
      <c r="X404" s="235"/>
      <c r="Y404" s="13"/>
      <c r="Z404" s="13"/>
      <c r="AA404" s="13"/>
      <c r="AB404" s="13"/>
      <c r="AC404" s="13"/>
      <c r="AD404" s="13"/>
      <c r="AE404" s="13"/>
      <c r="AT404" s="229" t="s">
        <v>291</v>
      </c>
      <c r="AU404" s="229" t="s">
        <v>89</v>
      </c>
      <c r="AV404" s="13" t="s">
        <v>89</v>
      </c>
      <c r="AW404" s="13" t="s">
        <v>4</v>
      </c>
      <c r="AX404" s="13" t="s">
        <v>80</v>
      </c>
      <c r="AY404" s="229" t="s">
        <v>167</v>
      </c>
    </row>
    <row r="405" s="14" customFormat="1">
      <c r="A405" s="14"/>
      <c r="B405" s="236"/>
      <c r="C405" s="14"/>
      <c r="D405" s="219" t="s">
        <v>291</v>
      </c>
      <c r="E405" s="237" t="s">
        <v>1</v>
      </c>
      <c r="F405" s="238" t="s">
        <v>294</v>
      </c>
      <c r="G405" s="14"/>
      <c r="H405" s="239">
        <v>602.38</v>
      </c>
      <c r="I405" s="240"/>
      <c r="J405" s="240"/>
      <c r="K405" s="14"/>
      <c r="L405" s="14"/>
      <c r="M405" s="236"/>
      <c r="N405" s="241"/>
      <c r="O405" s="242"/>
      <c r="P405" s="242"/>
      <c r="Q405" s="242"/>
      <c r="R405" s="242"/>
      <c r="S405" s="242"/>
      <c r="T405" s="242"/>
      <c r="U405" s="242"/>
      <c r="V405" s="242"/>
      <c r="W405" s="242"/>
      <c r="X405" s="243"/>
      <c r="Y405" s="14"/>
      <c r="Z405" s="14"/>
      <c r="AA405" s="14"/>
      <c r="AB405" s="14"/>
      <c r="AC405" s="14"/>
      <c r="AD405" s="14"/>
      <c r="AE405" s="14"/>
      <c r="AT405" s="237" t="s">
        <v>291</v>
      </c>
      <c r="AU405" s="237" t="s">
        <v>89</v>
      </c>
      <c r="AV405" s="14" t="s">
        <v>185</v>
      </c>
      <c r="AW405" s="14" t="s">
        <v>4</v>
      </c>
      <c r="AX405" s="14" t="s">
        <v>87</v>
      </c>
      <c r="AY405" s="237" t="s">
        <v>167</v>
      </c>
    </row>
    <row r="406" s="2" customFormat="1" ht="16.5" customHeight="1">
      <c r="A406" s="38"/>
      <c r="B406" s="204"/>
      <c r="C406" s="260" t="s">
        <v>482</v>
      </c>
      <c r="D406" s="260" t="s">
        <v>648</v>
      </c>
      <c r="E406" s="261" t="s">
        <v>850</v>
      </c>
      <c r="F406" s="262" t="s">
        <v>851</v>
      </c>
      <c r="G406" s="263" t="s">
        <v>305</v>
      </c>
      <c r="H406" s="264">
        <v>96.596000000000004</v>
      </c>
      <c r="I406" s="265"/>
      <c r="J406" s="266"/>
      <c r="K406" s="267">
        <f>ROUND(P406*H406,2)</f>
        <v>0</v>
      </c>
      <c r="L406" s="262" t="s">
        <v>1</v>
      </c>
      <c r="M406" s="268"/>
      <c r="N406" s="269" t="s">
        <v>1</v>
      </c>
      <c r="O406" s="213" t="s">
        <v>43</v>
      </c>
      <c r="P406" s="214">
        <f>I406+J406</f>
        <v>0</v>
      </c>
      <c r="Q406" s="214">
        <f>ROUND(I406*H406,2)</f>
        <v>0</v>
      </c>
      <c r="R406" s="214">
        <f>ROUND(J406*H406,2)</f>
        <v>0</v>
      </c>
      <c r="S406" s="77"/>
      <c r="T406" s="215">
        <f>S406*H406</f>
        <v>0</v>
      </c>
      <c r="U406" s="215">
        <v>0.11500000000000001</v>
      </c>
      <c r="V406" s="215">
        <f>U406*H406</f>
        <v>11.108540000000001</v>
      </c>
      <c r="W406" s="215">
        <v>0</v>
      </c>
      <c r="X406" s="216">
        <f>W406*H406</f>
        <v>0</v>
      </c>
      <c r="Y406" s="38"/>
      <c r="Z406" s="38"/>
      <c r="AA406" s="38"/>
      <c r="AB406" s="38"/>
      <c r="AC406" s="38"/>
      <c r="AD406" s="38"/>
      <c r="AE406" s="38"/>
      <c r="AR406" s="217" t="s">
        <v>207</v>
      </c>
      <c r="AT406" s="217" t="s">
        <v>648</v>
      </c>
      <c r="AU406" s="217" t="s">
        <v>89</v>
      </c>
      <c r="AY406" s="19" t="s">
        <v>167</v>
      </c>
      <c r="BE406" s="218">
        <f>IF(O406="základní",K406,0)</f>
        <v>0</v>
      </c>
      <c r="BF406" s="218">
        <f>IF(O406="snížená",K406,0)</f>
        <v>0</v>
      </c>
      <c r="BG406" s="218">
        <f>IF(O406="zákl. přenesená",K406,0)</f>
        <v>0</v>
      </c>
      <c r="BH406" s="218">
        <f>IF(O406="sníž. přenesená",K406,0)</f>
        <v>0</v>
      </c>
      <c r="BI406" s="218">
        <f>IF(O406="nulová",K406,0)</f>
        <v>0</v>
      </c>
      <c r="BJ406" s="19" t="s">
        <v>87</v>
      </c>
      <c r="BK406" s="218">
        <f>ROUND(P406*H406,2)</f>
        <v>0</v>
      </c>
      <c r="BL406" s="19" t="s">
        <v>185</v>
      </c>
      <c r="BM406" s="217" t="s">
        <v>852</v>
      </c>
    </row>
    <row r="407" s="2" customFormat="1">
      <c r="A407" s="38"/>
      <c r="B407" s="39"/>
      <c r="C407" s="38"/>
      <c r="D407" s="219" t="s">
        <v>177</v>
      </c>
      <c r="E407" s="38"/>
      <c r="F407" s="220" t="s">
        <v>851</v>
      </c>
      <c r="G407" s="38"/>
      <c r="H407" s="38"/>
      <c r="I407" s="134"/>
      <c r="J407" s="134"/>
      <c r="K407" s="38"/>
      <c r="L407" s="38"/>
      <c r="M407" s="39"/>
      <c r="N407" s="221"/>
      <c r="O407" s="222"/>
      <c r="P407" s="77"/>
      <c r="Q407" s="77"/>
      <c r="R407" s="77"/>
      <c r="S407" s="77"/>
      <c r="T407" s="77"/>
      <c r="U407" s="77"/>
      <c r="V407" s="77"/>
      <c r="W407" s="77"/>
      <c r="X407" s="78"/>
      <c r="Y407" s="38"/>
      <c r="Z407" s="38"/>
      <c r="AA407" s="38"/>
      <c r="AB407" s="38"/>
      <c r="AC407" s="38"/>
      <c r="AD407" s="38"/>
      <c r="AE407" s="38"/>
      <c r="AT407" s="19" t="s">
        <v>177</v>
      </c>
      <c r="AU407" s="19" t="s">
        <v>89</v>
      </c>
    </row>
    <row r="408" s="2" customFormat="1">
      <c r="A408" s="38"/>
      <c r="B408" s="39"/>
      <c r="C408" s="38"/>
      <c r="D408" s="219" t="s">
        <v>189</v>
      </c>
      <c r="E408" s="38"/>
      <c r="F408" s="223" t="s">
        <v>853</v>
      </c>
      <c r="G408" s="38"/>
      <c r="H408" s="38"/>
      <c r="I408" s="134"/>
      <c r="J408" s="134"/>
      <c r="K408" s="38"/>
      <c r="L408" s="38"/>
      <c r="M408" s="39"/>
      <c r="N408" s="221"/>
      <c r="O408" s="222"/>
      <c r="P408" s="77"/>
      <c r="Q408" s="77"/>
      <c r="R408" s="77"/>
      <c r="S408" s="77"/>
      <c r="T408" s="77"/>
      <c r="U408" s="77"/>
      <c r="V408" s="77"/>
      <c r="W408" s="77"/>
      <c r="X408" s="78"/>
      <c r="Y408" s="38"/>
      <c r="Z408" s="38"/>
      <c r="AA408" s="38"/>
      <c r="AB408" s="38"/>
      <c r="AC408" s="38"/>
      <c r="AD408" s="38"/>
      <c r="AE408" s="38"/>
      <c r="AT408" s="19" t="s">
        <v>189</v>
      </c>
      <c r="AU408" s="19" t="s">
        <v>89</v>
      </c>
    </row>
    <row r="409" s="13" customFormat="1">
      <c r="A409" s="13"/>
      <c r="B409" s="228"/>
      <c r="C409" s="13"/>
      <c r="D409" s="219" t="s">
        <v>291</v>
      </c>
      <c r="E409" s="229" t="s">
        <v>1</v>
      </c>
      <c r="F409" s="230" t="s">
        <v>849</v>
      </c>
      <c r="G409" s="13"/>
      <c r="H409" s="231">
        <v>95.640000000000001</v>
      </c>
      <c r="I409" s="232"/>
      <c r="J409" s="232"/>
      <c r="K409" s="13"/>
      <c r="L409" s="13"/>
      <c r="M409" s="228"/>
      <c r="N409" s="233"/>
      <c r="O409" s="234"/>
      <c r="P409" s="234"/>
      <c r="Q409" s="234"/>
      <c r="R409" s="234"/>
      <c r="S409" s="234"/>
      <c r="T409" s="234"/>
      <c r="U409" s="234"/>
      <c r="V409" s="234"/>
      <c r="W409" s="234"/>
      <c r="X409" s="235"/>
      <c r="Y409" s="13"/>
      <c r="Z409" s="13"/>
      <c r="AA409" s="13"/>
      <c r="AB409" s="13"/>
      <c r="AC409" s="13"/>
      <c r="AD409" s="13"/>
      <c r="AE409" s="13"/>
      <c r="AT409" s="229" t="s">
        <v>291</v>
      </c>
      <c r="AU409" s="229" t="s">
        <v>89</v>
      </c>
      <c r="AV409" s="13" t="s">
        <v>89</v>
      </c>
      <c r="AW409" s="13" t="s">
        <v>4</v>
      </c>
      <c r="AX409" s="13" t="s">
        <v>80</v>
      </c>
      <c r="AY409" s="229" t="s">
        <v>167</v>
      </c>
    </row>
    <row r="410" s="13" customFormat="1">
      <c r="A410" s="13"/>
      <c r="B410" s="228"/>
      <c r="C410" s="13"/>
      <c r="D410" s="219" t="s">
        <v>291</v>
      </c>
      <c r="E410" s="229" t="s">
        <v>1</v>
      </c>
      <c r="F410" s="230" t="s">
        <v>854</v>
      </c>
      <c r="G410" s="13"/>
      <c r="H410" s="231">
        <v>0.95599999999999996</v>
      </c>
      <c r="I410" s="232"/>
      <c r="J410" s="232"/>
      <c r="K410" s="13"/>
      <c r="L410" s="13"/>
      <c r="M410" s="228"/>
      <c r="N410" s="233"/>
      <c r="O410" s="234"/>
      <c r="P410" s="234"/>
      <c r="Q410" s="234"/>
      <c r="R410" s="234"/>
      <c r="S410" s="234"/>
      <c r="T410" s="234"/>
      <c r="U410" s="234"/>
      <c r="V410" s="234"/>
      <c r="W410" s="234"/>
      <c r="X410" s="235"/>
      <c r="Y410" s="13"/>
      <c r="Z410" s="13"/>
      <c r="AA410" s="13"/>
      <c r="AB410" s="13"/>
      <c r="AC410" s="13"/>
      <c r="AD410" s="13"/>
      <c r="AE410" s="13"/>
      <c r="AT410" s="229" t="s">
        <v>291</v>
      </c>
      <c r="AU410" s="229" t="s">
        <v>89</v>
      </c>
      <c r="AV410" s="13" t="s">
        <v>89</v>
      </c>
      <c r="AW410" s="13" t="s">
        <v>4</v>
      </c>
      <c r="AX410" s="13" t="s">
        <v>80</v>
      </c>
      <c r="AY410" s="229" t="s">
        <v>167</v>
      </c>
    </row>
    <row r="411" s="14" customFormat="1">
      <c r="A411" s="14"/>
      <c r="B411" s="236"/>
      <c r="C411" s="14"/>
      <c r="D411" s="219" t="s">
        <v>291</v>
      </c>
      <c r="E411" s="237" t="s">
        <v>1</v>
      </c>
      <c r="F411" s="238" t="s">
        <v>294</v>
      </c>
      <c r="G411" s="14"/>
      <c r="H411" s="239">
        <v>96.596000000000004</v>
      </c>
      <c r="I411" s="240"/>
      <c r="J411" s="240"/>
      <c r="K411" s="14"/>
      <c r="L411" s="14"/>
      <c r="M411" s="236"/>
      <c r="N411" s="241"/>
      <c r="O411" s="242"/>
      <c r="P411" s="242"/>
      <c r="Q411" s="242"/>
      <c r="R411" s="242"/>
      <c r="S411" s="242"/>
      <c r="T411" s="242"/>
      <c r="U411" s="242"/>
      <c r="V411" s="242"/>
      <c r="W411" s="242"/>
      <c r="X411" s="243"/>
      <c r="Y411" s="14"/>
      <c r="Z411" s="14"/>
      <c r="AA411" s="14"/>
      <c r="AB411" s="14"/>
      <c r="AC411" s="14"/>
      <c r="AD411" s="14"/>
      <c r="AE411" s="14"/>
      <c r="AT411" s="237" t="s">
        <v>291</v>
      </c>
      <c r="AU411" s="237" t="s">
        <v>89</v>
      </c>
      <c r="AV411" s="14" t="s">
        <v>185</v>
      </c>
      <c r="AW411" s="14" t="s">
        <v>4</v>
      </c>
      <c r="AX411" s="14" t="s">
        <v>87</v>
      </c>
      <c r="AY411" s="237" t="s">
        <v>167</v>
      </c>
    </row>
    <row r="412" s="2" customFormat="1" ht="16.5" customHeight="1">
      <c r="A412" s="38"/>
      <c r="B412" s="204"/>
      <c r="C412" s="260" t="s">
        <v>855</v>
      </c>
      <c r="D412" s="260" t="s">
        <v>648</v>
      </c>
      <c r="E412" s="261" t="s">
        <v>856</v>
      </c>
      <c r="F412" s="262" t="s">
        <v>857</v>
      </c>
      <c r="G412" s="263" t="s">
        <v>305</v>
      </c>
      <c r="H412" s="264">
        <v>57.408000000000001</v>
      </c>
      <c r="I412" s="265"/>
      <c r="J412" s="266"/>
      <c r="K412" s="267">
        <f>ROUND(P412*H412,2)</f>
        <v>0</v>
      </c>
      <c r="L412" s="262" t="s">
        <v>1</v>
      </c>
      <c r="M412" s="268"/>
      <c r="N412" s="269" t="s">
        <v>1</v>
      </c>
      <c r="O412" s="213" t="s">
        <v>43</v>
      </c>
      <c r="P412" s="214">
        <f>I412+J412</f>
        <v>0</v>
      </c>
      <c r="Q412" s="214">
        <f>ROUND(I412*H412,2)</f>
        <v>0</v>
      </c>
      <c r="R412" s="214">
        <f>ROUND(J412*H412,2)</f>
        <v>0</v>
      </c>
      <c r="S412" s="77"/>
      <c r="T412" s="215">
        <f>S412*H412</f>
        <v>0</v>
      </c>
      <c r="U412" s="215">
        <v>0.025999999999999999</v>
      </c>
      <c r="V412" s="215">
        <f>U412*H412</f>
        <v>1.4926079999999999</v>
      </c>
      <c r="W412" s="215">
        <v>0</v>
      </c>
      <c r="X412" s="216">
        <f>W412*H412</f>
        <v>0</v>
      </c>
      <c r="Y412" s="38"/>
      <c r="Z412" s="38"/>
      <c r="AA412" s="38"/>
      <c r="AB412" s="38"/>
      <c r="AC412" s="38"/>
      <c r="AD412" s="38"/>
      <c r="AE412" s="38"/>
      <c r="AR412" s="217" t="s">
        <v>207</v>
      </c>
      <c r="AT412" s="217" t="s">
        <v>648</v>
      </c>
      <c r="AU412" s="217" t="s">
        <v>89</v>
      </c>
      <c r="AY412" s="19" t="s">
        <v>167</v>
      </c>
      <c r="BE412" s="218">
        <f>IF(O412="základní",K412,0)</f>
        <v>0</v>
      </c>
      <c r="BF412" s="218">
        <f>IF(O412="snížená",K412,0)</f>
        <v>0</v>
      </c>
      <c r="BG412" s="218">
        <f>IF(O412="zákl. přenesená",K412,0)</f>
        <v>0</v>
      </c>
      <c r="BH412" s="218">
        <f>IF(O412="sníž. přenesená",K412,0)</f>
        <v>0</v>
      </c>
      <c r="BI412" s="218">
        <f>IF(O412="nulová",K412,0)</f>
        <v>0</v>
      </c>
      <c r="BJ412" s="19" t="s">
        <v>87</v>
      </c>
      <c r="BK412" s="218">
        <f>ROUND(P412*H412,2)</f>
        <v>0</v>
      </c>
      <c r="BL412" s="19" t="s">
        <v>185</v>
      </c>
      <c r="BM412" s="217" t="s">
        <v>858</v>
      </c>
    </row>
    <row r="413" s="2" customFormat="1">
      <c r="A413" s="38"/>
      <c r="B413" s="39"/>
      <c r="C413" s="38"/>
      <c r="D413" s="219" t="s">
        <v>177</v>
      </c>
      <c r="E413" s="38"/>
      <c r="F413" s="220" t="s">
        <v>857</v>
      </c>
      <c r="G413" s="38"/>
      <c r="H413" s="38"/>
      <c r="I413" s="134"/>
      <c r="J413" s="134"/>
      <c r="K413" s="38"/>
      <c r="L413" s="38"/>
      <c r="M413" s="39"/>
      <c r="N413" s="221"/>
      <c r="O413" s="222"/>
      <c r="P413" s="77"/>
      <c r="Q413" s="77"/>
      <c r="R413" s="77"/>
      <c r="S413" s="77"/>
      <c r="T413" s="77"/>
      <c r="U413" s="77"/>
      <c r="V413" s="77"/>
      <c r="W413" s="77"/>
      <c r="X413" s="78"/>
      <c r="Y413" s="38"/>
      <c r="Z413" s="38"/>
      <c r="AA413" s="38"/>
      <c r="AB413" s="38"/>
      <c r="AC413" s="38"/>
      <c r="AD413" s="38"/>
      <c r="AE413" s="38"/>
      <c r="AT413" s="19" t="s">
        <v>177</v>
      </c>
      <c r="AU413" s="19" t="s">
        <v>89</v>
      </c>
    </row>
    <row r="414" s="2" customFormat="1">
      <c r="A414" s="38"/>
      <c r="B414" s="39"/>
      <c r="C414" s="38"/>
      <c r="D414" s="219" t="s">
        <v>189</v>
      </c>
      <c r="E414" s="38"/>
      <c r="F414" s="223" t="s">
        <v>859</v>
      </c>
      <c r="G414" s="38"/>
      <c r="H414" s="38"/>
      <c r="I414" s="134"/>
      <c r="J414" s="134"/>
      <c r="K414" s="38"/>
      <c r="L414" s="38"/>
      <c r="M414" s="39"/>
      <c r="N414" s="221"/>
      <c r="O414" s="222"/>
      <c r="P414" s="77"/>
      <c r="Q414" s="77"/>
      <c r="R414" s="77"/>
      <c r="S414" s="77"/>
      <c r="T414" s="77"/>
      <c r="U414" s="77"/>
      <c r="V414" s="77"/>
      <c r="W414" s="77"/>
      <c r="X414" s="78"/>
      <c r="Y414" s="38"/>
      <c r="Z414" s="38"/>
      <c r="AA414" s="38"/>
      <c r="AB414" s="38"/>
      <c r="AC414" s="38"/>
      <c r="AD414" s="38"/>
      <c r="AE414" s="38"/>
      <c r="AT414" s="19" t="s">
        <v>189</v>
      </c>
      <c r="AU414" s="19" t="s">
        <v>89</v>
      </c>
    </row>
    <row r="415" s="13" customFormat="1">
      <c r="A415" s="13"/>
      <c r="B415" s="228"/>
      <c r="C415" s="13"/>
      <c r="D415" s="219" t="s">
        <v>291</v>
      </c>
      <c r="E415" s="229" t="s">
        <v>1</v>
      </c>
      <c r="F415" s="230" t="s">
        <v>848</v>
      </c>
      <c r="G415" s="13"/>
      <c r="H415" s="231">
        <v>56.840000000000003</v>
      </c>
      <c r="I415" s="232"/>
      <c r="J415" s="232"/>
      <c r="K415" s="13"/>
      <c r="L415" s="13"/>
      <c r="M415" s="228"/>
      <c r="N415" s="233"/>
      <c r="O415" s="234"/>
      <c r="P415" s="234"/>
      <c r="Q415" s="234"/>
      <c r="R415" s="234"/>
      <c r="S415" s="234"/>
      <c r="T415" s="234"/>
      <c r="U415" s="234"/>
      <c r="V415" s="234"/>
      <c r="W415" s="234"/>
      <c r="X415" s="235"/>
      <c r="Y415" s="13"/>
      <c r="Z415" s="13"/>
      <c r="AA415" s="13"/>
      <c r="AB415" s="13"/>
      <c r="AC415" s="13"/>
      <c r="AD415" s="13"/>
      <c r="AE415" s="13"/>
      <c r="AT415" s="229" t="s">
        <v>291</v>
      </c>
      <c r="AU415" s="229" t="s">
        <v>89</v>
      </c>
      <c r="AV415" s="13" t="s">
        <v>89</v>
      </c>
      <c r="AW415" s="13" t="s">
        <v>4</v>
      </c>
      <c r="AX415" s="13" t="s">
        <v>80</v>
      </c>
      <c r="AY415" s="229" t="s">
        <v>167</v>
      </c>
    </row>
    <row r="416" s="13" customFormat="1">
      <c r="A416" s="13"/>
      <c r="B416" s="228"/>
      <c r="C416" s="13"/>
      <c r="D416" s="219" t="s">
        <v>291</v>
      </c>
      <c r="E416" s="229" t="s">
        <v>1</v>
      </c>
      <c r="F416" s="230" t="s">
        <v>860</v>
      </c>
      <c r="G416" s="13"/>
      <c r="H416" s="231">
        <v>0.56799999999999995</v>
      </c>
      <c r="I416" s="232"/>
      <c r="J416" s="232"/>
      <c r="K416" s="13"/>
      <c r="L416" s="13"/>
      <c r="M416" s="228"/>
      <c r="N416" s="233"/>
      <c r="O416" s="234"/>
      <c r="P416" s="234"/>
      <c r="Q416" s="234"/>
      <c r="R416" s="234"/>
      <c r="S416" s="234"/>
      <c r="T416" s="234"/>
      <c r="U416" s="234"/>
      <c r="V416" s="234"/>
      <c r="W416" s="234"/>
      <c r="X416" s="235"/>
      <c r="Y416" s="13"/>
      <c r="Z416" s="13"/>
      <c r="AA416" s="13"/>
      <c r="AB416" s="13"/>
      <c r="AC416" s="13"/>
      <c r="AD416" s="13"/>
      <c r="AE416" s="13"/>
      <c r="AT416" s="229" t="s">
        <v>291</v>
      </c>
      <c r="AU416" s="229" t="s">
        <v>89</v>
      </c>
      <c r="AV416" s="13" t="s">
        <v>89</v>
      </c>
      <c r="AW416" s="13" t="s">
        <v>4</v>
      </c>
      <c r="AX416" s="13" t="s">
        <v>80</v>
      </c>
      <c r="AY416" s="229" t="s">
        <v>167</v>
      </c>
    </row>
    <row r="417" s="14" customFormat="1">
      <c r="A417" s="14"/>
      <c r="B417" s="236"/>
      <c r="C417" s="14"/>
      <c r="D417" s="219" t="s">
        <v>291</v>
      </c>
      <c r="E417" s="237" t="s">
        <v>1</v>
      </c>
      <c r="F417" s="238" t="s">
        <v>294</v>
      </c>
      <c r="G417" s="14"/>
      <c r="H417" s="239">
        <v>57.408000000000001</v>
      </c>
      <c r="I417" s="240"/>
      <c r="J417" s="240"/>
      <c r="K417" s="14"/>
      <c r="L417" s="14"/>
      <c r="M417" s="236"/>
      <c r="N417" s="241"/>
      <c r="O417" s="242"/>
      <c r="P417" s="242"/>
      <c r="Q417" s="242"/>
      <c r="R417" s="242"/>
      <c r="S417" s="242"/>
      <c r="T417" s="242"/>
      <c r="U417" s="242"/>
      <c r="V417" s="242"/>
      <c r="W417" s="242"/>
      <c r="X417" s="243"/>
      <c r="Y417" s="14"/>
      <c r="Z417" s="14"/>
      <c r="AA417" s="14"/>
      <c r="AB417" s="14"/>
      <c r="AC417" s="14"/>
      <c r="AD417" s="14"/>
      <c r="AE417" s="14"/>
      <c r="AT417" s="237" t="s">
        <v>291</v>
      </c>
      <c r="AU417" s="237" t="s">
        <v>89</v>
      </c>
      <c r="AV417" s="14" t="s">
        <v>185</v>
      </c>
      <c r="AW417" s="14" t="s">
        <v>4</v>
      </c>
      <c r="AX417" s="14" t="s">
        <v>87</v>
      </c>
      <c r="AY417" s="237" t="s">
        <v>167</v>
      </c>
    </row>
    <row r="418" s="2" customFormat="1" ht="24" customHeight="1">
      <c r="A418" s="38"/>
      <c r="B418" s="204"/>
      <c r="C418" s="260" t="s">
        <v>861</v>
      </c>
      <c r="D418" s="260" t="s">
        <v>648</v>
      </c>
      <c r="E418" s="261" t="s">
        <v>862</v>
      </c>
      <c r="F418" s="262" t="s">
        <v>863</v>
      </c>
      <c r="G418" s="263" t="s">
        <v>305</v>
      </c>
      <c r="H418" s="264">
        <v>365.62</v>
      </c>
      <c r="I418" s="265"/>
      <c r="J418" s="266"/>
      <c r="K418" s="267">
        <f>ROUND(P418*H418,2)</f>
        <v>0</v>
      </c>
      <c r="L418" s="262" t="s">
        <v>174</v>
      </c>
      <c r="M418" s="268"/>
      <c r="N418" s="269" t="s">
        <v>1</v>
      </c>
      <c r="O418" s="213" t="s">
        <v>43</v>
      </c>
      <c r="P418" s="214">
        <f>I418+J418</f>
        <v>0</v>
      </c>
      <c r="Q418" s="214">
        <f>ROUND(I418*H418,2)</f>
        <v>0</v>
      </c>
      <c r="R418" s="214">
        <f>ROUND(J418*H418,2)</f>
        <v>0</v>
      </c>
      <c r="S418" s="77"/>
      <c r="T418" s="215">
        <f>S418*H418</f>
        <v>0</v>
      </c>
      <c r="U418" s="215">
        <v>0.13100000000000001</v>
      </c>
      <c r="V418" s="215">
        <f>U418*H418</f>
        <v>47.89622</v>
      </c>
      <c r="W418" s="215">
        <v>0</v>
      </c>
      <c r="X418" s="216">
        <f>W418*H418</f>
        <v>0</v>
      </c>
      <c r="Y418" s="38"/>
      <c r="Z418" s="38"/>
      <c r="AA418" s="38"/>
      <c r="AB418" s="38"/>
      <c r="AC418" s="38"/>
      <c r="AD418" s="38"/>
      <c r="AE418" s="38"/>
      <c r="AR418" s="217" t="s">
        <v>207</v>
      </c>
      <c r="AT418" s="217" t="s">
        <v>648</v>
      </c>
      <c r="AU418" s="217" t="s">
        <v>89</v>
      </c>
      <c r="AY418" s="19" t="s">
        <v>167</v>
      </c>
      <c r="BE418" s="218">
        <f>IF(O418="základní",K418,0)</f>
        <v>0</v>
      </c>
      <c r="BF418" s="218">
        <f>IF(O418="snížená",K418,0)</f>
        <v>0</v>
      </c>
      <c r="BG418" s="218">
        <f>IF(O418="zákl. přenesená",K418,0)</f>
        <v>0</v>
      </c>
      <c r="BH418" s="218">
        <f>IF(O418="sníž. přenesená",K418,0)</f>
        <v>0</v>
      </c>
      <c r="BI418" s="218">
        <f>IF(O418="nulová",K418,0)</f>
        <v>0</v>
      </c>
      <c r="BJ418" s="19" t="s">
        <v>87</v>
      </c>
      <c r="BK418" s="218">
        <f>ROUND(P418*H418,2)</f>
        <v>0</v>
      </c>
      <c r="BL418" s="19" t="s">
        <v>185</v>
      </c>
      <c r="BM418" s="217" t="s">
        <v>864</v>
      </c>
    </row>
    <row r="419" s="2" customFormat="1">
      <c r="A419" s="38"/>
      <c r="B419" s="39"/>
      <c r="C419" s="38"/>
      <c r="D419" s="219" t="s">
        <v>177</v>
      </c>
      <c r="E419" s="38"/>
      <c r="F419" s="220" t="s">
        <v>863</v>
      </c>
      <c r="G419" s="38"/>
      <c r="H419" s="38"/>
      <c r="I419" s="134"/>
      <c r="J419" s="134"/>
      <c r="K419" s="38"/>
      <c r="L419" s="38"/>
      <c r="M419" s="39"/>
      <c r="N419" s="221"/>
      <c r="O419" s="222"/>
      <c r="P419" s="77"/>
      <c r="Q419" s="77"/>
      <c r="R419" s="77"/>
      <c r="S419" s="77"/>
      <c r="T419" s="77"/>
      <c r="U419" s="77"/>
      <c r="V419" s="77"/>
      <c r="W419" s="77"/>
      <c r="X419" s="78"/>
      <c r="Y419" s="38"/>
      <c r="Z419" s="38"/>
      <c r="AA419" s="38"/>
      <c r="AB419" s="38"/>
      <c r="AC419" s="38"/>
      <c r="AD419" s="38"/>
      <c r="AE419" s="38"/>
      <c r="AT419" s="19" t="s">
        <v>177</v>
      </c>
      <c r="AU419" s="19" t="s">
        <v>89</v>
      </c>
    </row>
    <row r="420" s="13" customFormat="1">
      <c r="A420" s="13"/>
      <c r="B420" s="228"/>
      <c r="C420" s="13"/>
      <c r="D420" s="219" t="s">
        <v>291</v>
      </c>
      <c r="E420" s="229" t="s">
        <v>1</v>
      </c>
      <c r="F420" s="230" t="s">
        <v>845</v>
      </c>
      <c r="G420" s="13"/>
      <c r="H420" s="231">
        <v>362</v>
      </c>
      <c r="I420" s="232"/>
      <c r="J420" s="232"/>
      <c r="K420" s="13"/>
      <c r="L420" s="13"/>
      <c r="M420" s="228"/>
      <c r="N420" s="233"/>
      <c r="O420" s="234"/>
      <c r="P420" s="234"/>
      <c r="Q420" s="234"/>
      <c r="R420" s="234"/>
      <c r="S420" s="234"/>
      <c r="T420" s="234"/>
      <c r="U420" s="234"/>
      <c r="V420" s="234"/>
      <c r="W420" s="234"/>
      <c r="X420" s="235"/>
      <c r="Y420" s="13"/>
      <c r="Z420" s="13"/>
      <c r="AA420" s="13"/>
      <c r="AB420" s="13"/>
      <c r="AC420" s="13"/>
      <c r="AD420" s="13"/>
      <c r="AE420" s="13"/>
      <c r="AT420" s="229" t="s">
        <v>291</v>
      </c>
      <c r="AU420" s="229" t="s">
        <v>89</v>
      </c>
      <c r="AV420" s="13" t="s">
        <v>89</v>
      </c>
      <c r="AW420" s="13" t="s">
        <v>4</v>
      </c>
      <c r="AX420" s="13" t="s">
        <v>80</v>
      </c>
      <c r="AY420" s="229" t="s">
        <v>167</v>
      </c>
    </row>
    <row r="421" s="13" customFormat="1">
      <c r="A421" s="13"/>
      <c r="B421" s="228"/>
      <c r="C421" s="13"/>
      <c r="D421" s="219" t="s">
        <v>291</v>
      </c>
      <c r="E421" s="229" t="s">
        <v>1</v>
      </c>
      <c r="F421" s="230" t="s">
        <v>865</v>
      </c>
      <c r="G421" s="13"/>
      <c r="H421" s="231">
        <v>3.6200000000000001</v>
      </c>
      <c r="I421" s="232"/>
      <c r="J421" s="232"/>
      <c r="K421" s="13"/>
      <c r="L421" s="13"/>
      <c r="M421" s="228"/>
      <c r="N421" s="233"/>
      <c r="O421" s="234"/>
      <c r="P421" s="234"/>
      <c r="Q421" s="234"/>
      <c r="R421" s="234"/>
      <c r="S421" s="234"/>
      <c r="T421" s="234"/>
      <c r="U421" s="234"/>
      <c r="V421" s="234"/>
      <c r="W421" s="234"/>
      <c r="X421" s="235"/>
      <c r="Y421" s="13"/>
      <c r="Z421" s="13"/>
      <c r="AA421" s="13"/>
      <c r="AB421" s="13"/>
      <c r="AC421" s="13"/>
      <c r="AD421" s="13"/>
      <c r="AE421" s="13"/>
      <c r="AT421" s="229" t="s">
        <v>291</v>
      </c>
      <c r="AU421" s="229" t="s">
        <v>89</v>
      </c>
      <c r="AV421" s="13" t="s">
        <v>89</v>
      </c>
      <c r="AW421" s="13" t="s">
        <v>4</v>
      </c>
      <c r="AX421" s="13" t="s">
        <v>80</v>
      </c>
      <c r="AY421" s="229" t="s">
        <v>167</v>
      </c>
    </row>
    <row r="422" s="14" customFormat="1">
      <c r="A422" s="14"/>
      <c r="B422" s="236"/>
      <c r="C422" s="14"/>
      <c r="D422" s="219" t="s">
        <v>291</v>
      </c>
      <c r="E422" s="237" t="s">
        <v>1</v>
      </c>
      <c r="F422" s="238" t="s">
        <v>294</v>
      </c>
      <c r="G422" s="14"/>
      <c r="H422" s="239">
        <v>365.62</v>
      </c>
      <c r="I422" s="240"/>
      <c r="J422" s="240"/>
      <c r="K422" s="14"/>
      <c r="L422" s="14"/>
      <c r="M422" s="236"/>
      <c r="N422" s="241"/>
      <c r="O422" s="242"/>
      <c r="P422" s="242"/>
      <c r="Q422" s="242"/>
      <c r="R422" s="242"/>
      <c r="S422" s="242"/>
      <c r="T422" s="242"/>
      <c r="U422" s="242"/>
      <c r="V422" s="242"/>
      <c r="W422" s="242"/>
      <c r="X422" s="243"/>
      <c r="Y422" s="14"/>
      <c r="Z422" s="14"/>
      <c r="AA422" s="14"/>
      <c r="AB422" s="14"/>
      <c r="AC422" s="14"/>
      <c r="AD422" s="14"/>
      <c r="AE422" s="14"/>
      <c r="AT422" s="237" t="s">
        <v>291</v>
      </c>
      <c r="AU422" s="237" t="s">
        <v>89</v>
      </c>
      <c r="AV422" s="14" t="s">
        <v>185</v>
      </c>
      <c r="AW422" s="14" t="s">
        <v>4</v>
      </c>
      <c r="AX422" s="14" t="s">
        <v>87</v>
      </c>
      <c r="AY422" s="237" t="s">
        <v>167</v>
      </c>
    </row>
    <row r="423" s="2" customFormat="1" ht="24" customHeight="1">
      <c r="A423" s="38"/>
      <c r="B423" s="204"/>
      <c r="C423" s="260" t="s">
        <v>866</v>
      </c>
      <c r="D423" s="260" t="s">
        <v>648</v>
      </c>
      <c r="E423" s="261" t="s">
        <v>867</v>
      </c>
      <c r="F423" s="262" t="s">
        <v>868</v>
      </c>
      <c r="G423" s="263" t="s">
        <v>305</v>
      </c>
      <c r="H423" s="264">
        <v>23.219999999999999</v>
      </c>
      <c r="I423" s="265"/>
      <c r="J423" s="266"/>
      <c r="K423" s="267">
        <f>ROUND(P423*H423,2)</f>
        <v>0</v>
      </c>
      <c r="L423" s="262" t="s">
        <v>174</v>
      </c>
      <c r="M423" s="268"/>
      <c r="N423" s="269" t="s">
        <v>1</v>
      </c>
      <c r="O423" s="213" t="s">
        <v>43</v>
      </c>
      <c r="P423" s="214">
        <f>I423+J423</f>
        <v>0</v>
      </c>
      <c r="Q423" s="214">
        <f>ROUND(I423*H423,2)</f>
        <v>0</v>
      </c>
      <c r="R423" s="214">
        <f>ROUND(J423*H423,2)</f>
        <v>0</v>
      </c>
      <c r="S423" s="77"/>
      <c r="T423" s="215">
        <f>S423*H423</f>
        <v>0</v>
      </c>
      <c r="U423" s="215">
        <v>0.13100000000000001</v>
      </c>
      <c r="V423" s="215">
        <f>U423*H423</f>
        <v>3.04182</v>
      </c>
      <c r="W423" s="215">
        <v>0</v>
      </c>
      <c r="X423" s="216">
        <f>W423*H423</f>
        <v>0</v>
      </c>
      <c r="Y423" s="38"/>
      <c r="Z423" s="38"/>
      <c r="AA423" s="38"/>
      <c r="AB423" s="38"/>
      <c r="AC423" s="38"/>
      <c r="AD423" s="38"/>
      <c r="AE423" s="38"/>
      <c r="AR423" s="217" t="s">
        <v>207</v>
      </c>
      <c r="AT423" s="217" t="s">
        <v>648</v>
      </c>
      <c r="AU423" s="217" t="s">
        <v>89</v>
      </c>
      <c r="AY423" s="19" t="s">
        <v>167</v>
      </c>
      <c r="BE423" s="218">
        <f>IF(O423="základní",K423,0)</f>
        <v>0</v>
      </c>
      <c r="BF423" s="218">
        <f>IF(O423="snížená",K423,0)</f>
        <v>0</v>
      </c>
      <c r="BG423" s="218">
        <f>IF(O423="zákl. přenesená",K423,0)</f>
        <v>0</v>
      </c>
      <c r="BH423" s="218">
        <f>IF(O423="sníž. přenesená",K423,0)</f>
        <v>0</v>
      </c>
      <c r="BI423" s="218">
        <f>IF(O423="nulová",K423,0)</f>
        <v>0</v>
      </c>
      <c r="BJ423" s="19" t="s">
        <v>87</v>
      </c>
      <c r="BK423" s="218">
        <f>ROUND(P423*H423,2)</f>
        <v>0</v>
      </c>
      <c r="BL423" s="19" t="s">
        <v>185</v>
      </c>
      <c r="BM423" s="217" t="s">
        <v>869</v>
      </c>
    </row>
    <row r="424" s="2" customFormat="1">
      <c r="A424" s="38"/>
      <c r="B424" s="39"/>
      <c r="C424" s="38"/>
      <c r="D424" s="219" t="s">
        <v>177</v>
      </c>
      <c r="E424" s="38"/>
      <c r="F424" s="220" t="s">
        <v>868</v>
      </c>
      <c r="G424" s="38"/>
      <c r="H424" s="38"/>
      <c r="I424" s="134"/>
      <c r="J424" s="134"/>
      <c r="K424" s="38"/>
      <c r="L424" s="38"/>
      <c r="M424" s="39"/>
      <c r="N424" s="221"/>
      <c r="O424" s="222"/>
      <c r="P424" s="77"/>
      <c r="Q424" s="77"/>
      <c r="R424" s="77"/>
      <c r="S424" s="77"/>
      <c r="T424" s="77"/>
      <c r="U424" s="77"/>
      <c r="V424" s="77"/>
      <c r="W424" s="77"/>
      <c r="X424" s="78"/>
      <c r="Y424" s="38"/>
      <c r="Z424" s="38"/>
      <c r="AA424" s="38"/>
      <c r="AB424" s="38"/>
      <c r="AC424" s="38"/>
      <c r="AD424" s="38"/>
      <c r="AE424" s="38"/>
      <c r="AT424" s="19" t="s">
        <v>177</v>
      </c>
      <c r="AU424" s="19" t="s">
        <v>89</v>
      </c>
    </row>
    <row r="425" s="13" customFormat="1">
      <c r="A425" s="13"/>
      <c r="B425" s="228"/>
      <c r="C425" s="13"/>
      <c r="D425" s="219" t="s">
        <v>291</v>
      </c>
      <c r="E425" s="229" t="s">
        <v>1</v>
      </c>
      <c r="F425" s="230" t="s">
        <v>846</v>
      </c>
      <c r="G425" s="13"/>
      <c r="H425" s="231">
        <v>22.989999999999998</v>
      </c>
      <c r="I425" s="232"/>
      <c r="J425" s="232"/>
      <c r="K425" s="13"/>
      <c r="L425" s="13"/>
      <c r="M425" s="228"/>
      <c r="N425" s="233"/>
      <c r="O425" s="234"/>
      <c r="P425" s="234"/>
      <c r="Q425" s="234"/>
      <c r="R425" s="234"/>
      <c r="S425" s="234"/>
      <c r="T425" s="234"/>
      <c r="U425" s="234"/>
      <c r="V425" s="234"/>
      <c r="W425" s="234"/>
      <c r="X425" s="235"/>
      <c r="Y425" s="13"/>
      <c r="Z425" s="13"/>
      <c r="AA425" s="13"/>
      <c r="AB425" s="13"/>
      <c r="AC425" s="13"/>
      <c r="AD425" s="13"/>
      <c r="AE425" s="13"/>
      <c r="AT425" s="229" t="s">
        <v>291</v>
      </c>
      <c r="AU425" s="229" t="s">
        <v>89</v>
      </c>
      <c r="AV425" s="13" t="s">
        <v>89</v>
      </c>
      <c r="AW425" s="13" t="s">
        <v>4</v>
      </c>
      <c r="AX425" s="13" t="s">
        <v>80</v>
      </c>
      <c r="AY425" s="229" t="s">
        <v>167</v>
      </c>
    </row>
    <row r="426" s="13" customFormat="1">
      <c r="A426" s="13"/>
      <c r="B426" s="228"/>
      <c r="C426" s="13"/>
      <c r="D426" s="219" t="s">
        <v>291</v>
      </c>
      <c r="E426" s="229" t="s">
        <v>1</v>
      </c>
      <c r="F426" s="230" t="s">
        <v>870</v>
      </c>
      <c r="G426" s="13"/>
      <c r="H426" s="231">
        <v>0.23000000000000001</v>
      </c>
      <c r="I426" s="232"/>
      <c r="J426" s="232"/>
      <c r="K426" s="13"/>
      <c r="L426" s="13"/>
      <c r="M426" s="228"/>
      <c r="N426" s="233"/>
      <c r="O426" s="234"/>
      <c r="P426" s="234"/>
      <c r="Q426" s="234"/>
      <c r="R426" s="234"/>
      <c r="S426" s="234"/>
      <c r="T426" s="234"/>
      <c r="U426" s="234"/>
      <c r="V426" s="234"/>
      <c r="W426" s="234"/>
      <c r="X426" s="235"/>
      <c r="Y426" s="13"/>
      <c r="Z426" s="13"/>
      <c r="AA426" s="13"/>
      <c r="AB426" s="13"/>
      <c r="AC426" s="13"/>
      <c r="AD426" s="13"/>
      <c r="AE426" s="13"/>
      <c r="AT426" s="229" t="s">
        <v>291</v>
      </c>
      <c r="AU426" s="229" t="s">
        <v>89</v>
      </c>
      <c r="AV426" s="13" t="s">
        <v>89</v>
      </c>
      <c r="AW426" s="13" t="s">
        <v>4</v>
      </c>
      <c r="AX426" s="13" t="s">
        <v>80</v>
      </c>
      <c r="AY426" s="229" t="s">
        <v>167</v>
      </c>
    </row>
    <row r="427" s="14" customFormat="1">
      <c r="A427" s="14"/>
      <c r="B427" s="236"/>
      <c r="C427" s="14"/>
      <c r="D427" s="219" t="s">
        <v>291</v>
      </c>
      <c r="E427" s="237" t="s">
        <v>1</v>
      </c>
      <c r="F427" s="238" t="s">
        <v>294</v>
      </c>
      <c r="G427" s="14"/>
      <c r="H427" s="239">
        <v>23.219999999999999</v>
      </c>
      <c r="I427" s="240"/>
      <c r="J427" s="240"/>
      <c r="K427" s="14"/>
      <c r="L427" s="14"/>
      <c r="M427" s="236"/>
      <c r="N427" s="241"/>
      <c r="O427" s="242"/>
      <c r="P427" s="242"/>
      <c r="Q427" s="242"/>
      <c r="R427" s="242"/>
      <c r="S427" s="242"/>
      <c r="T427" s="242"/>
      <c r="U427" s="242"/>
      <c r="V427" s="242"/>
      <c r="W427" s="242"/>
      <c r="X427" s="243"/>
      <c r="Y427" s="14"/>
      <c r="Z427" s="14"/>
      <c r="AA427" s="14"/>
      <c r="AB427" s="14"/>
      <c r="AC427" s="14"/>
      <c r="AD427" s="14"/>
      <c r="AE427" s="14"/>
      <c r="AT427" s="237" t="s">
        <v>291</v>
      </c>
      <c r="AU427" s="237" t="s">
        <v>89</v>
      </c>
      <c r="AV427" s="14" t="s">
        <v>185</v>
      </c>
      <c r="AW427" s="14" t="s">
        <v>4</v>
      </c>
      <c r="AX427" s="14" t="s">
        <v>87</v>
      </c>
      <c r="AY427" s="237" t="s">
        <v>167</v>
      </c>
    </row>
    <row r="428" s="2" customFormat="1" ht="16.5" customHeight="1">
      <c r="A428" s="38"/>
      <c r="B428" s="204"/>
      <c r="C428" s="260" t="s">
        <v>871</v>
      </c>
      <c r="D428" s="260" t="s">
        <v>648</v>
      </c>
      <c r="E428" s="261" t="s">
        <v>872</v>
      </c>
      <c r="F428" s="262" t="s">
        <v>873</v>
      </c>
      <c r="G428" s="263" t="s">
        <v>305</v>
      </c>
      <c r="H428" s="264">
        <v>65.558999999999998</v>
      </c>
      <c r="I428" s="265"/>
      <c r="J428" s="266"/>
      <c r="K428" s="267">
        <f>ROUND(P428*H428,2)</f>
        <v>0</v>
      </c>
      <c r="L428" s="262" t="s">
        <v>1</v>
      </c>
      <c r="M428" s="268"/>
      <c r="N428" s="269" t="s">
        <v>1</v>
      </c>
      <c r="O428" s="213" t="s">
        <v>43</v>
      </c>
      <c r="P428" s="214">
        <f>I428+J428</f>
        <v>0</v>
      </c>
      <c r="Q428" s="214">
        <f>ROUND(I428*H428,2)</f>
        <v>0</v>
      </c>
      <c r="R428" s="214">
        <f>ROUND(J428*H428,2)</f>
        <v>0</v>
      </c>
      <c r="S428" s="77"/>
      <c r="T428" s="215">
        <f>S428*H428</f>
        <v>0</v>
      </c>
      <c r="U428" s="215">
        <v>0</v>
      </c>
      <c r="V428" s="215">
        <f>U428*H428</f>
        <v>0</v>
      </c>
      <c r="W428" s="215">
        <v>0</v>
      </c>
      <c r="X428" s="216">
        <f>W428*H428</f>
        <v>0</v>
      </c>
      <c r="Y428" s="38"/>
      <c r="Z428" s="38"/>
      <c r="AA428" s="38"/>
      <c r="AB428" s="38"/>
      <c r="AC428" s="38"/>
      <c r="AD428" s="38"/>
      <c r="AE428" s="38"/>
      <c r="AR428" s="217" t="s">
        <v>207</v>
      </c>
      <c r="AT428" s="217" t="s">
        <v>648</v>
      </c>
      <c r="AU428" s="217" t="s">
        <v>89</v>
      </c>
      <c r="AY428" s="19" t="s">
        <v>167</v>
      </c>
      <c r="BE428" s="218">
        <f>IF(O428="základní",K428,0)</f>
        <v>0</v>
      </c>
      <c r="BF428" s="218">
        <f>IF(O428="snížená",K428,0)</f>
        <v>0</v>
      </c>
      <c r="BG428" s="218">
        <f>IF(O428="zákl. přenesená",K428,0)</f>
        <v>0</v>
      </c>
      <c r="BH428" s="218">
        <f>IF(O428="sníž. přenesená",K428,0)</f>
        <v>0</v>
      </c>
      <c r="BI428" s="218">
        <f>IF(O428="nulová",K428,0)</f>
        <v>0</v>
      </c>
      <c r="BJ428" s="19" t="s">
        <v>87</v>
      </c>
      <c r="BK428" s="218">
        <f>ROUND(P428*H428,2)</f>
        <v>0</v>
      </c>
      <c r="BL428" s="19" t="s">
        <v>185</v>
      </c>
      <c r="BM428" s="217" t="s">
        <v>874</v>
      </c>
    </row>
    <row r="429" s="2" customFormat="1">
      <c r="A429" s="38"/>
      <c r="B429" s="39"/>
      <c r="C429" s="38"/>
      <c r="D429" s="219" t="s">
        <v>177</v>
      </c>
      <c r="E429" s="38"/>
      <c r="F429" s="220" t="s">
        <v>873</v>
      </c>
      <c r="G429" s="38"/>
      <c r="H429" s="38"/>
      <c r="I429" s="134"/>
      <c r="J429" s="134"/>
      <c r="K429" s="38"/>
      <c r="L429" s="38"/>
      <c r="M429" s="39"/>
      <c r="N429" s="221"/>
      <c r="O429" s="222"/>
      <c r="P429" s="77"/>
      <c r="Q429" s="77"/>
      <c r="R429" s="77"/>
      <c r="S429" s="77"/>
      <c r="T429" s="77"/>
      <c r="U429" s="77"/>
      <c r="V429" s="77"/>
      <c r="W429" s="77"/>
      <c r="X429" s="78"/>
      <c r="Y429" s="38"/>
      <c r="Z429" s="38"/>
      <c r="AA429" s="38"/>
      <c r="AB429" s="38"/>
      <c r="AC429" s="38"/>
      <c r="AD429" s="38"/>
      <c r="AE429" s="38"/>
      <c r="AT429" s="19" t="s">
        <v>177</v>
      </c>
      <c r="AU429" s="19" t="s">
        <v>89</v>
      </c>
    </row>
    <row r="430" s="2" customFormat="1">
      <c r="A430" s="38"/>
      <c r="B430" s="39"/>
      <c r="C430" s="38"/>
      <c r="D430" s="219" t="s">
        <v>189</v>
      </c>
      <c r="E430" s="38"/>
      <c r="F430" s="223" t="s">
        <v>875</v>
      </c>
      <c r="G430" s="38"/>
      <c r="H430" s="38"/>
      <c r="I430" s="134"/>
      <c r="J430" s="134"/>
      <c r="K430" s="38"/>
      <c r="L430" s="38"/>
      <c r="M430" s="39"/>
      <c r="N430" s="221"/>
      <c r="O430" s="222"/>
      <c r="P430" s="77"/>
      <c r="Q430" s="77"/>
      <c r="R430" s="77"/>
      <c r="S430" s="77"/>
      <c r="T430" s="77"/>
      <c r="U430" s="77"/>
      <c r="V430" s="77"/>
      <c r="W430" s="77"/>
      <c r="X430" s="78"/>
      <c r="Y430" s="38"/>
      <c r="Z430" s="38"/>
      <c r="AA430" s="38"/>
      <c r="AB430" s="38"/>
      <c r="AC430" s="38"/>
      <c r="AD430" s="38"/>
      <c r="AE430" s="38"/>
      <c r="AT430" s="19" t="s">
        <v>189</v>
      </c>
      <c r="AU430" s="19" t="s">
        <v>89</v>
      </c>
    </row>
    <row r="431" s="13" customFormat="1">
      <c r="A431" s="13"/>
      <c r="B431" s="228"/>
      <c r="C431" s="13"/>
      <c r="D431" s="219" t="s">
        <v>291</v>
      </c>
      <c r="E431" s="229" t="s">
        <v>1</v>
      </c>
      <c r="F431" s="230" t="s">
        <v>876</v>
      </c>
      <c r="G431" s="13"/>
      <c r="H431" s="231">
        <v>64.909999999999997</v>
      </c>
      <c r="I431" s="232"/>
      <c r="J431" s="232"/>
      <c r="K431" s="13"/>
      <c r="L431" s="13"/>
      <c r="M431" s="228"/>
      <c r="N431" s="233"/>
      <c r="O431" s="234"/>
      <c r="P431" s="234"/>
      <c r="Q431" s="234"/>
      <c r="R431" s="234"/>
      <c r="S431" s="234"/>
      <c r="T431" s="234"/>
      <c r="U431" s="234"/>
      <c r="V431" s="234"/>
      <c r="W431" s="234"/>
      <c r="X431" s="235"/>
      <c r="Y431" s="13"/>
      <c r="Z431" s="13"/>
      <c r="AA431" s="13"/>
      <c r="AB431" s="13"/>
      <c r="AC431" s="13"/>
      <c r="AD431" s="13"/>
      <c r="AE431" s="13"/>
      <c r="AT431" s="229" t="s">
        <v>291</v>
      </c>
      <c r="AU431" s="229" t="s">
        <v>89</v>
      </c>
      <c r="AV431" s="13" t="s">
        <v>89</v>
      </c>
      <c r="AW431" s="13" t="s">
        <v>4</v>
      </c>
      <c r="AX431" s="13" t="s">
        <v>80</v>
      </c>
      <c r="AY431" s="229" t="s">
        <v>167</v>
      </c>
    </row>
    <row r="432" s="13" customFormat="1">
      <c r="A432" s="13"/>
      <c r="B432" s="228"/>
      <c r="C432" s="13"/>
      <c r="D432" s="219" t="s">
        <v>291</v>
      </c>
      <c r="E432" s="229" t="s">
        <v>1</v>
      </c>
      <c r="F432" s="230" t="s">
        <v>877</v>
      </c>
      <c r="G432" s="13"/>
      <c r="H432" s="231">
        <v>0.64900000000000002</v>
      </c>
      <c r="I432" s="232"/>
      <c r="J432" s="232"/>
      <c r="K432" s="13"/>
      <c r="L432" s="13"/>
      <c r="M432" s="228"/>
      <c r="N432" s="233"/>
      <c r="O432" s="234"/>
      <c r="P432" s="234"/>
      <c r="Q432" s="234"/>
      <c r="R432" s="234"/>
      <c r="S432" s="234"/>
      <c r="T432" s="234"/>
      <c r="U432" s="234"/>
      <c r="V432" s="234"/>
      <c r="W432" s="234"/>
      <c r="X432" s="235"/>
      <c r="Y432" s="13"/>
      <c r="Z432" s="13"/>
      <c r="AA432" s="13"/>
      <c r="AB432" s="13"/>
      <c r="AC432" s="13"/>
      <c r="AD432" s="13"/>
      <c r="AE432" s="13"/>
      <c r="AT432" s="229" t="s">
        <v>291</v>
      </c>
      <c r="AU432" s="229" t="s">
        <v>89</v>
      </c>
      <c r="AV432" s="13" t="s">
        <v>89</v>
      </c>
      <c r="AW432" s="13" t="s">
        <v>4</v>
      </c>
      <c r="AX432" s="13" t="s">
        <v>80</v>
      </c>
      <c r="AY432" s="229" t="s">
        <v>167</v>
      </c>
    </row>
    <row r="433" s="14" customFormat="1">
      <c r="A433" s="14"/>
      <c r="B433" s="236"/>
      <c r="C433" s="14"/>
      <c r="D433" s="219" t="s">
        <v>291</v>
      </c>
      <c r="E433" s="237" t="s">
        <v>1</v>
      </c>
      <c r="F433" s="238" t="s">
        <v>294</v>
      </c>
      <c r="G433" s="14"/>
      <c r="H433" s="239">
        <v>65.558999999999998</v>
      </c>
      <c r="I433" s="240"/>
      <c r="J433" s="240"/>
      <c r="K433" s="14"/>
      <c r="L433" s="14"/>
      <c r="M433" s="236"/>
      <c r="N433" s="241"/>
      <c r="O433" s="242"/>
      <c r="P433" s="242"/>
      <c r="Q433" s="242"/>
      <c r="R433" s="242"/>
      <c r="S433" s="242"/>
      <c r="T433" s="242"/>
      <c r="U433" s="242"/>
      <c r="V433" s="242"/>
      <c r="W433" s="242"/>
      <c r="X433" s="243"/>
      <c r="Y433" s="14"/>
      <c r="Z433" s="14"/>
      <c r="AA433" s="14"/>
      <c r="AB433" s="14"/>
      <c r="AC433" s="14"/>
      <c r="AD433" s="14"/>
      <c r="AE433" s="14"/>
      <c r="AT433" s="237" t="s">
        <v>291</v>
      </c>
      <c r="AU433" s="237" t="s">
        <v>89</v>
      </c>
      <c r="AV433" s="14" t="s">
        <v>185</v>
      </c>
      <c r="AW433" s="14" t="s">
        <v>4</v>
      </c>
      <c r="AX433" s="14" t="s">
        <v>87</v>
      </c>
      <c r="AY433" s="237" t="s">
        <v>167</v>
      </c>
    </row>
    <row r="434" s="2" customFormat="1" ht="24" customHeight="1">
      <c r="A434" s="38"/>
      <c r="B434" s="204"/>
      <c r="C434" s="205" t="s">
        <v>878</v>
      </c>
      <c r="D434" s="205" t="s">
        <v>170</v>
      </c>
      <c r="E434" s="206" t="s">
        <v>879</v>
      </c>
      <c r="F434" s="207" t="s">
        <v>880</v>
      </c>
      <c r="G434" s="208" t="s">
        <v>305</v>
      </c>
      <c r="H434" s="209">
        <v>124.33</v>
      </c>
      <c r="I434" s="210"/>
      <c r="J434" s="210"/>
      <c r="K434" s="211">
        <f>ROUND(P434*H434,2)</f>
        <v>0</v>
      </c>
      <c r="L434" s="207" t="s">
        <v>174</v>
      </c>
      <c r="M434" s="39"/>
      <c r="N434" s="212" t="s">
        <v>1</v>
      </c>
      <c r="O434" s="213" t="s">
        <v>43</v>
      </c>
      <c r="P434" s="214">
        <f>I434+J434</f>
        <v>0</v>
      </c>
      <c r="Q434" s="214">
        <f>ROUND(I434*H434,2)</f>
        <v>0</v>
      </c>
      <c r="R434" s="214">
        <f>ROUND(J434*H434,2)</f>
        <v>0</v>
      </c>
      <c r="S434" s="77"/>
      <c r="T434" s="215">
        <f>S434*H434</f>
        <v>0</v>
      </c>
      <c r="U434" s="215">
        <v>0.085650000000000004</v>
      </c>
      <c r="V434" s="215">
        <f>U434*H434</f>
        <v>10.6488645</v>
      </c>
      <c r="W434" s="215">
        <v>0</v>
      </c>
      <c r="X434" s="216">
        <f>W434*H434</f>
        <v>0</v>
      </c>
      <c r="Y434" s="38"/>
      <c r="Z434" s="38"/>
      <c r="AA434" s="38"/>
      <c r="AB434" s="38"/>
      <c r="AC434" s="38"/>
      <c r="AD434" s="38"/>
      <c r="AE434" s="38"/>
      <c r="AR434" s="217" t="s">
        <v>185</v>
      </c>
      <c r="AT434" s="217" t="s">
        <v>170</v>
      </c>
      <c r="AU434" s="217" t="s">
        <v>89</v>
      </c>
      <c r="AY434" s="19" t="s">
        <v>167</v>
      </c>
      <c r="BE434" s="218">
        <f>IF(O434="základní",K434,0)</f>
        <v>0</v>
      </c>
      <c r="BF434" s="218">
        <f>IF(O434="snížená",K434,0)</f>
        <v>0</v>
      </c>
      <c r="BG434" s="218">
        <f>IF(O434="zákl. přenesená",K434,0)</f>
        <v>0</v>
      </c>
      <c r="BH434" s="218">
        <f>IF(O434="sníž. přenesená",K434,0)</f>
        <v>0</v>
      </c>
      <c r="BI434" s="218">
        <f>IF(O434="nulová",K434,0)</f>
        <v>0</v>
      </c>
      <c r="BJ434" s="19" t="s">
        <v>87</v>
      </c>
      <c r="BK434" s="218">
        <f>ROUND(P434*H434,2)</f>
        <v>0</v>
      </c>
      <c r="BL434" s="19" t="s">
        <v>185</v>
      </c>
      <c r="BM434" s="217" t="s">
        <v>881</v>
      </c>
    </row>
    <row r="435" s="2" customFormat="1">
      <c r="A435" s="38"/>
      <c r="B435" s="39"/>
      <c r="C435" s="38"/>
      <c r="D435" s="219" t="s">
        <v>177</v>
      </c>
      <c r="E435" s="38"/>
      <c r="F435" s="220" t="s">
        <v>882</v>
      </c>
      <c r="G435" s="38"/>
      <c r="H435" s="38"/>
      <c r="I435" s="134"/>
      <c r="J435" s="134"/>
      <c r="K435" s="38"/>
      <c r="L435" s="38"/>
      <c r="M435" s="39"/>
      <c r="N435" s="221"/>
      <c r="O435" s="222"/>
      <c r="P435" s="77"/>
      <c r="Q435" s="77"/>
      <c r="R435" s="77"/>
      <c r="S435" s="77"/>
      <c r="T435" s="77"/>
      <c r="U435" s="77"/>
      <c r="V435" s="77"/>
      <c r="W435" s="77"/>
      <c r="X435" s="78"/>
      <c r="Y435" s="38"/>
      <c r="Z435" s="38"/>
      <c r="AA435" s="38"/>
      <c r="AB435" s="38"/>
      <c r="AC435" s="38"/>
      <c r="AD435" s="38"/>
      <c r="AE435" s="38"/>
      <c r="AT435" s="19" t="s">
        <v>177</v>
      </c>
      <c r="AU435" s="19" t="s">
        <v>89</v>
      </c>
    </row>
    <row r="436" s="2" customFormat="1">
      <c r="A436" s="38"/>
      <c r="B436" s="39"/>
      <c r="C436" s="38"/>
      <c r="D436" s="219" t="s">
        <v>288</v>
      </c>
      <c r="E436" s="38"/>
      <c r="F436" s="223" t="s">
        <v>844</v>
      </c>
      <c r="G436" s="38"/>
      <c r="H436" s="38"/>
      <c r="I436" s="134"/>
      <c r="J436" s="134"/>
      <c r="K436" s="38"/>
      <c r="L436" s="38"/>
      <c r="M436" s="39"/>
      <c r="N436" s="221"/>
      <c r="O436" s="222"/>
      <c r="P436" s="77"/>
      <c r="Q436" s="77"/>
      <c r="R436" s="77"/>
      <c r="S436" s="77"/>
      <c r="T436" s="77"/>
      <c r="U436" s="77"/>
      <c r="V436" s="77"/>
      <c r="W436" s="77"/>
      <c r="X436" s="78"/>
      <c r="Y436" s="38"/>
      <c r="Z436" s="38"/>
      <c r="AA436" s="38"/>
      <c r="AB436" s="38"/>
      <c r="AC436" s="38"/>
      <c r="AD436" s="38"/>
      <c r="AE436" s="38"/>
      <c r="AT436" s="19" t="s">
        <v>288</v>
      </c>
      <c r="AU436" s="19" t="s">
        <v>89</v>
      </c>
    </row>
    <row r="437" s="13" customFormat="1">
      <c r="A437" s="13"/>
      <c r="B437" s="228"/>
      <c r="C437" s="13"/>
      <c r="D437" s="219" t="s">
        <v>291</v>
      </c>
      <c r="E437" s="229" t="s">
        <v>1</v>
      </c>
      <c r="F437" s="230" t="s">
        <v>883</v>
      </c>
      <c r="G437" s="13"/>
      <c r="H437" s="231">
        <v>124.33</v>
      </c>
      <c r="I437" s="232"/>
      <c r="J437" s="232"/>
      <c r="K437" s="13"/>
      <c r="L437" s="13"/>
      <c r="M437" s="228"/>
      <c r="N437" s="233"/>
      <c r="O437" s="234"/>
      <c r="P437" s="234"/>
      <c r="Q437" s="234"/>
      <c r="R437" s="234"/>
      <c r="S437" s="234"/>
      <c r="T437" s="234"/>
      <c r="U437" s="234"/>
      <c r="V437" s="234"/>
      <c r="W437" s="234"/>
      <c r="X437" s="235"/>
      <c r="Y437" s="13"/>
      <c r="Z437" s="13"/>
      <c r="AA437" s="13"/>
      <c r="AB437" s="13"/>
      <c r="AC437" s="13"/>
      <c r="AD437" s="13"/>
      <c r="AE437" s="13"/>
      <c r="AT437" s="229" t="s">
        <v>291</v>
      </c>
      <c r="AU437" s="229" t="s">
        <v>89</v>
      </c>
      <c r="AV437" s="13" t="s">
        <v>89</v>
      </c>
      <c r="AW437" s="13" t="s">
        <v>4</v>
      </c>
      <c r="AX437" s="13" t="s">
        <v>80</v>
      </c>
      <c r="AY437" s="229" t="s">
        <v>167</v>
      </c>
    </row>
    <row r="438" s="14" customFormat="1">
      <c r="A438" s="14"/>
      <c r="B438" s="236"/>
      <c r="C438" s="14"/>
      <c r="D438" s="219" t="s">
        <v>291</v>
      </c>
      <c r="E438" s="237" t="s">
        <v>1</v>
      </c>
      <c r="F438" s="238" t="s">
        <v>294</v>
      </c>
      <c r="G438" s="14"/>
      <c r="H438" s="239">
        <v>124.33</v>
      </c>
      <c r="I438" s="240"/>
      <c r="J438" s="240"/>
      <c r="K438" s="14"/>
      <c r="L438" s="14"/>
      <c r="M438" s="236"/>
      <c r="N438" s="241"/>
      <c r="O438" s="242"/>
      <c r="P438" s="242"/>
      <c r="Q438" s="242"/>
      <c r="R438" s="242"/>
      <c r="S438" s="242"/>
      <c r="T438" s="242"/>
      <c r="U438" s="242"/>
      <c r="V438" s="242"/>
      <c r="W438" s="242"/>
      <c r="X438" s="243"/>
      <c r="Y438" s="14"/>
      <c r="Z438" s="14"/>
      <c r="AA438" s="14"/>
      <c r="AB438" s="14"/>
      <c r="AC438" s="14"/>
      <c r="AD438" s="14"/>
      <c r="AE438" s="14"/>
      <c r="AT438" s="237" t="s">
        <v>291</v>
      </c>
      <c r="AU438" s="237" t="s">
        <v>89</v>
      </c>
      <c r="AV438" s="14" t="s">
        <v>185</v>
      </c>
      <c r="AW438" s="14" t="s">
        <v>4</v>
      </c>
      <c r="AX438" s="14" t="s">
        <v>87</v>
      </c>
      <c r="AY438" s="237" t="s">
        <v>167</v>
      </c>
    </row>
    <row r="439" s="2" customFormat="1" ht="24" customHeight="1">
      <c r="A439" s="38"/>
      <c r="B439" s="204"/>
      <c r="C439" s="260" t="s">
        <v>884</v>
      </c>
      <c r="D439" s="260" t="s">
        <v>648</v>
      </c>
      <c r="E439" s="261" t="s">
        <v>885</v>
      </c>
      <c r="F439" s="262" t="s">
        <v>886</v>
      </c>
      <c r="G439" s="263" t="s">
        <v>305</v>
      </c>
      <c r="H439" s="264">
        <v>125.57299999999999</v>
      </c>
      <c r="I439" s="265"/>
      <c r="J439" s="266"/>
      <c r="K439" s="267">
        <f>ROUND(P439*H439,2)</f>
        <v>0</v>
      </c>
      <c r="L439" s="262" t="s">
        <v>174</v>
      </c>
      <c r="M439" s="268"/>
      <c r="N439" s="269" t="s">
        <v>1</v>
      </c>
      <c r="O439" s="213" t="s">
        <v>43</v>
      </c>
      <c r="P439" s="214">
        <f>I439+J439</f>
        <v>0</v>
      </c>
      <c r="Q439" s="214">
        <f>ROUND(I439*H439,2)</f>
        <v>0</v>
      </c>
      <c r="R439" s="214">
        <f>ROUND(J439*H439,2)</f>
        <v>0</v>
      </c>
      <c r="S439" s="77"/>
      <c r="T439" s="215">
        <f>S439*H439</f>
        <v>0</v>
      </c>
      <c r="U439" s="215">
        <v>0.17599999999999999</v>
      </c>
      <c r="V439" s="215">
        <f>U439*H439</f>
        <v>22.100847999999999</v>
      </c>
      <c r="W439" s="215">
        <v>0</v>
      </c>
      <c r="X439" s="216">
        <f>W439*H439</f>
        <v>0</v>
      </c>
      <c r="Y439" s="38"/>
      <c r="Z439" s="38"/>
      <c r="AA439" s="38"/>
      <c r="AB439" s="38"/>
      <c r="AC439" s="38"/>
      <c r="AD439" s="38"/>
      <c r="AE439" s="38"/>
      <c r="AR439" s="217" t="s">
        <v>207</v>
      </c>
      <c r="AT439" s="217" t="s">
        <v>648</v>
      </c>
      <c r="AU439" s="217" t="s">
        <v>89</v>
      </c>
      <c r="AY439" s="19" t="s">
        <v>167</v>
      </c>
      <c r="BE439" s="218">
        <f>IF(O439="základní",K439,0)</f>
        <v>0</v>
      </c>
      <c r="BF439" s="218">
        <f>IF(O439="snížená",K439,0)</f>
        <v>0</v>
      </c>
      <c r="BG439" s="218">
        <f>IF(O439="zákl. přenesená",K439,0)</f>
        <v>0</v>
      </c>
      <c r="BH439" s="218">
        <f>IF(O439="sníž. přenesená",K439,0)</f>
        <v>0</v>
      </c>
      <c r="BI439" s="218">
        <f>IF(O439="nulová",K439,0)</f>
        <v>0</v>
      </c>
      <c r="BJ439" s="19" t="s">
        <v>87</v>
      </c>
      <c r="BK439" s="218">
        <f>ROUND(P439*H439,2)</f>
        <v>0</v>
      </c>
      <c r="BL439" s="19" t="s">
        <v>185</v>
      </c>
      <c r="BM439" s="217" t="s">
        <v>887</v>
      </c>
    </row>
    <row r="440" s="2" customFormat="1">
      <c r="A440" s="38"/>
      <c r="B440" s="39"/>
      <c r="C440" s="38"/>
      <c r="D440" s="219" t="s">
        <v>177</v>
      </c>
      <c r="E440" s="38"/>
      <c r="F440" s="220" t="s">
        <v>886</v>
      </c>
      <c r="G440" s="38"/>
      <c r="H440" s="38"/>
      <c r="I440" s="134"/>
      <c r="J440" s="134"/>
      <c r="K440" s="38"/>
      <c r="L440" s="38"/>
      <c r="M440" s="39"/>
      <c r="N440" s="221"/>
      <c r="O440" s="222"/>
      <c r="P440" s="77"/>
      <c r="Q440" s="77"/>
      <c r="R440" s="77"/>
      <c r="S440" s="77"/>
      <c r="T440" s="77"/>
      <c r="U440" s="77"/>
      <c r="V440" s="77"/>
      <c r="W440" s="77"/>
      <c r="X440" s="78"/>
      <c r="Y440" s="38"/>
      <c r="Z440" s="38"/>
      <c r="AA440" s="38"/>
      <c r="AB440" s="38"/>
      <c r="AC440" s="38"/>
      <c r="AD440" s="38"/>
      <c r="AE440" s="38"/>
      <c r="AT440" s="19" t="s">
        <v>177</v>
      </c>
      <c r="AU440" s="19" t="s">
        <v>89</v>
      </c>
    </row>
    <row r="441" s="13" customFormat="1">
      <c r="A441" s="13"/>
      <c r="B441" s="228"/>
      <c r="C441" s="13"/>
      <c r="D441" s="219" t="s">
        <v>291</v>
      </c>
      <c r="E441" s="229" t="s">
        <v>1</v>
      </c>
      <c r="F441" s="230" t="s">
        <v>888</v>
      </c>
      <c r="G441" s="13"/>
      <c r="H441" s="231">
        <v>124.33</v>
      </c>
      <c r="I441" s="232"/>
      <c r="J441" s="232"/>
      <c r="K441" s="13"/>
      <c r="L441" s="13"/>
      <c r="M441" s="228"/>
      <c r="N441" s="233"/>
      <c r="O441" s="234"/>
      <c r="P441" s="234"/>
      <c r="Q441" s="234"/>
      <c r="R441" s="234"/>
      <c r="S441" s="234"/>
      <c r="T441" s="234"/>
      <c r="U441" s="234"/>
      <c r="V441" s="234"/>
      <c r="W441" s="234"/>
      <c r="X441" s="235"/>
      <c r="Y441" s="13"/>
      <c r="Z441" s="13"/>
      <c r="AA441" s="13"/>
      <c r="AB441" s="13"/>
      <c r="AC441" s="13"/>
      <c r="AD441" s="13"/>
      <c r="AE441" s="13"/>
      <c r="AT441" s="229" t="s">
        <v>291</v>
      </c>
      <c r="AU441" s="229" t="s">
        <v>89</v>
      </c>
      <c r="AV441" s="13" t="s">
        <v>89</v>
      </c>
      <c r="AW441" s="13" t="s">
        <v>4</v>
      </c>
      <c r="AX441" s="13" t="s">
        <v>80</v>
      </c>
      <c r="AY441" s="229" t="s">
        <v>167</v>
      </c>
    </row>
    <row r="442" s="13" customFormat="1">
      <c r="A442" s="13"/>
      <c r="B442" s="228"/>
      <c r="C442" s="13"/>
      <c r="D442" s="219" t="s">
        <v>291</v>
      </c>
      <c r="E442" s="229" t="s">
        <v>1</v>
      </c>
      <c r="F442" s="230" t="s">
        <v>889</v>
      </c>
      <c r="G442" s="13"/>
      <c r="H442" s="231">
        <v>1.2430000000000001</v>
      </c>
      <c r="I442" s="232"/>
      <c r="J442" s="232"/>
      <c r="K442" s="13"/>
      <c r="L442" s="13"/>
      <c r="M442" s="228"/>
      <c r="N442" s="233"/>
      <c r="O442" s="234"/>
      <c r="P442" s="234"/>
      <c r="Q442" s="234"/>
      <c r="R442" s="234"/>
      <c r="S442" s="234"/>
      <c r="T442" s="234"/>
      <c r="U442" s="234"/>
      <c r="V442" s="234"/>
      <c r="W442" s="234"/>
      <c r="X442" s="235"/>
      <c r="Y442" s="13"/>
      <c r="Z442" s="13"/>
      <c r="AA442" s="13"/>
      <c r="AB442" s="13"/>
      <c r="AC442" s="13"/>
      <c r="AD442" s="13"/>
      <c r="AE442" s="13"/>
      <c r="AT442" s="229" t="s">
        <v>291</v>
      </c>
      <c r="AU442" s="229" t="s">
        <v>89</v>
      </c>
      <c r="AV442" s="13" t="s">
        <v>89</v>
      </c>
      <c r="AW442" s="13" t="s">
        <v>4</v>
      </c>
      <c r="AX442" s="13" t="s">
        <v>80</v>
      </c>
      <c r="AY442" s="229" t="s">
        <v>167</v>
      </c>
    </row>
    <row r="443" s="14" customFormat="1">
      <c r="A443" s="14"/>
      <c r="B443" s="236"/>
      <c r="C443" s="14"/>
      <c r="D443" s="219" t="s">
        <v>291</v>
      </c>
      <c r="E443" s="237" t="s">
        <v>1</v>
      </c>
      <c r="F443" s="238" t="s">
        <v>294</v>
      </c>
      <c r="G443" s="14"/>
      <c r="H443" s="239">
        <v>125.57299999999999</v>
      </c>
      <c r="I443" s="240"/>
      <c r="J443" s="240"/>
      <c r="K443" s="14"/>
      <c r="L443" s="14"/>
      <c r="M443" s="236"/>
      <c r="N443" s="241"/>
      <c r="O443" s="242"/>
      <c r="P443" s="242"/>
      <c r="Q443" s="242"/>
      <c r="R443" s="242"/>
      <c r="S443" s="242"/>
      <c r="T443" s="242"/>
      <c r="U443" s="242"/>
      <c r="V443" s="242"/>
      <c r="W443" s="242"/>
      <c r="X443" s="243"/>
      <c r="Y443" s="14"/>
      <c r="Z443" s="14"/>
      <c r="AA443" s="14"/>
      <c r="AB443" s="14"/>
      <c r="AC443" s="14"/>
      <c r="AD443" s="14"/>
      <c r="AE443" s="14"/>
      <c r="AT443" s="237" t="s">
        <v>291</v>
      </c>
      <c r="AU443" s="237" t="s">
        <v>89</v>
      </c>
      <c r="AV443" s="14" t="s">
        <v>185</v>
      </c>
      <c r="AW443" s="14" t="s">
        <v>4</v>
      </c>
      <c r="AX443" s="14" t="s">
        <v>87</v>
      </c>
      <c r="AY443" s="237" t="s">
        <v>167</v>
      </c>
    </row>
    <row r="444" s="2" customFormat="1" ht="24" customHeight="1">
      <c r="A444" s="38"/>
      <c r="B444" s="204"/>
      <c r="C444" s="205" t="s">
        <v>890</v>
      </c>
      <c r="D444" s="205" t="s">
        <v>170</v>
      </c>
      <c r="E444" s="206" t="s">
        <v>891</v>
      </c>
      <c r="F444" s="207" t="s">
        <v>892</v>
      </c>
      <c r="G444" s="208" t="s">
        <v>305</v>
      </c>
      <c r="H444" s="209">
        <v>1285.2000000000001</v>
      </c>
      <c r="I444" s="210"/>
      <c r="J444" s="210"/>
      <c r="K444" s="211">
        <f>ROUND(P444*H444,2)</f>
        <v>0</v>
      </c>
      <c r="L444" s="207" t="s">
        <v>174</v>
      </c>
      <c r="M444" s="39"/>
      <c r="N444" s="212" t="s">
        <v>1</v>
      </c>
      <c r="O444" s="213" t="s">
        <v>43</v>
      </c>
      <c r="P444" s="214">
        <f>I444+J444</f>
        <v>0</v>
      </c>
      <c r="Q444" s="214">
        <f>ROUND(I444*H444,2)</f>
        <v>0</v>
      </c>
      <c r="R444" s="214">
        <f>ROUND(J444*H444,2)</f>
        <v>0</v>
      </c>
      <c r="S444" s="77"/>
      <c r="T444" s="215">
        <f>S444*H444</f>
        <v>0</v>
      </c>
      <c r="U444" s="215">
        <v>0.098000000000000004</v>
      </c>
      <c r="V444" s="215">
        <f>U444*H444</f>
        <v>125.9496</v>
      </c>
      <c r="W444" s="215">
        <v>0</v>
      </c>
      <c r="X444" s="216">
        <f>W444*H444</f>
        <v>0</v>
      </c>
      <c r="Y444" s="38"/>
      <c r="Z444" s="38"/>
      <c r="AA444" s="38"/>
      <c r="AB444" s="38"/>
      <c r="AC444" s="38"/>
      <c r="AD444" s="38"/>
      <c r="AE444" s="38"/>
      <c r="AR444" s="217" t="s">
        <v>185</v>
      </c>
      <c r="AT444" s="217" t="s">
        <v>170</v>
      </c>
      <c r="AU444" s="217" t="s">
        <v>89</v>
      </c>
      <c r="AY444" s="19" t="s">
        <v>167</v>
      </c>
      <c r="BE444" s="218">
        <f>IF(O444="základní",K444,0)</f>
        <v>0</v>
      </c>
      <c r="BF444" s="218">
        <f>IF(O444="snížená",K444,0)</f>
        <v>0</v>
      </c>
      <c r="BG444" s="218">
        <f>IF(O444="zákl. přenesená",K444,0)</f>
        <v>0</v>
      </c>
      <c r="BH444" s="218">
        <f>IF(O444="sníž. přenesená",K444,0)</f>
        <v>0</v>
      </c>
      <c r="BI444" s="218">
        <f>IF(O444="nulová",K444,0)</f>
        <v>0</v>
      </c>
      <c r="BJ444" s="19" t="s">
        <v>87</v>
      </c>
      <c r="BK444" s="218">
        <f>ROUND(P444*H444,2)</f>
        <v>0</v>
      </c>
      <c r="BL444" s="19" t="s">
        <v>185</v>
      </c>
      <c r="BM444" s="217" t="s">
        <v>893</v>
      </c>
    </row>
    <row r="445" s="2" customFormat="1">
      <c r="A445" s="38"/>
      <c r="B445" s="39"/>
      <c r="C445" s="38"/>
      <c r="D445" s="219" t="s">
        <v>177</v>
      </c>
      <c r="E445" s="38"/>
      <c r="F445" s="220" t="s">
        <v>894</v>
      </c>
      <c r="G445" s="38"/>
      <c r="H445" s="38"/>
      <c r="I445" s="134"/>
      <c r="J445" s="134"/>
      <c r="K445" s="38"/>
      <c r="L445" s="38"/>
      <c r="M445" s="39"/>
      <c r="N445" s="221"/>
      <c r="O445" s="222"/>
      <c r="P445" s="77"/>
      <c r="Q445" s="77"/>
      <c r="R445" s="77"/>
      <c r="S445" s="77"/>
      <c r="T445" s="77"/>
      <c r="U445" s="77"/>
      <c r="V445" s="77"/>
      <c r="W445" s="77"/>
      <c r="X445" s="78"/>
      <c r="Y445" s="38"/>
      <c r="Z445" s="38"/>
      <c r="AA445" s="38"/>
      <c r="AB445" s="38"/>
      <c r="AC445" s="38"/>
      <c r="AD445" s="38"/>
      <c r="AE445" s="38"/>
      <c r="AT445" s="19" t="s">
        <v>177</v>
      </c>
      <c r="AU445" s="19" t="s">
        <v>89</v>
      </c>
    </row>
    <row r="446" s="2" customFormat="1">
      <c r="A446" s="38"/>
      <c r="B446" s="39"/>
      <c r="C446" s="38"/>
      <c r="D446" s="219" t="s">
        <v>288</v>
      </c>
      <c r="E446" s="38"/>
      <c r="F446" s="223" t="s">
        <v>895</v>
      </c>
      <c r="G446" s="38"/>
      <c r="H446" s="38"/>
      <c r="I446" s="134"/>
      <c r="J446" s="134"/>
      <c r="K446" s="38"/>
      <c r="L446" s="38"/>
      <c r="M446" s="39"/>
      <c r="N446" s="221"/>
      <c r="O446" s="222"/>
      <c r="P446" s="77"/>
      <c r="Q446" s="77"/>
      <c r="R446" s="77"/>
      <c r="S446" s="77"/>
      <c r="T446" s="77"/>
      <c r="U446" s="77"/>
      <c r="V446" s="77"/>
      <c r="W446" s="77"/>
      <c r="X446" s="78"/>
      <c r="Y446" s="38"/>
      <c r="Z446" s="38"/>
      <c r="AA446" s="38"/>
      <c r="AB446" s="38"/>
      <c r="AC446" s="38"/>
      <c r="AD446" s="38"/>
      <c r="AE446" s="38"/>
      <c r="AT446" s="19" t="s">
        <v>288</v>
      </c>
      <c r="AU446" s="19" t="s">
        <v>89</v>
      </c>
    </row>
    <row r="447" s="13" customFormat="1">
      <c r="A447" s="13"/>
      <c r="B447" s="228"/>
      <c r="C447" s="13"/>
      <c r="D447" s="219" t="s">
        <v>291</v>
      </c>
      <c r="E447" s="229" t="s">
        <v>1</v>
      </c>
      <c r="F447" s="230" t="s">
        <v>896</v>
      </c>
      <c r="G447" s="13"/>
      <c r="H447" s="231">
        <v>1285.2000000000001</v>
      </c>
      <c r="I447" s="232"/>
      <c r="J447" s="232"/>
      <c r="K447" s="13"/>
      <c r="L447" s="13"/>
      <c r="M447" s="228"/>
      <c r="N447" s="233"/>
      <c r="O447" s="234"/>
      <c r="P447" s="234"/>
      <c r="Q447" s="234"/>
      <c r="R447" s="234"/>
      <c r="S447" s="234"/>
      <c r="T447" s="234"/>
      <c r="U447" s="234"/>
      <c r="V447" s="234"/>
      <c r="W447" s="234"/>
      <c r="X447" s="235"/>
      <c r="Y447" s="13"/>
      <c r="Z447" s="13"/>
      <c r="AA447" s="13"/>
      <c r="AB447" s="13"/>
      <c r="AC447" s="13"/>
      <c r="AD447" s="13"/>
      <c r="AE447" s="13"/>
      <c r="AT447" s="229" t="s">
        <v>291</v>
      </c>
      <c r="AU447" s="229" t="s">
        <v>89</v>
      </c>
      <c r="AV447" s="13" t="s">
        <v>89</v>
      </c>
      <c r="AW447" s="13" t="s">
        <v>4</v>
      </c>
      <c r="AX447" s="13" t="s">
        <v>87</v>
      </c>
      <c r="AY447" s="229" t="s">
        <v>167</v>
      </c>
    </row>
    <row r="448" s="2" customFormat="1" ht="16.5" customHeight="1">
      <c r="A448" s="38"/>
      <c r="B448" s="204"/>
      <c r="C448" s="260" t="s">
        <v>897</v>
      </c>
      <c r="D448" s="260" t="s">
        <v>648</v>
      </c>
      <c r="E448" s="261" t="s">
        <v>898</v>
      </c>
      <c r="F448" s="262" t="s">
        <v>899</v>
      </c>
      <c r="G448" s="263" t="s">
        <v>500</v>
      </c>
      <c r="H448" s="264">
        <v>18</v>
      </c>
      <c r="I448" s="265"/>
      <c r="J448" s="266"/>
      <c r="K448" s="267">
        <f>ROUND(P448*H448,2)</f>
        <v>0</v>
      </c>
      <c r="L448" s="262" t="s">
        <v>1</v>
      </c>
      <c r="M448" s="268"/>
      <c r="N448" s="269" t="s">
        <v>1</v>
      </c>
      <c r="O448" s="213" t="s">
        <v>43</v>
      </c>
      <c r="P448" s="214">
        <f>I448+J448</f>
        <v>0</v>
      </c>
      <c r="Q448" s="214">
        <f>ROUND(I448*H448,2)</f>
        <v>0</v>
      </c>
      <c r="R448" s="214">
        <f>ROUND(J448*H448,2)</f>
        <v>0</v>
      </c>
      <c r="S448" s="77"/>
      <c r="T448" s="215">
        <f>S448*H448</f>
        <v>0</v>
      </c>
      <c r="U448" s="215">
        <v>0.081000000000000003</v>
      </c>
      <c r="V448" s="215">
        <f>U448*H448</f>
        <v>1.458</v>
      </c>
      <c r="W448" s="215">
        <v>0</v>
      </c>
      <c r="X448" s="216">
        <f>W448*H448</f>
        <v>0</v>
      </c>
      <c r="Y448" s="38"/>
      <c r="Z448" s="38"/>
      <c r="AA448" s="38"/>
      <c r="AB448" s="38"/>
      <c r="AC448" s="38"/>
      <c r="AD448" s="38"/>
      <c r="AE448" s="38"/>
      <c r="AR448" s="217" t="s">
        <v>207</v>
      </c>
      <c r="AT448" s="217" t="s">
        <v>648</v>
      </c>
      <c r="AU448" s="217" t="s">
        <v>89</v>
      </c>
      <c r="AY448" s="19" t="s">
        <v>167</v>
      </c>
      <c r="BE448" s="218">
        <f>IF(O448="základní",K448,0)</f>
        <v>0</v>
      </c>
      <c r="BF448" s="218">
        <f>IF(O448="snížená",K448,0)</f>
        <v>0</v>
      </c>
      <c r="BG448" s="218">
        <f>IF(O448="zákl. přenesená",K448,0)</f>
        <v>0</v>
      </c>
      <c r="BH448" s="218">
        <f>IF(O448="sníž. přenesená",K448,0)</f>
        <v>0</v>
      </c>
      <c r="BI448" s="218">
        <f>IF(O448="nulová",K448,0)</f>
        <v>0</v>
      </c>
      <c r="BJ448" s="19" t="s">
        <v>87</v>
      </c>
      <c r="BK448" s="218">
        <f>ROUND(P448*H448,2)</f>
        <v>0</v>
      </c>
      <c r="BL448" s="19" t="s">
        <v>185</v>
      </c>
      <c r="BM448" s="217" t="s">
        <v>900</v>
      </c>
    </row>
    <row r="449" s="2" customFormat="1">
      <c r="A449" s="38"/>
      <c r="B449" s="39"/>
      <c r="C449" s="38"/>
      <c r="D449" s="219" t="s">
        <v>177</v>
      </c>
      <c r="E449" s="38"/>
      <c r="F449" s="220" t="s">
        <v>901</v>
      </c>
      <c r="G449" s="38"/>
      <c r="H449" s="38"/>
      <c r="I449" s="134"/>
      <c r="J449" s="134"/>
      <c r="K449" s="38"/>
      <c r="L449" s="38"/>
      <c r="M449" s="39"/>
      <c r="N449" s="221"/>
      <c r="O449" s="222"/>
      <c r="P449" s="77"/>
      <c r="Q449" s="77"/>
      <c r="R449" s="77"/>
      <c r="S449" s="77"/>
      <c r="T449" s="77"/>
      <c r="U449" s="77"/>
      <c r="V449" s="77"/>
      <c r="W449" s="77"/>
      <c r="X449" s="78"/>
      <c r="Y449" s="38"/>
      <c r="Z449" s="38"/>
      <c r="AA449" s="38"/>
      <c r="AB449" s="38"/>
      <c r="AC449" s="38"/>
      <c r="AD449" s="38"/>
      <c r="AE449" s="38"/>
      <c r="AT449" s="19" t="s">
        <v>177</v>
      </c>
      <c r="AU449" s="19" t="s">
        <v>89</v>
      </c>
    </row>
    <row r="450" s="2" customFormat="1" ht="16.5" customHeight="1">
      <c r="A450" s="38"/>
      <c r="B450" s="204"/>
      <c r="C450" s="260" t="s">
        <v>902</v>
      </c>
      <c r="D450" s="260" t="s">
        <v>648</v>
      </c>
      <c r="E450" s="261" t="s">
        <v>903</v>
      </c>
      <c r="F450" s="262" t="s">
        <v>904</v>
      </c>
      <c r="G450" s="263" t="s">
        <v>305</v>
      </c>
      <c r="H450" s="264">
        <v>1298.0519999999999</v>
      </c>
      <c r="I450" s="265"/>
      <c r="J450" s="266"/>
      <c r="K450" s="267">
        <f>ROUND(P450*H450,2)</f>
        <v>0</v>
      </c>
      <c r="L450" s="262" t="s">
        <v>1</v>
      </c>
      <c r="M450" s="268"/>
      <c r="N450" s="269" t="s">
        <v>1</v>
      </c>
      <c r="O450" s="213" t="s">
        <v>43</v>
      </c>
      <c r="P450" s="214">
        <f>I450+J450</f>
        <v>0</v>
      </c>
      <c r="Q450" s="214">
        <f>ROUND(I450*H450,2)</f>
        <v>0</v>
      </c>
      <c r="R450" s="214">
        <f>ROUND(J450*H450,2)</f>
        <v>0</v>
      </c>
      <c r="S450" s="77"/>
      <c r="T450" s="215">
        <f>S450*H450</f>
        <v>0</v>
      </c>
      <c r="U450" s="215">
        <v>0</v>
      </c>
      <c r="V450" s="215">
        <f>U450*H450</f>
        <v>0</v>
      </c>
      <c r="W450" s="215">
        <v>0</v>
      </c>
      <c r="X450" s="216">
        <f>W450*H450</f>
        <v>0</v>
      </c>
      <c r="Y450" s="38"/>
      <c r="Z450" s="38"/>
      <c r="AA450" s="38"/>
      <c r="AB450" s="38"/>
      <c r="AC450" s="38"/>
      <c r="AD450" s="38"/>
      <c r="AE450" s="38"/>
      <c r="AR450" s="217" t="s">
        <v>207</v>
      </c>
      <c r="AT450" s="217" t="s">
        <v>648</v>
      </c>
      <c r="AU450" s="217" t="s">
        <v>89</v>
      </c>
      <c r="AY450" s="19" t="s">
        <v>167</v>
      </c>
      <c r="BE450" s="218">
        <f>IF(O450="základní",K450,0)</f>
        <v>0</v>
      </c>
      <c r="BF450" s="218">
        <f>IF(O450="snížená",K450,0)</f>
        <v>0</v>
      </c>
      <c r="BG450" s="218">
        <f>IF(O450="zákl. přenesená",K450,0)</f>
        <v>0</v>
      </c>
      <c r="BH450" s="218">
        <f>IF(O450="sníž. přenesená",K450,0)</f>
        <v>0</v>
      </c>
      <c r="BI450" s="218">
        <f>IF(O450="nulová",K450,0)</f>
        <v>0</v>
      </c>
      <c r="BJ450" s="19" t="s">
        <v>87</v>
      </c>
      <c r="BK450" s="218">
        <f>ROUND(P450*H450,2)</f>
        <v>0</v>
      </c>
      <c r="BL450" s="19" t="s">
        <v>185</v>
      </c>
      <c r="BM450" s="217" t="s">
        <v>905</v>
      </c>
    </row>
    <row r="451" s="2" customFormat="1">
      <c r="A451" s="38"/>
      <c r="B451" s="39"/>
      <c r="C451" s="38"/>
      <c r="D451" s="219" t="s">
        <v>177</v>
      </c>
      <c r="E451" s="38"/>
      <c r="F451" s="220" t="s">
        <v>904</v>
      </c>
      <c r="G451" s="38"/>
      <c r="H451" s="38"/>
      <c r="I451" s="134"/>
      <c r="J451" s="134"/>
      <c r="K451" s="38"/>
      <c r="L451" s="38"/>
      <c r="M451" s="39"/>
      <c r="N451" s="221"/>
      <c r="O451" s="222"/>
      <c r="P451" s="77"/>
      <c r="Q451" s="77"/>
      <c r="R451" s="77"/>
      <c r="S451" s="77"/>
      <c r="T451" s="77"/>
      <c r="U451" s="77"/>
      <c r="V451" s="77"/>
      <c r="W451" s="77"/>
      <c r="X451" s="78"/>
      <c r="Y451" s="38"/>
      <c r="Z451" s="38"/>
      <c r="AA451" s="38"/>
      <c r="AB451" s="38"/>
      <c r="AC451" s="38"/>
      <c r="AD451" s="38"/>
      <c r="AE451" s="38"/>
      <c r="AT451" s="19" t="s">
        <v>177</v>
      </c>
      <c r="AU451" s="19" t="s">
        <v>89</v>
      </c>
    </row>
    <row r="452" s="13" customFormat="1">
      <c r="A452" s="13"/>
      <c r="B452" s="228"/>
      <c r="C452" s="13"/>
      <c r="D452" s="219" t="s">
        <v>291</v>
      </c>
      <c r="E452" s="229" t="s">
        <v>1</v>
      </c>
      <c r="F452" s="230" t="s">
        <v>896</v>
      </c>
      <c r="G452" s="13"/>
      <c r="H452" s="231">
        <v>1285.2000000000001</v>
      </c>
      <c r="I452" s="232"/>
      <c r="J452" s="232"/>
      <c r="K452" s="13"/>
      <c r="L452" s="13"/>
      <c r="M452" s="228"/>
      <c r="N452" s="233"/>
      <c r="O452" s="234"/>
      <c r="P452" s="234"/>
      <c r="Q452" s="234"/>
      <c r="R452" s="234"/>
      <c r="S452" s="234"/>
      <c r="T452" s="234"/>
      <c r="U452" s="234"/>
      <c r="V452" s="234"/>
      <c r="W452" s="234"/>
      <c r="X452" s="235"/>
      <c r="Y452" s="13"/>
      <c r="Z452" s="13"/>
      <c r="AA452" s="13"/>
      <c r="AB452" s="13"/>
      <c r="AC452" s="13"/>
      <c r="AD452" s="13"/>
      <c r="AE452" s="13"/>
      <c r="AT452" s="229" t="s">
        <v>291</v>
      </c>
      <c r="AU452" s="229" t="s">
        <v>89</v>
      </c>
      <c r="AV452" s="13" t="s">
        <v>89</v>
      </c>
      <c r="AW452" s="13" t="s">
        <v>4</v>
      </c>
      <c r="AX452" s="13" t="s">
        <v>80</v>
      </c>
      <c r="AY452" s="229" t="s">
        <v>167</v>
      </c>
    </row>
    <row r="453" s="13" customFormat="1">
      <c r="A453" s="13"/>
      <c r="B453" s="228"/>
      <c r="C453" s="13"/>
      <c r="D453" s="219" t="s">
        <v>291</v>
      </c>
      <c r="E453" s="229" t="s">
        <v>1</v>
      </c>
      <c r="F453" s="230" t="s">
        <v>906</v>
      </c>
      <c r="G453" s="13"/>
      <c r="H453" s="231">
        <v>12.852</v>
      </c>
      <c r="I453" s="232"/>
      <c r="J453" s="232"/>
      <c r="K453" s="13"/>
      <c r="L453" s="13"/>
      <c r="M453" s="228"/>
      <c r="N453" s="233"/>
      <c r="O453" s="234"/>
      <c r="P453" s="234"/>
      <c r="Q453" s="234"/>
      <c r="R453" s="234"/>
      <c r="S453" s="234"/>
      <c r="T453" s="234"/>
      <c r="U453" s="234"/>
      <c r="V453" s="234"/>
      <c r="W453" s="234"/>
      <c r="X453" s="235"/>
      <c r="Y453" s="13"/>
      <c r="Z453" s="13"/>
      <c r="AA453" s="13"/>
      <c r="AB453" s="13"/>
      <c r="AC453" s="13"/>
      <c r="AD453" s="13"/>
      <c r="AE453" s="13"/>
      <c r="AT453" s="229" t="s">
        <v>291</v>
      </c>
      <c r="AU453" s="229" t="s">
        <v>89</v>
      </c>
      <c r="AV453" s="13" t="s">
        <v>89</v>
      </c>
      <c r="AW453" s="13" t="s">
        <v>4</v>
      </c>
      <c r="AX453" s="13" t="s">
        <v>80</v>
      </c>
      <c r="AY453" s="229" t="s">
        <v>167</v>
      </c>
    </row>
    <row r="454" s="14" customFormat="1">
      <c r="A454" s="14"/>
      <c r="B454" s="236"/>
      <c r="C454" s="14"/>
      <c r="D454" s="219" t="s">
        <v>291</v>
      </c>
      <c r="E454" s="237" t="s">
        <v>1</v>
      </c>
      <c r="F454" s="238" t="s">
        <v>294</v>
      </c>
      <c r="G454" s="14"/>
      <c r="H454" s="239">
        <v>1298.0520000000001</v>
      </c>
      <c r="I454" s="240"/>
      <c r="J454" s="240"/>
      <c r="K454" s="14"/>
      <c r="L454" s="14"/>
      <c r="M454" s="236"/>
      <c r="N454" s="241"/>
      <c r="O454" s="242"/>
      <c r="P454" s="242"/>
      <c r="Q454" s="242"/>
      <c r="R454" s="242"/>
      <c r="S454" s="242"/>
      <c r="T454" s="242"/>
      <c r="U454" s="242"/>
      <c r="V454" s="242"/>
      <c r="W454" s="242"/>
      <c r="X454" s="243"/>
      <c r="Y454" s="14"/>
      <c r="Z454" s="14"/>
      <c r="AA454" s="14"/>
      <c r="AB454" s="14"/>
      <c r="AC454" s="14"/>
      <c r="AD454" s="14"/>
      <c r="AE454" s="14"/>
      <c r="AT454" s="237" t="s">
        <v>291</v>
      </c>
      <c r="AU454" s="237" t="s">
        <v>89</v>
      </c>
      <c r="AV454" s="14" t="s">
        <v>185</v>
      </c>
      <c r="AW454" s="14" t="s">
        <v>4</v>
      </c>
      <c r="AX454" s="14" t="s">
        <v>87</v>
      </c>
      <c r="AY454" s="237" t="s">
        <v>167</v>
      </c>
    </row>
    <row r="455" s="2" customFormat="1" ht="24" customHeight="1">
      <c r="A455" s="38"/>
      <c r="B455" s="204"/>
      <c r="C455" s="205" t="s">
        <v>907</v>
      </c>
      <c r="D455" s="205" t="s">
        <v>170</v>
      </c>
      <c r="E455" s="206" t="s">
        <v>908</v>
      </c>
      <c r="F455" s="207" t="s">
        <v>909</v>
      </c>
      <c r="G455" s="208" t="s">
        <v>305</v>
      </c>
      <c r="H455" s="209">
        <v>711.61000000000001</v>
      </c>
      <c r="I455" s="210"/>
      <c r="J455" s="210"/>
      <c r="K455" s="211">
        <f>ROUND(P455*H455,2)</f>
        <v>0</v>
      </c>
      <c r="L455" s="207" t="s">
        <v>174</v>
      </c>
      <c r="M455" s="39"/>
      <c r="N455" s="212" t="s">
        <v>1</v>
      </c>
      <c r="O455" s="213" t="s">
        <v>43</v>
      </c>
      <c r="P455" s="214">
        <f>I455+J455</f>
        <v>0</v>
      </c>
      <c r="Q455" s="214">
        <f>ROUND(I455*H455,2)</f>
        <v>0</v>
      </c>
      <c r="R455" s="214">
        <f>ROUND(J455*H455,2)</f>
        <v>0</v>
      </c>
      <c r="S455" s="77"/>
      <c r="T455" s="215">
        <f>S455*H455</f>
        <v>0</v>
      </c>
      <c r="U455" s="215">
        <v>0.10100000000000001</v>
      </c>
      <c r="V455" s="215">
        <f>U455*H455</f>
        <v>71.872610000000009</v>
      </c>
      <c r="W455" s="215">
        <v>0</v>
      </c>
      <c r="X455" s="216">
        <f>W455*H455</f>
        <v>0</v>
      </c>
      <c r="Y455" s="38"/>
      <c r="Z455" s="38"/>
      <c r="AA455" s="38"/>
      <c r="AB455" s="38"/>
      <c r="AC455" s="38"/>
      <c r="AD455" s="38"/>
      <c r="AE455" s="38"/>
      <c r="AR455" s="217" t="s">
        <v>185</v>
      </c>
      <c r="AT455" s="217" t="s">
        <v>170</v>
      </c>
      <c r="AU455" s="217" t="s">
        <v>89</v>
      </c>
      <c r="AY455" s="19" t="s">
        <v>167</v>
      </c>
      <c r="BE455" s="218">
        <f>IF(O455="základní",K455,0)</f>
        <v>0</v>
      </c>
      <c r="BF455" s="218">
        <f>IF(O455="snížená",K455,0)</f>
        <v>0</v>
      </c>
      <c r="BG455" s="218">
        <f>IF(O455="zákl. přenesená",K455,0)</f>
        <v>0</v>
      </c>
      <c r="BH455" s="218">
        <f>IF(O455="sníž. přenesená",K455,0)</f>
        <v>0</v>
      </c>
      <c r="BI455" s="218">
        <f>IF(O455="nulová",K455,0)</f>
        <v>0</v>
      </c>
      <c r="BJ455" s="19" t="s">
        <v>87</v>
      </c>
      <c r="BK455" s="218">
        <f>ROUND(P455*H455,2)</f>
        <v>0</v>
      </c>
      <c r="BL455" s="19" t="s">
        <v>185</v>
      </c>
      <c r="BM455" s="217" t="s">
        <v>910</v>
      </c>
    </row>
    <row r="456" s="2" customFormat="1">
      <c r="A456" s="38"/>
      <c r="B456" s="39"/>
      <c r="C456" s="38"/>
      <c r="D456" s="219" t="s">
        <v>177</v>
      </c>
      <c r="E456" s="38"/>
      <c r="F456" s="220" t="s">
        <v>911</v>
      </c>
      <c r="G456" s="38"/>
      <c r="H456" s="38"/>
      <c r="I456" s="134"/>
      <c r="J456" s="134"/>
      <c r="K456" s="38"/>
      <c r="L456" s="38"/>
      <c r="M456" s="39"/>
      <c r="N456" s="221"/>
      <c r="O456" s="222"/>
      <c r="P456" s="77"/>
      <c r="Q456" s="77"/>
      <c r="R456" s="77"/>
      <c r="S456" s="77"/>
      <c r="T456" s="77"/>
      <c r="U456" s="77"/>
      <c r="V456" s="77"/>
      <c r="W456" s="77"/>
      <c r="X456" s="78"/>
      <c r="Y456" s="38"/>
      <c r="Z456" s="38"/>
      <c r="AA456" s="38"/>
      <c r="AB456" s="38"/>
      <c r="AC456" s="38"/>
      <c r="AD456" s="38"/>
      <c r="AE456" s="38"/>
      <c r="AT456" s="19" t="s">
        <v>177</v>
      </c>
      <c r="AU456" s="19" t="s">
        <v>89</v>
      </c>
    </row>
    <row r="457" s="2" customFormat="1">
      <c r="A457" s="38"/>
      <c r="B457" s="39"/>
      <c r="C457" s="38"/>
      <c r="D457" s="219" t="s">
        <v>288</v>
      </c>
      <c r="E457" s="38"/>
      <c r="F457" s="223" t="s">
        <v>912</v>
      </c>
      <c r="G457" s="38"/>
      <c r="H457" s="38"/>
      <c r="I457" s="134"/>
      <c r="J457" s="134"/>
      <c r="K457" s="38"/>
      <c r="L457" s="38"/>
      <c r="M457" s="39"/>
      <c r="N457" s="221"/>
      <c r="O457" s="222"/>
      <c r="P457" s="77"/>
      <c r="Q457" s="77"/>
      <c r="R457" s="77"/>
      <c r="S457" s="77"/>
      <c r="T457" s="77"/>
      <c r="U457" s="77"/>
      <c r="V457" s="77"/>
      <c r="W457" s="77"/>
      <c r="X457" s="78"/>
      <c r="Y457" s="38"/>
      <c r="Z457" s="38"/>
      <c r="AA457" s="38"/>
      <c r="AB457" s="38"/>
      <c r="AC457" s="38"/>
      <c r="AD457" s="38"/>
      <c r="AE457" s="38"/>
      <c r="AT457" s="19" t="s">
        <v>288</v>
      </c>
      <c r="AU457" s="19" t="s">
        <v>89</v>
      </c>
    </row>
    <row r="458" s="13" customFormat="1">
      <c r="A458" s="13"/>
      <c r="B458" s="228"/>
      <c r="C458" s="13"/>
      <c r="D458" s="219" t="s">
        <v>291</v>
      </c>
      <c r="E458" s="229" t="s">
        <v>1</v>
      </c>
      <c r="F458" s="230" t="s">
        <v>913</v>
      </c>
      <c r="G458" s="13"/>
      <c r="H458" s="231">
        <v>711.61000000000001</v>
      </c>
      <c r="I458" s="232"/>
      <c r="J458" s="232"/>
      <c r="K458" s="13"/>
      <c r="L458" s="13"/>
      <c r="M458" s="228"/>
      <c r="N458" s="233"/>
      <c r="O458" s="234"/>
      <c r="P458" s="234"/>
      <c r="Q458" s="234"/>
      <c r="R458" s="234"/>
      <c r="S458" s="234"/>
      <c r="T458" s="234"/>
      <c r="U458" s="234"/>
      <c r="V458" s="234"/>
      <c r="W458" s="234"/>
      <c r="X458" s="235"/>
      <c r="Y458" s="13"/>
      <c r="Z458" s="13"/>
      <c r="AA458" s="13"/>
      <c r="AB458" s="13"/>
      <c r="AC458" s="13"/>
      <c r="AD458" s="13"/>
      <c r="AE458" s="13"/>
      <c r="AT458" s="229" t="s">
        <v>291</v>
      </c>
      <c r="AU458" s="229" t="s">
        <v>89</v>
      </c>
      <c r="AV458" s="13" t="s">
        <v>89</v>
      </c>
      <c r="AW458" s="13" t="s">
        <v>4</v>
      </c>
      <c r="AX458" s="13" t="s">
        <v>80</v>
      </c>
      <c r="AY458" s="229" t="s">
        <v>167</v>
      </c>
    </row>
    <row r="459" s="14" customFormat="1">
      <c r="A459" s="14"/>
      <c r="B459" s="236"/>
      <c r="C459" s="14"/>
      <c r="D459" s="219" t="s">
        <v>291</v>
      </c>
      <c r="E459" s="237" t="s">
        <v>1</v>
      </c>
      <c r="F459" s="238" t="s">
        <v>294</v>
      </c>
      <c r="G459" s="14"/>
      <c r="H459" s="239">
        <v>711.61000000000001</v>
      </c>
      <c r="I459" s="240"/>
      <c r="J459" s="240"/>
      <c r="K459" s="14"/>
      <c r="L459" s="14"/>
      <c r="M459" s="236"/>
      <c r="N459" s="241"/>
      <c r="O459" s="242"/>
      <c r="P459" s="242"/>
      <c r="Q459" s="242"/>
      <c r="R459" s="242"/>
      <c r="S459" s="242"/>
      <c r="T459" s="242"/>
      <c r="U459" s="242"/>
      <c r="V459" s="242"/>
      <c r="W459" s="242"/>
      <c r="X459" s="243"/>
      <c r="Y459" s="14"/>
      <c r="Z459" s="14"/>
      <c r="AA459" s="14"/>
      <c r="AB459" s="14"/>
      <c r="AC459" s="14"/>
      <c r="AD459" s="14"/>
      <c r="AE459" s="14"/>
      <c r="AT459" s="237" t="s">
        <v>291</v>
      </c>
      <c r="AU459" s="237" t="s">
        <v>89</v>
      </c>
      <c r="AV459" s="14" t="s">
        <v>185</v>
      </c>
      <c r="AW459" s="14" t="s">
        <v>4</v>
      </c>
      <c r="AX459" s="14" t="s">
        <v>87</v>
      </c>
      <c r="AY459" s="237" t="s">
        <v>167</v>
      </c>
    </row>
    <row r="460" s="2" customFormat="1" ht="16.5" customHeight="1">
      <c r="A460" s="38"/>
      <c r="B460" s="204"/>
      <c r="C460" s="260" t="s">
        <v>914</v>
      </c>
      <c r="D460" s="260" t="s">
        <v>648</v>
      </c>
      <c r="E460" s="261" t="s">
        <v>915</v>
      </c>
      <c r="F460" s="262" t="s">
        <v>916</v>
      </c>
      <c r="G460" s="263" t="s">
        <v>305</v>
      </c>
      <c r="H460" s="264">
        <v>718.726</v>
      </c>
      <c r="I460" s="265"/>
      <c r="J460" s="266"/>
      <c r="K460" s="267">
        <f>ROUND(P460*H460,2)</f>
        <v>0</v>
      </c>
      <c r="L460" s="262" t="s">
        <v>1</v>
      </c>
      <c r="M460" s="268"/>
      <c r="N460" s="269" t="s">
        <v>1</v>
      </c>
      <c r="O460" s="213" t="s">
        <v>43</v>
      </c>
      <c r="P460" s="214">
        <f>I460+J460</f>
        <v>0</v>
      </c>
      <c r="Q460" s="214">
        <f>ROUND(I460*H460,2)</f>
        <v>0</v>
      </c>
      <c r="R460" s="214">
        <f>ROUND(J460*H460,2)</f>
        <v>0</v>
      </c>
      <c r="S460" s="77"/>
      <c r="T460" s="215">
        <f>S460*H460</f>
        <v>0</v>
      </c>
      <c r="U460" s="215">
        <v>0</v>
      </c>
      <c r="V460" s="215">
        <f>U460*H460</f>
        <v>0</v>
      </c>
      <c r="W460" s="215">
        <v>0</v>
      </c>
      <c r="X460" s="216">
        <f>W460*H460</f>
        <v>0</v>
      </c>
      <c r="Y460" s="38"/>
      <c r="Z460" s="38"/>
      <c r="AA460" s="38"/>
      <c r="AB460" s="38"/>
      <c r="AC460" s="38"/>
      <c r="AD460" s="38"/>
      <c r="AE460" s="38"/>
      <c r="AR460" s="217" t="s">
        <v>207</v>
      </c>
      <c r="AT460" s="217" t="s">
        <v>648</v>
      </c>
      <c r="AU460" s="217" t="s">
        <v>89</v>
      </c>
      <c r="AY460" s="19" t="s">
        <v>167</v>
      </c>
      <c r="BE460" s="218">
        <f>IF(O460="základní",K460,0)</f>
        <v>0</v>
      </c>
      <c r="BF460" s="218">
        <f>IF(O460="snížená",K460,0)</f>
        <v>0</v>
      </c>
      <c r="BG460" s="218">
        <f>IF(O460="zákl. přenesená",K460,0)</f>
        <v>0</v>
      </c>
      <c r="BH460" s="218">
        <f>IF(O460="sníž. přenesená",K460,0)</f>
        <v>0</v>
      </c>
      <c r="BI460" s="218">
        <f>IF(O460="nulová",K460,0)</f>
        <v>0</v>
      </c>
      <c r="BJ460" s="19" t="s">
        <v>87</v>
      </c>
      <c r="BK460" s="218">
        <f>ROUND(P460*H460,2)</f>
        <v>0</v>
      </c>
      <c r="BL460" s="19" t="s">
        <v>185</v>
      </c>
      <c r="BM460" s="217" t="s">
        <v>917</v>
      </c>
    </row>
    <row r="461" s="2" customFormat="1">
      <c r="A461" s="38"/>
      <c r="B461" s="39"/>
      <c r="C461" s="38"/>
      <c r="D461" s="219" t="s">
        <v>177</v>
      </c>
      <c r="E461" s="38"/>
      <c r="F461" s="220" t="s">
        <v>918</v>
      </c>
      <c r="G461" s="38"/>
      <c r="H461" s="38"/>
      <c r="I461" s="134"/>
      <c r="J461" s="134"/>
      <c r="K461" s="38"/>
      <c r="L461" s="38"/>
      <c r="M461" s="39"/>
      <c r="N461" s="221"/>
      <c r="O461" s="222"/>
      <c r="P461" s="77"/>
      <c r="Q461" s="77"/>
      <c r="R461" s="77"/>
      <c r="S461" s="77"/>
      <c r="T461" s="77"/>
      <c r="U461" s="77"/>
      <c r="V461" s="77"/>
      <c r="W461" s="77"/>
      <c r="X461" s="78"/>
      <c r="Y461" s="38"/>
      <c r="Z461" s="38"/>
      <c r="AA461" s="38"/>
      <c r="AB461" s="38"/>
      <c r="AC461" s="38"/>
      <c r="AD461" s="38"/>
      <c r="AE461" s="38"/>
      <c r="AT461" s="19" t="s">
        <v>177</v>
      </c>
      <c r="AU461" s="19" t="s">
        <v>89</v>
      </c>
    </row>
    <row r="462" s="2" customFormat="1">
      <c r="A462" s="38"/>
      <c r="B462" s="39"/>
      <c r="C462" s="38"/>
      <c r="D462" s="219" t="s">
        <v>189</v>
      </c>
      <c r="E462" s="38"/>
      <c r="F462" s="223" t="s">
        <v>919</v>
      </c>
      <c r="G462" s="38"/>
      <c r="H462" s="38"/>
      <c r="I462" s="134"/>
      <c r="J462" s="134"/>
      <c r="K462" s="38"/>
      <c r="L462" s="38"/>
      <c r="M462" s="39"/>
      <c r="N462" s="221"/>
      <c r="O462" s="222"/>
      <c r="P462" s="77"/>
      <c r="Q462" s="77"/>
      <c r="R462" s="77"/>
      <c r="S462" s="77"/>
      <c r="T462" s="77"/>
      <c r="U462" s="77"/>
      <c r="V462" s="77"/>
      <c r="W462" s="77"/>
      <c r="X462" s="78"/>
      <c r="Y462" s="38"/>
      <c r="Z462" s="38"/>
      <c r="AA462" s="38"/>
      <c r="AB462" s="38"/>
      <c r="AC462" s="38"/>
      <c r="AD462" s="38"/>
      <c r="AE462" s="38"/>
      <c r="AT462" s="19" t="s">
        <v>189</v>
      </c>
      <c r="AU462" s="19" t="s">
        <v>89</v>
      </c>
    </row>
    <row r="463" s="13" customFormat="1">
      <c r="A463" s="13"/>
      <c r="B463" s="228"/>
      <c r="C463" s="13"/>
      <c r="D463" s="219" t="s">
        <v>291</v>
      </c>
      <c r="E463" s="229" t="s">
        <v>1</v>
      </c>
      <c r="F463" s="230" t="s">
        <v>913</v>
      </c>
      <c r="G463" s="13"/>
      <c r="H463" s="231">
        <v>711.61000000000001</v>
      </c>
      <c r="I463" s="232"/>
      <c r="J463" s="232"/>
      <c r="K463" s="13"/>
      <c r="L463" s="13"/>
      <c r="M463" s="228"/>
      <c r="N463" s="233"/>
      <c r="O463" s="234"/>
      <c r="P463" s="234"/>
      <c r="Q463" s="234"/>
      <c r="R463" s="234"/>
      <c r="S463" s="234"/>
      <c r="T463" s="234"/>
      <c r="U463" s="234"/>
      <c r="V463" s="234"/>
      <c r="W463" s="234"/>
      <c r="X463" s="235"/>
      <c r="Y463" s="13"/>
      <c r="Z463" s="13"/>
      <c r="AA463" s="13"/>
      <c r="AB463" s="13"/>
      <c r="AC463" s="13"/>
      <c r="AD463" s="13"/>
      <c r="AE463" s="13"/>
      <c r="AT463" s="229" t="s">
        <v>291</v>
      </c>
      <c r="AU463" s="229" t="s">
        <v>89</v>
      </c>
      <c r="AV463" s="13" t="s">
        <v>89</v>
      </c>
      <c r="AW463" s="13" t="s">
        <v>4</v>
      </c>
      <c r="AX463" s="13" t="s">
        <v>80</v>
      </c>
      <c r="AY463" s="229" t="s">
        <v>167</v>
      </c>
    </row>
    <row r="464" s="13" customFormat="1">
      <c r="A464" s="13"/>
      <c r="B464" s="228"/>
      <c r="C464" s="13"/>
      <c r="D464" s="219" t="s">
        <v>291</v>
      </c>
      <c r="E464" s="229" t="s">
        <v>1</v>
      </c>
      <c r="F464" s="230" t="s">
        <v>920</v>
      </c>
      <c r="G464" s="13"/>
      <c r="H464" s="231">
        <v>7.1159999999999997</v>
      </c>
      <c r="I464" s="232"/>
      <c r="J464" s="232"/>
      <c r="K464" s="13"/>
      <c r="L464" s="13"/>
      <c r="M464" s="228"/>
      <c r="N464" s="233"/>
      <c r="O464" s="234"/>
      <c r="P464" s="234"/>
      <c r="Q464" s="234"/>
      <c r="R464" s="234"/>
      <c r="S464" s="234"/>
      <c r="T464" s="234"/>
      <c r="U464" s="234"/>
      <c r="V464" s="234"/>
      <c r="W464" s="234"/>
      <c r="X464" s="235"/>
      <c r="Y464" s="13"/>
      <c r="Z464" s="13"/>
      <c r="AA464" s="13"/>
      <c r="AB464" s="13"/>
      <c r="AC464" s="13"/>
      <c r="AD464" s="13"/>
      <c r="AE464" s="13"/>
      <c r="AT464" s="229" t="s">
        <v>291</v>
      </c>
      <c r="AU464" s="229" t="s">
        <v>89</v>
      </c>
      <c r="AV464" s="13" t="s">
        <v>89</v>
      </c>
      <c r="AW464" s="13" t="s">
        <v>4</v>
      </c>
      <c r="AX464" s="13" t="s">
        <v>80</v>
      </c>
      <c r="AY464" s="229" t="s">
        <v>167</v>
      </c>
    </row>
    <row r="465" s="14" customFormat="1">
      <c r="A465" s="14"/>
      <c r="B465" s="236"/>
      <c r="C465" s="14"/>
      <c r="D465" s="219" t="s">
        <v>291</v>
      </c>
      <c r="E465" s="237" t="s">
        <v>1</v>
      </c>
      <c r="F465" s="238" t="s">
        <v>294</v>
      </c>
      <c r="G465" s="14"/>
      <c r="H465" s="239">
        <v>718.726</v>
      </c>
      <c r="I465" s="240"/>
      <c r="J465" s="240"/>
      <c r="K465" s="14"/>
      <c r="L465" s="14"/>
      <c r="M465" s="236"/>
      <c r="N465" s="241"/>
      <c r="O465" s="242"/>
      <c r="P465" s="242"/>
      <c r="Q465" s="242"/>
      <c r="R465" s="242"/>
      <c r="S465" s="242"/>
      <c r="T465" s="242"/>
      <c r="U465" s="242"/>
      <c r="V465" s="242"/>
      <c r="W465" s="242"/>
      <c r="X465" s="243"/>
      <c r="Y465" s="14"/>
      <c r="Z465" s="14"/>
      <c r="AA465" s="14"/>
      <c r="AB465" s="14"/>
      <c r="AC465" s="14"/>
      <c r="AD465" s="14"/>
      <c r="AE465" s="14"/>
      <c r="AT465" s="237" t="s">
        <v>291</v>
      </c>
      <c r="AU465" s="237" t="s">
        <v>89</v>
      </c>
      <c r="AV465" s="14" t="s">
        <v>185</v>
      </c>
      <c r="AW465" s="14" t="s">
        <v>4</v>
      </c>
      <c r="AX465" s="14" t="s">
        <v>87</v>
      </c>
      <c r="AY465" s="237" t="s">
        <v>167</v>
      </c>
    </row>
    <row r="466" s="12" customFormat="1" ht="22.8" customHeight="1">
      <c r="A466" s="12"/>
      <c r="B466" s="190"/>
      <c r="C466" s="12"/>
      <c r="D466" s="191" t="s">
        <v>79</v>
      </c>
      <c r="E466" s="202" t="s">
        <v>195</v>
      </c>
      <c r="F466" s="202" t="s">
        <v>921</v>
      </c>
      <c r="G466" s="12"/>
      <c r="H466" s="12"/>
      <c r="I466" s="193"/>
      <c r="J466" s="193"/>
      <c r="K466" s="203">
        <f>BK466</f>
        <v>0</v>
      </c>
      <c r="L466" s="12"/>
      <c r="M466" s="190"/>
      <c r="N466" s="195"/>
      <c r="O466" s="196"/>
      <c r="P466" s="196"/>
      <c r="Q466" s="197">
        <f>SUM(Q467:Q473)</f>
        <v>0</v>
      </c>
      <c r="R466" s="197">
        <f>SUM(R467:R473)</f>
        <v>0</v>
      </c>
      <c r="S466" s="196"/>
      <c r="T466" s="198">
        <f>SUM(T467:T473)</f>
        <v>0</v>
      </c>
      <c r="U466" s="196"/>
      <c r="V466" s="198">
        <f>SUM(V467:V473)</f>
        <v>1.6625728200000001</v>
      </c>
      <c r="W466" s="196"/>
      <c r="X466" s="199">
        <f>SUM(X467:X473)</f>
        <v>0</v>
      </c>
      <c r="Y466" s="12"/>
      <c r="Z466" s="12"/>
      <c r="AA466" s="12"/>
      <c r="AB466" s="12"/>
      <c r="AC466" s="12"/>
      <c r="AD466" s="12"/>
      <c r="AE466" s="12"/>
      <c r="AR466" s="191" t="s">
        <v>87</v>
      </c>
      <c r="AT466" s="200" t="s">
        <v>79</v>
      </c>
      <c r="AU466" s="200" t="s">
        <v>87</v>
      </c>
      <c r="AY466" s="191" t="s">
        <v>167</v>
      </c>
      <c r="BK466" s="201">
        <f>SUM(BK467:BK473)</f>
        <v>0</v>
      </c>
    </row>
    <row r="467" s="2" customFormat="1" ht="24" customHeight="1">
      <c r="A467" s="38"/>
      <c r="B467" s="204"/>
      <c r="C467" s="205" t="s">
        <v>922</v>
      </c>
      <c r="D467" s="205" t="s">
        <v>170</v>
      </c>
      <c r="E467" s="206" t="s">
        <v>923</v>
      </c>
      <c r="F467" s="207" t="s">
        <v>924</v>
      </c>
      <c r="G467" s="208" t="s">
        <v>305</v>
      </c>
      <c r="H467" s="209">
        <v>9.5999999999999996</v>
      </c>
      <c r="I467" s="210"/>
      <c r="J467" s="210"/>
      <c r="K467" s="211">
        <f>ROUND(P467*H467,2)</f>
        <v>0</v>
      </c>
      <c r="L467" s="207" t="s">
        <v>174</v>
      </c>
      <c r="M467" s="39"/>
      <c r="N467" s="212" t="s">
        <v>1</v>
      </c>
      <c r="O467" s="213" t="s">
        <v>43</v>
      </c>
      <c r="P467" s="214">
        <f>I467+J467</f>
        <v>0</v>
      </c>
      <c r="Q467" s="214">
        <f>ROUND(I467*H467,2)</f>
        <v>0</v>
      </c>
      <c r="R467" s="214">
        <f>ROUND(J467*H467,2)</f>
        <v>0</v>
      </c>
      <c r="S467" s="77"/>
      <c r="T467" s="215">
        <f>S467*H467</f>
        <v>0</v>
      </c>
      <c r="U467" s="215">
        <v>0.042000000000000003</v>
      </c>
      <c r="V467" s="215">
        <f>U467*H467</f>
        <v>0.4032</v>
      </c>
      <c r="W467" s="215">
        <v>0</v>
      </c>
      <c r="X467" s="216">
        <f>W467*H467</f>
        <v>0</v>
      </c>
      <c r="Y467" s="38"/>
      <c r="Z467" s="38"/>
      <c r="AA467" s="38"/>
      <c r="AB467" s="38"/>
      <c r="AC467" s="38"/>
      <c r="AD467" s="38"/>
      <c r="AE467" s="38"/>
      <c r="AR467" s="217" t="s">
        <v>185</v>
      </c>
      <c r="AT467" s="217" t="s">
        <v>170</v>
      </c>
      <c r="AU467" s="217" t="s">
        <v>89</v>
      </c>
      <c r="AY467" s="19" t="s">
        <v>167</v>
      </c>
      <c r="BE467" s="218">
        <f>IF(O467="základní",K467,0)</f>
        <v>0</v>
      </c>
      <c r="BF467" s="218">
        <f>IF(O467="snížená",K467,0)</f>
        <v>0</v>
      </c>
      <c r="BG467" s="218">
        <f>IF(O467="zákl. přenesená",K467,0)</f>
        <v>0</v>
      </c>
      <c r="BH467" s="218">
        <f>IF(O467="sníž. přenesená",K467,0)</f>
        <v>0</v>
      </c>
      <c r="BI467" s="218">
        <f>IF(O467="nulová",K467,0)</f>
        <v>0</v>
      </c>
      <c r="BJ467" s="19" t="s">
        <v>87</v>
      </c>
      <c r="BK467" s="218">
        <f>ROUND(P467*H467,2)</f>
        <v>0</v>
      </c>
      <c r="BL467" s="19" t="s">
        <v>185</v>
      </c>
      <c r="BM467" s="217" t="s">
        <v>925</v>
      </c>
    </row>
    <row r="468" s="2" customFormat="1">
      <c r="A468" s="38"/>
      <c r="B468" s="39"/>
      <c r="C468" s="38"/>
      <c r="D468" s="219" t="s">
        <v>177</v>
      </c>
      <c r="E468" s="38"/>
      <c r="F468" s="220" t="s">
        <v>926</v>
      </c>
      <c r="G468" s="38"/>
      <c r="H468" s="38"/>
      <c r="I468" s="134"/>
      <c r="J468" s="134"/>
      <c r="K468" s="38"/>
      <c r="L468" s="38"/>
      <c r="M468" s="39"/>
      <c r="N468" s="221"/>
      <c r="O468" s="222"/>
      <c r="P468" s="77"/>
      <c r="Q468" s="77"/>
      <c r="R468" s="77"/>
      <c r="S468" s="77"/>
      <c r="T468" s="77"/>
      <c r="U468" s="77"/>
      <c r="V468" s="77"/>
      <c r="W468" s="77"/>
      <c r="X468" s="78"/>
      <c r="Y468" s="38"/>
      <c r="Z468" s="38"/>
      <c r="AA468" s="38"/>
      <c r="AB468" s="38"/>
      <c r="AC468" s="38"/>
      <c r="AD468" s="38"/>
      <c r="AE468" s="38"/>
      <c r="AT468" s="19" t="s">
        <v>177</v>
      </c>
      <c r="AU468" s="19" t="s">
        <v>89</v>
      </c>
    </row>
    <row r="469" s="13" customFormat="1">
      <c r="A469" s="13"/>
      <c r="B469" s="228"/>
      <c r="C469" s="13"/>
      <c r="D469" s="219" t="s">
        <v>291</v>
      </c>
      <c r="E469" s="229" t="s">
        <v>1</v>
      </c>
      <c r="F469" s="230" t="s">
        <v>927</v>
      </c>
      <c r="G469" s="13"/>
      <c r="H469" s="231">
        <v>9.5999999999999996</v>
      </c>
      <c r="I469" s="232"/>
      <c r="J469" s="232"/>
      <c r="K469" s="13"/>
      <c r="L469" s="13"/>
      <c r="M469" s="228"/>
      <c r="N469" s="233"/>
      <c r="O469" s="234"/>
      <c r="P469" s="234"/>
      <c r="Q469" s="234"/>
      <c r="R469" s="234"/>
      <c r="S469" s="234"/>
      <c r="T469" s="234"/>
      <c r="U469" s="234"/>
      <c r="V469" s="234"/>
      <c r="W469" s="234"/>
      <c r="X469" s="235"/>
      <c r="Y469" s="13"/>
      <c r="Z469" s="13"/>
      <c r="AA469" s="13"/>
      <c r="AB469" s="13"/>
      <c r="AC469" s="13"/>
      <c r="AD469" s="13"/>
      <c r="AE469" s="13"/>
      <c r="AT469" s="229" t="s">
        <v>291</v>
      </c>
      <c r="AU469" s="229" t="s">
        <v>89</v>
      </c>
      <c r="AV469" s="13" t="s">
        <v>89</v>
      </c>
      <c r="AW469" s="13" t="s">
        <v>4</v>
      </c>
      <c r="AX469" s="13" t="s">
        <v>87</v>
      </c>
      <c r="AY469" s="229" t="s">
        <v>167</v>
      </c>
    </row>
    <row r="470" s="2" customFormat="1" ht="24" customHeight="1">
      <c r="A470" s="38"/>
      <c r="B470" s="204"/>
      <c r="C470" s="205" t="s">
        <v>928</v>
      </c>
      <c r="D470" s="205" t="s">
        <v>170</v>
      </c>
      <c r="E470" s="206" t="s">
        <v>929</v>
      </c>
      <c r="F470" s="207" t="s">
        <v>930</v>
      </c>
      <c r="G470" s="208" t="s">
        <v>305</v>
      </c>
      <c r="H470" s="209">
        <v>18.791</v>
      </c>
      <c r="I470" s="210"/>
      <c r="J470" s="210"/>
      <c r="K470" s="211">
        <f>ROUND(P470*H470,2)</f>
        <v>0</v>
      </c>
      <c r="L470" s="207" t="s">
        <v>174</v>
      </c>
      <c r="M470" s="39"/>
      <c r="N470" s="212" t="s">
        <v>1</v>
      </c>
      <c r="O470" s="213" t="s">
        <v>43</v>
      </c>
      <c r="P470" s="214">
        <f>I470+J470</f>
        <v>0</v>
      </c>
      <c r="Q470" s="214">
        <f>ROUND(I470*H470,2)</f>
        <v>0</v>
      </c>
      <c r="R470" s="214">
        <f>ROUND(J470*H470,2)</f>
        <v>0</v>
      </c>
      <c r="S470" s="77"/>
      <c r="T470" s="215">
        <f>S470*H470</f>
        <v>0</v>
      </c>
      <c r="U470" s="215">
        <v>0.067019999999999996</v>
      </c>
      <c r="V470" s="215">
        <f>U470*H470</f>
        <v>1.2593728200000001</v>
      </c>
      <c r="W470" s="215">
        <v>0</v>
      </c>
      <c r="X470" s="216">
        <f>W470*H470</f>
        <v>0</v>
      </c>
      <c r="Y470" s="38"/>
      <c r="Z470" s="38"/>
      <c r="AA470" s="38"/>
      <c r="AB470" s="38"/>
      <c r="AC470" s="38"/>
      <c r="AD470" s="38"/>
      <c r="AE470" s="38"/>
      <c r="AR470" s="217" t="s">
        <v>185</v>
      </c>
      <c r="AT470" s="217" t="s">
        <v>170</v>
      </c>
      <c r="AU470" s="217" t="s">
        <v>89</v>
      </c>
      <c r="AY470" s="19" t="s">
        <v>167</v>
      </c>
      <c r="BE470" s="218">
        <f>IF(O470="základní",K470,0)</f>
        <v>0</v>
      </c>
      <c r="BF470" s="218">
        <f>IF(O470="snížená",K470,0)</f>
        <v>0</v>
      </c>
      <c r="BG470" s="218">
        <f>IF(O470="zákl. přenesená",K470,0)</f>
        <v>0</v>
      </c>
      <c r="BH470" s="218">
        <f>IF(O470="sníž. přenesená",K470,0)</f>
        <v>0</v>
      </c>
      <c r="BI470" s="218">
        <f>IF(O470="nulová",K470,0)</f>
        <v>0</v>
      </c>
      <c r="BJ470" s="19" t="s">
        <v>87</v>
      </c>
      <c r="BK470" s="218">
        <f>ROUND(P470*H470,2)</f>
        <v>0</v>
      </c>
      <c r="BL470" s="19" t="s">
        <v>185</v>
      </c>
      <c r="BM470" s="217" t="s">
        <v>931</v>
      </c>
    </row>
    <row r="471" s="2" customFormat="1">
      <c r="A471" s="38"/>
      <c r="B471" s="39"/>
      <c r="C471" s="38"/>
      <c r="D471" s="219" t="s">
        <v>177</v>
      </c>
      <c r="E471" s="38"/>
      <c r="F471" s="220" t="s">
        <v>932</v>
      </c>
      <c r="G471" s="38"/>
      <c r="H471" s="38"/>
      <c r="I471" s="134"/>
      <c r="J471" s="134"/>
      <c r="K471" s="38"/>
      <c r="L471" s="38"/>
      <c r="M471" s="39"/>
      <c r="N471" s="221"/>
      <c r="O471" s="222"/>
      <c r="P471" s="77"/>
      <c r="Q471" s="77"/>
      <c r="R471" s="77"/>
      <c r="S471" s="77"/>
      <c r="T471" s="77"/>
      <c r="U471" s="77"/>
      <c r="V471" s="77"/>
      <c r="W471" s="77"/>
      <c r="X471" s="78"/>
      <c r="Y471" s="38"/>
      <c r="Z471" s="38"/>
      <c r="AA471" s="38"/>
      <c r="AB471" s="38"/>
      <c r="AC471" s="38"/>
      <c r="AD471" s="38"/>
      <c r="AE471" s="38"/>
      <c r="AT471" s="19" t="s">
        <v>177</v>
      </c>
      <c r="AU471" s="19" t="s">
        <v>89</v>
      </c>
    </row>
    <row r="472" s="2" customFormat="1">
      <c r="A472" s="38"/>
      <c r="B472" s="39"/>
      <c r="C472" s="38"/>
      <c r="D472" s="219" t="s">
        <v>288</v>
      </c>
      <c r="E472" s="38"/>
      <c r="F472" s="223" t="s">
        <v>933</v>
      </c>
      <c r="G472" s="38"/>
      <c r="H472" s="38"/>
      <c r="I472" s="134"/>
      <c r="J472" s="134"/>
      <c r="K472" s="38"/>
      <c r="L472" s="38"/>
      <c r="M472" s="39"/>
      <c r="N472" s="221"/>
      <c r="O472" s="222"/>
      <c r="P472" s="77"/>
      <c r="Q472" s="77"/>
      <c r="R472" s="77"/>
      <c r="S472" s="77"/>
      <c r="T472" s="77"/>
      <c r="U472" s="77"/>
      <c r="V472" s="77"/>
      <c r="W472" s="77"/>
      <c r="X472" s="78"/>
      <c r="Y472" s="38"/>
      <c r="Z472" s="38"/>
      <c r="AA472" s="38"/>
      <c r="AB472" s="38"/>
      <c r="AC472" s="38"/>
      <c r="AD472" s="38"/>
      <c r="AE472" s="38"/>
      <c r="AT472" s="19" t="s">
        <v>288</v>
      </c>
      <c r="AU472" s="19" t="s">
        <v>89</v>
      </c>
    </row>
    <row r="473" s="13" customFormat="1">
      <c r="A473" s="13"/>
      <c r="B473" s="228"/>
      <c r="C473" s="13"/>
      <c r="D473" s="219" t="s">
        <v>291</v>
      </c>
      <c r="E473" s="229" t="s">
        <v>1</v>
      </c>
      <c r="F473" s="230" t="s">
        <v>934</v>
      </c>
      <c r="G473" s="13"/>
      <c r="H473" s="231">
        <v>18.791</v>
      </c>
      <c r="I473" s="232"/>
      <c r="J473" s="232"/>
      <c r="K473" s="13"/>
      <c r="L473" s="13"/>
      <c r="M473" s="228"/>
      <c r="N473" s="233"/>
      <c r="O473" s="234"/>
      <c r="P473" s="234"/>
      <c r="Q473" s="234"/>
      <c r="R473" s="234"/>
      <c r="S473" s="234"/>
      <c r="T473" s="234"/>
      <c r="U473" s="234"/>
      <c r="V473" s="234"/>
      <c r="W473" s="234"/>
      <c r="X473" s="235"/>
      <c r="Y473" s="13"/>
      <c r="Z473" s="13"/>
      <c r="AA473" s="13"/>
      <c r="AB473" s="13"/>
      <c r="AC473" s="13"/>
      <c r="AD473" s="13"/>
      <c r="AE473" s="13"/>
      <c r="AT473" s="229" t="s">
        <v>291</v>
      </c>
      <c r="AU473" s="229" t="s">
        <v>89</v>
      </c>
      <c r="AV473" s="13" t="s">
        <v>89</v>
      </c>
      <c r="AW473" s="13" t="s">
        <v>4</v>
      </c>
      <c r="AX473" s="13" t="s">
        <v>87</v>
      </c>
      <c r="AY473" s="229" t="s">
        <v>167</v>
      </c>
    </row>
    <row r="474" s="12" customFormat="1" ht="22.8" customHeight="1">
      <c r="A474" s="12"/>
      <c r="B474" s="190"/>
      <c r="C474" s="12"/>
      <c r="D474" s="191" t="s">
        <v>79</v>
      </c>
      <c r="E474" s="202" t="s">
        <v>207</v>
      </c>
      <c r="F474" s="202" t="s">
        <v>935</v>
      </c>
      <c r="G474" s="12"/>
      <c r="H474" s="12"/>
      <c r="I474" s="193"/>
      <c r="J474" s="193"/>
      <c r="K474" s="203">
        <f>BK474</f>
        <v>0</v>
      </c>
      <c r="L474" s="12"/>
      <c r="M474" s="190"/>
      <c r="N474" s="195"/>
      <c r="O474" s="196"/>
      <c r="P474" s="196"/>
      <c r="Q474" s="197">
        <f>SUM(Q475:Q520)</f>
        <v>0</v>
      </c>
      <c r="R474" s="197">
        <f>SUM(R475:R520)</f>
        <v>0</v>
      </c>
      <c r="S474" s="196"/>
      <c r="T474" s="198">
        <f>SUM(T475:T520)</f>
        <v>0</v>
      </c>
      <c r="U474" s="196"/>
      <c r="V474" s="198">
        <f>SUM(V475:V520)</f>
        <v>37.095747200000005</v>
      </c>
      <c r="W474" s="196"/>
      <c r="X474" s="199">
        <f>SUM(X475:X520)</f>
        <v>0</v>
      </c>
      <c r="Y474" s="12"/>
      <c r="Z474" s="12"/>
      <c r="AA474" s="12"/>
      <c r="AB474" s="12"/>
      <c r="AC474" s="12"/>
      <c r="AD474" s="12"/>
      <c r="AE474" s="12"/>
      <c r="AR474" s="191" t="s">
        <v>87</v>
      </c>
      <c r="AT474" s="200" t="s">
        <v>79</v>
      </c>
      <c r="AU474" s="200" t="s">
        <v>87</v>
      </c>
      <c r="AY474" s="191" t="s">
        <v>167</v>
      </c>
      <c r="BK474" s="201">
        <f>SUM(BK475:BK520)</f>
        <v>0</v>
      </c>
    </row>
    <row r="475" s="2" customFormat="1" ht="24" customHeight="1">
      <c r="A475" s="38"/>
      <c r="B475" s="204"/>
      <c r="C475" s="205" t="s">
        <v>936</v>
      </c>
      <c r="D475" s="205" t="s">
        <v>170</v>
      </c>
      <c r="E475" s="206" t="s">
        <v>937</v>
      </c>
      <c r="F475" s="207" t="s">
        <v>938</v>
      </c>
      <c r="G475" s="208" t="s">
        <v>462</v>
      </c>
      <c r="H475" s="209">
        <v>140</v>
      </c>
      <c r="I475" s="210"/>
      <c r="J475" s="210"/>
      <c r="K475" s="211">
        <f>ROUND(P475*H475,2)</f>
        <v>0</v>
      </c>
      <c r="L475" s="207" t="s">
        <v>174</v>
      </c>
      <c r="M475" s="39"/>
      <c r="N475" s="212" t="s">
        <v>1</v>
      </c>
      <c r="O475" s="213" t="s">
        <v>43</v>
      </c>
      <c r="P475" s="214">
        <f>I475+J475</f>
        <v>0</v>
      </c>
      <c r="Q475" s="214">
        <f>ROUND(I475*H475,2)</f>
        <v>0</v>
      </c>
      <c r="R475" s="214">
        <f>ROUND(J475*H475,2)</f>
        <v>0</v>
      </c>
      <c r="S475" s="77"/>
      <c r="T475" s="215">
        <f>S475*H475</f>
        <v>0</v>
      </c>
      <c r="U475" s="215">
        <v>1.0000000000000001E-05</v>
      </c>
      <c r="V475" s="215">
        <f>U475*H475</f>
        <v>0.0014000000000000002</v>
      </c>
      <c r="W475" s="215">
        <v>0</v>
      </c>
      <c r="X475" s="216">
        <f>W475*H475</f>
        <v>0</v>
      </c>
      <c r="Y475" s="38"/>
      <c r="Z475" s="38"/>
      <c r="AA475" s="38"/>
      <c r="AB475" s="38"/>
      <c r="AC475" s="38"/>
      <c r="AD475" s="38"/>
      <c r="AE475" s="38"/>
      <c r="AR475" s="217" t="s">
        <v>185</v>
      </c>
      <c r="AT475" s="217" t="s">
        <v>170</v>
      </c>
      <c r="AU475" s="217" t="s">
        <v>89</v>
      </c>
      <c r="AY475" s="19" t="s">
        <v>167</v>
      </c>
      <c r="BE475" s="218">
        <f>IF(O475="základní",K475,0)</f>
        <v>0</v>
      </c>
      <c r="BF475" s="218">
        <f>IF(O475="snížená",K475,0)</f>
        <v>0</v>
      </c>
      <c r="BG475" s="218">
        <f>IF(O475="zákl. přenesená",K475,0)</f>
        <v>0</v>
      </c>
      <c r="BH475" s="218">
        <f>IF(O475="sníž. přenesená",K475,0)</f>
        <v>0</v>
      </c>
      <c r="BI475" s="218">
        <f>IF(O475="nulová",K475,0)</f>
        <v>0</v>
      </c>
      <c r="BJ475" s="19" t="s">
        <v>87</v>
      </c>
      <c r="BK475" s="218">
        <f>ROUND(P475*H475,2)</f>
        <v>0</v>
      </c>
      <c r="BL475" s="19" t="s">
        <v>185</v>
      </c>
      <c r="BM475" s="217" t="s">
        <v>939</v>
      </c>
    </row>
    <row r="476" s="2" customFormat="1">
      <c r="A476" s="38"/>
      <c r="B476" s="39"/>
      <c r="C476" s="38"/>
      <c r="D476" s="219" t="s">
        <v>177</v>
      </c>
      <c r="E476" s="38"/>
      <c r="F476" s="220" t="s">
        <v>940</v>
      </c>
      <c r="G476" s="38"/>
      <c r="H476" s="38"/>
      <c r="I476" s="134"/>
      <c r="J476" s="134"/>
      <c r="K476" s="38"/>
      <c r="L476" s="38"/>
      <c r="M476" s="39"/>
      <c r="N476" s="221"/>
      <c r="O476" s="222"/>
      <c r="P476" s="77"/>
      <c r="Q476" s="77"/>
      <c r="R476" s="77"/>
      <c r="S476" s="77"/>
      <c r="T476" s="77"/>
      <c r="U476" s="77"/>
      <c r="V476" s="77"/>
      <c r="W476" s="77"/>
      <c r="X476" s="78"/>
      <c r="Y476" s="38"/>
      <c r="Z476" s="38"/>
      <c r="AA476" s="38"/>
      <c r="AB476" s="38"/>
      <c r="AC476" s="38"/>
      <c r="AD476" s="38"/>
      <c r="AE476" s="38"/>
      <c r="AT476" s="19" t="s">
        <v>177</v>
      </c>
      <c r="AU476" s="19" t="s">
        <v>89</v>
      </c>
    </row>
    <row r="477" s="2" customFormat="1">
      <c r="A477" s="38"/>
      <c r="B477" s="39"/>
      <c r="C477" s="38"/>
      <c r="D477" s="219" t="s">
        <v>288</v>
      </c>
      <c r="E477" s="38"/>
      <c r="F477" s="223" t="s">
        <v>941</v>
      </c>
      <c r="G477" s="38"/>
      <c r="H477" s="38"/>
      <c r="I477" s="134"/>
      <c r="J477" s="134"/>
      <c r="K477" s="38"/>
      <c r="L477" s="38"/>
      <c r="M477" s="39"/>
      <c r="N477" s="221"/>
      <c r="O477" s="222"/>
      <c r="P477" s="77"/>
      <c r="Q477" s="77"/>
      <c r="R477" s="77"/>
      <c r="S477" s="77"/>
      <c r="T477" s="77"/>
      <c r="U477" s="77"/>
      <c r="V477" s="77"/>
      <c r="W477" s="77"/>
      <c r="X477" s="78"/>
      <c r="Y477" s="38"/>
      <c r="Z477" s="38"/>
      <c r="AA477" s="38"/>
      <c r="AB477" s="38"/>
      <c r="AC477" s="38"/>
      <c r="AD477" s="38"/>
      <c r="AE477" s="38"/>
      <c r="AT477" s="19" t="s">
        <v>288</v>
      </c>
      <c r="AU477" s="19" t="s">
        <v>89</v>
      </c>
    </row>
    <row r="478" s="2" customFormat="1" ht="24" customHeight="1">
      <c r="A478" s="38"/>
      <c r="B478" s="204"/>
      <c r="C478" s="260" t="s">
        <v>942</v>
      </c>
      <c r="D478" s="260" t="s">
        <v>648</v>
      </c>
      <c r="E478" s="261" t="s">
        <v>943</v>
      </c>
      <c r="F478" s="262" t="s">
        <v>944</v>
      </c>
      <c r="G478" s="263" t="s">
        <v>462</v>
      </c>
      <c r="H478" s="264">
        <v>5</v>
      </c>
      <c r="I478" s="265"/>
      <c r="J478" s="266"/>
      <c r="K478" s="267">
        <f>ROUND(P478*H478,2)</f>
        <v>0</v>
      </c>
      <c r="L478" s="262" t="s">
        <v>174</v>
      </c>
      <c r="M478" s="268"/>
      <c r="N478" s="269" t="s">
        <v>1</v>
      </c>
      <c r="O478" s="213" t="s">
        <v>43</v>
      </c>
      <c r="P478" s="214">
        <f>I478+J478</f>
        <v>0</v>
      </c>
      <c r="Q478" s="214">
        <f>ROUND(I478*H478,2)</f>
        <v>0</v>
      </c>
      <c r="R478" s="214">
        <f>ROUND(J478*H478,2)</f>
        <v>0</v>
      </c>
      <c r="S478" s="77"/>
      <c r="T478" s="215">
        <f>S478*H478</f>
        <v>0</v>
      </c>
      <c r="U478" s="215">
        <v>0.0046899999999999997</v>
      </c>
      <c r="V478" s="215">
        <f>U478*H478</f>
        <v>0.023449999999999999</v>
      </c>
      <c r="W478" s="215">
        <v>0</v>
      </c>
      <c r="X478" s="216">
        <f>W478*H478</f>
        <v>0</v>
      </c>
      <c r="Y478" s="38"/>
      <c r="Z478" s="38"/>
      <c r="AA478" s="38"/>
      <c r="AB478" s="38"/>
      <c r="AC478" s="38"/>
      <c r="AD478" s="38"/>
      <c r="AE478" s="38"/>
      <c r="AR478" s="217" t="s">
        <v>207</v>
      </c>
      <c r="AT478" s="217" t="s">
        <v>648</v>
      </c>
      <c r="AU478" s="217" t="s">
        <v>89</v>
      </c>
      <c r="AY478" s="19" t="s">
        <v>167</v>
      </c>
      <c r="BE478" s="218">
        <f>IF(O478="základní",K478,0)</f>
        <v>0</v>
      </c>
      <c r="BF478" s="218">
        <f>IF(O478="snížená",K478,0)</f>
        <v>0</v>
      </c>
      <c r="BG478" s="218">
        <f>IF(O478="zákl. přenesená",K478,0)</f>
        <v>0</v>
      </c>
      <c r="BH478" s="218">
        <f>IF(O478="sníž. přenesená",K478,0)</f>
        <v>0</v>
      </c>
      <c r="BI478" s="218">
        <f>IF(O478="nulová",K478,0)</f>
        <v>0</v>
      </c>
      <c r="BJ478" s="19" t="s">
        <v>87</v>
      </c>
      <c r="BK478" s="218">
        <f>ROUND(P478*H478,2)</f>
        <v>0</v>
      </c>
      <c r="BL478" s="19" t="s">
        <v>185</v>
      </c>
      <c r="BM478" s="217" t="s">
        <v>945</v>
      </c>
    </row>
    <row r="479" s="2" customFormat="1">
      <c r="A479" s="38"/>
      <c r="B479" s="39"/>
      <c r="C479" s="38"/>
      <c r="D479" s="219" t="s">
        <v>177</v>
      </c>
      <c r="E479" s="38"/>
      <c r="F479" s="220" t="s">
        <v>944</v>
      </c>
      <c r="G479" s="38"/>
      <c r="H479" s="38"/>
      <c r="I479" s="134"/>
      <c r="J479" s="134"/>
      <c r="K479" s="38"/>
      <c r="L479" s="38"/>
      <c r="M479" s="39"/>
      <c r="N479" s="221"/>
      <c r="O479" s="222"/>
      <c r="P479" s="77"/>
      <c r="Q479" s="77"/>
      <c r="R479" s="77"/>
      <c r="S479" s="77"/>
      <c r="T479" s="77"/>
      <c r="U479" s="77"/>
      <c r="V479" s="77"/>
      <c r="W479" s="77"/>
      <c r="X479" s="78"/>
      <c r="Y479" s="38"/>
      <c r="Z479" s="38"/>
      <c r="AA479" s="38"/>
      <c r="AB479" s="38"/>
      <c r="AC479" s="38"/>
      <c r="AD479" s="38"/>
      <c r="AE479" s="38"/>
      <c r="AT479" s="19" t="s">
        <v>177</v>
      </c>
      <c r="AU479" s="19" t="s">
        <v>89</v>
      </c>
    </row>
    <row r="480" s="13" customFormat="1">
      <c r="A480" s="13"/>
      <c r="B480" s="228"/>
      <c r="C480" s="13"/>
      <c r="D480" s="219" t="s">
        <v>291</v>
      </c>
      <c r="E480" s="229" t="s">
        <v>1</v>
      </c>
      <c r="F480" s="230" t="s">
        <v>166</v>
      </c>
      <c r="G480" s="13"/>
      <c r="H480" s="231">
        <v>5</v>
      </c>
      <c r="I480" s="232"/>
      <c r="J480" s="232"/>
      <c r="K480" s="13"/>
      <c r="L480" s="13"/>
      <c r="M480" s="228"/>
      <c r="N480" s="233"/>
      <c r="O480" s="234"/>
      <c r="P480" s="234"/>
      <c r="Q480" s="234"/>
      <c r="R480" s="234"/>
      <c r="S480" s="234"/>
      <c r="T480" s="234"/>
      <c r="U480" s="234"/>
      <c r="V480" s="234"/>
      <c r="W480" s="234"/>
      <c r="X480" s="235"/>
      <c r="Y480" s="13"/>
      <c r="Z480" s="13"/>
      <c r="AA480" s="13"/>
      <c r="AB480" s="13"/>
      <c r="AC480" s="13"/>
      <c r="AD480" s="13"/>
      <c r="AE480" s="13"/>
      <c r="AT480" s="229" t="s">
        <v>291</v>
      </c>
      <c r="AU480" s="229" t="s">
        <v>89</v>
      </c>
      <c r="AV480" s="13" t="s">
        <v>89</v>
      </c>
      <c r="AW480" s="13" t="s">
        <v>4</v>
      </c>
      <c r="AX480" s="13" t="s">
        <v>87</v>
      </c>
      <c r="AY480" s="229" t="s">
        <v>167</v>
      </c>
    </row>
    <row r="481" s="2" customFormat="1" ht="24" customHeight="1">
      <c r="A481" s="38"/>
      <c r="B481" s="204"/>
      <c r="C481" s="260" t="s">
        <v>946</v>
      </c>
      <c r="D481" s="260" t="s">
        <v>648</v>
      </c>
      <c r="E481" s="261" t="s">
        <v>947</v>
      </c>
      <c r="F481" s="262" t="s">
        <v>948</v>
      </c>
      <c r="G481" s="263" t="s">
        <v>462</v>
      </c>
      <c r="H481" s="264">
        <v>135</v>
      </c>
      <c r="I481" s="265"/>
      <c r="J481" s="266"/>
      <c r="K481" s="267">
        <f>ROUND(P481*H481,2)</f>
        <v>0</v>
      </c>
      <c r="L481" s="262" t="s">
        <v>174</v>
      </c>
      <c r="M481" s="268"/>
      <c r="N481" s="269" t="s">
        <v>1</v>
      </c>
      <c r="O481" s="213" t="s">
        <v>43</v>
      </c>
      <c r="P481" s="214">
        <f>I481+J481</f>
        <v>0</v>
      </c>
      <c r="Q481" s="214">
        <f>ROUND(I481*H481,2)</f>
        <v>0</v>
      </c>
      <c r="R481" s="214">
        <f>ROUND(J481*H481,2)</f>
        <v>0</v>
      </c>
      <c r="S481" s="77"/>
      <c r="T481" s="215">
        <f>S481*H481</f>
        <v>0</v>
      </c>
      <c r="U481" s="215">
        <v>0.0042700000000000004</v>
      </c>
      <c r="V481" s="215">
        <f>U481*H481</f>
        <v>0.57645000000000002</v>
      </c>
      <c r="W481" s="215">
        <v>0</v>
      </c>
      <c r="X481" s="216">
        <f>W481*H481</f>
        <v>0</v>
      </c>
      <c r="Y481" s="38"/>
      <c r="Z481" s="38"/>
      <c r="AA481" s="38"/>
      <c r="AB481" s="38"/>
      <c r="AC481" s="38"/>
      <c r="AD481" s="38"/>
      <c r="AE481" s="38"/>
      <c r="AR481" s="217" t="s">
        <v>207</v>
      </c>
      <c r="AT481" s="217" t="s">
        <v>648</v>
      </c>
      <c r="AU481" s="217" t="s">
        <v>89</v>
      </c>
      <c r="AY481" s="19" t="s">
        <v>167</v>
      </c>
      <c r="BE481" s="218">
        <f>IF(O481="základní",K481,0)</f>
        <v>0</v>
      </c>
      <c r="BF481" s="218">
        <f>IF(O481="snížená",K481,0)</f>
        <v>0</v>
      </c>
      <c r="BG481" s="218">
        <f>IF(O481="zákl. přenesená",K481,0)</f>
        <v>0</v>
      </c>
      <c r="BH481" s="218">
        <f>IF(O481="sníž. přenesená",K481,0)</f>
        <v>0</v>
      </c>
      <c r="BI481" s="218">
        <f>IF(O481="nulová",K481,0)</f>
        <v>0</v>
      </c>
      <c r="BJ481" s="19" t="s">
        <v>87</v>
      </c>
      <c r="BK481" s="218">
        <f>ROUND(P481*H481,2)</f>
        <v>0</v>
      </c>
      <c r="BL481" s="19" t="s">
        <v>185</v>
      </c>
      <c r="BM481" s="217" t="s">
        <v>949</v>
      </c>
    </row>
    <row r="482" s="2" customFormat="1">
      <c r="A482" s="38"/>
      <c r="B482" s="39"/>
      <c r="C482" s="38"/>
      <c r="D482" s="219" t="s">
        <v>177</v>
      </c>
      <c r="E482" s="38"/>
      <c r="F482" s="220" t="s">
        <v>948</v>
      </c>
      <c r="G482" s="38"/>
      <c r="H482" s="38"/>
      <c r="I482" s="134"/>
      <c r="J482" s="134"/>
      <c r="K482" s="38"/>
      <c r="L482" s="38"/>
      <c r="M482" s="39"/>
      <c r="N482" s="221"/>
      <c r="O482" s="222"/>
      <c r="P482" s="77"/>
      <c r="Q482" s="77"/>
      <c r="R482" s="77"/>
      <c r="S482" s="77"/>
      <c r="T482" s="77"/>
      <c r="U482" s="77"/>
      <c r="V482" s="77"/>
      <c r="W482" s="77"/>
      <c r="X482" s="78"/>
      <c r="Y482" s="38"/>
      <c r="Z482" s="38"/>
      <c r="AA482" s="38"/>
      <c r="AB482" s="38"/>
      <c r="AC482" s="38"/>
      <c r="AD482" s="38"/>
      <c r="AE482" s="38"/>
      <c r="AT482" s="19" t="s">
        <v>177</v>
      </c>
      <c r="AU482" s="19" t="s">
        <v>89</v>
      </c>
    </row>
    <row r="483" s="13" customFormat="1">
      <c r="A483" s="13"/>
      <c r="B483" s="228"/>
      <c r="C483" s="13"/>
      <c r="D483" s="219" t="s">
        <v>291</v>
      </c>
      <c r="E483" s="229" t="s">
        <v>1</v>
      </c>
      <c r="F483" s="230" t="s">
        <v>950</v>
      </c>
      <c r="G483" s="13"/>
      <c r="H483" s="231">
        <v>135</v>
      </c>
      <c r="I483" s="232"/>
      <c r="J483" s="232"/>
      <c r="K483" s="13"/>
      <c r="L483" s="13"/>
      <c r="M483" s="228"/>
      <c r="N483" s="233"/>
      <c r="O483" s="234"/>
      <c r="P483" s="234"/>
      <c r="Q483" s="234"/>
      <c r="R483" s="234"/>
      <c r="S483" s="234"/>
      <c r="T483" s="234"/>
      <c r="U483" s="234"/>
      <c r="V483" s="234"/>
      <c r="W483" s="234"/>
      <c r="X483" s="235"/>
      <c r="Y483" s="13"/>
      <c r="Z483" s="13"/>
      <c r="AA483" s="13"/>
      <c r="AB483" s="13"/>
      <c r="AC483" s="13"/>
      <c r="AD483" s="13"/>
      <c r="AE483" s="13"/>
      <c r="AT483" s="229" t="s">
        <v>291</v>
      </c>
      <c r="AU483" s="229" t="s">
        <v>89</v>
      </c>
      <c r="AV483" s="13" t="s">
        <v>89</v>
      </c>
      <c r="AW483" s="13" t="s">
        <v>4</v>
      </c>
      <c r="AX483" s="13" t="s">
        <v>87</v>
      </c>
      <c r="AY483" s="229" t="s">
        <v>167</v>
      </c>
    </row>
    <row r="484" s="2" customFormat="1" ht="24" customHeight="1">
      <c r="A484" s="38"/>
      <c r="B484" s="204"/>
      <c r="C484" s="205" t="s">
        <v>951</v>
      </c>
      <c r="D484" s="205" t="s">
        <v>170</v>
      </c>
      <c r="E484" s="206" t="s">
        <v>952</v>
      </c>
      <c r="F484" s="207" t="s">
        <v>953</v>
      </c>
      <c r="G484" s="208" t="s">
        <v>500</v>
      </c>
      <c r="H484" s="209">
        <v>5</v>
      </c>
      <c r="I484" s="210"/>
      <c r="J484" s="210"/>
      <c r="K484" s="211">
        <f>ROUND(P484*H484,2)</f>
        <v>0</v>
      </c>
      <c r="L484" s="207" t="s">
        <v>174</v>
      </c>
      <c r="M484" s="39"/>
      <c r="N484" s="212" t="s">
        <v>1</v>
      </c>
      <c r="O484" s="213" t="s">
        <v>43</v>
      </c>
      <c r="P484" s="214">
        <f>I484+J484</f>
        <v>0</v>
      </c>
      <c r="Q484" s="214">
        <f>ROUND(I484*H484,2)</f>
        <v>0</v>
      </c>
      <c r="R484" s="214">
        <f>ROUND(J484*H484,2)</f>
        <v>0</v>
      </c>
      <c r="S484" s="77"/>
      <c r="T484" s="215">
        <f>S484*H484</f>
        <v>0</v>
      </c>
      <c r="U484" s="215">
        <v>0.00010000000000000001</v>
      </c>
      <c r="V484" s="215">
        <f>U484*H484</f>
        <v>0.00050000000000000001</v>
      </c>
      <c r="W484" s="215">
        <v>0</v>
      </c>
      <c r="X484" s="216">
        <f>W484*H484</f>
        <v>0</v>
      </c>
      <c r="Y484" s="38"/>
      <c r="Z484" s="38"/>
      <c r="AA484" s="38"/>
      <c r="AB484" s="38"/>
      <c r="AC484" s="38"/>
      <c r="AD484" s="38"/>
      <c r="AE484" s="38"/>
      <c r="AR484" s="217" t="s">
        <v>185</v>
      </c>
      <c r="AT484" s="217" t="s">
        <v>170</v>
      </c>
      <c r="AU484" s="217" t="s">
        <v>89</v>
      </c>
      <c r="AY484" s="19" t="s">
        <v>167</v>
      </c>
      <c r="BE484" s="218">
        <f>IF(O484="základní",K484,0)</f>
        <v>0</v>
      </c>
      <c r="BF484" s="218">
        <f>IF(O484="snížená",K484,0)</f>
        <v>0</v>
      </c>
      <c r="BG484" s="218">
        <f>IF(O484="zákl. přenesená",K484,0)</f>
        <v>0</v>
      </c>
      <c r="BH484" s="218">
        <f>IF(O484="sníž. přenesená",K484,0)</f>
        <v>0</v>
      </c>
      <c r="BI484" s="218">
        <f>IF(O484="nulová",K484,0)</f>
        <v>0</v>
      </c>
      <c r="BJ484" s="19" t="s">
        <v>87</v>
      </c>
      <c r="BK484" s="218">
        <f>ROUND(P484*H484,2)</f>
        <v>0</v>
      </c>
      <c r="BL484" s="19" t="s">
        <v>185</v>
      </c>
      <c r="BM484" s="217" t="s">
        <v>954</v>
      </c>
    </row>
    <row r="485" s="2" customFormat="1">
      <c r="A485" s="38"/>
      <c r="B485" s="39"/>
      <c r="C485" s="38"/>
      <c r="D485" s="219" t="s">
        <v>177</v>
      </c>
      <c r="E485" s="38"/>
      <c r="F485" s="220" t="s">
        <v>955</v>
      </c>
      <c r="G485" s="38"/>
      <c r="H485" s="38"/>
      <c r="I485" s="134"/>
      <c r="J485" s="134"/>
      <c r="K485" s="38"/>
      <c r="L485" s="38"/>
      <c r="M485" s="39"/>
      <c r="N485" s="221"/>
      <c r="O485" s="222"/>
      <c r="P485" s="77"/>
      <c r="Q485" s="77"/>
      <c r="R485" s="77"/>
      <c r="S485" s="77"/>
      <c r="T485" s="77"/>
      <c r="U485" s="77"/>
      <c r="V485" s="77"/>
      <c r="W485" s="77"/>
      <c r="X485" s="78"/>
      <c r="Y485" s="38"/>
      <c r="Z485" s="38"/>
      <c r="AA485" s="38"/>
      <c r="AB485" s="38"/>
      <c r="AC485" s="38"/>
      <c r="AD485" s="38"/>
      <c r="AE485" s="38"/>
      <c r="AT485" s="19" t="s">
        <v>177</v>
      </c>
      <c r="AU485" s="19" t="s">
        <v>89</v>
      </c>
    </row>
    <row r="486" s="2" customFormat="1">
      <c r="A486" s="38"/>
      <c r="B486" s="39"/>
      <c r="C486" s="38"/>
      <c r="D486" s="219" t="s">
        <v>288</v>
      </c>
      <c r="E486" s="38"/>
      <c r="F486" s="223" t="s">
        <v>956</v>
      </c>
      <c r="G486" s="38"/>
      <c r="H486" s="38"/>
      <c r="I486" s="134"/>
      <c r="J486" s="134"/>
      <c r="K486" s="38"/>
      <c r="L486" s="38"/>
      <c r="M486" s="39"/>
      <c r="N486" s="221"/>
      <c r="O486" s="222"/>
      <c r="P486" s="77"/>
      <c r="Q486" s="77"/>
      <c r="R486" s="77"/>
      <c r="S486" s="77"/>
      <c r="T486" s="77"/>
      <c r="U486" s="77"/>
      <c r="V486" s="77"/>
      <c r="W486" s="77"/>
      <c r="X486" s="78"/>
      <c r="Y486" s="38"/>
      <c r="Z486" s="38"/>
      <c r="AA486" s="38"/>
      <c r="AB486" s="38"/>
      <c r="AC486" s="38"/>
      <c r="AD486" s="38"/>
      <c r="AE486" s="38"/>
      <c r="AT486" s="19" t="s">
        <v>288</v>
      </c>
      <c r="AU486" s="19" t="s">
        <v>89</v>
      </c>
    </row>
    <row r="487" s="2" customFormat="1" ht="24" customHeight="1">
      <c r="A487" s="38"/>
      <c r="B487" s="204"/>
      <c r="C487" s="260" t="s">
        <v>957</v>
      </c>
      <c r="D487" s="260" t="s">
        <v>648</v>
      </c>
      <c r="E487" s="261" t="s">
        <v>958</v>
      </c>
      <c r="F487" s="262" t="s">
        <v>959</v>
      </c>
      <c r="G487" s="263" t="s">
        <v>500</v>
      </c>
      <c r="H487" s="264">
        <v>4</v>
      </c>
      <c r="I487" s="265"/>
      <c r="J487" s="266"/>
      <c r="K487" s="267">
        <f>ROUND(P487*H487,2)</f>
        <v>0</v>
      </c>
      <c r="L487" s="262" t="s">
        <v>174</v>
      </c>
      <c r="M487" s="268"/>
      <c r="N487" s="269" t="s">
        <v>1</v>
      </c>
      <c r="O487" s="213" t="s">
        <v>43</v>
      </c>
      <c r="P487" s="214">
        <f>I487+J487</f>
        <v>0</v>
      </c>
      <c r="Q487" s="214">
        <f>ROUND(I487*H487,2)</f>
        <v>0</v>
      </c>
      <c r="R487" s="214">
        <f>ROUND(J487*H487,2)</f>
        <v>0</v>
      </c>
      <c r="S487" s="77"/>
      <c r="T487" s="215">
        <f>S487*H487</f>
        <v>0</v>
      </c>
      <c r="U487" s="215">
        <v>0.00173</v>
      </c>
      <c r="V487" s="215">
        <f>U487*H487</f>
        <v>0.0069199999999999999</v>
      </c>
      <c r="W487" s="215">
        <v>0</v>
      </c>
      <c r="X487" s="216">
        <f>W487*H487</f>
        <v>0</v>
      </c>
      <c r="Y487" s="38"/>
      <c r="Z487" s="38"/>
      <c r="AA487" s="38"/>
      <c r="AB487" s="38"/>
      <c r="AC487" s="38"/>
      <c r="AD487" s="38"/>
      <c r="AE487" s="38"/>
      <c r="AR487" s="217" t="s">
        <v>207</v>
      </c>
      <c r="AT487" s="217" t="s">
        <v>648</v>
      </c>
      <c r="AU487" s="217" t="s">
        <v>89</v>
      </c>
      <c r="AY487" s="19" t="s">
        <v>167</v>
      </c>
      <c r="BE487" s="218">
        <f>IF(O487="základní",K487,0)</f>
        <v>0</v>
      </c>
      <c r="BF487" s="218">
        <f>IF(O487="snížená",K487,0)</f>
        <v>0</v>
      </c>
      <c r="BG487" s="218">
        <f>IF(O487="zákl. přenesená",K487,0)</f>
        <v>0</v>
      </c>
      <c r="BH487" s="218">
        <f>IF(O487="sníž. přenesená",K487,0)</f>
        <v>0</v>
      </c>
      <c r="BI487" s="218">
        <f>IF(O487="nulová",K487,0)</f>
        <v>0</v>
      </c>
      <c r="BJ487" s="19" t="s">
        <v>87</v>
      </c>
      <c r="BK487" s="218">
        <f>ROUND(P487*H487,2)</f>
        <v>0</v>
      </c>
      <c r="BL487" s="19" t="s">
        <v>185</v>
      </c>
      <c r="BM487" s="217" t="s">
        <v>960</v>
      </c>
    </row>
    <row r="488" s="2" customFormat="1">
      <c r="A488" s="38"/>
      <c r="B488" s="39"/>
      <c r="C488" s="38"/>
      <c r="D488" s="219" t="s">
        <v>177</v>
      </c>
      <c r="E488" s="38"/>
      <c r="F488" s="220" t="s">
        <v>959</v>
      </c>
      <c r="G488" s="38"/>
      <c r="H488" s="38"/>
      <c r="I488" s="134"/>
      <c r="J488" s="134"/>
      <c r="K488" s="38"/>
      <c r="L488" s="38"/>
      <c r="M488" s="39"/>
      <c r="N488" s="221"/>
      <c r="O488" s="222"/>
      <c r="P488" s="77"/>
      <c r="Q488" s="77"/>
      <c r="R488" s="77"/>
      <c r="S488" s="77"/>
      <c r="T488" s="77"/>
      <c r="U488" s="77"/>
      <c r="V488" s="77"/>
      <c r="W488" s="77"/>
      <c r="X488" s="78"/>
      <c r="Y488" s="38"/>
      <c r="Z488" s="38"/>
      <c r="AA488" s="38"/>
      <c r="AB488" s="38"/>
      <c r="AC488" s="38"/>
      <c r="AD488" s="38"/>
      <c r="AE488" s="38"/>
      <c r="AT488" s="19" t="s">
        <v>177</v>
      </c>
      <c r="AU488" s="19" t="s">
        <v>89</v>
      </c>
    </row>
    <row r="489" s="2" customFormat="1" ht="24" customHeight="1">
      <c r="A489" s="38"/>
      <c r="B489" s="204"/>
      <c r="C489" s="260" t="s">
        <v>961</v>
      </c>
      <c r="D489" s="260" t="s">
        <v>648</v>
      </c>
      <c r="E489" s="261" t="s">
        <v>962</v>
      </c>
      <c r="F489" s="262" t="s">
        <v>963</v>
      </c>
      <c r="G489" s="263" t="s">
        <v>500</v>
      </c>
      <c r="H489" s="264">
        <v>1</v>
      </c>
      <c r="I489" s="265"/>
      <c r="J489" s="266"/>
      <c r="K489" s="267">
        <f>ROUND(P489*H489,2)</f>
        <v>0</v>
      </c>
      <c r="L489" s="262" t="s">
        <v>174</v>
      </c>
      <c r="M489" s="268"/>
      <c r="N489" s="269" t="s">
        <v>1</v>
      </c>
      <c r="O489" s="213" t="s">
        <v>43</v>
      </c>
      <c r="P489" s="214">
        <f>I489+J489</f>
        <v>0</v>
      </c>
      <c r="Q489" s="214">
        <f>ROUND(I489*H489,2)</f>
        <v>0</v>
      </c>
      <c r="R489" s="214">
        <f>ROUND(J489*H489,2)</f>
        <v>0</v>
      </c>
      <c r="S489" s="77"/>
      <c r="T489" s="215">
        <f>S489*H489</f>
        <v>0</v>
      </c>
      <c r="U489" s="215">
        <v>0.00156</v>
      </c>
      <c r="V489" s="215">
        <f>U489*H489</f>
        <v>0.00156</v>
      </c>
      <c r="W489" s="215">
        <v>0</v>
      </c>
      <c r="X489" s="216">
        <f>W489*H489</f>
        <v>0</v>
      </c>
      <c r="Y489" s="38"/>
      <c r="Z489" s="38"/>
      <c r="AA489" s="38"/>
      <c r="AB489" s="38"/>
      <c r="AC489" s="38"/>
      <c r="AD489" s="38"/>
      <c r="AE489" s="38"/>
      <c r="AR489" s="217" t="s">
        <v>207</v>
      </c>
      <c r="AT489" s="217" t="s">
        <v>648</v>
      </c>
      <c r="AU489" s="217" t="s">
        <v>89</v>
      </c>
      <c r="AY489" s="19" t="s">
        <v>167</v>
      </c>
      <c r="BE489" s="218">
        <f>IF(O489="základní",K489,0)</f>
        <v>0</v>
      </c>
      <c r="BF489" s="218">
        <f>IF(O489="snížená",K489,0)</f>
        <v>0</v>
      </c>
      <c r="BG489" s="218">
        <f>IF(O489="zákl. přenesená",K489,0)</f>
        <v>0</v>
      </c>
      <c r="BH489" s="218">
        <f>IF(O489="sníž. přenesená",K489,0)</f>
        <v>0</v>
      </c>
      <c r="BI489" s="218">
        <f>IF(O489="nulová",K489,0)</f>
        <v>0</v>
      </c>
      <c r="BJ489" s="19" t="s">
        <v>87</v>
      </c>
      <c r="BK489" s="218">
        <f>ROUND(P489*H489,2)</f>
        <v>0</v>
      </c>
      <c r="BL489" s="19" t="s">
        <v>185</v>
      </c>
      <c r="BM489" s="217" t="s">
        <v>964</v>
      </c>
    </row>
    <row r="490" s="2" customFormat="1">
      <c r="A490" s="38"/>
      <c r="B490" s="39"/>
      <c r="C490" s="38"/>
      <c r="D490" s="219" t="s">
        <v>177</v>
      </c>
      <c r="E490" s="38"/>
      <c r="F490" s="220" t="s">
        <v>963</v>
      </c>
      <c r="G490" s="38"/>
      <c r="H490" s="38"/>
      <c r="I490" s="134"/>
      <c r="J490" s="134"/>
      <c r="K490" s="38"/>
      <c r="L490" s="38"/>
      <c r="M490" s="39"/>
      <c r="N490" s="221"/>
      <c r="O490" s="222"/>
      <c r="P490" s="77"/>
      <c r="Q490" s="77"/>
      <c r="R490" s="77"/>
      <c r="S490" s="77"/>
      <c r="T490" s="77"/>
      <c r="U490" s="77"/>
      <c r="V490" s="77"/>
      <c r="W490" s="77"/>
      <c r="X490" s="78"/>
      <c r="Y490" s="38"/>
      <c r="Z490" s="38"/>
      <c r="AA490" s="38"/>
      <c r="AB490" s="38"/>
      <c r="AC490" s="38"/>
      <c r="AD490" s="38"/>
      <c r="AE490" s="38"/>
      <c r="AT490" s="19" t="s">
        <v>177</v>
      </c>
      <c r="AU490" s="19" t="s">
        <v>89</v>
      </c>
    </row>
    <row r="491" s="2" customFormat="1" ht="24" customHeight="1">
      <c r="A491" s="38"/>
      <c r="B491" s="204"/>
      <c r="C491" s="205" t="s">
        <v>965</v>
      </c>
      <c r="D491" s="205" t="s">
        <v>170</v>
      </c>
      <c r="E491" s="206" t="s">
        <v>966</v>
      </c>
      <c r="F491" s="207" t="s">
        <v>967</v>
      </c>
      <c r="G491" s="208" t="s">
        <v>500</v>
      </c>
      <c r="H491" s="209">
        <v>4</v>
      </c>
      <c r="I491" s="210"/>
      <c r="J491" s="210"/>
      <c r="K491" s="211">
        <f>ROUND(P491*H491,2)</f>
        <v>0</v>
      </c>
      <c r="L491" s="207" t="s">
        <v>174</v>
      </c>
      <c r="M491" s="39"/>
      <c r="N491" s="212" t="s">
        <v>1</v>
      </c>
      <c r="O491" s="213" t="s">
        <v>43</v>
      </c>
      <c r="P491" s="214">
        <f>I491+J491</f>
        <v>0</v>
      </c>
      <c r="Q491" s="214">
        <f>ROUND(I491*H491,2)</f>
        <v>0</v>
      </c>
      <c r="R491" s="214">
        <f>ROUND(J491*H491,2)</f>
        <v>0</v>
      </c>
      <c r="S491" s="77"/>
      <c r="T491" s="215">
        <f>S491*H491</f>
        <v>0</v>
      </c>
      <c r="U491" s="215">
        <v>0.00010000000000000001</v>
      </c>
      <c r="V491" s="215">
        <f>U491*H491</f>
        <v>0.00040000000000000002</v>
      </c>
      <c r="W491" s="215">
        <v>0</v>
      </c>
      <c r="X491" s="216">
        <f>W491*H491</f>
        <v>0</v>
      </c>
      <c r="Y491" s="38"/>
      <c r="Z491" s="38"/>
      <c r="AA491" s="38"/>
      <c r="AB491" s="38"/>
      <c r="AC491" s="38"/>
      <c r="AD491" s="38"/>
      <c r="AE491" s="38"/>
      <c r="AR491" s="217" t="s">
        <v>185</v>
      </c>
      <c r="AT491" s="217" t="s">
        <v>170</v>
      </c>
      <c r="AU491" s="217" t="s">
        <v>89</v>
      </c>
      <c r="AY491" s="19" t="s">
        <v>167</v>
      </c>
      <c r="BE491" s="218">
        <f>IF(O491="základní",K491,0)</f>
        <v>0</v>
      </c>
      <c r="BF491" s="218">
        <f>IF(O491="snížená",K491,0)</f>
        <v>0</v>
      </c>
      <c r="BG491" s="218">
        <f>IF(O491="zákl. přenesená",K491,0)</f>
        <v>0</v>
      </c>
      <c r="BH491" s="218">
        <f>IF(O491="sníž. přenesená",K491,0)</f>
        <v>0</v>
      </c>
      <c r="BI491" s="218">
        <f>IF(O491="nulová",K491,0)</f>
        <v>0</v>
      </c>
      <c r="BJ491" s="19" t="s">
        <v>87</v>
      </c>
      <c r="BK491" s="218">
        <f>ROUND(P491*H491,2)</f>
        <v>0</v>
      </c>
      <c r="BL491" s="19" t="s">
        <v>185</v>
      </c>
      <c r="BM491" s="217" t="s">
        <v>968</v>
      </c>
    </row>
    <row r="492" s="2" customFormat="1">
      <c r="A492" s="38"/>
      <c r="B492" s="39"/>
      <c r="C492" s="38"/>
      <c r="D492" s="219" t="s">
        <v>177</v>
      </c>
      <c r="E492" s="38"/>
      <c r="F492" s="220" t="s">
        <v>969</v>
      </c>
      <c r="G492" s="38"/>
      <c r="H492" s="38"/>
      <c r="I492" s="134"/>
      <c r="J492" s="134"/>
      <c r="K492" s="38"/>
      <c r="L492" s="38"/>
      <c r="M492" s="39"/>
      <c r="N492" s="221"/>
      <c r="O492" s="222"/>
      <c r="P492" s="77"/>
      <c r="Q492" s="77"/>
      <c r="R492" s="77"/>
      <c r="S492" s="77"/>
      <c r="T492" s="77"/>
      <c r="U492" s="77"/>
      <c r="V492" s="77"/>
      <c r="W492" s="77"/>
      <c r="X492" s="78"/>
      <c r="Y492" s="38"/>
      <c r="Z492" s="38"/>
      <c r="AA492" s="38"/>
      <c r="AB492" s="38"/>
      <c r="AC492" s="38"/>
      <c r="AD492" s="38"/>
      <c r="AE492" s="38"/>
      <c r="AT492" s="19" t="s">
        <v>177</v>
      </c>
      <c r="AU492" s="19" t="s">
        <v>89</v>
      </c>
    </row>
    <row r="493" s="2" customFormat="1">
      <c r="A493" s="38"/>
      <c r="B493" s="39"/>
      <c r="C493" s="38"/>
      <c r="D493" s="219" t="s">
        <v>288</v>
      </c>
      <c r="E493" s="38"/>
      <c r="F493" s="223" t="s">
        <v>956</v>
      </c>
      <c r="G493" s="38"/>
      <c r="H493" s="38"/>
      <c r="I493" s="134"/>
      <c r="J493" s="134"/>
      <c r="K493" s="38"/>
      <c r="L493" s="38"/>
      <c r="M493" s="39"/>
      <c r="N493" s="221"/>
      <c r="O493" s="222"/>
      <c r="P493" s="77"/>
      <c r="Q493" s="77"/>
      <c r="R493" s="77"/>
      <c r="S493" s="77"/>
      <c r="T493" s="77"/>
      <c r="U493" s="77"/>
      <c r="V493" s="77"/>
      <c r="W493" s="77"/>
      <c r="X493" s="78"/>
      <c r="Y493" s="38"/>
      <c r="Z493" s="38"/>
      <c r="AA493" s="38"/>
      <c r="AB493" s="38"/>
      <c r="AC493" s="38"/>
      <c r="AD493" s="38"/>
      <c r="AE493" s="38"/>
      <c r="AT493" s="19" t="s">
        <v>288</v>
      </c>
      <c r="AU493" s="19" t="s">
        <v>89</v>
      </c>
    </row>
    <row r="494" s="2" customFormat="1" ht="24" customHeight="1">
      <c r="A494" s="38"/>
      <c r="B494" s="204"/>
      <c r="C494" s="260" t="s">
        <v>970</v>
      </c>
      <c r="D494" s="260" t="s">
        <v>648</v>
      </c>
      <c r="E494" s="261" t="s">
        <v>971</v>
      </c>
      <c r="F494" s="262" t="s">
        <v>972</v>
      </c>
      <c r="G494" s="263" t="s">
        <v>500</v>
      </c>
      <c r="H494" s="264">
        <v>4</v>
      </c>
      <c r="I494" s="265"/>
      <c r="J494" s="266"/>
      <c r="K494" s="267">
        <f>ROUND(P494*H494,2)</f>
        <v>0</v>
      </c>
      <c r="L494" s="262" t="s">
        <v>174</v>
      </c>
      <c r="M494" s="268"/>
      <c r="N494" s="269" t="s">
        <v>1</v>
      </c>
      <c r="O494" s="213" t="s">
        <v>43</v>
      </c>
      <c r="P494" s="214">
        <f>I494+J494</f>
        <v>0</v>
      </c>
      <c r="Q494" s="214">
        <f>ROUND(I494*H494,2)</f>
        <v>0</v>
      </c>
      <c r="R494" s="214">
        <f>ROUND(J494*H494,2)</f>
        <v>0</v>
      </c>
      <c r="S494" s="77"/>
      <c r="T494" s="215">
        <f>S494*H494</f>
        <v>0</v>
      </c>
      <c r="U494" s="215">
        <v>0.0032000000000000002</v>
      </c>
      <c r="V494" s="215">
        <f>U494*H494</f>
        <v>0.012800000000000001</v>
      </c>
      <c r="W494" s="215">
        <v>0</v>
      </c>
      <c r="X494" s="216">
        <f>W494*H494</f>
        <v>0</v>
      </c>
      <c r="Y494" s="38"/>
      <c r="Z494" s="38"/>
      <c r="AA494" s="38"/>
      <c r="AB494" s="38"/>
      <c r="AC494" s="38"/>
      <c r="AD494" s="38"/>
      <c r="AE494" s="38"/>
      <c r="AR494" s="217" t="s">
        <v>207</v>
      </c>
      <c r="AT494" s="217" t="s">
        <v>648</v>
      </c>
      <c r="AU494" s="217" t="s">
        <v>89</v>
      </c>
      <c r="AY494" s="19" t="s">
        <v>167</v>
      </c>
      <c r="BE494" s="218">
        <f>IF(O494="základní",K494,0)</f>
        <v>0</v>
      </c>
      <c r="BF494" s="218">
        <f>IF(O494="snížená",K494,0)</f>
        <v>0</v>
      </c>
      <c r="BG494" s="218">
        <f>IF(O494="zákl. přenesená",K494,0)</f>
        <v>0</v>
      </c>
      <c r="BH494" s="218">
        <f>IF(O494="sníž. přenesená",K494,0)</f>
        <v>0</v>
      </c>
      <c r="BI494" s="218">
        <f>IF(O494="nulová",K494,0)</f>
        <v>0</v>
      </c>
      <c r="BJ494" s="19" t="s">
        <v>87</v>
      </c>
      <c r="BK494" s="218">
        <f>ROUND(P494*H494,2)</f>
        <v>0</v>
      </c>
      <c r="BL494" s="19" t="s">
        <v>185</v>
      </c>
      <c r="BM494" s="217" t="s">
        <v>973</v>
      </c>
    </row>
    <row r="495" s="2" customFormat="1">
      <c r="A495" s="38"/>
      <c r="B495" s="39"/>
      <c r="C495" s="38"/>
      <c r="D495" s="219" t="s">
        <v>177</v>
      </c>
      <c r="E495" s="38"/>
      <c r="F495" s="220" t="s">
        <v>972</v>
      </c>
      <c r="G495" s="38"/>
      <c r="H495" s="38"/>
      <c r="I495" s="134"/>
      <c r="J495" s="134"/>
      <c r="K495" s="38"/>
      <c r="L495" s="38"/>
      <c r="M495" s="39"/>
      <c r="N495" s="221"/>
      <c r="O495" s="222"/>
      <c r="P495" s="77"/>
      <c r="Q495" s="77"/>
      <c r="R495" s="77"/>
      <c r="S495" s="77"/>
      <c r="T495" s="77"/>
      <c r="U495" s="77"/>
      <c r="V495" s="77"/>
      <c r="W495" s="77"/>
      <c r="X495" s="78"/>
      <c r="Y495" s="38"/>
      <c r="Z495" s="38"/>
      <c r="AA495" s="38"/>
      <c r="AB495" s="38"/>
      <c r="AC495" s="38"/>
      <c r="AD495" s="38"/>
      <c r="AE495" s="38"/>
      <c r="AT495" s="19" t="s">
        <v>177</v>
      </c>
      <c r="AU495" s="19" t="s">
        <v>89</v>
      </c>
    </row>
    <row r="496" s="2" customFormat="1" ht="24" customHeight="1">
      <c r="A496" s="38"/>
      <c r="B496" s="204"/>
      <c r="C496" s="205" t="s">
        <v>974</v>
      </c>
      <c r="D496" s="205" t="s">
        <v>170</v>
      </c>
      <c r="E496" s="206" t="s">
        <v>975</v>
      </c>
      <c r="F496" s="207" t="s">
        <v>976</v>
      </c>
      <c r="G496" s="208" t="s">
        <v>500</v>
      </c>
      <c r="H496" s="209">
        <v>15</v>
      </c>
      <c r="I496" s="210"/>
      <c r="J496" s="210"/>
      <c r="K496" s="211">
        <f>ROUND(P496*H496,2)</f>
        <v>0</v>
      </c>
      <c r="L496" s="207" t="s">
        <v>174</v>
      </c>
      <c r="M496" s="39"/>
      <c r="N496" s="212" t="s">
        <v>1</v>
      </c>
      <c r="O496" s="213" t="s">
        <v>43</v>
      </c>
      <c r="P496" s="214">
        <f>I496+J496</f>
        <v>0</v>
      </c>
      <c r="Q496" s="214">
        <f>ROUND(I496*H496,2)</f>
        <v>0</v>
      </c>
      <c r="R496" s="214">
        <f>ROUND(J496*H496,2)</f>
        <v>0</v>
      </c>
      <c r="S496" s="77"/>
      <c r="T496" s="215">
        <f>S496*H496</f>
        <v>0</v>
      </c>
      <c r="U496" s="215">
        <v>0.34089999999999998</v>
      </c>
      <c r="V496" s="215">
        <f>U496*H496</f>
        <v>5.1135000000000002</v>
      </c>
      <c r="W496" s="215">
        <v>0</v>
      </c>
      <c r="X496" s="216">
        <f>W496*H496</f>
        <v>0</v>
      </c>
      <c r="Y496" s="38"/>
      <c r="Z496" s="38"/>
      <c r="AA496" s="38"/>
      <c r="AB496" s="38"/>
      <c r="AC496" s="38"/>
      <c r="AD496" s="38"/>
      <c r="AE496" s="38"/>
      <c r="AR496" s="217" t="s">
        <v>185</v>
      </c>
      <c r="AT496" s="217" t="s">
        <v>170</v>
      </c>
      <c r="AU496" s="217" t="s">
        <v>89</v>
      </c>
      <c r="AY496" s="19" t="s">
        <v>167</v>
      </c>
      <c r="BE496" s="218">
        <f>IF(O496="základní",K496,0)</f>
        <v>0</v>
      </c>
      <c r="BF496" s="218">
        <f>IF(O496="snížená",K496,0)</f>
        <v>0</v>
      </c>
      <c r="BG496" s="218">
        <f>IF(O496="zákl. přenesená",K496,0)</f>
        <v>0</v>
      </c>
      <c r="BH496" s="218">
        <f>IF(O496="sníž. přenesená",K496,0)</f>
        <v>0</v>
      </c>
      <c r="BI496" s="218">
        <f>IF(O496="nulová",K496,0)</f>
        <v>0</v>
      </c>
      <c r="BJ496" s="19" t="s">
        <v>87</v>
      </c>
      <c r="BK496" s="218">
        <f>ROUND(P496*H496,2)</f>
        <v>0</v>
      </c>
      <c r="BL496" s="19" t="s">
        <v>185</v>
      </c>
      <c r="BM496" s="217" t="s">
        <v>977</v>
      </c>
    </row>
    <row r="497" s="2" customFormat="1">
      <c r="A497" s="38"/>
      <c r="B497" s="39"/>
      <c r="C497" s="38"/>
      <c r="D497" s="219" t="s">
        <v>177</v>
      </c>
      <c r="E497" s="38"/>
      <c r="F497" s="220" t="s">
        <v>978</v>
      </c>
      <c r="G497" s="38"/>
      <c r="H497" s="38"/>
      <c r="I497" s="134"/>
      <c r="J497" s="134"/>
      <c r="K497" s="38"/>
      <c r="L497" s="38"/>
      <c r="M497" s="39"/>
      <c r="N497" s="221"/>
      <c r="O497" s="222"/>
      <c r="P497" s="77"/>
      <c r="Q497" s="77"/>
      <c r="R497" s="77"/>
      <c r="S497" s="77"/>
      <c r="T497" s="77"/>
      <c r="U497" s="77"/>
      <c r="V497" s="77"/>
      <c r="W497" s="77"/>
      <c r="X497" s="78"/>
      <c r="Y497" s="38"/>
      <c r="Z497" s="38"/>
      <c r="AA497" s="38"/>
      <c r="AB497" s="38"/>
      <c r="AC497" s="38"/>
      <c r="AD497" s="38"/>
      <c r="AE497" s="38"/>
      <c r="AT497" s="19" t="s">
        <v>177</v>
      </c>
      <c r="AU497" s="19" t="s">
        <v>89</v>
      </c>
    </row>
    <row r="498" s="2" customFormat="1">
      <c r="A498" s="38"/>
      <c r="B498" s="39"/>
      <c r="C498" s="38"/>
      <c r="D498" s="219" t="s">
        <v>288</v>
      </c>
      <c r="E498" s="38"/>
      <c r="F498" s="223" t="s">
        <v>979</v>
      </c>
      <c r="G498" s="38"/>
      <c r="H498" s="38"/>
      <c r="I498" s="134"/>
      <c r="J498" s="134"/>
      <c r="K498" s="38"/>
      <c r="L498" s="38"/>
      <c r="M498" s="39"/>
      <c r="N498" s="221"/>
      <c r="O498" s="222"/>
      <c r="P498" s="77"/>
      <c r="Q498" s="77"/>
      <c r="R498" s="77"/>
      <c r="S498" s="77"/>
      <c r="T498" s="77"/>
      <c r="U498" s="77"/>
      <c r="V498" s="77"/>
      <c r="W498" s="77"/>
      <c r="X498" s="78"/>
      <c r="Y498" s="38"/>
      <c r="Z498" s="38"/>
      <c r="AA498" s="38"/>
      <c r="AB498" s="38"/>
      <c r="AC498" s="38"/>
      <c r="AD498" s="38"/>
      <c r="AE498" s="38"/>
      <c r="AT498" s="19" t="s">
        <v>288</v>
      </c>
      <c r="AU498" s="19" t="s">
        <v>89</v>
      </c>
    </row>
    <row r="499" s="2" customFormat="1" ht="24" customHeight="1">
      <c r="A499" s="38"/>
      <c r="B499" s="204"/>
      <c r="C499" s="260" t="s">
        <v>980</v>
      </c>
      <c r="D499" s="260" t="s">
        <v>648</v>
      </c>
      <c r="E499" s="261" t="s">
        <v>981</v>
      </c>
      <c r="F499" s="262" t="s">
        <v>982</v>
      </c>
      <c r="G499" s="263" t="s">
        <v>500</v>
      </c>
      <c r="H499" s="264">
        <v>15</v>
      </c>
      <c r="I499" s="265"/>
      <c r="J499" s="266"/>
      <c r="K499" s="267">
        <f>ROUND(P499*H499,2)</f>
        <v>0</v>
      </c>
      <c r="L499" s="262" t="s">
        <v>174</v>
      </c>
      <c r="M499" s="268"/>
      <c r="N499" s="269" t="s">
        <v>1</v>
      </c>
      <c r="O499" s="213" t="s">
        <v>43</v>
      </c>
      <c r="P499" s="214">
        <f>I499+J499</f>
        <v>0</v>
      </c>
      <c r="Q499" s="214">
        <f>ROUND(I499*H499,2)</f>
        <v>0</v>
      </c>
      <c r="R499" s="214">
        <f>ROUND(J499*H499,2)</f>
        <v>0</v>
      </c>
      <c r="S499" s="77"/>
      <c r="T499" s="215">
        <f>S499*H499</f>
        <v>0</v>
      </c>
      <c r="U499" s="215">
        <v>0.0085000000000000006</v>
      </c>
      <c r="V499" s="215">
        <f>U499*H499</f>
        <v>0.1275</v>
      </c>
      <c r="W499" s="215">
        <v>0</v>
      </c>
      <c r="X499" s="216">
        <f>W499*H499</f>
        <v>0</v>
      </c>
      <c r="Y499" s="38"/>
      <c r="Z499" s="38"/>
      <c r="AA499" s="38"/>
      <c r="AB499" s="38"/>
      <c r="AC499" s="38"/>
      <c r="AD499" s="38"/>
      <c r="AE499" s="38"/>
      <c r="AR499" s="217" t="s">
        <v>207</v>
      </c>
      <c r="AT499" s="217" t="s">
        <v>648</v>
      </c>
      <c r="AU499" s="217" t="s">
        <v>89</v>
      </c>
      <c r="AY499" s="19" t="s">
        <v>167</v>
      </c>
      <c r="BE499" s="218">
        <f>IF(O499="základní",K499,0)</f>
        <v>0</v>
      </c>
      <c r="BF499" s="218">
        <f>IF(O499="snížená",K499,0)</f>
        <v>0</v>
      </c>
      <c r="BG499" s="218">
        <f>IF(O499="zákl. přenesená",K499,0)</f>
        <v>0</v>
      </c>
      <c r="BH499" s="218">
        <f>IF(O499="sníž. přenesená",K499,0)</f>
        <v>0</v>
      </c>
      <c r="BI499" s="218">
        <f>IF(O499="nulová",K499,0)</f>
        <v>0</v>
      </c>
      <c r="BJ499" s="19" t="s">
        <v>87</v>
      </c>
      <c r="BK499" s="218">
        <f>ROUND(P499*H499,2)</f>
        <v>0</v>
      </c>
      <c r="BL499" s="19" t="s">
        <v>185</v>
      </c>
      <c r="BM499" s="217" t="s">
        <v>983</v>
      </c>
    </row>
    <row r="500" s="2" customFormat="1">
      <c r="A500" s="38"/>
      <c r="B500" s="39"/>
      <c r="C500" s="38"/>
      <c r="D500" s="219" t="s">
        <v>177</v>
      </c>
      <c r="E500" s="38"/>
      <c r="F500" s="220" t="s">
        <v>982</v>
      </c>
      <c r="G500" s="38"/>
      <c r="H500" s="38"/>
      <c r="I500" s="134"/>
      <c r="J500" s="134"/>
      <c r="K500" s="38"/>
      <c r="L500" s="38"/>
      <c r="M500" s="39"/>
      <c r="N500" s="221"/>
      <c r="O500" s="222"/>
      <c r="P500" s="77"/>
      <c r="Q500" s="77"/>
      <c r="R500" s="77"/>
      <c r="S500" s="77"/>
      <c r="T500" s="77"/>
      <c r="U500" s="77"/>
      <c r="V500" s="77"/>
      <c r="W500" s="77"/>
      <c r="X500" s="78"/>
      <c r="Y500" s="38"/>
      <c r="Z500" s="38"/>
      <c r="AA500" s="38"/>
      <c r="AB500" s="38"/>
      <c r="AC500" s="38"/>
      <c r="AD500" s="38"/>
      <c r="AE500" s="38"/>
      <c r="AT500" s="19" t="s">
        <v>177</v>
      </c>
      <c r="AU500" s="19" t="s">
        <v>89</v>
      </c>
    </row>
    <row r="501" s="2" customFormat="1" ht="24" customHeight="1">
      <c r="A501" s="38"/>
      <c r="B501" s="204"/>
      <c r="C501" s="260" t="s">
        <v>984</v>
      </c>
      <c r="D501" s="260" t="s">
        <v>648</v>
      </c>
      <c r="E501" s="261" t="s">
        <v>985</v>
      </c>
      <c r="F501" s="262" t="s">
        <v>986</v>
      </c>
      <c r="G501" s="263" t="s">
        <v>500</v>
      </c>
      <c r="H501" s="264">
        <v>15</v>
      </c>
      <c r="I501" s="265"/>
      <c r="J501" s="266"/>
      <c r="K501" s="267">
        <f>ROUND(P501*H501,2)</f>
        <v>0</v>
      </c>
      <c r="L501" s="262" t="s">
        <v>174</v>
      </c>
      <c r="M501" s="268"/>
      <c r="N501" s="269" t="s">
        <v>1</v>
      </c>
      <c r="O501" s="213" t="s">
        <v>43</v>
      </c>
      <c r="P501" s="214">
        <f>I501+J501</f>
        <v>0</v>
      </c>
      <c r="Q501" s="214">
        <f>ROUND(I501*H501,2)</f>
        <v>0</v>
      </c>
      <c r="R501" s="214">
        <f>ROUND(J501*H501,2)</f>
        <v>0</v>
      </c>
      <c r="S501" s="77"/>
      <c r="T501" s="215">
        <f>S501*H501</f>
        <v>0</v>
      </c>
      <c r="U501" s="215">
        <v>0.10299999999999999</v>
      </c>
      <c r="V501" s="215">
        <f>U501*H501</f>
        <v>1.5449999999999999</v>
      </c>
      <c r="W501" s="215">
        <v>0</v>
      </c>
      <c r="X501" s="216">
        <f>W501*H501</f>
        <v>0</v>
      </c>
      <c r="Y501" s="38"/>
      <c r="Z501" s="38"/>
      <c r="AA501" s="38"/>
      <c r="AB501" s="38"/>
      <c r="AC501" s="38"/>
      <c r="AD501" s="38"/>
      <c r="AE501" s="38"/>
      <c r="AR501" s="217" t="s">
        <v>207</v>
      </c>
      <c r="AT501" s="217" t="s">
        <v>648</v>
      </c>
      <c r="AU501" s="217" t="s">
        <v>89</v>
      </c>
      <c r="AY501" s="19" t="s">
        <v>167</v>
      </c>
      <c r="BE501" s="218">
        <f>IF(O501="základní",K501,0)</f>
        <v>0</v>
      </c>
      <c r="BF501" s="218">
        <f>IF(O501="snížená",K501,0)</f>
        <v>0</v>
      </c>
      <c r="BG501" s="218">
        <f>IF(O501="zákl. přenesená",K501,0)</f>
        <v>0</v>
      </c>
      <c r="BH501" s="218">
        <f>IF(O501="sníž. přenesená",K501,0)</f>
        <v>0</v>
      </c>
      <c r="BI501" s="218">
        <f>IF(O501="nulová",K501,0)</f>
        <v>0</v>
      </c>
      <c r="BJ501" s="19" t="s">
        <v>87</v>
      </c>
      <c r="BK501" s="218">
        <f>ROUND(P501*H501,2)</f>
        <v>0</v>
      </c>
      <c r="BL501" s="19" t="s">
        <v>185</v>
      </c>
      <c r="BM501" s="217" t="s">
        <v>987</v>
      </c>
    </row>
    <row r="502" s="2" customFormat="1">
      <c r="A502" s="38"/>
      <c r="B502" s="39"/>
      <c r="C502" s="38"/>
      <c r="D502" s="219" t="s">
        <v>177</v>
      </c>
      <c r="E502" s="38"/>
      <c r="F502" s="220" t="s">
        <v>986</v>
      </c>
      <c r="G502" s="38"/>
      <c r="H502" s="38"/>
      <c r="I502" s="134"/>
      <c r="J502" s="134"/>
      <c r="K502" s="38"/>
      <c r="L502" s="38"/>
      <c r="M502" s="39"/>
      <c r="N502" s="221"/>
      <c r="O502" s="222"/>
      <c r="P502" s="77"/>
      <c r="Q502" s="77"/>
      <c r="R502" s="77"/>
      <c r="S502" s="77"/>
      <c r="T502" s="77"/>
      <c r="U502" s="77"/>
      <c r="V502" s="77"/>
      <c r="W502" s="77"/>
      <c r="X502" s="78"/>
      <c r="Y502" s="38"/>
      <c r="Z502" s="38"/>
      <c r="AA502" s="38"/>
      <c r="AB502" s="38"/>
      <c r="AC502" s="38"/>
      <c r="AD502" s="38"/>
      <c r="AE502" s="38"/>
      <c r="AT502" s="19" t="s">
        <v>177</v>
      </c>
      <c r="AU502" s="19" t="s">
        <v>89</v>
      </c>
    </row>
    <row r="503" s="2" customFormat="1" ht="24" customHeight="1">
      <c r="A503" s="38"/>
      <c r="B503" s="204"/>
      <c r="C503" s="260" t="s">
        <v>988</v>
      </c>
      <c r="D503" s="260" t="s">
        <v>648</v>
      </c>
      <c r="E503" s="261" t="s">
        <v>989</v>
      </c>
      <c r="F503" s="262" t="s">
        <v>990</v>
      </c>
      <c r="G503" s="263" t="s">
        <v>500</v>
      </c>
      <c r="H503" s="264">
        <v>15</v>
      </c>
      <c r="I503" s="265"/>
      <c r="J503" s="266"/>
      <c r="K503" s="267">
        <f>ROUND(P503*H503,2)</f>
        <v>0</v>
      </c>
      <c r="L503" s="262" t="s">
        <v>174</v>
      </c>
      <c r="M503" s="268"/>
      <c r="N503" s="269" t="s">
        <v>1</v>
      </c>
      <c r="O503" s="213" t="s">
        <v>43</v>
      </c>
      <c r="P503" s="214">
        <f>I503+J503</f>
        <v>0</v>
      </c>
      <c r="Q503" s="214">
        <f>ROUND(I503*H503,2)</f>
        <v>0</v>
      </c>
      <c r="R503" s="214">
        <f>ROUND(J503*H503,2)</f>
        <v>0</v>
      </c>
      <c r="S503" s="77"/>
      <c r="T503" s="215">
        <f>S503*H503</f>
        <v>0</v>
      </c>
      <c r="U503" s="215">
        <v>0.17499999999999999</v>
      </c>
      <c r="V503" s="215">
        <f>U503*H503</f>
        <v>2.625</v>
      </c>
      <c r="W503" s="215">
        <v>0</v>
      </c>
      <c r="X503" s="216">
        <f>W503*H503</f>
        <v>0</v>
      </c>
      <c r="Y503" s="38"/>
      <c r="Z503" s="38"/>
      <c r="AA503" s="38"/>
      <c r="AB503" s="38"/>
      <c r="AC503" s="38"/>
      <c r="AD503" s="38"/>
      <c r="AE503" s="38"/>
      <c r="AR503" s="217" t="s">
        <v>207</v>
      </c>
      <c r="AT503" s="217" t="s">
        <v>648</v>
      </c>
      <c r="AU503" s="217" t="s">
        <v>89</v>
      </c>
      <c r="AY503" s="19" t="s">
        <v>167</v>
      </c>
      <c r="BE503" s="218">
        <f>IF(O503="základní",K503,0)</f>
        <v>0</v>
      </c>
      <c r="BF503" s="218">
        <f>IF(O503="snížená",K503,0)</f>
        <v>0</v>
      </c>
      <c r="BG503" s="218">
        <f>IF(O503="zákl. přenesená",K503,0)</f>
        <v>0</v>
      </c>
      <c r="BH503" s="218">
        <f>IF(O503="sníž. přenesená",K503,0)</f>
        <v>0</v>
      </c>
      <c r="BI503" s="218">
        <f>IF(O503="nulová",K503,0)</f>
        <v>0</v>
      </c>
      <c r="BJ503" s="19" t="s">
        <v>87</v>
      </c>
      <c r="BK503" s="218">
        <f>ROUND(P503*H503,2)</f>
        <v>0</v>
      </c>
      <c r="BL503" s="19" t="s">
        <v>185</v>
      </c>
      <c r="BM503" s="217" t="s">
        <v>991</v>
      </c>
    </row>
    <row r="504" s="2" customFormat="1">
      <c r="A504" s="38"/>
      <c r="B504" s="39"/>
      <c r="C504" s="38"/>
      <c r="D504" s="219" t="s">
        <v>177</v>
      </c>
      <c r="E504" s="38"/>
      <c r="F504" s="220" t="s">
        <v>990</v>
      </c>
      <c r="G504" s="38"/>
      <c r="H504" s="38"/>
      <c r="I504" s="134"/>
      <c r="J504" s="134"/>
      <c r="K504" s="38"/>
      <c r="L504" s="38"/>
      <c r="M504" s="39"/>
      <c r="N504" s="221"/>
      <c r="O504" s="222"/>
      <c r="P504" s="77"/>
      <c r="Q504" s="77"/>
      <c r="R504" s="77"/>
      <c r="S504" s="77"/>
      <c r="T504" s="77"/>
      <c r="U504" s="77"/>
      <c r="V504" s="77"/>
      <c r="W504" s="77"/>
      <c r="X504" s="78"/>
      <c r="Y504" s="38"/>
      <c r="Z504" s="38"/>
      <c r="AA504" s="38"/>
      <c r="AB504" s="38"/>
      <c r="AC504" s="38"/>
      <c r="AD504" s="38"/>
      <c r="AE504" s="38"/>
      <c r="AT504" s="19" t="s">
        <v>177</v>
      </c>
      <c r="AU504" s="19" t="s">
        <v>89</v>
      </c>
    </row>
    <row r="505" s="2" customFormat="1" ht="24" customHeight="1">
      <c r="A505" s="38"/>
      <c r="B505" s="204"/>
      <c r="C505" s="260" t="s">
        <v>992</v>
      </c>
      <c r="D505" s="260" t="s">
        <v>648</v>
      </c>
      <c r="E505" s="261" t="s">
        <v>993</v>
      </c>
      <c r="F505" s="262" t="s">
        <v>994</v>
      </c>
      <c r="G505" s="263" t="s">
        <v>500</v>
      </c>
      <c r="H505" s="264">
        <v>15</v>
      </c>
      <c r="I505" s="265"/>
      <c r="J505" s="266"/>
      <c r="K505" s="267">
        <f>ROUND(P505*H505,2)</f>
        <v>0</v>
      </c>
      <c r="L505" s="262" t="s">
        <v>174</v>
      </c>
      <c r="M505" s="268"/>
      <c r="N505" s="269" t="s">
        <v>1</v>
      </c>
      <c r="O505" s="213" t="s">
        <v>43</v>
      </c>
      <c r="P505" s="214">
        <f>I505+J505</f>
        <v>0</v>
      </c>
      <c r="Q505" s="214">
        <f>ROUND(I505*H505,2)</f>
        <v>0</v>
      </c>
      <c r="R505" s="214">
        <f>ROUND(J505*H505,2)</f>
        <v>0</v>
      </c>
      <c r="S505" s="77"/>
      <c r="T505" s="215">
        <f>S505*H505</f>
        <v>0</v>
      </c>
      <c r="U505" s="215">
        <v>0.17000000000000001</v>
      </c>
      <c r="V505" s="215">
        <f>U505*H505</f>
        <v>2.5500000000000003</v>
      </c>
      <c r="W505" s="215">
        <v>0</v>
      </c>
      <c r="X505" s="216">
        <f>W505*H505</f>
        <v>0</v>
      </c>
      <c r="Y505" s="38"/>
      <c r="Z505" s="38"/>
      <c r="AA505" s="38"/>
      <c r="AB505" s="38"/>
      <c r="AC505" s="38"/>
      <c r="AD505" s="38"/>
      <c r="AE505" s="38"/>
      <c r="AR505" s="217" t="s">
        <v>207</v>
      </c>
      <c r="AT505" s="217" t="s">
        <v>648</v>
      </c>
      <c r="AU505" s="217" t="s">
        <v>89</v>
      </c>
      <c r="AY505" s="19" t="s">
        <v>167</v>
      </c>
      <c r="BE505" s="218">
        <f>IF(O505="základní",K505,0)</f>
        <v>0</v>
      </c>
      <c r="BF505" s="218">
        <f>IF(O505="snížená",K505,0)</f>
        <v>0</v>
      </c>
      <c r="BG505" s="218">
        <f>IF(O505="zákl. přenesená",K505,0)</f>
        <v>0</v>
      </c>
      <c r="BH505" s="218">
        <f>IF(O505="sníž. přenesená",K505,0)</f>
        <v>0</v>
      </c>
      <c r="BI505" s="218">
        <f>IF(O505="nulová",K505,0)</f>
        <v>0</v>
      </c>
      <c r="BJ505" s="19" t="s">
        <v>87</v>
      </c>
      <c r="BK505" s="218">
        <f>ROUND(P505*H505,2)</f>
        <v>0</v>
      </c>
      <c r="BL505" s="19" t="s">
        <v>185</v>
      </c>
      <c r="BM505" s="217" t="s">
        <v>995</v>
      </c>
    </row>
    <row r="506" s="2" customFormat="1">
      <c r="A506" s="38"/>
      <c r="B506" s="39"/>
      <c r="C506" s="38"/>
      <c r="D506" s="219" t="s">
        <v>177</v>
      </c>
      <c r="E506" s="38"/>
      <c r="F506" s="220" t="s">
        <v>994</v>
      </c>
      <c r="G506" s="38"/>
      <c r="H506" s="38"/>
      <c r="I506" s="134"/>
      <c r="J506" s="134"/>
      <c r="K506" s="38"/>
      <c r="L506" s="38"/>
      <c r="M506" s="39"/>
      <c r="N506" s="221"/>
      <c r="O506" s="222"/>
      <c r="P506" s="77"/>
      <c r="Q506" s="77"/>
      <c r="R506" s="77"/>
      <c r="S506" s="77"/>
      <c r="T506" s="77"/>
      <c r="U506" s="77"/>
      <c r="V506" s="77"/>
      <c r="W506" s="77"/>
      <c r="X506" s="78"/>
      <c r="Y506" s="38"/>
      <c r="Z506" s="38"/>
      <c r="AA506" s="38"/>
      <c r="AB506" s="38"/>
      <c r="AC506" s="38"/>
      <c r="AD506" s="38"/>
      <c r="AE506" s="38"/>
      <c r="AT506" s="19" t="s">
        <v>177</v>
      </c>
      <c r="AU506" s="19" t="s">
        <v>89</v>
      </c>
    </row>
    <row r="507" s="2" customFormat="1" ht="24" customHeight="1">
      <c r="A507" s="38"/>
      <c r="B507" s="204"/>
      <c r="C507" s="260" t="s">
        <v>996</v>
      </c>
      <c r="D507" s="260" t="s">
        <v>648</v>
      </c>
      <c r="E507" s="261" t="s">
        <v>997</v>
      </c>
      <c r="F507" s="262" t="s">
        <v>998</v>
      </c>
      <c r="G507" s="263" t="s">
        <v>500</v>
      </c>
      <c r="H507" s="264">
        <v>15</v>
      </c>
      <c r="I507" s="265"/>
      <c r="J507" s="266"/>
      <c r="K507" s="267">
        <f>ROUND(P507*H507,2)</f>
        <v>0</v>
      </c>
      <c r="L507" s="262" t="s">
        <v>174</v>
      </c>
      <c r="M507" s="268"/>
      <c r="N507" s="269" t="s">
        <v>1</v>
      </c>
      <c r="O507" s="213" t="s">
        <v>43</v>
      </c>
      <c r="P507" s="214">
        <f>I507+J507</f>
        <v>0</v>
      </c>
      <c r="Q507" s="214">
        <f>ROUND(I507*H507,2)</f>
        <v>0</v>
      </c>
      <c r="R507" s="214">
        <f>ROUND(J507*H507,2)</f>
        <v>0</v>
      </c>
      <c r="S507" s="77"/>
      <c r="T507" s="215">
        <f>S507*H507</f>
        <v>0</v>
      </c>
      <c r="U507" s="215">
        <v>0.050599999999999999</v>
      </c>
      <c r="V507" s="215">
        <f>U507*H507</f>
        <v>0.75900000000000001</v>
      </c>
      <c r="W507" s="215">
        <v>0</v>
      </c>
      <c r="X507" s="216">
        <f>W507*H507</f>
        <v>0</v>
      </c>
      <c r="Y507" s="38"/>
      <c r="Z507" s="38"/>
      <c r="AA507" s="38"/>
      <c r="AB507" s="38"/>
      <c r="AC507" s="38"/>
      <c r="AD507" s="38"/>
      <c r="AE507" s="38"/>
      <c r="AR507" s="217" t="s">
        <v>207</v>
      </c>
      <c r="AT507" s="217" t="s">
        <v>648</v>
      </c>
      <c r="AU507" s="217" t="s">
        <v>89</v>
      </c>
      <c r="AY507" s="19" t="s">
        <v>167</v>
      </c>
      <c r="BE507" s="218">
        <f>IF(O507="základní",K507,0)</f>
        <v>0</v>
      </c>
      <c r="BF507" s="218">
        <f>IF(O507="snížená",K507,0)</f>
        <v>0</v>
      </c>
      <c r="BG507" s="218">
        <f>IF(O507="zákl. přenesená",K507,0)</f>
        <v>0</v>
      </c>
      <c r="BH507" s="218">
        <f>IF(O507="sníž. přenesená",K507,0)</f>
        <v>0</v>
      </c>
      <c r="BI507" s="218">
        <f>IF(O507="nulová",K507,0)</f>
        <v>0</v>
      </c>
      <c r="BJ507" s="19" t="s">
        <v>87</v>
      </c>
      <c r="BK507" s="218">
        <f>ROUND(P507*H507,2)</f>
        <v>0</v>
      </c>
      <c r="BL507" s="19" t="s">
        <v>185</v>
      </c>
      <c r="BM507" s="217" t="s">
        <v>999</v>
      </c>
    </row>
    <row r="508" s="2" customFormat="1">
      <c r="A508" s="38"/>
      <c r="B508" s="39"/>
      <c r="C508" s="38"/>
      <c r="D508" s="219" t="s">
        <v>177</v>
      </c>
      <c r="E508" s="38"/>
      <c r="F508" s="220" t="s">
        <v>998</v>
      </c>
      <c r="G508" s="38"/>
      <c r="H508" s="38"/>
      <c r="I508" s="134"/>
      <c r="J508" s="134"/>
      <c r="K508" s="38"/>
      <c r="L508" s="38"/>
      <c r="M508" s="39"/>
      <c r="N508" s="221"/>
      <c r="O508" s="222"/>
      <c r="P508" s="77"/>
      <c r="Q508" s="77"/>
      <c r="R508" s="77"/>
      <c r="S508" s="77"/>
      <c r="T508" s="77"/>
      <c r="U508" s="77"/>
      <c r="V508" s="77"/>
      <c r="W508" s="77"/>
      <c r="X508" s="78"/>
      <c r="Y508" s="38"/>
      <c r="Z508" s="38"/>
      <c r="AA508" s="38"/>
      <c r="AB508" s="38"/>
      <c r="AC508" s="38"/>
      <c r="AD508" s="38"/>
      <c r="AE508" s="38"/>
      <c r="AT508" s="19" t="s">
        <v>177</v>
      </c>
      <c r="AU508" s="19" t="s">
        <v>89</v>
      </c>
    </row>
    <row r="509" s="2" customFormat="1" ht="24" customHeight="1">
      <c r="A509" s="38"/>
      <c r="B509" s="204"/>
      <c r="C509" s="205" t="s">
        <v>1000</v>
      </c>
      <c r="D509" s="205" t="s">
        <v>170</v>
      </c>
      <c r="E509" s="206" t="s">
        <v>1001</v>
      </c>
      <c r="F509" s="207" t="s">
        <v>1002</v>
      </c>
      <c r="G509" s="208" t="s">
        <v>173</v>
      </c>
      <c r="H509" s="209">
        <v>2</v>
      </c>
      <c r="I509" s="210"/>
      <c r="J509" s="210"/>
      <c r="K509" s="211">
        <f>ROUND(P509*H509,2)</f>
        <v>0</v>
      </c>
      <c r="L509" s="207" t="s">
        <v>174</v>
      </c>
      <c r="M509" s="39"/>
      <c r="N509" s="212" t="s">
        <v>1</v>
      </c>
      <c r="O509" s="213" t="s">
        <v>43</v>
      </c>
      <c r="P509" s="214">
        <f>I509+J509</f>
        <v>0</v>
      </c>
      <c r="Q509" s="214">
        <f>ROUND(I509*H509,2)</f>
        <v>0</v>
      </c>
      <c r="R509" s="214">
        <f>ROUND(J509*H509,2)</f>
        <v>0</v>
      </c>
      <c r="S509" s="77"/>
      <c r="T509" s="215">
        <f>S509*H509</f>
        <v>0</v>
      </c>
      <c r="U509" s="215">
        <v>11.445040000000001</v>
      </c>
      <c r="V509" s="215">
        <f>U509*H509</f>
        <v>22.890080000000001</v>
      </c>
      <c r="W509" s="215">
        <v>0</v>
      </c>
      <c r="X509" s="216">
        <f>W509*H509</f>
        <v>0</v>
      </c>
      <c r="Y509" s="38"/>
      <c r="Z509" s="38"/>
      <c r="AA509" s="38"/>
      <c r="AB509" s="38"/>
      <c r="AC509" s="38"/>
      <c r="AD509" s="38"/>
      <c r="AE509" s="38"/>
      <c r="AR509" s="217" t="s">
        <v>185</v>
      </c>
      <c r="AT509" s="217" t="s">
        <v>170</v>
      </c>
      <c r="AU509" s="217" t="s">
        <v>89</v>
      </c>
      <c r="AY509" s="19" t="s">
        <v>167</v>
      </c>
      <c r="BE509" s="218">
        <f>IF(O509="základní",K509,0)</f>
        <v>0</v>
      </c>
      <c r="BF509" s="218">
        <f>IF(O509="snížená",K509,0)</f>
        <v>0</v>
      </c>
      <c r="BG509" s="218">
        <f>IF(O509="zákl. přenesená",K509,0)</f>
        <v>0</v>
      </c>
      <c r="BH509" s="218">
        <f>IF(O509="sníž. přenesená",K509,0)</f>
        <v>0</v>
      </c>
      <c r="BI509" s="218">
        <f>IF(O509="nulová",K509,0)</f>
        <v>0</v>
      </c>
      <c r="BJ509" s="19" t="s">
        <v>87</v>
      </c>
      <c r="BK509" s="218">
        <f>ROUND(P509*H509,2)</f>
        <v>0</v>
      </c>
      <c r="BL509" s="19" t="s">
        <v>185</v>
      </c>
      <c r="BM509" s="217" t="s">
        <v>1003</v>
      </c>
    </row>
    <row r="510" s="2" customFormat="1">
      <c r="A510" s="38"/>
      <c r="B510" s="39"/>
      <c r="C510" s="38"/>
      <c r="D510" s="219" t="s">
        <v>177</v>
      </c>
      <c r="E510" s="38"/>
      <c r="F510" s="220" t="s">
        <v>1004</v>
      </c>
      <c r="G510" s="38"/>
      <c r="H510" s="38"/>
      <c r="I510" s="134"/>
      <c r="J510" s="134"/>
      <c r="K510" s="38"/>
      <c r="L510" s="38"/>
      <c r="M510" s="39"/>
      <c r="N510" s="221"/>
      <c r="O510" s="222"/>
      <c r="P510" s="77"/>
      <c r="Q510" s="77"/>
      <c r="R510" s="77"/>
      <c r="S510" s="77"/>
      <c r="T510" s="77"/>
      <c r="U510" s="77"/>
      <c r="V510" s="77"/>
      <c r="W510" s="77"/>
      <c r="X510" s="78"/>
      <c r="Y510" s="38"/>
      <c r="Z510" s="38"/>
      <c r="AA510" s="38"/>
      <c r="AB510" s="38"/>
      <c r="AC510" s="38"/>
      <c r="AD510" s="38"/>
      <c r="AE510" s="38"/>
      <c r="AT510" s="19" t="s">
        <v>177</v>
      </c>
      <c r="AU510" s="19" t="s">
        <v>89</v>
      </c>
    </row>
    <row r="511" s="2" customFormat="1">
      <c r="A511" s="38"/>
      <c r="B511" s="39"/>
      <c r="C511" s="38"/>
      <c r="D511" s="219" t="s">
        <v>288</v>
      </c>
      <c r="E511" s="38"/>
      <c r="F511" s="223" t="s">
        <v>1005</v>
      </c>
      <c r="G511" s="38"/>
      <c r="H511" s="38"/>
      <c r="I511" s="134"/>
      <c r="J511" s="134"/>
      <c r="K511" s="38"/>
      <c r="L511" s="38"/>
      <c r="M511" s="39"/>
      <c r="N511" s="221"/>
      <c r="O511" s="222"/>
      <c r="P511" s="77"/>
      <c r="Q511" s="77"/>
      <c r="R511" s="77"/>
      <c r="S511" s="77"/>
      <c r="T511" s="77"/>
      <c r="U511" s="77"/>
      <c r="V511" s="77"/>
      <c r="W511" s="77"/>
      <c r="X511" s="78"/>
      <c r="Y511" s="38"/>
      <c r="Z511" s="38"/>
      <c r="AA511" s="38"/>
      <c r="AB511" s="38"/>
      <c r="AC511" s="38"/>
      <c r="AD511" s="38"/>
      <c r="AE511" s="38"/>
      <c r="AT511" s="19" t="s">
        <v>288</v>
      </c>
      <c r="AU511" s="19" t="s">
        <v>89</v>
      </c>
    </row>
    <row r="512" s="13" customFormat="1">
      <c r="A512" s="13"/>
      <c r="B512" s="228"/>
      <c r="C512" s="13"/>
      <c r="D512" s="219" t="s">
        <v>291</v>
      </c>
      <c r="E512" s="229" t="s">
        <v>1</v>
      </c>
      <c r="F512" s="230" t="s">
        <v>1006</v>
      </c>
      <c r="G512" s="13"/>
      <c r="H512" s="231">
        <v>2</v>
      </c>
      <c r="I512" s="232"/>
      <c r="J512" s="232"/>
      <c r="K512" s="13"/>
      <c r="L512" s="13"/>
      <c r="M512" s="228"/>
      <c r="N512" s="233"/>
      <c r="O512" s="234"/>
      <c r="P512" s="234"/>
      <c r="Q512" s="234"/>
      <c r="R512" s="234"/>
      <c r="S512" s="234"/>
      <c r="T512" s="234"/>
      <c r="U512" s="234"/>
      <c r="V512" s="234"/>
      <c r="W512" s="234"/>
      <c r="X512" s="235"/>
      <c r="Y512" s="13"/>
      <c r="Z512" s="13"/>
      <c r="AA512" s="13"/>
      <c r="AB512" s="13"/>
      <c r="AC512" s="13"/>
      <c r="AD512" s="13"/>
      <c r="AE512" s="13"/>
      <c r="AT512" s="229" t="s">
        <v>291</v>
      </c>
      <c r="AU512" s="229" t="s">
        <v>89</v>
      </c>
      <c r="AV512" s="13" t="s">
        <v>89</v>
      </c>
      <c r="AW512" s="13" t="s">
        <v>4</v>
      </c>
      <c r="AX512" s="13" t="s">
        <v>87</v>
      </c>
      <c r="AY512" s="229" t="s">
        <v>167</v>
      </c>
    </row>
    <row r="513" s="2" customFormat="1" ht="24" customHeight="1">
      <c r="A513" s="38"/>
      <c r="B513" s="204"/>
      <c r="C513" s="205" t="s">
        <v>1007</v>
      </c>
      <c r="D513" s="205" t="s">
        <v>170</v>
      </c>
      <c r="E513" s="206" t="s">
        <v>1008</v>
      </c>
      <c r="F513" s="207" t="s">
        <v>1009</v>
      </c>
      <c r="G513" s="208" t="s">
        <v>500</v>
      </c>
      <c r="H513" s="209">
        <v>2</v>
      </c>
      <c r="I513" s="210"/>
      <c r="J513" s="210"/>
      <c r="K513" s="211">
        <f>ROUND(P513*H513,2)</f>
        <v>0</v>
      </c>
      <c r="L513" s="207" t="s">
        <v>174</v>
      </c>
      <c r="M513" s="39"/>
      <c r="N513" s="212" t="s">
        <v>1</v>
      </c>
      <c r="O513" s="213" t="s">
        <v>43</v>
      </c>
      <c r="P513" s="214">
        <f>I513+J513</f>
        <v>0</v>
      </c>
      <c r="Q513" s="214">
        <f>ROUND(I513*H513,2)</f>
        <v>0</v>
      </c>
      <c r="R513" s="214">
        <f>ROUND(J513*H513,2)</f>
        <v>0</v>
      </c>
      <c r="S513" s="77"/>
      <c r="T513" s="215">
        <f>S513*H513</f>
        <v>0</v>
      </c>
      <c r="U513" s="215">
        <v>0.42368</v>
      </c>
      <c r="V513" s="215">
        <f>U513*H513</f>
        <v>0.84736</v>
      </c>
      <c r="W513" s="215">
        <v>0</v>
      </c>
      <c r="X513" s="216">
        <f>W513*H513</f>
        <v>0</v>
      </c>
      <c r="Y513" s="38"/>
      <c r="Z513" s="38"/>
      <c r="AA513" s="38"/>
      <c r="AB513" s="38"/>
      <c r="AC513" s="38"/>
      <c r="AD513" s="38"/>
      <c r="AE513" s="38"/>
      <c r="AR513" s="217" t="s">
        <v>185</v>
      </c>
      <c r="AT513" s="217" t="s">
        <v>170</v>
      </c>
      <c r="AU513" s="217" t="s">
        <v>89</v>
      </c>
      <c r="AY513" s="19" t="s">
        <v>167</v>
      </c>
      <c r="BE513" s="218">
        <f>IF(O513="základní",K513,0)</f>
        <v>0</v>
      </c>
      <c r="BF513" s="218">
        <f>IF(O513="snížená",K513,0)</f>
        <v>0</v>
      </c>
      <c r="BG513" s="218">
        <f>IF(O513="zákl. přenesená",K513,0)</f>
        <v>0</v>
      </c>
      <c r="BH513" s="218">
        <f>IF(O513="sníž. přenesená",K513,0)</f>
        <v>0</v>
      </c>
      <c r="BI513" s="218">
        <f>IF(O513="nulová",K513,0)</f>
        <v>0</v>
      </c>
      <c r="BJ513" s="19" t="s">
        <v>87</v>
      </c>
      <c r="BK513" s="218">
        <f>ROUND(P513*H513,2)</f>
        <v>0</v>
      </c>
      <c r="BL513" s="19" t="s">
        <v>185</v>
      </c>
      <c r="BM513" s="217" t="s">
        <v>1010</v>
      </c>
    </row>
    <row r="514" s="2" customFormat="1">
      <c r="A514" s="38"/>
      <c r="B514" s="39"/>
      <c r="C514" s="38"/>
      <c r="D514" s="219" t="s">
        <v>177</v>
      </c>
      <c r="E514" s="38"/>
      <c r="F514" s="220" t="s">
        <v>1011</v>
      </c>
      <c r="G514" s="38"/>
      <c r="H514" s="38"/>
      <c r="I514" s="134"/>
      <c r="J514" s="134"/>
      <c r="K514" s="38"/>
      <c r="L514" s="38"/>
      <c r="M514" s="39"/>
      <c r="N514" s="221"/>
      <c r="O514" s="222"/>
      <c r="P514" s="77"/>
      <c r="Q514" s="77"/>
      <c r="R514" s="77"/>
      <c r="S514" s="77"/>
      <c r="T514" s="77"/>
      <c r="U514" s="77"/>
      <c r="V514" s="77"/>
      <c r="W514" s="77"/>
      <c r="X514" s="78"/>
      <c r="Y514" s="38"/>
      <c r="Z514" s="38"/>
      <c r="AA514" s="38"/>
      <c r="AB514" s="38"/>
      <c r="AC514" s="38"/>
      <c r="AD514" s="38"/>
      <c r="AE514" s="38"/>
      <c r="AT514" s="19" t="s">
        <v>177</v>
      </c>
      <c r="AU514" s="19" t="s">
        <v>89</v>
      </c>
    </row>
    <row r="515" s="2" customFormat="1">
      <c r="A515" s="38"/>
      <c r="B515" s="39"/>
      <c r="C515" s="38"/>
      <c r="D515" s="219" t="s">
        <v>288</v>
      </c>
      <c r="E515" s="38"/>
      <c r="F515" s="223" t="s">
        <v>1012</v>
      </c>
      <c r="G515" s="38"/>
      <c r="H515" s="38"/>
      <c r="I515" s="134"/>
      <c r="J515" s="134"/>
      <c r="K515" s="38"/>
      <c r="L515" s="38"/>
      <c r="M515" s="39"/>
      <c r="N515" s="221"/>
      <c r="O515" s="222"/>
      <c r="P515" s="77"/>
      <c r="Q515" s="77"/>
      <c r="R515" s="77"/>
      <c r="S515" s="77"/>
      <c r="T515" s="77"/>
      <c r="U515" s="77"/>
      <c r="V515" s="77"/>
      <c r="W515" s="77"/>
      <c r="X515" s="78"/>
      <c r="Y515" s="38"/>
      <c r="Z515" s="38"/>
      <c r="AA515" s="38"/>
      <c r="AB515" s="38"/>
      <c r="AC515" s="38"/>
      <c r="AD515" s="38"/>
      <c r="AE515" s="38"/>
      <c r="AT515" s="19" t="s">
        <v>288</v>
      </c>
      <c r="AU515" s="19" t="s">
        <v>89</v>
      </c>
    </row>
    <row r="516" s="2" customFormat="1" ht="24" customHeight="1">
      <c r="A516" s="38"/>
      <c r="B516" s="204"/>
      <c r="C516" s="205" t="s">
        <v>1013</v>
      </c>
      <c r="D516" s="205" t="s">
        <v>170</v>
      </c>
      <c r="E516" s="206" t="s">
        <v>1014</v>
      </c>
      <c r="F516" s="207" t="s">
        <v>1015</v>
      </c>
      <c r="G516" s="208" t="s">
        <v>462</v>
      </c>
      <c r="H516" s="209">
        <v>247.12000000000001</v>
      </c>
      <c r="I516" s="210"/>
      <c r="J516" s="210"/>
      <c r="K516" s="211">
        <f>ROUND(P516*H516,2)</f>
        <v>0</v>
      </c>
      <c r="L516" s="207" t="s">
        <v>174</v>
      </c>
      <c r="M516" s="39"/>
      <c r="N516" s="212" t="s">
        <v>1</v>
      </c>
      <c r="O516" s="213" t="s">
        <v>43</v>
      </c>
      <c r="P516" s="214">
        <f>I516+J516</f>
        <v>0</v>
      </c>
      <c r="Q516" s="214">
        <f>ROUND(I516*H516,2)</f>
        <v>0</v>
      </c>
      <c r="R516" s="214">
        <f>ROUND(J516*H516,2)</f>
        <v>0</v>
      </c>
      <c r="S516" s="77"/>
      <c r="T516" s="215">
        <f>S516*H516</f>
        <v>0</v>
      </c>
      <c r="U516" s="215">
        <v>6.0000000000000002E-05</v>
      </c>
      <c r="V516" s="215">
        <f>U516*H516</f>
        <v>0.0148272</v>
      </c>
      <c r="W516" s="215">
        <v>0</v>
      </c>
      <c r="X516" s="216">
        <f>W516*H516</f>
        <v>0</v>
      </c>
      <c r="Y516" s="38"/>
      <c r="Z516" s="38"/>
      <c r="AA516" s="38"/>
      <c r="AB516" s="38"/>
      <c r="AC516" s="38"/>
      <c r="AD516" s="38"/>
      <c r="AE516" s="38"/>
      <c r="AR516" s="217" t="s">
        <v>185</v>
      </c>
      <c r="AT516" s="217" t="s">
        <v>170</v>
      </c>
      <c r="AU516" s="217" t="s">
        <v>89</v>
      </c>
      <c r="AY516" s="19" t="s">
        <v>167</v>
      </c>
      <c r="BE516" s="218">
        <f>IF(O516="základní",K516,0)</f>
        <v>0</v>
      </c>
      <c r="BF516" s="218">
        <f>IF(O516="snížená",K516,0)</f>
        <v>0</v>
      </c>
      <c r="BG516" s="218">
        <f>IF(O516="zákl. přenesená",K516,0)</f>
        <v>0</v>
      </c>
      <c r="BH516" s="218">
        <f>IF(O516="sníž. přenesená",K516,0)</f>
        <v>0</v>
      </c>
      <c r="BI516" s="218">
        <f>IF(O516="nulová",K516,0)</f>
        <v>0</v>
      </c>
      <c r="BJ516" s="19" t="s">
        <v>87</v>
      </c>
      <c r="BK516" s="218">
        <f>ROUND(P516*H516,2)</f>
        <v>0</v>
      </c>
      <c r="BL516" s="19" t="s">
        <v>185</v>
      </c>
      <c r="BM516" s="217" t="s">
        <v>1016</v>
      </c>
    </row>
    <row r="517" s="2" customFormat="1">
      <c r="A517" s="38"/>
      <c r="B517" s="39"/>
      <c r="C517" s="38"/>
      <c r="D517" s="219" t="s">
        <v>177</v>
      </c>
      <c r="E517" s="38"/>
      <c r="F517" s="220" t="s">
        <v>1017</v>
      </c>
      <c r="G517" s="38"/>
      <c r="H517" s="38"/>
      <c r="I517" s="134"/>
      <c r="J517" s="134"/>
      <c r="K517" s="38"/>
      <c r="L517" s="38"/>
      <c r="M517" s="39"/>
      <c r="N517" s="221"/>
      <c r="O517" s="222"/>
      <c r="P517" s="77"/>
      <c r="Q517" s="77"/>
      <c r="R517" s="77"/>
      <c r="S517" s="77"/>
      <c r="T517" s="77"/>
      <c r="U517" s="77"/>
      <c r="V517" s="77"/>
      <c r="W517" s="77"/>
      <c r="X517" s="78"/>
      <c r="Y517" s="38"/>
      <c r="Z517" s="38"/>
      <c r="AA517" s="38"/>
      <c r="AB517" s="38"/>
      <c r="AC517" s="38"/>
      <c r="AD517" s="38"/>
      <c r="AE517" s="38"/>
      <c r="AT517" s="19" t="s">
        <v>177</v>
      </c>
      <c r="AU517" s="19" t="s">
        <v>89</v>
      </c>
    </row>
    <row r="518" s="13" customFormat="1">
      <c r="A518" s="13"/>
      <c r="B518" s="228"/>
      <c r="C518" s="13"/>
      <c r="D518" s="219" t="s">
        <v>291</v>
      </c>
      <c r="E518" s="229" t="s">
        <v>1</v>
      </c>
      <c r="F518" s="230" t="s">
        <v>1018</v>
      </c>
      <c r="G518" s="13"/>
      <c r="H518" s="231">
        <v>87.719999999999999</v>
      </c>
      <c r="I518" s="232"/>
      <c r="J518" s="232"/>
      <c r="K518" s="13"/>
      <c r="L518" s="13"/>
      <c r="M518" s="228"/>
      <c r="N518" s="233"/>
      <c r="O518" s="234"/>
      <c r="P518" s="234"/>
      <c r="Q518" s="234"/>
      <c r="R518" s="234"/>
      <c r="S518" s="234"/>
      <c r="T518" s="234"/>
      <c r="U518" s="234"/>
      <c r="V518" s="234"/>
      <c r="W518" s="234"/>
      <c r="X518" s="235"/>
      <c r="Y518" s="13"/>
      <c r="Z518" s="13"/>
      <c r="AA518" s="13"/>
      <c r="AB518" s="13"/>
      <c r="AC518" s="13"/>
      <c r="AD518" s="13"/>
      <c r="AE518" s="13"/>
      <c r="AT518" s="229" t="s">
        <v>291</v>
      </c>
      <c r="AU518" s="229" t="s">
        <v>89</v>
      </c>
      <c r="AV518" s="13" t="s">
        <v>89</v>
      </c>
      <c r="AW518" s="13" t="s">
        <v>4</v>
      </c>
      <c r="AX518" s="13" t="s">
        <v>80</v>
      </c>
      <c r="AY518" s="229" t="s">
        <v>167</v>
      </c>
    </row>
    <row r="519" s="13" customFormat="1">
      <c r="A519" s="13"/>
      <c r="B519" s="228"/>
      <c r="C519" s="13"/>
      <c r="D519" s="219" t="s">
        <v>291</v>
      </c>
      <c r="E519" s="229" t="s">
        <v>1</v>
      </c>
      <c r="F519" s="230" t="s">
        <v>1019</v>
      </c>
      <c r="G519" s="13"/>
      <c r="H519" s="231">
        <v>159.40000000000001</v>
      </c>
      <c r="I519" s="232"/>
      <c r="J519" s="232"/>
      <c r="K519" s="13"/>
      <c r="L519" s="13"/>
      <c r="M519" s="228"/>
      <c r="N519" s="233"/>
      <c r="O519" s="234"/>
      <c r="P519" s="234"/>
      <c r="Q519" s="234"/>
      <c r="R519" s="234"/>
      <c r="S519" s="234"/>
      <c r="T519" s="234"/>
      <c r="U519" s="234"/>
      <c r="V519" s="234"/>
      <c r="W519" s="234"/>
      <c r="X519" s="235"/>
      <c r="Y519" s="13"/>
      <c r="Z519" s="13"/>
      <c r="AA519" s="13"/>
      <c r="AB519" s="13"/>
      <c r="AC519" s="13"/>
      <c r="AD519" s="13"/>
      <c r="AE519" s="13"/>
      <c r="AT519" s="229" t="s">
        <v>291</v>
      </c>
      <c r="AU519" s="229" t="s">
        <v>89</v>
      </c>
      <c r="AV519" s="13" t="s">
        <v>89</v>
      </c>
      <c r="AW519" s="13" t="s">
        <v>4</v>
      </c>
      <c r="AX519" s="13" t="s">
        <v>80</v>
      </c>
      <c r="AY519" s="229" t="s">
        <v>167</v>
      </c>
    </row>
    <row r="520" s="14" customFormat="1">
      <c r="A520" s="14"/>
      <c r="B520" s="236"/>
      <c r="C520" s="14"/>
      <c r="D520" s="219" t="s">
        <v>291</v>
      </c>
      <c r="E520" s="237" t="s">
        <v>1</v>
      </c>
      <c r="F520" s="238" t="s">
        <v>294</v>
      </c>
      <c r="G520" s="14"/>
      <c r="H520" s="239">
        <v>247.12000000000001</v>
      </c>
      <c r="I520" s="240"/>
      <c r="J520" s="240"/>
      <c r="K520" s="14"/>
      <c r="L520" s="14"/>
      <c r="M520" s="236"/>
      <c r="N520" s="241"/>
      <c r="O520" s="242"/>
      <c r="P520" s="242"/>
      <c r="Q520" s="242"/>
      <c r="R520" s="242"/>
      <c r="S520" s="242"/>
      <c r="T520" s="242"/>
      <c r="U520" s="242"/>
      <c r="V520" s="242"/>
      <c r="W520" s="242"/>
      <c r="X520" s="243"/>
      <c r="Y520" s="14"/>
      <c r="Z520" s="14"/>
      <c r="AA520" s="14"/>
      <c r="AB520" s="14"/>
      <c r="AC520" s="14"/>
      <c r="AD520" s="14"/>
      <c r="AE520" s="14"/>
      <c r="AT520" s="237" t="s">
        <v>291</v>
      </c>
      <c r="AU520" s="237" t="s">
        <v>89</v>
      </c>
      <c r="AV520" s="14" t="s">
        <v>185</v>
      </c>
      <c r="AW520" s="14" t="s">
        <v>4</v>
      </c>
      <c r="AX520" s="14" t="s">
        <v>87</v>
      </c>
      <c r="AY520" s="237" t="s">
        <v>167</v>
      </c>
    </row>
    <row r="521" s="12" customFormat="1" ht="22.8" customHeight="1">
      <c r="A521" s="12"/>
      <c r="B521" s="190"/>
      <c r="C521" s="12"/>
      <c r="D521" s="191" t="s">
        <v>79</v>
      </c>
      <c r="E521" s="202" t="s">
        <v>212</v>
      </c>
      <c r="F521" s="202" t="s">
        <v>309</v>
      </c>
      <c r="G521" s="12"/>
      <c r="H521" s="12"/>
      <c r="I521" s="193"/>
      <c r="J521" s="193"/>
      <c r="K521" s="203">
        <f>BK521</f>
        <v>0</v>
      </c>
      <c r="L521" s="12"/>
      <c r="M521" s="190"/>
      <c r="N521" s="195"/>
      <c r="O521" s="196"/>
      <c r="P521" s="196"/>
      <c r="Q521" s="197">
        <f>SUM(Q522:Q611)</f>
        <v>0</v>
      </c>
      <c r="R521" s="197">
        <f>SUM(R522:R611)</f>
        <v>0</v>
      </c>
      <c r="S521" s="196"/>
      <c r="T521" s="198">
        <f>SUM(T522:T611)</f>
        <v>0</v>
      </c>
      <c r="U521" s="196"/>
      <c r="V521" s="198">
        <f>SUM(V522:V611)</f>
        <v>389.50179430000003</v>
      </c>
      <c r="W521" s="196"/>
      <c r="X521" s="199">
        <f>SUM(X522:X611)</f>
        <v>33.067999999999998</v>
      </c>
      <c r="Y521" s="12"/>
      <c r="Z521" s="12"/>
      <c r="AA521" s="12"/>
      <c r="AB521" s="12"/>
      <c r="AC521" s="12"/>
      <c r="AD521" s="12"/>
      <c r="AE521" s="12"/>
      <c r="AR521" s="191" t="s">
        <v>87</v>
      </c>
      <c r="AT521" s="200" t="s">
        <v>79</v>
      </c>
      <c r="AU521" s="200" t="s">
        <v>87</v>
      </c>
      <c r="AY521" s="191" t="s">
        <v>167</v>
      </c>
      <c r="BK521" s="201">
        <f>SUM(BK522:BK611)</f>
        <v>0</v>
      </c>
    </row>
    <row r="522" s="2" customFormat="1" ht="24" customHeight="1">
      <c r="A522" s="38"/>
      <c r="B522" s="204"/>
      <c r="C522" s="205" t="s">
        <v>1020</v>
      </c>
      <c r="D522" s="205" t="s">
        <v>170</v>
      </c>
      <c r="E522" s="206" t="s">
        <v>1021</v>
      </c>
      <c r="F522" s="207" t="s">
        <v>1022</v>
      </c>
      <c r="G522" s="208" t="s">
        <v>500</v>
      </c>
      <c r="H522" s="209">
        <v>28</v>
      </c>
      <c r="I522" s="210"/>
      <c r="J522" s="210"/>
      <c r="K522" s="211">
        <f>ROUND(P522*H522,2)</f>
        <v>0</v>
      </c>
      <c r="L522" s="207" t="s">
        <v>174</v>
      </c>
      <c r="M522" s="39"/>
      <c r="N522" s="212" t="s">
        <v>1</v>
      </c>
      <c r="O522" s="213" t="s">
        <v>43</v>
      </c>
      <c r="P522" s="214">
        <f>I522+J522</f>
        <v>0</v>
      </c>
      <c r="Q522" s="214">
        <f>ROUND(I522*H522,2)</f>
        <v>0</v>
      </c>
      <c r="R522" s="214">
        <f>ROUND(J522*H522,2)</f>
        <v>0</v>
      </c>
      <c r="S522" s="77"/>
      <c r="T522" s="215">
        <f>S522*H522</f>
        <v>0</v>
      </c>
      <c r="U522" s="215">
        <v>0.00069999999999999999</v>
      </c>
      <c r="V522" s="215">
        <f>U522*H522</f>
        <v>0.019599999999999999</v>
      </c>
      <c r="W522" s="215">
        <v>0</v>
      </c>
      <c r="X522" s="216">
        <f>W522*H522</f>
        <v>0</v>
      </c>
      <c r="Y522" s="38"/>
      <c r="Z522" s="38"/>
      <c r="AA522" s="38"/>
      <c r="AB522" s="38"/>
      <c r="AC522" s="38"/>
      <c r="AD522" s="38"/>
      <c r="AE522" s="38"/>
      <c r="AR522" s="217" t="s">
        <v>185</v>
      </c>
      <c r="AT522" s="217" t="s">
        <v>170</v>
      </c>
      <c r="AU522" s="217" t="s">
        <v>89</v>
      </c>
      <c r="AY522" s="19" t="s">
        <v>167</v>
      </c>
      <c r="BE522" s="218">
        <f>IF(O522="základní",K522,0)</f>
        <v>0</v>
      </c>
      <c r="BF522" s="218">
        <f>IF(O522="snížená",K522,0)</f>
        <v>0</v>
      </c>
      <c r="BG522" s="218">
        <f>IF(O522="zákl. přenesená",K522,0)</f>
        <v>0</v>
      </c>
      <c r="BH522" s="218">
        <f>IF(O522="sníž. přenesená",K522,0)</f>
        <v>0</v>
      </c>
      <c r="BI522" s="218">
        <f>IF(O522="nulová",K522,0)</f>
        <v>0</v>
      </c>
      <c r="BJ522" s="19" t="s">
        <v>87</v>
      </c>
      <c r="BK522" s="218">
        <f>ROUND(P522*H522,2)</f>
        <v>0</v>
      </c>
      <c r="BL522" s="19" t="s">
        <v>185</v>
      </c>
      <c r="BM522" s="217" t="s">
        <v>1023</v>
      </c>
    </row>
    <row r="523" s="2" customFormat="1">
      <c r="A523" s="38"/>
      <c r="B523" s="39"/>
      <c r="C523" s="38"/>
      <c r="D523" s="219" t="s">
        <v>177</v>
      </c>
      <c r="E523" s="38"/>
      <c r="F523" s="220" t="s">
        <v>1024</v>
      </c>
      <c r="G523" s="38"/>
      <c r="H523" s="38"/>
      <c r="I523" s="134"/>
      <c r="J523" s="134"/>
      <c r="K523" s="38"/>
      <c r="L523" s="38"/>
      <c r="M523" s="39"/>
      <c r="N523" s="221"/>
      <c r="O523" s="222"/>
      <c r="P523" s="77"/>
      <c r="Q523" s="77"/>
      <c r="R523" s="77"/>
      <c r="S523" s="77"/>
      <c r="T523" s="77"/>
      <c r="U523" s="77"/>
      <c r="V523" s="77"/>
      <c r="W523" s="77"/>
      <c r="X523" s="78"/>
      <c r="Y523" s="38"/>
      <c r="Z523" s="38"/>
      <c r="AA523" s="38"/>
      <c r="AB523" s="38"/>
      <c r="AC523" s="38"/>
      <c r="AD523" s="38"/>
      <c r="AE523" s="38"/>
      <c r="AT523" s="19" t="s">
        <v>177</v>
      </c>
      <c r="AU523" s="19" t="s">
        <v>89</v>
      </c>
    </row>
    <row r="524" s="2" customFormat="1">
      <c r="A524" s="38"/>
      <c r="B524" s="39"/>
      <c r="C524" s="38"/>
      <c r="D524" s="219" t="s">
        <v>288</v>
      </c>
      <c r="E524" s="38"/>
      <c r="F524" s="223" t="s">
        <v>1025</v>
      </c>
      <c r="G524" s="38"/>
      <c r="H524" s="38"/>
      <c r="I524" s="134"/>
      <c r="J524" s="134"/>
      <c r="K524" s="38"/>
      <c r="L524" s="38"/>
      <c r="M524" s="39"/>
      <c r="N524" s="221"/>
      <c r="O524" s="222"/>
      <c r="P524" s="77"/>
      <c r="Q524" s="77"/>
      <c r="R524" s="77"/>
      <c r="S524" s="77"/>
      <c r="T524" s="77"/>
      <c r="U524" s="77"/>
      <c r="V524" s="77"/>
      <c r="W524" s="77"/>
      <c r="X524" s="78"/>
      <c r="Y524" s="38"/>
      <c r="Z524" s="38"/>
      <c r="AA524" s="38"/>
      <c r="AB524" s="38"/>
      <c r="AC524" s="38"/>
      <c r="AD524" s="38"/>
      <c r="AE524" s="38"/>
      <c r="AT524" s="19" t="s">
        <v>288</v>
      </c>
      <c r="AU524" s="19" t="s">
        <v>89</v>
      </c>
    </row>
    <row r="525" s="13" customFormat="1">
      <c r="A525" s="13"/>
      <c r="B525" s="228"/>
      <c r="C525" s="13"/>
      <c r="D525" s="219" t="s">
        <v>291</v>
      </c>
      <c r="E525" s="229" t="s">
        <v>1</v>
      </c>
      <c r="F525" s="230" t="s">
        <v>1026</v>
      </c>
      <c r="G525" s="13"/>
      <c r="H525" s="231">
        <v>20</v>
      </c>
      <c r="I525" s="232"/>
      <c r="J525" s="232"/>
      <c r="K525" s="13"/>
      <c r="L525" s="13"/>
      <c r="M525" s="228"/>
      <c r="N525" s="233"/>
      <c r="O525" s="234"/>
      <c r="P525" s="234"/>
      <c r="Q525" s="234"/>
      <c r="R525" s="234"/>
      <c r="S525" s="234"/>
      <c r="T525" s="234"/>
      <c r="U525" s="234"/>
      <c r="V525" s="234"/>
      <c r="W525" s="234"/>
      <c r="X525" s="235"/>
      <c r="Y525" s="13"/>
      <c r="Z525" s="13"/>
      <c r="AA525" s="13"/>
      <c r="AB525" s="13"/>
      <c r="AC525" s="13"/>
      <c r="AD525" s="13"/>
      <c r="AE525" s="13"/>
      <c r="AT525" s="229" t="s">
        <v>291</v>
      </c>
      <c r="AU525" s="229" t="s">
        <v>89</v>
      </c>
      <c r="AV525" s="13" t="s">
        <v>89</v>
      </c>
      <c r="AW525" s="13" t="s">
        <v>4</v>
      </c>
      <c r="AX525" s="13" t="s">
        <v>80</v>
      </c>
      <c r="AY525" s="229" t="s">
        <v>167</v>
      </c>
    </row>
    <row r="526" s="13" customFormat="1">
      <c r="A526" s="13"/>
      <c r="B526" s="228"/>
      <c r="C526" s="13"/>
      <c r="D526" s="219" t="s">
        <v>291</v>
      </c>
      <c r="E526" s="229" t="s">
        <v>1</v>
      </c>
      <c r="F526" s="230" t="s">
        <v>1027</v>
      </c>
      <c r="G526" s="13"/>
      <c r="H526" s="231">
        <v>8</v>
      </c>
      <c r="I526" s="232"/>
      <c r="J526" s="232"/>
      <c r="K526" s="13"/>
      <c r="L526" s="13"/>
      <c r="M526" s="228"/>
      <c r="N526" s="233"/>
      <c r="O526" s="234"/>
      <c r="P526" s="234"/>
      <c r="Q526" s="234"/>
      <c r="R526" s="234"/>
      <c r="S526" s="234"/>
      <c r="T526" s="234"/>
      <c r="U526" s="234"/>
      <c r="V526" s="234"/>
      <c r="W526" s="234"/>
      <c r="X526" s="235"/>
      <c r="Y526" s="13"/>
      <c r="Z526" s="13"/>
      <c r="AA526" s="13"/>
      <c r="AB526" s="13"/>
      <c r="AC526" s="13"/>
      <c r="AD526" s="13"/>
      <c r="AE526" s="13"/>
      <c r="AT526" s="229" t="s">
        <v>291</v>
      </c>
      <c r="AU526" s="229" t="s">
        <v>89</v>
      </c>
      <c r="AV526" s="13" t="s">
        <v>89</v>
      </c>
      <c r="AW526" s="13" t="s">
        <v>4</v>
      </c>
      <c r="AX526" s="13" t="s">
        <v>80</v>
      </c>
      <c r="AY526" s="229" t="s">
        <v>167</v>
      </c>
    </row>
    <row r="527" s="14" customFormat="1">
      <c r="A527" s="14"/>
      <c r="B527" s="236"/>
      <c r="C527" s="14"/>
      <c r="D527" s="219" t="s">
        <v>291</v>
      </c>
      <c r="E527" s="237" t="s">
        <v>1</v>
      </c>
      <c r="F527" s="238" t="s">
        <v>294</v>
      </c>
      <c r="G527" s="14"/>
      <c r="H527" s="239">
        <v>28</v>
      </c>
      <c r="I527" s="240"/>
      <c r="J527" s="240"/>
      <c r="K527" s="14"/>
      <c r="L527" s="14"/>
      <c r="M527" s="236"/>
      <c r="N527" s="241"/>
      <c r="O527" s="242"/>
      <c r="P527" s="242"/>
      <c r="Q527" s="242"/>
      <c r="R527" s="242"/>
      <c r="S527" s="242"/>
      <c r="T527" s="242"/>
      <c r="U527" s="242"/>
      <c r="V527" s="242"/>
      <c r="W527" s="242"/>
      <c r="X527" s="243"/>
      <c r="Y527" s="14"/>
      <c r="Z527" s="14"/>
      <c r="AA527" s="14"/>
      <c r="AB527" s="14"/>
      <c r="AC527" s="14"/>
      <c r="AD527" s="14"/>
      <c r="AE527" s="14"/>
      <c r="AT527" s="237" t="s">
        <v>291</v>
      </c>
      <c r="AU527" s="237" t="s">
        <v>89</v>
      </c>
      <c r="AV527" s="14" t="s">
        <v>185</v>
      </c>
      <c r="AW527" s="14" t="s">
        <v>4</v>
      </c>
      <c r="AX527" s="14" t="s">
        <v>87</v>
      </c>
      <c r="AY527" s="237" t="s">
        <v>167</v>
      </c>
    </row>
    <row r="528" s="2" customFormat="1" ht="24" customHeight="1">
      <c r="A528" s="38"/>
      <c r="B528" s="204"/>
      <c r="C528" s="260" t="s">
        <v>1028</v>
      </c>
      <c r="D528" s="260" t="s">
        <v>648</v>
      </c>
      <c r="E528" s="261" t="s">
        <v>1029</v>
      </c>
      <c r="F528" s="262" t="s">
        <v>1030</v>
      </c>
      <c r="G528" s="263" t="s">
        <v>500</v>
      </c>
      <c r="H528" s="264">
        <v>20</v>
      </c>
      <c r="I528" s="265"/>
      <c r="J528" s="266"/>
      <c r="K528" s="267">
        <f>ROUND(P528*H528,2)</f>
        <v>0</v>
      </c>
      <c r="L528" s="262" t="s">
        <v>174</v>
      </c>
      <c r="M528" s="268"/>
      <c r="N528" s="269" t="s">
        <v>1</v>
      </c>
      <c r="O528" s="213" t="s">
        <v>43</v>
      </c>
      <c r="P528" s="214">
        <f>I528+J528</f>
        <v>0</v>
      </c>
      <c r="Q528" s="214">
        <f>ROUND(I528*H528,2)</f>
        <v>0</v>
      </c>
      <c r="R528" s="214">
        <f>ROUND(J528*H528,2)</f>
        <v>0</v>
      </c>
      <c r="S528" s="77"/>
      <c r="T528" s="215">
        <f>S528*H528</f>
        <v>0</v>
      </c>
      <c r="U528" s="215">
        <v>0.0025000000000000001</v>
      </c>
      <c r="V528" s="215">
        <f>U528*H528</f>
        <v>0.050000000000000003</v>
      </c>
      <c r="W528" s="215">
        <v>0</v>
      </c>
      <c r="X528" s="216">
        <f>W528*H528</f>
        <v>0</v>
      </c>
      <c r="Y528" s="38"/>
      <c r="Z528" s="38"/>
      <c r="AA528" s="38"/>
      <c r="AB528" s="38"/>
      <c r="AC528" s="38"/>
      <c r="AD528" s="38"/>
      <c r="AE528" s="38"/>
      <c r="AR528" s="217" t="s">
        <v>207</v>
      </c>
      <c r="AT528" s="217" t="s">
        <v>648</v>
      </c>
      <c r="AU528" s="217" t="s">
        <v>89</v>
      </c>
      <c r="AY528" s="19" t="s">
        <v>167</v>
      </c>
      <c r="BE528" s="218">
        <f>IF(O528="základní",K528,0)</f>
        <v>0</v>
      </c>
      <c r="BF528" s="218">
        <f>IF(O528="snížená",K528,0)</f>
        <v>0</v>
      </c>
      <c r="BG528" s="218">
        <f>IF(O528="zákl. přenesená",K528,0)</f>
        <v>0</v>
      </c>
      <c r="BH528" s="218">
        <f>IF(O528="sníž. přenesená",K528,0)</f>
        <v>0</v>
      </c>
      <c r="BI528" s="218">
        <f>IF(O528="nulová",K528,0)</f>
        <v>0</v>
      </c>
      <c r="BJ528" s="19" t="s">
        <v>87</v>
      </c>
      <c r="BK528" s="218">
        <f>ROUND(P528*H528,2)</f>
        <v>0</v>
      </c>
      <c r="BL528" s="19" t="s">
        <v>185</v>
      </c>
      <c r="BM528" s="217" t="s">
        <v>1031</v>
      </c>
    </row>
    <row r="529" s="2" customFormat="1">
      <c r="A529" s="38"/>
      <c r="B529" s="39"/>
      <c r="C529" s="38"/>
      <c r="D529" s="219" t="s">
        <v>177</v>
      </c>
      <c r="E529" s="38"/>
      <c r="F529" s="220" t="s">
        <v>1030</v>
      </c>
      <c r="G529" s="38"/>
      <c r="H529" s="38"/>
      <c r="I529" s="134"/>
      <c r="J529" s="134"/>
      <c r="K529" s="38"/>
      <c r="L529" s="38"/>
      <c r="M529" s="39"/>
      <c r="N529" s="221"/>
      <c r="O529" s="222"/>
      <c r="P529" s="77"/>
      <c r="Q529" s="77"/>
      <c r="R529" s="77"/>
      <c r="S529" s="77"/>
      <c r="T529" s="77"/>
      <c r="U529" s="77"/>
      <c r="V529" s="77"/>
      <c r="W529" s="77"/>
      <c r="X529" s="78"/>
      <c r="Y529" s="38"/>
      <c r="Z529" s="38"/>
      <c r="AA529" s="38"/>
      <c r="AB529" s="38"/>
      <c r="AC529" s="38"/>
      <c r="AD529" s="38"/>
      <c r="AE529" s="38"/>
      <c r="AT529" s="19" t="s">
        <v>177</v>
      </c>
      <c r="AU529" s="19" t="s">
        <v>89</v>
      </c>
    </row>
    <row r="530" s="13" customFormat="1">
      <c r="A530" s="13"/>
      <c r="B530" s="228"/>
      <c r="C530" s="13"/>
      <c r="D530" s="219" t="s">
        <v>291</v>
      </c>
      <c r="E530" s="229" t="s">
        <v>1</v>
      </c>
      <c r="F530" s="230" t="s">
        <v>266</v>
      </c>
      <c r="G530" s="13"/>
      <c r="H530" s="231">
        <v>20</v>
      </c>
      <c r="I530" s="232"/>
      <c r="J530" s="232"/>
      <c r="K530" s="13"/>
      <c r="L530" s="13"/>
      <c r="M530" s="228"/>
      <c r="N530" s="233"/>
      <c r="O530" s="234"/>
      <c r="P530" s="234"/>
      <c r="Q530" s="234"/>
      <c r="R530" s="234"/>
      <c r="S530" s="234"/>
      <c r="T530" s="234"/>
      <c r="U530" s="234"/>
      <c r="V530" s="234"/>
      <c r="W530" s="234"/>
      <c r="X530" s="235"/>
      <c r="Y530" s="13"/>
      <c r="Z530" s="13"/>
      <c r="AA530" s="13"/>
      <c r="AB530" s="13"/>
      <c r="AC530" s="13"/>
      <c r="AD530" s="13"/>
      <c r="AE530" s="13"/>
      <c r="AT530" s="229" t="s">
        <v>291</v>
      </c>
      <c r="AU530" s="229" t="s">
        <v>89</v>
      </c>
      <c r="AV530" s="13" t="s">
        <v>89</v>
      </c>
      <c r="AW530" s="13" t="s">
        <v>4</v>
      </c>
      <c r="AX530" s="13" t="s">
        <v>87</v>
      </c>
      <c r="AY530" s="229" t="s">
        <v>167</v>
      </c>
    </row>
    <row r="531" s="2" customFormat="1" ht="24" customHeight="1">
      <c r="A531" s="38"/>
      <c r="B531" s="204"/>
      <c r="C531" s="205" t="s">
        <v>1032</v>
      </c>
      <c r="D531" s="205" t="s">
        <v>170</v>
      </c>
      <c r="E531" s="206" t="s">
        <v>1033</v>
      </c>
      <c r="F531" s="207" t="s">
        <v>1034</v>
      </c>
      <c r="G531" s="208" t="s">
        <v>500</v>
      </c>
      <c r="H531" s="209">
        <v>18</v>
      </c>
      <c r="I531" s="210"/>
      <c r="J531" s="210"/>
      <c r="K531" s="211">
        <f>ROUND(P531*H531,2)</f>
        <v>0</v>
      </c>
      <c r="L531" s="207" t="s">
        <v>174</v>
      </c>
      <c r="M531" s="39"/>
      <c r="N531" s="212" t="s">
        <v>1</v>
      </c>
      <c r="O531" s="213" t="s">
        <v>43</v>
      </c>
      <c r="P531" s="214">
        <f>I531+J531</f>
        <v>0</v>
      </c>
      <c r="Q531" s="214">
        <f>ROUND(I531*H531,2)</f>
        <v>0</v>
      </c>
      <c r="R531" s="214">
        <f>ROUND(J531*H531,2)</f>
        <v>0</v>
      </c>
      <c r="S531" s="77"/>
      <c r="T531" s="215">
        <f>S531*H531</f>
        <v>0</v>
      </c>
      <c r="U531" s="215">
        <v>0.10940999999999999</v>
      </c>
      <c r="V531" s="215">
        <f>U531*H531</f>
        <v>1.9693799999999999</v>
      </c>
      <c r="W531" s="215">
        <v>0</v>
      </c>
      <c r="X531" s="216">
        <f>W531*H531</f>
        <v>0</v>
      </c>
      <c r="Y531" s="38"/>
      <c r="Z531" s="38"/>
      <c r="AA531" s="38"/>
      <c r="AB531" s="38"/>
      <c r="AC531" s="38"/>
      <c r="AD531" s="38"/>
      <c r="AE531" s="38"/>
      <c r="AR531" s="217" t="s">
        <v>185</v>
      </c>
      <c r="AT531" s="217" t="s">
        <v>170</v>
      </c>
      <c r="AU531" s="217" t="s">
        <v>89</v>
      </c>
      <c r="AY531" s="19" t="s">
        <v>167</v>
      </c>
      <c r="BE531" s="218">
        <f>IF(O531="základní",K531,0)</f>
        <v>0</v>
      </c>
      <c r="BF531" s="218">
        <f>IF(O531="snížená",K531,0)</f>
        <v>0</v>
      </c>
      <c r="BG531" s="218">
        <f>IF(O531="zákl. přenesená",K531,0)</f>
        <v>0</v>
      </c>
      <c r="BH531" s="218">
        <f>IF(O531="sníž. přenesená",K531,0)</f>
        <v>0</v>
      </c>
      <c r="BI531" s="218">
        <f>IF(O531="nulová",K531,0)</f>
        <v>0</v>
      </c>
      <c r="BJ531" s="19" t="s">
        <v>87</v>
      </c>
      <c r="BK531" s="218">
        <f>ROUND(P531*H531,2)</f>
        <v>0</v>
      </c>
      <c r="BL531" s="19" t="s">
        <v>185</v>
      </c>
      <c r="BM531" s="217" t="s">
        <v>1035</v>
      </c>
    </row>
    <row r="532" s="2" customFormat="1">
      <c r="A532" s="38"/>
      <c r="B532" s="39"/>
      <c r="C532" s="38"/>
      <c r="D532" s="219" t="s">
        <v>177</v>
      </c>
      <c r="E532" s="38"/>
      <c r="F532" s="220" t="s">
        <v>1036</v>
      </c>
      <c r="G532" s="38"/>
      <c r="H532" s="38"/>
      <c r="I532" s="134"/>
      <c r="J532" s="134"/>
      <c r="K532" s="38"/>
      <c r="L532" s="38"/>
      <c r="M532" s="39"/>
      <c r="N532" s="221"/>
      <c r="O532" s="222"/>
      <c r="P532" s="77"/>
      <c r="Q532" s="77"/>
      <c r="R532" s="77"/>
      <c r="S532" s="77"/>
      <c r="T532" s="77"/>
      <c r="U532" s="77"/>
      <c r="V532" s="77"/>
      <c r="W532" s="77"/>
      <c r="X532" s="78"/>
      <c r="Y532" s="38"/>
      <c r="Z532" s="38"/>
      <c r="AA532" s="38"/>
      <c r="AB532" s="38"/>
      <c r="AC532" s="38"/>
      <c r="AD532" s="38"/>
      <c r="AE532" s="38"/>
      <c r="AT532" s="19" t="s">
        <v>177</v>
      </c>
      <c r="AU532" s="19" t="s">
        <v>89</v>
      </c>
    </row>
    <row r="533" s="2" customFormat="1">
      <c r="A533" s="38"/>
      <c r="B533" s="39"/>
      <c r="C533" s="38"/>
      <c r="D533" s="219" t="s">
        <v>288</v>
      </c>
      <c r="E533" s="38"/>
      <c r="F533" s="223" t="s">
        <v>1037</v>
      </c>
      <c r="G533" s="38"/>
      <c r="H533" s="38"/>
      <c r="I533" s="134"/>
      <c r="J533" s="134"/>
      <c r="K533" s="38"/>
      <c r="L533" s="38"/>
      <c r="M533" s="39"/>
      <c r="N533" s="221"/>
      <c r="O533" s="222"/>
      <c r="P533" s="77"/>
      <c r="Q533" s="77"/>
      <c r="R533" s="77"/>
      <c r="S533" s="77"/>
      <c r="T533" s="77"/>
      <c r="U533" s="77"/>
      <c r="V533" s="77"/>
      <c r="W533" s="77"/>
      <c r="X533" s="78"/>
      <c r="Y533" s="38"/>
      <c r="Z533" s="38"/>
      <c r="AA533" s="38"/>
      <c r="AB533" s="38"/>
      <c r="AC533" s="38"/>
      <c r="AD533" s="38"/>
      <c r="AE533" s="38"/>
      <c r="AT533" s="19" t="s">
        <v>288</v>
      </c>
      <c r="AU533" s="19" t="s">
        <v>89</v>
      </c>
    </row>
    <row r="534" s="13" customFormat="1">
      <c r="A534" s="13"/>
      <c r="B534" s="228"/>
      <c r="C534" s="13"/>
      <c r="D534" s="219" t="s">
        <v>291</v>
      </c>
      <c r="E534" s="229" t="s">
        <v>1</v>
      </c>
      <c r="F534" s="230" t="s">
        <v>1038</v>
      </c>
      <c r="G534" s="13"/>
      <c r="H534" s="231">
        <v>13</v>
      </c>
      <c r="I534" s="232"/>
      <c r="J534" s="232"/>
      <c r="K534" s="13"/>
      <c r="L534" s="13"/>
      <c r="M534" s="228"/>
      <c r="N534" s="233"/>
      <c r="O534" s="234"/>
      <c r="P534" s="234"/>
      <c r="Q534" s="234"/>
      <c r="R534" s="234"/>
      <c r="S534" s="234"/>
      <c r="T534" s="234"/>
      <c r="U534" s="234"/>
      <c r="V534" s="234"/>
      <c r="W534" s="234"/>
      <c r="X534" s="235"/>
      <c r="Y534" s="13"/>
      <c r="Z534" s="13"/>
      <c r="AA534" s="13"/>
      <c r="AB534" s="13"/>
      <c r="AC534" s="13"/>
      <c r="AD534" s="13"/>
      <c r="AE534" s="13"/>
      <c r="AT534" s="229" t="s">
        <v>291</v>
      </c>
      <c r="AU534" s="229" t="s">
        <v>89</v>
      </c>
      <c r="AV534" s="13" t="s">
        <v>89</v>
      </c>
      <c r="AW534" s="13" t="s">
        <v>4</v>
      </c>
      <c r="AX534" s="13" t="s">
        <v>80</v>
      </c>
      <c r="AY534" s="229" t="s">
        <v>167</v>
      </c>
    </row>
    <row r="535" s="13" customFormat="1">
      <c r="A535" s="13"/>
      <c r="B535" s="228"/>
      <c r="C535" s="13"/>
      <c r="D535" s="219" t="s">
        <v>291</v>
      </c>
      <c r="E535" s="229" t="s">
        <v>1</v>
      </c>
      <c r="F535" s="230" t="s">
        <v>1039</v>
      </c>
      <c r="G535" s="13"/>
      <c r="H535" s="231">
        <v>5</v>
      </c>
      <c r="I535" s="232"/>
      <c r="J535" s="232"/>
      <c r="K535" s="13"/>
      <c r="L535" s="13"/>
      <c r="M535" s="228"/>
      <c r="N535" s="233"/>
      <c r="O535" s="234"/>
      <c r="P535" s="234"/>
      <c r="Q535" s="234"/>
      <c r="R535" s="234"/>
      <c r="S535" s="234"/>
      <c r="T535" s="234"/>
      <c r="U535" s="234"/>
      <c r="V535" s="234"/>
      <c r="W535" s="234"/>
      <c r="X535" s="235"/>
      <c r="Y535" s="13"/>
      <c r="Z535" s="13"/>
      <c r="AA535" s="13"/>
      <c r="AB535" s="13"/>
      <c r="AC535" s="13"/>
      <c r="AD535" s="13"/>
      <c r="AE535" s="13"/>
      <c r="AT535" s="229" t="s">
        <v>291</v>
      </c>
      <c r="AU535" s="229" t="s">
        <v>89</v>
      </c>
      <c r="AV535" s="13" t="s">
        <v>89</v>
      </c>
      <c r="AW535" s="13" t="s">
        <v>4</v>
      </c>
      <c r="AX535" s="13" t="s">
        <v>80</v>
      </c>
      <c r="AY535" s="229" t="s">
        <v>167</v>
      </c>
    </row>
    <row r="536" s="14" customFormat="1">
      <c r="A536" s="14"/>
      <c r="B536" s="236"/>
      <c r="C536" s="14"/>
      <c r="D536" s="219" t="s">
        <v>291</v>
      </c>
      <c r="E536" s="237" t="s">
        <v>1</v>
      </c>
      <c r="F536" s="238" t="s">
        <v>294</v>
      </c>
      <c r="G536" s="14"/>
      <c r="H536" s="239">
        <v>18</v>
      </c>
      <c r="I536" s="240"/>
      <c r="J536" s="240"/>
      <c r="K536" s="14"/>
      <c r="L536" s="14"/>
      <c r="M536" s="236"/>
      <c r="N536" s="241"/>
      <c r="O536" s="242"/>
      <c r="P536" s="242"/>
      <c r="Q536" s="242"/>
      <c r="R536" s="242"/>
      <c r="S536" s="242"/>
      <c r="T536" s="242"/>
      <c r="U536" s="242"/>
      <c r="V536" s="242"/>
      <c r="W536" s="242"/>
      <c r="X536" s="243"/>
      <c r="Y536" s="14"/>
      <c r="Z536" s="14"/>
      <c r="AA536" s="14"/>
      <c r="AB536" s="14"/>
      <c r="AC536" s="14"/>
      <c r="AD536" s="14"/>
      <c r="AE536" s="14"/>
      <c r="AT536" s="237" t="s">
        <v>291</v>
      </c>
      <c r="AU536" s="237" t="s">
        <v>89</v>
      </c>
      <c r="AV536" s="14" t="s">
        <v>185</v>
      </c>
      <c r="AW536" s="14" t="s">
        <v>4</v>
      </c>
      <c r="AX536" s="14" t="s">
        <v>87</v>
      </c>
      <c r="AY536" s="237" t="s">
        <v>167</v>
      </c>
    </row>
    <row r="537" s="2" customFormat="1" ht="24" customHeight="1">
      <c r="A537" s="38"/>
      <c r="B537" s="204"/>
      <c r="C537" s="260" t="s">
        <v>1040</v>
      </c>
      <c r="D537" s="260" t="s">
        <v>648</v>
      </c>
      <c r="E537" s="261" t="s">
        <v>1041</v>
      </c>
      <c r="F537" s="262" t="s">
        <v>1042</v>
      </c>
      <c r="G537" s="263" t="s">
        <v>500</v>
      </c>
      <c r="H537" s="264">
        <v>13</v>
      </c>
      <c r="I537" s="265"/>
      <c r="J537" s="266"/>
      <c r="K537" s="267">
        <f>ROUND(P537*H537,2)</f>
        <v>0</v>
      </c>
      <c r="L537" s="262" t="s">
        <v>174</v>
      </c>
      <c r="M537" s="268"/>
      <c r="N537" s="269" t="s">
        <v>1</v>
      </c>
      <c r="O537" s="213" t="s">
        <v>43</v>
      </c>
      <c r="P537" s="214">
        <f>I537+J537</f>
        <v>0</v>
      </c>
      <c r="Q537" s="214">
        <f>ROUND(I537*H537,2)</f>
        <v>0</v>
      </c>
      <c r="R537" s="214">
        <f>ROUND(J537*H537,2)</f>
        <v>0</v>
      </c>
      <c r="S537" s="77"/>
      <c r="T537" s="215">
        <f>S537*H537</f>
        <v>0</v>
      </c>
      <c r="U537" s="215">
        <v>0.0064999999999999997</v>
      </c>
      <c r="V537" s="215">
        <f>U537*H537</f>
        <v>0.084499999999999992</v>
      </c>
      <c r="W537" s="215">
        <v>0</v>
      </c>
      <c r="X537" s="216">
        <f>W537*H537</f>
        <v>0</v>
      </c>
      <c r="Y537" s="38"/>
      <c r="Z537" s="38"/>
      <c r="AA537" s="38"/>
      <c r="AB537" s="38"/>
      <c r="AC537" s="38"/>
      <c r="AD537" s="38"/>
      <c r="AE537" s="38"/>
      <c r="AR537" s="217" t="s">
        <v>207</v>
      </c>
      <c r="AT537" s="217" t="s">
        <v>648</v>
      </c>
      <c r="AU537" s="217" t="s">
        <v>89</v>
      </c>
      <c r="AY537" s="19" t="s">
        <v>167</v>
      </c>
      <c r="BE537" s="218">
        <f>IF(O537="základní",K537,0)</f>
        <v>0</v>
      </c>
      <c r="BF537" s="218">
        <f>IF(O537="snížená",K537,0)</f>
        <v>0</v>
      </c>
      <c r="BG537" s="218">
        <f>IF(O537="zákl. přenesená",K537,0)</f>
        <v>0</v>
      </c>
      <c r="BH537" s="218">
        <f>IF(O537="sníž. přenesená",K537,0)</f>
        <v>0</v>
      </c>
      <c r="BI537" s="218">
        <f>IF(O537="nulová",K537,0)</f>
        <v>0</v>
      </c>
      <c r="BJ537" s="19" t="s">
        <v>87</v>
      </c>
      <c r="BK537" s="218">
        <f>ROUND(P537*H537,2)</f>
        <v>0</v>
      </c>
      <c r="BL537" s="19" t="s">
        <v>185</v>
      </c>
      <c r="BM537" s="217" t="s">
        <v>1043</v>
      </c>
    </row>
    <row r="538" s="2" customFormat="1">
      <c r="A538" s="38"/>
      <c r="B538" s="39"/>
      <c r="C538" s="38"/>
      <c r="D538" s="219" t="s">
        <v>177</v>
      </c>
      <c r="E538" s="38"/>
      <c r="F538" s="220" t="s">
        <v>1042</v>
      </c>
      <c r="G538" s="38"/>
      <c r="H538" s="38"/>
      <c r="I538" s="134"/>
      <c r="J538" s="134"/>
      <c r="K538" s="38"/>
      <c r="L538" s="38"/>
      <c r="M538" s="39"/>
      <c r="N538" s="221"/>
      <c r="O538" s="222"/>
      <c r="P538" s="77"/>
      <c r="Q538" s="77"/>
      <c r="R538" s="77"/>
      <c r="S538" s="77"/>
      <c r="T538" s="77"/>
      <c r="U538" s="77"/>
      <c r="V538" s="77"/>
      <c r="W538" s="77"/>
      <c r="X538" s="78"/>
      <c r="Y538" s="38"/>
      <c r="Z538" s="38"/>
      <c r="AA538" s="38"/>
      <c r="AB538" s="38"/>
      <c r="AC538" s="38"/>
      <c r="AD538" s="38"/>
      <c r="AE538" s="38"/>
      <c r="AT538" s="19" t="s">
        <v>177</v>
      </c>
      <c r="AU538" s="19" t="s">
        <v>89</v>
      </c>
    </row>
    <row r="539" s="13" customFormat="1">
      <c r="A539" s="13"/>
      <c r="B539" s="228"/>
      <c r="C539" s="13"/>
      <c r="D539" s="219" t="s">
        <v>291</v>
      </c>
      <c r="E539" s="229" t="s">
        <v>1</v>
      </c>
      <c r="F539" s="230" t="s">
        <v>231</v>
      </c>
      <c r="G539" s="13"/>
      <c r="H539" s="231">
        <v>13</v>
      </c>
      <c r="I539" s="232"/>
      <c r="J539" s="232"/>
      <c r="K539" s="13"/>
      <c r="L539" s="13"/>
      <c r="M539" s="228"/>
      <c r="N539" s="233"/>
      <c r="O539" s="234"/>
      <c r="P539" s="234"/>
      <c r="Q539" s="234"/>
      <c r="R539" s="234"/>
      <c r="S539" s="234"/>
      <c r="T539" s="234"/>
      <c r="U539" s="234"/>
      <c r="V539" s="234"/>
      <c r="W539" s="234"/>
      <c r="X539" s="235"/>
      <c r="Y539" s="13"/>
      <c r="Z539" s="13"/>
      <c r="AA539" s="13"/>
      <c r="AB539" s="13"/>
      <c r="AC539" s="13"/>
      <c r="AD539" s="13"/>
      <c r="AE539" s="13"/>
      <c r="AT539" s="229" t="s">
        <v>291</v>
      </c>
      <c r="AU539" s="229" t="s">
        <v>89</v>
      </c>
      <c r="AV539" s="13" t="s">
        <v>89</v>
      </c>
      <c r="AW539" s="13" t="s">
        <v>4</v>
      </c>
      <c r="AX539" s="13" t="s">
        <v>87</v>
      </c>
      <c r="AY539" s="229" t="s">
        <v>167</v>
      </c>
    </row>
    <row r="540" s="2" customFormat="1" ht="24" customHeight="1">
      <c r="A540" s="38"/>
      <c r="B540" s="204"/>
      <c r="C540" s="205" t="s">
        <v>1044</v>
      </c>
      <c r="D540" s="205" t="s">
        <v>170</v>
      </c>
      <c r="E540" s="206" t="s">
        <v>1045</v>
      </c>
      <c r="F540" s="207" t="s">
        <v>1046</v>
      </c>
      <c r="G540" s="208" t="s">
        <v>462</v>
      </c>
      <c r="H540" s="209">
        <v>541</v>
      </c>
      <c r="I540" s="210"/>
      <c r="J540" s="210"/>
      <c r="K540" s="211">
        <f>ROUND(P540*H540,2)</f>
        <v>0</v>
      </c>
      <c r="L540" s="207" t="s">
        <v>174</v>
      </c>
      <c r="M540" s="39"/>
      <c r="N540" s="212" t="s">
        <v>1</v>
      </c>
      <c r="O540" s="213" t="s">
        <v>43</v>
      </c>
      <c r="P540" s="214">
        <f>I540+J540</f>
        <v>0</v>
      </c>
      <c r="Q540" s="214">
        <f>ROUND(I540*H540,2)</f>
        <v>0</v>
      </c>
      <c r="R540" s="214">
        <f>ROUND(J540*H540,2)</f>
        <v>0</v>
      </c>
      <c r="S540" s="77"/>
      <c r="T540" s="215">
        <f>S540*H540</f>
        <v>0</v>
      </c>
      <c r="U540" s="215">
        <v>8.0000000000000007E-05</v>
      </c>
      <c r="V540" s="215">
        <f>U540*H540</f>
        <v>0.043280000000000006</v>
      </c>
      <c r="W540" s="215">
        <v>0</v>
      </c>
      <c r="X540" s="216">
        <f>W540*H540</f>
        <v>0</v>
      </c>
      <c r="Y540" s="38"/>
      <c r="Z540" s="38"/>
      <c r="AA540" s="38"/>
      <c r="AB540" s="38"/>
      <c r="AC540" s="38"/>
      <c r="AD540" s="38"/>
      <c r="AE540" s="38"/>
      <c r="AR540" s="217" t="s">
        <v>185</v>
      </c>
      <c r="AT540" s="217" t="s">
        <v>170</v>
      </c>
      <c r="AU540" s="217" t="s">
        <v>89</v>
      </c>
      <c r="AY540" s="19" t="s">
        <v>167</v>
      </c>
      <c r="BE540" s="218">
        <f>IF(O540="základní",K540,0)</f>
        <v>0</v>
      </c>
      <c r="BF540" s="218">
        <f>IF(O540="snížená",K540,0)</f>
        <v>0</v>
      </c>
      <c r="BG540" s="218">
        <f>IF(O540="zákl. přenesená",K540,0)</f>
        <v>0</v>
      </c>
      <c r="BH540" s="218">
        <f>IF(O540="sníž. přenesená",K540,0)</f>
        <v>0</v>
      </c>
      <c r="BI540" s="218">
        <f>IF(O540="nulová",K540,0)</f>
        <v>0</v>
      </c>
      <c r="BJ540" s="19" t="s">
        <v>87</v>
      </c>
      <c r="BK540" s="218">
        <f>ROUND(P540*H540,2)</f>
        <v>0</v>
      </c>
      <c r="BL540" s="19" t="s">
        <v>185</v>
      </c>
      <c r="BM540" s="217" t="s">
        <v>1047</v>
      </c>
    </row>
    <row r="541" s="2" customFormat="1">
      <c r="A541" s="38"/>
      <c r="B541" s="39"/>
      <c r="C541" s="38"/>
      <c r="D541" s="219" t="s">
        <v>177</v>
      </c>
      <c r="E541" s="38"/>
      <c r="F541" s="220" t="s">
        <v>1048</v>
      </c>
      <c r="G541" s="38"/>
      <c r="H541" s="38"/>
      <c r="I541" s="134"/>
      <c r="J541" s="134"/>
      <c r="K541" s="38"/>
      <c r="L541" s="38"/>
      <c r="M541" s="39"/>
      <c r="N541" s="221"/>
      <c r="O541" s="222"/>
      <c r="P541" s="77"/>
      <c r="Q541" s="77"/>
      <c r="R541" s="77"/>
      <c r="S541" s="77"/>
      <c r="T541" s="77"/>
      <c r="U541" s="77"/>
      <c r="V541" s="77"/>
      <c r="W541" s="77"/>
      <c r="X541" s="78"/>
      <c r="Y541" s="38"/>
      <c r="Z541" s="38"/>
      <c r="AA541" s="38"/>
      <c r="AB541" s="38"/>
      <c r="AC541" s="38"/>
      <c r="AD541" s="38"/>
      <c r="AE541" s="38"/>
      <c r="AT541" s="19" t="s">
        <v>177</v>
      </c>
      <c r="AU541" s="19" t="s">
        <v>89</v>
      </c>
    </row>
    <row r="542" s="2" customFormat="1">
      <c r="A542" s="38"/>
      <c r="B542" s="39"/>
      <c r="C542" s="38"/>
      <c r="D542" s="219" t="s">
        <v>288</v>
      </c>
      <c r="E542" s="38"/>
      <c r="F542" s="223" t="s">
        <v>1049</v>
      </c>
      <c r="G542" s="38"/>
      <c r="H542" s="38"/>
      <c r="I542" s="134"/>
      <c r="J542" s="134"/>
      <c r="K542" s="38"/>
      <c r="L542" s="38"/>
      <c r="M542" s="39"/>
      <c r="N542" s="221"/>
      <c r="O542" s="222"/>
      <c r="P542" s="77"/>
      <c r="Q542" s="77"/>
      <c r="R542" s="77"/>
      <c r="S542" s="77"/>
      <c r="T542" s="77"/>
      <c r="U542" s="77"/>
      <c r="V542" s="77"/>
      <c r="W542" s="77"/>
      <c r="X542" s="78"/>
      <c r="Y542" s="38"/>
      <c r="Z542" s="38"/>
      <c r="AA542" s="38"/>
      <c r="AB542" s="38"/>
      <c r="AC542" s="38"/>
      <c r="AD542" s="38"/>
      <c r="AE542" s="38"/>
      <c r="AT542" s="19" t="s">
        <v>288</v>
      </c>
      <c r="AU542" s="19" t="s">
        <v>89</v>
      </c>
    </row>
    <row r="543" s="13" customFormat="1">
      <c r="A543" s="13"/>
      <c r="B543" s="228"/>
      <c r="C543" s="13"/>
      <c r="D543" s="219" t="s">
        <v>291</v>
      </c>
      <c r="E543" s="229" t="s">
        <v>1</v>
      </c>
      <c r="F543" s="230" t="s">
        <v>1050</v>
      </c>
      <c r="G543" s="13"/>
      <c r="H543" s="231">
        <v>541</v>
      </c>
      <c r="I543" s="232"/>
      <c r="J543" s="232"/>
      <c r="K543" s="13"/>
      <c r="L543" s="13"/>
      <c r="M543" s="228"/>
      <c r="N543" s="233"/>
      <c r="O543" s="234"/>
      <c r="P543" s="234"/>
      <c r="Q543" s="234"/>
      <c r="R543" s="234"/>
      <c r="S543" s="234"/>
      <c r="T543" s="234"/>
      <c r="U543" s="234"/>
      <c r="V543" s="234"/>
      <c r="W543" s="234"/>
      <c r="X543" s="235"/>
      <c r="Y543" s="13"/>
      <c r="Z543" s="13"/>
      <c r="AA543" s="13"/>
      <c r="AB543" s="13"/>
      <c r="AC543" s="13"/>
      <c r="AD543" s="13"/>
      <c r="AE543" s="13"/>
      <c r="AT543" s="229" t="s">
        <v>291</v>
      </c>
      <c r="AU543" s="229" t="s">
        <v>89</v>
      </c>
      <c r="AV543" s="13" t="s">
        <v>89</v>
      </c>
      <c r="AW543" s="13" t="s">
        <v>4</v>
      </c>
      <c r="AX543" s="13" t="s">
        <v>87</v>
      </c>
      <c r="AY543" s="229" t="s">
        <v>167</v>
      </c>
    </row>
    <row r="544" s="2" customFormat="1" ht="24" customHeight="1">
      <c r="A544" s="38"/>
      <c r="B544" s="204"/>
      <c r="C544" s="205" t="s">
        <v>1051</v>
      </c>
      <c r="D544" s="205" t="s">
        <v>170</v>
      </c>
      <c r="E544" s="206" t="s">
        <v>1052</v>
      </c>
      <c r="F544" s="207" t="s">
        <v>1053</v>
      </c>
      <c r="G544" s="208" t="s">
        <v>305</v>
      </c>
      <c r="H544" s="209">
        <v>16</v>
      </c>
      <c r="I544" s="210"/>
      <c r="J544" s="210"/>
      <c r="K544" s="211">
        <f>ROUND(P544*H544,2)</f>
        <v>0</v>
      </c>
      <c r="L544" s="207" t="s">
        <v>174</v>
      </c>
      <c r="M544" s="39"/>
      <c r="N544" s="212" t="s">
        <v>1</v>
      </c>
      <c r="O544" s="213" t="s">
        <v>43</v>
      </c>
      <c r="P544" s="214">
        <f>I544+J544</f>
        <v>0</v>
      </c>
      <c r="Q544" s="214">
        <f>ROUND(I544*H544,2)</f>
        <v>0</v>
      </c>
      <c r="R544" s="214">
        <f>ROUND(J544*H544,2)</f>
        <v>0</v>
      </c>
      <c r="S544" s="77"/>
      <c r="T544" s="215">
        <f>S544*H544</f>
        <v>0</v>
      </c>
      <c r="U544" s="215">
        <v>0.00059999999999999995</v>
      </c>
      <c r="V544" s="215">
        <f>U544*H544</f>
        <v>0.0095999999999999992</v>
      </c>
      <c r="W544" s="215">
        <v>0</v>
      </c>
      <c r="X544" s="216">
        <f>W544*H544</f>
        <v>0</v>
      </c>
      <c r="Y544" s="38"/>
      <c r="Z544" s="38"/>
      <c r="AA544" s="38"/>
      <c r="AB544" s="38"/>
      <c r="AC544" s="38"/>
      <c r="AD544" s="38"/>
      <c r="AE544" s="38"/>
      <c r="AR544" s="217" t="s">
        <v>185</v>
      </c>
      <c r="AT544" s="217" t="s">
        <v>170</v>
      </c>
      <c r="AU544" s="217" t="s">
        <v>89</v>
      </c>
      <c r="AY544" s="19" t="s">
        <v>167</v>
      </c>
      <c r="BE544" s="218">
        <f>IF(O544="základní",K544,0)</f>
        <v>0</v>
      </c>
      <c r="BF544" s="218">
        <f>IF(O544="snížená",K544,0)</f>
        <v>0</v>
      </c>
      <c r="BG544" s="218">
        <f>IF(O544="zákl. přenesená",K544,0)</f>
        <v>0</v>
      </c>
      <c r="BH544" s="218">
        <f>IF(O544="sníž. přenesená",K544,0)</f>
        <v>0</v>
      </c>
      <c r="BI544" s="218">
        <f>IF(O544="nulová",K544,0)</f>
        <v>0</v>
      </c>
      <c r="BJ544" s="19" t="s">
        <v>87</v>
      </c>
      <c r="BK544" s="218">
        <f>ROUND(P544*H544,2)</f>
        <v>0</v>
      </c>
      <c r="BL544" s="19" t="s">
        <v>185</v>
      </c>
      <c r="BM544" s="217" t="s">
        <v>1054</v>
      </c>
    </row>
    <row r="545" s="2" customFormat="1">
      <c r="A545" s="38"/>
      <c r="B545" s="39"/>
      <c r="C545" s="38"/>
      <c r="D545" s="219" t="s">
        <v>177</v>
      </c>
      <c r="E545" s="38"/>
      <c r="F545" s="220" t="s">
        <v>1055</v>
      </c>
      <c r="G545" s="38"/>
      <c r="H545" s="38"/>
      <c r="I545" s="134"/>
      <c r="J545" s="134"/>
      <c r="K545" s="38"/>
      <c r="L545" s="38"/>
      <c r="M545" s="39"/>
      <c r="N545" s="221"/>
      <c r="O545" s="222"/>
      <c r="P545" s="77"/>
      <c r="Q545" s="77"/>
      <c r="R545" s="77"/>
      <c r="S545" s="77"/>
      <c r="T545" s="77"/>
      <c r="U545" s="77"/>
      <c r="V545" s="77"/>
      <c r="W545" s="77"/>
      <c r="X545" s="78"/>
      <c r="Y545" s="38"/>
      <c r="Z545" s="38"/>
      <c r="AA545" s="38"/>
      <c r="AB545" s="38"/>
      <c r="AC545" s="38"/>
      <c r="AD545" s="38"/>
      <c r="AE545" s="38"/>
      <c r="AT545" s="19" t="s">
        <v>177</v>
      </c>
      <c r="AU545" s="19" t="s">
        <v>89</v>
      </c>
    </row>
    <row r="546" s="2" customFormat="1">
      <c r="A546" s="38"/>
      <c r="B546" s="39"/>
      <c r="C546" s="38"/>
      <c r="D546" s="219" t="s">
        <v>288</v>
      </c>
      <c r="E546" s="38"/>
      <c r="F546" s="223" t="s">
        <v>1049</v>
      </c>
      <c r="G546" s="38"/>
      <c r="H546" s="38"/>
      <c r="I546" s="134"/>
      <c r="J546" s="134"/>
      <c r="K546" s="38"/>
      <c r="L546" s="38"/>
      <c r="M546" s="39"/>
      <c r="N546" s="221"/>
      <c r="O546" s="222"/>
      <c r="P546" s="77"/>
      <c r="Q546" s="77"/>
      <c r="R546" s="77"/>
      <c r="S546" s="77"/>
      <c r="T546" s="77"/>
      <c r="U546" s="77"/>
      <c r="V546" s="77"/>
      <c r="W546" s="77"/>
      <c r="X546" s="78"/>
      <c r="Y546" s="38"/>
      <c r="Z546" s="38"/>
      <c r="AA546" s="38"/>
      <c r="AB546" s="38"/>
      <c r="AC546" s="38"/>
      <c r="AD546" s="38"/>
      <c r="AE546" s="38"/>
      <c r="AT546" s="19" t="s">
        <v>288</v>
      </c>
      <c r="AU546" s="19" t="s">
        <v>89</v>
      </c>
    </row>
    <row r="547" s="13" customFormat="1">
      <c r="A547" s="13"/>
      <c r="B547" s="228"/>
      <c r="C547" s="13"/>
      <c r="D547" s="219" t="s">
        <v>291</v>
      </c>
      <c r="E547" s="229" t="s">
        <v>1</v>
      </c>
      <c r="F547" s="230" t="s">
        <v>1056</v>
      </c>
      <c r="G547" s="13"/>
      <c r="H547" s="231">
        <v>6</v>
      </c>
      <c r="I547" s="232"/>
      <c r="J547" s="232"/>
      <c r="K547" s="13"/>
      <c r="L547" s="13"/>
      <c r="M547" s="228"/>
      <c r="N547" s="233"/>
      <c r="O547" s="234"/>
      <c r="P547" s="234"/>
      <c r="Q547" s="234"/>
      <c r="R547" s="234"/>
      <c r="S547" s="234"/>
      <c r="T547" s="234"/>
      <c r="U547" s="234"/>
      <c r="V547" s="234"/>
      <c r="W547" s="234"/>
      <c r="X547" s="235"/>
      <c r="Y547" s="13"/>
      <c r="Z547" s="13"/>
      <c r="AA547" s="13"/>
      <c r="AB547" s="13"/>
      <c r="AC547" s="13"/>
      <c r="AD547" s="13"/>
      <c r="AE547" s="13"/>
      <c r="AT547" s="229" t="s">
        <v>291</v>
      </c>
      <c r="AU547" s="229" t="s">
        <v>89</v>
      </c>
      <c r="AV547" s="13" t="s">
        <v>89</v>
      </c>
      <c r="AW547" s="13" t="s">
        <v>4</v>
      </c>
      <c r="AX547" s="13" t="s">
        <v>80</v>
      </c>
      <c r="AY547" s="229" t="s">
        <v>167</v>
      </c>
    </row>
    <row r="548" s="13" customFormat="1">
      <c r="A548" s="13"/>
      <c r="B548" s="228"/>
      <c r="C548" s="13"/>
      <c r="D548" s="219" t="s">
        <v>291</v>
      </c>
      <c r="E548" s="229" t="s">
        <v>1</v>
      </c>
      <c r="F548" s="230" t="s">
        <v>1057</v>
      </c>
      <c r="G548" s="13"/>
      <c r="H548" s="231">
        <v>6</v>
      </c>
      <c r="I548" s="232"/>
      <c r="J548" s="232"/>
      <c r="K548" s="13"/>
      <c r="L548" s="13"/>
      <c r="M548" s="228"/>
      <c r="N548" s="233"/>
      <c r="O548" s="234"/>
      <c r="P548" s="234"/>
      <c r="Q548" s="234"/>
      <c r="R548" s="234"/>
      <c r="S548" s="234"/>
      <c r="T548" s="234"/>
      <c r="U548" s="234"/>
      <c r="V548" s="234"/>
      <c r="W548" s="234"/>
      <c r="X548" s="235"/>
      <c r="Y548" s="13"/>
      <c r="Z548" s="13"/>
      <c r="AA548" s="13"/>
      <c r="AB548" s="13"/>
      <c r="AC548" s="13"/>
      <c r="AD548" s="13"/>
      <c r="AE548" s="13"/>
      <c r="AT548" s="229" t="s">
        <v>291</v>
      </c>
      <c r="AU548" s="229" t="s">
        <v>89</v>
      </c>
      <c r="AV548" s="13" t="s">
        <v>89</v>
      </c>
      <c r="AW548" s="13" t="s">
        <v>4</v>
      </c>
      <c r="AX548" s="13" t="s">
        <v>80</v>
      </c>
      <c r="AY548" s="229" t="s">
        <v>167</v>
      </c>
    </row>
    <row r="549" s="13" customFormat="1">
      <c r="A549" s="13"/>
      <c r="B549" s="228"/>
      <c r="C549" s="13"/>
      <c r="D549" s="219" t="s">
        <v>291</v>
      </c>
      <c r="E549" s="229" t="s">
        <v>1</v>
      </c>
      <c r="F549" s="230" t="s">
        <v>1058</v>
      </c>
      <c r="G549" s="13"/>
      <c r="H549" s="231">
        <v>2</v>
      </c>
      <c r="I549" s="232"/>
      <c r="J549" s="232"/>
      <c r="K549" s="13"/>
      <c r="L549" s="13"/>
      <c r="M549" s="228"/>
      <c r="N549" s="233"/>
      <c r="O549" s="234"/>
      <c r="P549" s="234"/>
      <c r="Q549" s="234"/>
      <c r="R549" s="234"/>
      <c r="S549" s="234"/>
      <c r="T549" s="234"/>
      <c r="U549" s="234"/>
      <c r="V549" s="234"/>
      <c r="W549" s="234"/>
      <c r="X549" s="235"/>
      <c r="Y549" s="13"/>
      <c r="Z549" s="13"/>
      <c r="AA549" s="13"/>
      <c r="AB549" s="13"/>
      <c r="AC549" s="13"/>
      <c r="AD549" s="13"/>
      <c r="AE549" s="13"/>
      <c r="AT549" s="229" t="s">
        <v>291</v>
      </c>
      <c r="AU549" s="229" t="s">
        <v>89</v>
      </c>
      <c r="AV549" s="13" t="s">
        <v>89</v>
      </c>
      <c r="AW549" s="13" t="s">
        <v>4</v>
      </c>
      <c r="AX549" s="13" t="s">
        <v>80</v>
      </c>
      <c r="AY549" s="229" t="s">
        <v>167</v>
      </c>
    </row>
    <row r="550" s="13" customFormat="1">
      <c r="A550" s="13"/>
      <c r="B550" s="228"/>
      <c r="C550" s="13"/>
      <c r="D550" s="219" t="s">
        <v>291</v>
      </c>
      <c r="E550" s="229" t="s">
        <v>1</v>
      </c>
      <c r="F550" s="230" t="s">
        <v>1059</v>
      </c>
      <c r="G550" s="13"/>
      <c r="H550" s="231">
        <v>2</v>
      </c>
      <c r="I550" s="232"/>
      <c r="J550" s="232"/>
      <c r="K550" s="13"/>
      <c r="L550" s="13"/>
      <c r="M550" s="228"/>
      <c r="N550" s="233"/>
      <c r="O550" s="234"/>
      <c r="P550" s="234"/>
      <c r="Q550" s="234"/>
      <c r="R550" s="234"/>
      <c r="S550" s="234"/>
      <c r="T550" s="234"/>
      <c r="U550" s="234"/>
      <c r="V550" s="234"/>
      <c r="W550" s="234"/>
      <c r="X550" s="235"/>
      <c r="Y550" s="13"/>
      <c r="Z550" s="13"/>
      <c r="AA550" s="13"/>
      <c r="AB550" s="13"/>
      <c r="AC550" s="13"/>
      <c r="AD550" s="13"/>
      <c r="AE550" s="13"/>
      <c r="AT550" s="229" t="s">
        <v>291</v>
      </c>
      <c r="AU550" s="229" t="s">
        <v>89</v>
      </c>
      <c r="AV550" s="13" t="s">
        <v>89</v>
      </c>
      <c r="AW550" s="13" t="s">
        <v>4</v>
      </c>
      <c r="AX550" s="13" t="s">
        <v>80</v>
      </c>
      <c r="AY550" s="229" t="s">
        <v>167</v>
      </c>
    </row>
    <row r="551" s="14" customFormat="1">
      <c r="A551" s="14"/>
      <c r="B551" s="236"/>
      <c r="C551" s="14"/>
      <c r="D551" s="219" t="s">
        <v>291</v>
      </c>
      <c r="E551" s="237" t="s">
        <v>1</v>
      </c>
      <c r="F551" s="238" t="s">
        <v>294</v>
      </c>
      <c r="G551" s="14"/>
      <c r="H551" s="239">
        <v>16</v>
      </c>
      <c r="I551" s="240"/>
      <c r="J551" s="240"/>
      <c r="K551" s="14"/>
      <c r="L551" s="14"/>
      <c r="M551" s="236"/>
      <c r="N551" s="241"/>
      <c r="O551" s="242"/>
      <c r="P551" s="242"/>
      <c r="Q551" s="242"/>
      <c r="R551" s="242"/>
      <c r="S551" s="242"/>
      <c r="T551" s="242"/>
      <c r="U551" s="242"/>
      <c r="V551" s="242"/>
      <c r="W551" s="242"/>
      <c r="X551" s="243"/>
      <c r="Y551" s="14"/>
      <c r="Z551" s="14"/>
      <c r="AA551" s="14"/>
      <c r="AB551" s="14"/>
      <c r="AC551" s="14"/>
      <c r="AD551" s="14"/>
      <c r="AE551" s="14"/>
      <c r="AT551" s="237" t="s">
        <v>291</v>
      </c>
      <c r="AU551" s="237" t="s">
        <v>89</v>
      </c>
      <c r="AV551" s="14" t="s">
        <v>185</v>
      </c>
      <c r="AW551" s="14" t="s">
        <v>4</v>
      </c>
      <c r="AX551" s="14" t="s">
        <v>87</v>
      </c>
      <c r="AY551" s="237" t="s">
        <v>167</v>
      </c>
    </row>
    <row r="552" s="2" customFormat="1" ht="24" customHeight="1">
      <c r="A552" s="38"/>
      <c r="B552" s="204"/>
      <c r="C552" s="205" t="s">
        <v>1060</v>
      </c>
      <c r="D552" s="205" t="s">
        <v>170</v>
      </c>
      <c r="E552" s="206" t="s">
        <v>1061</v>
      </c>
      <c r="F552" s="207" t="s">
        <v>1062</v>
      </c>
      <c r="G552" s="208" t="s">
        <v>462</v>
      </c>
      <c r="H552" s="209">
        <v>1019.93</v>
      </c>
      <c r="I552" s="210"/>
      <c r="J552" s="210"/>
      <c r="K552" s="211">
        <f>ROUND(P552*H552,2)</f>
        <v>0</v>
      </c>
      <c r="L552" s="207" t="s">
        <v>174</v>
      </c>
      <c r="M552" s="39"/>
      <c r="N552" s="212" t="s">
        <v>1</v>
      </c>
      <c r="O552" s="213" t="s">
        <v>43</v>
      </c>
      <c r="P552" s="214">
        <f>I552+J552</f>
        <v>0</v>
      </c>
      <c r="Q552" s="214">
        <f>ROUND(I552*H552,2)</f>
        <v>0</v>
      </c>
      <c r="R552" s="214">
        <f>ROUND(J552*H552,2)</f>
        <v>0</v>
      </c>
      <c r="S552" s="77"/>
      <c r="T552" s="215">
        <f>S552*H552</f>
        <v>0</v>
      </c>
      <c r="U552" s="215">
        <v>0.16849</v>
      </c>
      <c r="V552" s="215">
        <f>U552*H552</f>
        <v>171.84800569999999</v>
      </c>
      <c r="W552" s="215">
        <v>0</v>
      </c>
      <c r="X552" s="216">
        <f>W552*H552</f>
        <v>0</v>
      </c>
      <c r="Y552" s="38"/>
      <c r="Z552" s="38"/>
      <c r="AA552" s="38"/>
      <c r="AB552" s="38"/>
      <c r="AC552" s="38"/>
      <c r="AD552" s="38"/>
      <c r="AE552" s="38"/>
      <c r="AR552" s="217" t="s">
        <v>185</v>
      </c>
      <c r="AT552" s="217" t="s">
        <v>170</v>
      </c>
      <c r="AU552" s="217" t="s">
        <v>89</v>
      </c>
      <c r="AY552" s="19" t="s">
        <v>167</v>
      </c>
      <c r="BE552" s="218">
        <f>IF(O552="základní",K552,0)</f>
        <v>0</v>
      </c>
      <c r="BF552" s="218">
        <f>IF(O552="snížená",K552,0)</f>
        <v>0</v>
      </c>
      <c r="BG552" s="218">
        <f>IF(O552="zákl. přenesená",K552,0)</f>
        <v>0</v>
      </c>
      <c r="BH552" s="218">
        <f>IF(O552="sníž. přenesená",K552,0)</f>
        <v>0</v>
      </c>
      <c r="BI552" s="218">
        <f>IF(O552="nulová",K552,0)</f>
        <v>0</v>
      </c>
      <c r="BJ552" s="19" t="s">
        <v>87</v>
      </c>
      <c r="BK552" s="218">
        <f>ROUND(P552*H552,2)</f>
        <v>0</v>
      </c>
      <c r="BL552" s="19" t="s">
        <v>185</v>
      </c>
      <c r="BM552" s="217" t="s">
        <v>1063</v>
      </c>
    </row>
    <row r="553" s="2" customFormat="1">
      <c r="A553" s="38"/>
      <c r="B553" s="39"/>
      <c r="C553" s="38"/>
      <c r="D553" s="219" t="s">
        <v>177</v>
      </c>
      <c r="E553" s="38"/>
      <c r="F553" s="220" t="s">
        <v>1064</v>
      </c>
      <c r="G553" s="38"/>
      <c r="H553" s="38"/>
      <c r="I553" s="134"/>
      <c r="J553" s="134"/>
      <c r="K553" s="38"/>
      <c r="L553" s="38"/>
      <c r="M553" s="39"/>
      <c r="N553" s="221"/>
      <c r="O553" s="222"/>
      <c r="P553" s="77"/>
      <c r="Q553" s="77"/>
      <c r="R553" s="77"/>
      <c r="S553" s="77"/>
      <c r="T553" s="77"/>
      <c r="U553" s="77"/>
      <c r="V553" s="77"/>
      <c r="W553" s="77"/>
      <c r="X553" s="78"/>
      <c r="Y553" s="38"/>
      <c r="Z553" s="38"/>
      <c r="AA553" s="38"/>
      <c r="AB553" s="38"/>
      <c r="AC553" s="38"/>
      <c r="AD553" s="38"/>
      <c r="AE553" s="38"/>
      <c r="AT553" s="19" t="s">
        <v>177</v>
      </c>
      <c r="AU553" s="19" t="s">
        <v>89</v>
      </c>
    </row>
    <row r="554" s="2" customFormat="1">
      <c r="A554" s="38"/>
      <c r="B554" s="39"/>
      <c r="C554" s="38"/>
      <c r="D554" s="219" t="s">
        <v>288</v>
      </c>
      <c r="E554" s="38"/>
      <c r="F554" s="223" t="s">
        <v>1065</v>
      </c>
      <c r="G554" s="38"/>
      <c r="H554" s="38"/>
      <c r="I554" s="134"/>
      <c r="J554" s="134"/>
      <c r="K554" s="38"/>
      <c r="L554" s="38"/>
      <c r="M554" s="39"/>
      <c r="N554" s="221"/>
      <c r="O554" s="222"/>
      <c r="P554" s="77"/>
      <c r="Q554" s="77"/>
      <c r="R554" s="77"/>
      <c r="S554" s="77"/>
      <c r="T554" s="77"/>
      <c r="U554" s="77"/>
      <c r="V554" s="77"/>
      <c r="W554" s="77"/>
      <c r="X554" s="78"/>
      <c r="Y554" s="38"/>
      <c r="Z554" s="38"/>
      <c r="AA554" s="38"/>
      <c r="AB554" s="38"/>
      <c r="AC554" s="38"/>
      <c r="AD554" s="38"/>
      <c r="AE554" s="38"/>
      <c r="AT554" s="19" t="s">
        <v>288</v>
      </c>
      <c r="AU554" s="19" t="s">
        <v>89</v>
      </c>
    </row>
    <row r="555" s="13" customFormat="1">
      <c r="A555" s="13"/>
      <c r="B555" s="228"/>
      <c r="C555" s="13"/>
      <c r="D555" s="219" t="s">
        <v>291</v>
      </c>
      <c r="E555" s="229" t="s">
        <v>1</v>
      </c>
      <c r="F555" s="230" t="s">
        <v>1066</v>
      </c>
      <c r="G555" s="13"/>
      <c r="H555" s="231">
        <v>557.91999999999996</v>
      </c>
      <c r="I555" s="232"/>
      <c r="J555" s="232"/>
      <c r="K555" s="13"/>
      <c r="L555" s="13"/>
      <c r="M555" s="228"/>
      <c r="N555" s="233"/>
      <c r="O555" s="234"/>
      <c r="P555" s="234"/>
      <c r="Q555" s="234"/>
      <c r="R555" s="234"/>
      <c r="S555" s="234"/>
      <c r="T555" s="234"/>
      <c r="U555" s="234"/>
      <c r="V555" s="234"/>
      <c r="W555" s="234"/>
      <c r="X555" s="235"/>
      <c r="Y555" s="13"/>
      <c r="Z555" s="13"/>
      <c r="AA555" s="13"/>
      <c r="AB555" s="13"/>
      <c r="AC555" s="13"/>
      <c r="AD555" s="13"/>
      <c r="AE555" s="13"/>
      <c r="AT555" s="229" t="s">
        <v>291</v>
      </c>
      <c r="AU555" s="229" t="s">
        <v>89</v>
      </c>
      <c r="AV555" s="13" t="s">
        <v>89</v>
      </c>
      <c r="AW555" s="13" t="s">
        <v>4</v>
      </c>
      <c r="AX555" s="13" t="s">
        <v>80</v>
      </c>
      <c r="AY555" s="229" t="s">
        <v>167</v>
      </c>
    </row>
    <row r="556" s="13" customFormat="1">
      <c r="A556" s="13"/>
      <c r="B556" s="228"/>
      <c r="C556" s="13"/>
      <c r="D556" s="219" t="s">
        <v>291</v>
      </c>
      <c r="E556" s="229" t="s">
        <v>1</v>
      </c>
      <c r="F556" s="230" t="s">
        <v>1067</v>
      </c>
      <c r="G556" s="13"/>
      <c r="H556" s="231">
        <v>443.00999999999999</v>
      </c>
      <c r="I556" s="232"/>
      <c r="J556" s="232"/>
      <c r="K556" s="13"/>
      <c r="L556" s="13"/>
      <c r="M556" s="228"/>
      <c r="N556" s="233"/>
      <c r="O556" s="234"/>
      <c r="P556" s="234"/>
      <c r="Q556" s="234"/>
      <c r="R556" s="234"/>
      <c r="S556" s="234"/>
      <c r="T556" s="234"/>
      <c r="U556" s="234"/>
      <c r="V556" s="234"/>
      <c r="W556" s="234"/>
      <c r="X556" s="235"/>
      <c r="Y556" s="13"/>
      <c r="Z556" s="13"/>
      <c r="AA556" s="13"/>
      <c r="AB556" s="13"/>
      <c r="AC556" s="13"/>
      <c r="AD556" s="13"/>
      <c r="AE556" s="13"/>
      <c r="AT556" s="229" t="s">
        <v>291</v>
      </c>
      <c r="AU556" s="229" t="s">
        <v>89</v>
      </c>
      <c r="AV556" s="13" t="s">
        <v>89</v>
      </c>
      <c r="AW556" s="13" t="s">
        <v>4</v>
      </c>
      <c r="AX556" s="13" t="s">
        <v>80</v>
      </c>
      <c r="AY556" s="229" t="s">
        <v>167</v>
      </c>
    </row>
    <row r="557" s="13" customFormat="1">
      <c r="A557" s="13"/>
      <c r="B557" s="228"/>
      <c r="C557" s="13"/>
      <c r="D557" s="219" t="s">
        <v>291</v>
      </c>
      <c r="E557" s="229" t="s">
        <v>1</v>
      </c>
      <c r="F557" s="230" t="s">
        <v>261</v>
      </c>
      <c r="G557" s="13"/>
      <c r="H557" s="231">
        <v>19</v>
      </c>
      <c r="I557" s="232"/>
      <c r="J557" s="232"/>
      <c r="K557" s="13"/>
      <c r="L557" s="13"/>
      <c r="M557" s="228"/>
      <c r="N557" s="233"/>
      <c r="O557" s="234"/>
      <c r="P557" s="234"/>
      <c r="Q557" s="234"/>
      <c r="R557" s="234"/>
      <c r="S557" s="234"/>
      <c r="T557" s="234"/>
      <c r="U557" s="234"/>
      <c r="V557" s="234"/>
      <c r="W557" s="234"/>
      <c r="X557" s="235"/>
      <c r="Y557" s="13"/>
      <c r="Z557" s="13"/>
      <c r="AA557" s="13"/>
      <c r="AB557" s="13"/>
      <c r="AC557" s="13"/>
      <c r="AD557" s="13"/>
      <c r="AE557" s="13"/>
      <c r="AT557" s="229" t="s">
        <v>291</v>
      </c>
      <c r="AU557" s="229" t="s">
        <v>89</v>
      </c>
      <c r="AV557" s="13" t="s">
        <v>89</v>
      </c>
      <c r="AW557" s="13" t="s">
        <v>4</v>
      </c>
      <c r="AX557" s="13" t="s">
        <v>80</v>
      </c>
      <c r="AY557" s="229" t="s">
        <v>167</v>
      </c>
    </row>
    <row r="558" s="14" customFormat="1">
      <c r="A558" s="14"/>
      <c r="B558" s="236"/>
      <c r="C558" s="14"/>
      <c r="D558" s="219" t="s">
        <v>291</v>
      </c>
      <c r="E558" s="237" t="s">
        <v>1</v>
      </c>
      <c r="F558" s="238" t="s">
        <v>294</v>
      </c>
      <c r="G558" s="14"/>
      <c r="H558" s="239">
        <v>1019.93</v>
      </c>
      <c r="I558" s="240"/>
      <c r="J558" s="240"/>
      <c r="K558" s="14"/>
      <c r="L558" s="14"/>
      <c r="M558" s="236"/>
      <c r="N558" s="241"/>
      <c r="O558" s="242"/>
      <c r="P558" s="242"/>
      <c r="Q558" s="242"/>
      <c r="R558" s="242"/>
      <c r="S558" s="242"/>
      <c r="T558" s="242"/>
      <c r="U558" s="242"/>
      <c r="V558" s="242"/>
      <c r="W558" s="242"/>
      <c r="X558" s="243"/>
      <c r="Y558" s="14"/>
      <c r="Z558" s="14"/>
      <c r="AA558" s="14"/>
      <c r="AB558" s="14"/>
      <c r="AC558" s="14"/>
      <c r="AD558" s="14"/>
      <c r="AE558" s="14"/>
      <c r="AT558" s="237" t="s">
        <v>291</v>
      </c>
      <c r="AU558" s="237" t="s">
        <v>89</v>
      </c>
      <c r="AV558" s="14" t="s">
        <v>185</v>
      </c>
      <c r="AW558" s="14" t="s">
        <v>4</v>
      </c>
      <c r="AX558" s="14" t="s">
        <v>87</v>
      </c>
      <c r="AY558" s="237" t="s">
        <v>167</v>
      </c>
    </row>
    <row r="559" s="2" customFormat="1" ht="24" customHeight="1">
      <c r="A559" s="38"/>
      <c r="B559" s="204"/>
      <c r="C559" s="260" t="s">
        <v>1068</v>
      </c>
      <c r="D559" s="260" t="s">
        <v>648</v>
      </c>
      <c r="E559" s="261" t="s">
        <v>1069</v>
      </c>
      <c r="F559" s="262" t="s">
        <v>1070</v>
      </c>
      <c r="G559" s="263" t="s">
        <v>462</v>
      </c>
      <c r="H559" s="264">
        <v>576.91999999999996</v>
      </c>
      <c r="I559" s="265"/>
      <c r="J559" s="266"/>
      <c r="K559" s="267">
        <f>ROUND(P559*H559,2)</f>
        <v>0</v>
      </c>
      <c r="L559" s="262" t="s">
        <v>174</v>
      </c>
      <c r="M559" s="268"/>
      <c r="N559" s="269" t="s">
        <v>1</v>
      </c>
      <c r="O559" s="213" t="s">
        <v>43</v>
      </c>
      <c r="P559" s="214">
        <f>I559+J559</f>
        <v>0</v>
      </c>
      <c r="Q559" s="214">
        <f>ROUND(I559*H559,2)</f>
        <v>0</v>
      </c>
      <c r="R559" s="214">
        <f>ROUND(J559*H559,2)</f>
        <v>0</v>
      </c>
      <c r="S559" s="77"/>
      <c r="T559" s="215">
        <f>S559*H559</f>
        <v>0</v>
      </c>
      <c r="U559" s="215">
        <v>0.125</v>
      </c>
      <c r="V559" s="215">
        <f>U559*H559</f>
        <v>72.114999999999995</v>
      </c>
      <c r="W559" s="215">
        <v>0</v>
      </c>
      <c r="X559" s="216">
        <f>W559*H559</f>
        <v>0</v>
      </c>
      <c r="Y559" s="38"/>
      <c r="Z559" s="38"/>
      <c r="AA559" s="38"/>
      <c r="AB559" s="38"/>
      <c r="AC559" s="38"/>
      <c r="AD559" s="38"/>
      <c r="AE559" s="38"/>
      <c r="AR559" s="217" t="s">
        <v>207</v>
      </c>
      <c r="AT559" s="217" t="s">
        <v>648</v>
      </c>
      <c r="AU559" s="217" t="s">
        <v>89</v>
      </c>
      <c r="AY559" s="19" t="s">
        <v>167</v>
      </c>
      <c r="BE559" s="218">
        <f>IF(O559="základní",K559,0)</f>
        <v>0</v>
      </c>
      <c r="BF559" s="218">
        <f>IF(O559="snížená",K559,0)</f>
        <v>0</v>
      </c>
      <c r="BG559" s="218">
        <f>IF(O559="zákl. přenesená",K559,0)</f>
        <v>0</v>
      </c>
      <c r="BH559" s="218">
        <f>IF(O559="sníž. přenesená",K559,0)</f>
        <v>0</v>
      </c>
      <c r="BI559" s="218">
        <f>IF(O559="nulová",K559,0)</f>
        <v>0</v>
      </c>
      <c r="BJ559" s="19" t="s">
        <v>87</v>
      </c>
      <c r="BK559" s="218">
        <f>ROUND(P559*H559,2)</f>
        <v>0</v>
      </c>
      <c r="BL559" s="19" t="s">
        <v>185</v>
      </c>
      <c r="BM559" s="217" t="s">
        <v>1071</v>
      </c>
    </row>
    <row r="560" s="2" customFormat="1">
      <c r="A560" s="38"/>
      <c r="B560" s="39"/>
      <c r="C560" s="38"/>
      <c r="D560" s="219" t="s">
        <v>177</v>
      </c>
      <c r="E560" s="38"/>
      <c r="F560" s="220" t="s">
        <v>1070</v>
      </c>
      <c r="G560" s="38"/>
      <c r="H560" s="38"/>
      <c r="I560" s="134"/>
      <c r="J560" s="134"/>
      <c r="K560" s="38"/>
      <c r="L560" s="38"/>
      <c r="M560" s="39"/>
      <c r="N560" s="221"/>
      <c r="O560" s="222"/>
      <c r="P560" s="77"/>
      <c r="Q560" s="77"/>
      <c r="R560" s="77"/>
      <c r="S560" s="77"/>
      <c r="T560" s="77"/>
      <c r="U560" s="77"/>
      <c r="V560" s="77"/>
      <c r="W560" s="77"/>
      <c r="X560" s="78"/>
      <c r="Y560" s="38"/>
      <c r="Z560" s="38"/>
      <c r="AA560" s="38"/>
      <c r="AB560" s="38"/>
      <c r="AC560" s="38"/>
      <c r="AD560" s="38"/>
      <c r="AE560" s="38"/>
      <c r="AT560" s="19" t="s">
        <v>177</v>
      </c>
      <c r="AU560" s="19" t="s">
        <v>89</v>
      </c>
    </row>
    <row r="561" s="2" customFormat="1">
      <c r="A561" s="38"/>
      <c r="B561" s="39"/>
      <c r="C561" s="38"/>
      <c r="D561" s="219" t="s">
        <v>189</v>
      </c>
      <c r="E561" s="38"/>
      <c r="F561" s="223" t="s">
        <v>1072</v>
      </c>
      <c r="G561" s="38"/>
      <c r="H561" s="38"/>
      <c r="I561" s="134"/>
      <c r="J561" s="134"/>
      <c r="K561" s="38"/>
      <c r="L561" s="38"/>
      <c r="M561" s="39"/>
      <c r="N561" s="221"/>
      <c r="O561" s="222"/>
      <c r="P561" s="77"/>
      <c r="Q561" s="77"/>
      <c r="R561" s="77"/>
      <c r="S561" s="77"/>
      <c r="T561" s="77"/>
      <c r="U561" s="77"/>
      <c r="V561" s="77"/>
      <c r="W561" s="77"/>
      <c r="X561" s="78"/>
      <c r="Y561" s="38"/>
      <c r="Z561" s="38"/>
      <c r="AA561" s="38"/>
      <c r="AB561" s="38"/>
      <c r="AC561" s="38"/>
      <c r="AD561" s="38"/>
      <c r="AE561" s="38"/>
      <c r="AT561" s="19" t="s">
        <v>189</v>
      </c>
      <c r="AU561" s="19" t="s">
        <v>89</v>
      </c>
    </row>
    <row r="562" s="13" customFormat="1">
      <c r="A562" s="13"/>
      <c r="B562" s="228"/>
      <c r="C562" s="13"/>
      <c r="D562" s="219" t="s">
        <v>291</v>
      </c>
      <c r="E562" s="229" t="s">
        <v>1</v>
      </c>
      <c r="F562" s="230" t="s">
        <v>1073</v>
      </c>
      <c r="G562" s="13"/>
      <c r="H562" s="231">
        <v>557.91999999999996</v>
      </c>
      <c r="I562" s="232"/>
      <c r="J562" s="232"/>
      <c r="K562" s="13"/>
      <c r="L562" s="13"/>
      <c r="M562" s="228"/>
      <c r="N562" s="233"/>
      <c r="O562" s="234"/>
      <c r="P562" s="234"/>
      <c r="Q562" s="234"/>
      <c r="R562" s="234"/>
      <c r="S562" s="234"/>
      <c r="T562" s="234"/>
      <c r="U562" s="234"/>
      <c r="V562" s="234"/>
      <c r="W562" s="234"/>
      <c r="X562" s="235"/>
      <c r="Y562" s="13"/>
      <c r="Z562" s="13"/>
      <c r="AA562" s="13"/>
      <c r="AB562" s="13"/>
      <c r="AC562" s="13"/>
      <c r="AD562" s="13"/>
      <c r="AE562" s="13"/>
      <c r="AT562" s="229" t="s">
        <v>291</v>
      </c>
      <c r="AU562" s="229" t="s">
        <v>89</v>
      </c>
      <c r="AV562" s="13" t="s">
        <v>89</v>
      </c>
      <c r="AW562" s="13" t="s">
        <v>4</v>
      </c>
      <c r="AX562" s="13" t="s">
        <v>80</v>
      </c>
      <c r="AY562" s="229" t="s">
        <v>167</v>
      </c>
    </row>
    <row r="563" s="13" customFormat="1">
      <c r="A563" s="13"/>
      <c r="B563" s="228"/>
      <c r="C563" s="13"/>
      <c r="D563" s="219" t="s">
        <v>291</v>
      </c>
      <c r="E563" s="229" t="s">
        <v>1</v>
      </c>
      <c r="F563" s="230" t="s">
        <v>1074</v>
      </c>
      <c r="G563" s="13"/>
      <c r="H563" s="231">
        <v>19</v>
      </c>
      <c r="I563" s="232"/>
      <c r="J563" s="232"/>
      <c r="K563" s="13"/>
      <c r="L563" s="13"/>
      <c r="M563" s="228"/>
      <c r="N563" s="233"/>
      <c r="O563" s="234"/>
      <c r="P563" s="234"/>
      <c r="Q563" s="234"/>
      <c r="R563" s="234"/>
      <c r="S563" s="234"/>
      <c r="T563" s="234"/>
      <c r="U563" s="234"/>
      <c r="V563" s="234"/>
      <c r="W563" s="234"/>
      <c r="X563" s="235"/>
      <c r="Y563" s="13"/>
      <c r="Z563" s="13"/>
      <c r="AA563" s="13"/>
      <c r="AB563" s="13"/>
      <c r="AC563" s="13"/>
      <c r="AD563" s="13"/>
      <c r="AE563" s="13"/>
      <c r="AT563" s="229" t="s">
        <v>291</v>
      </c>
      <c r="AU563" s="229" t="s">
        <v>89</v>
      </c>
      <c r="AV563" s="13" t="s">
        <v>89</v>
      </c>
      <c r="AW563" s="13" t="s">
        <v>4</v>
      </c>
      <c r="AX563" s="13" t="s">
        <v>80</v>
      </c>
      <c r="AY563" s="229" t="s">
        <v>167</v>
      </c>
    </row>
    <row r="564" s="14" customFormat="1">
      <c r="A564" s="14"/>
      <c r="B564" s="236"/>
      <c r="C564" s="14"/>
      <c r="D564" s="219" t="s">
        <v>291</v>
      </c>
      <c r="E564" s="237" t="s">
        <v>1</v>
      </c>
      <c r="F564" s="238" t="s">
        <v>294</v>
      </c>
      <c r="G564" s="14"/>
      <c r="H564" s="239">
        <v>576.91999999999996</v>
      </c>
      <c r="I564" s="240"/>
      <c r="J564" s="240"/>
      <c r="K564" s="14"/>
      <c r="L564" s="14"/>
      <c r="M564" s="236"/>
      <c r="N564" s="241"/>
      <c r="O564" s="242"/>
      <c r="P564" s="242"/>
      <c r="Q564" s="242"/>
      <c r="R564" s="242"/>
      <c r="S564" s="242"/>
      <c r="T564" s="242"/>
      <c r="U564" s="242"/>
      <c r="V564" s="242"/>
      <c r="W564" s="242"/>
      <c r="X564" s="243"/>
      <c r="Y564" s="14"/>
      <c r="Z564" s="14"/>
      <c r="AA564" s="14"/>
      <c r="AB564" s="14"/>
      <c r="AC564" s="14"/>
      <c r="AD564" s="14"/>
      <c r="AE564" s="14"/>
      <c r="AT564" s="237" t="s">
        <v>291</v>
      </c>
      <c r="AU564" s="237" t="s">
        <v>89</v>
      </c>
      <c r="AV564" s="14" t="s">
        <v>185</v>
      </c>
      <c r="AW564" s="14" t="s">
        <v>4</v>
      </c>
      <c r="AX564" s="14" t="s">
        <v>87</v>
      </c>
      <c r="AY564" s="237" t="s">
        <v>167</v>
      </c>
    </row>
    <row r="565" s="2" customFormat="1" ht="24" customHeight="1">
      <c r="A565" s="38"/>
      <c r="B565" s="204"/>
      <c r="C565" s="260" t="s">
        <v>340</v>
      </c>
      <c r="D565" s="260" t="s">
        <v>648</v>
      </c>
      <c r="E565" s="261" t="s">
        <v>1075</v>
      </c>
      <c r="F565" s="262" t="s">
        <v>1070</v>
      </c>
      <c r="G565" s="263" t="s">
        <v>462</v>
      </c>
      <c r="H565" s="264">
        <v>443.00999999999999</v>
      </c>
      <c r="I565" s="265"/>
      <c r="J565" s="266"/>
      <c r="K565" s="267">
        <f>ROUND(P565*H565,2)</f>
        <v>0</v>
      </c>
      <c r="L565" s="262" t="s">
        <v>174</v>
      </c>
      <c r="M565" s="268"/>
      <c r="N565" s="269" t="s">
        <v>1</v>
      </c>
      <c r="O565" s="213" t="s">
        <v>43</v>
      </c>
      <c r="P565" s="214">
        <f>I565+J565</f>
        <v>0</v>
      </c>
      <c r="Q565" s="214">
        <f>ROUND(I565*H565,2)</f>
        <v>0</v>
      </c>
      <c r="R565" s="214">
        <f>ROUND(J565*H565,2)</f>
        <v>0</v>
      </c>
      <c r="S565" s="77"/>
      <c r="T565" s="215">
        <f>S565*H565</f>
        <v>0</v>
      </c>
      <c r="U565" s="215">
        <v>0.125</v>
      </c>
      <c r="V565" s="215">
        <f>U565*H565</f>
        <v>55.376249999999999</v>
      </c>
      <c r="W565" s="215">
        <v>0</v>
      </c>
      <c r="X565" s="216">
        <f>W565*H565</f>
        <v>0</v>
      </c>
      <c r="Y565" s="38"/>
      <c r="Z565" s="38"/>
      <c r="AA565" s="38"/>
      <c r="AB565" s="38"/>
      <c r="AC565" s="38"/>
      <c r="AD565" s="38"/>
      <c r="AE565" s="38"/>
      <c r="AR565" s="217" t="s">
        <v>207</v>
      </c>
      <c r="AT565" s="217" t="s">
        <v>648</v>
      </c>
      <c r="AU565" s="217" t="s">
        <v>89</v>
      </c>
      <c r="AY565" s="19" t="s">
        <v>167</v>
      </c>
      <c r="BE565" s="218">
        <f>IF(O565="základní",K565,0)</f>
        <v>0</v>
      </c>
      <c r="BF565" s="218">
        <f>IF(O565="snížená",K565,0)</f>
        <v>0</v>
      </c>
      <c r="BG565" s="218">
        <f>IF(O565="zákl. přenesená",K565,0)</f>
        <v>0</v>
      </c>
      <c r="BH565" s="218">
        <f>IF(O565="sníž. přenesená",K565,0)</f>
        <v>0</v>
      </c>
      <c r="BI565" s="218">
        <f>IF(O565="nulová",K565,0)</f>
        <v>0</v>
      </c>
      <c r="BJ565" s="19" t="s">
        <v>87</v>
      </c>
      <c r="BK565" s="218">
        <f>ROUND(P565*H565,2)</f>
        <v>0</v>
      </c>
      <c r="BL565" s="19" t="s">
        <v>185</v>
      </c>
      <c r="BM565" s="217" t="s">
        <v>1076</v>
      </c>
    </row>
    <row r="566" s="2" customFormat="1">
      <c r="A566" s="38"/>
      <c r="B566" s="39"/>
      <c r="C566" s="38"/>
      <c r="D566" s="219" t="s">
        <v>177</v>
      </c>
      <c r="E566" s="38"/>
      <c r="F566" s="220" t="s">
        <v>1070</v>
      </c>
      <c r="G566" s="38"/>
      <c r="H566" s="38"/>
      <c r="I566" s="134"/>
      <c r="J566" s="134"/>
      <c r="K566" s="38"/>
      <c r="L566" s="38"/>
      <c r="M566" s="39"/>
      <c r="N566" s="221"/>
      <c r="O566" s="222"/>
      <c r="P566" s="77"/>
      <c r="Q566" s="77"/>
      <c r="R566" s="77"/>
      <c r="S566" s="77"/>
      <c r="T566" s="77"/>
      <c r="U566" s="77"/>
      <c r="V566" s="77"/>
      <c r="W566" s="77"/>
      <c r="X566" s="78"/>
      <c r="Y566" s="38"/>
      <c r="Z566" s="38"/>
      <c r="AA566" s="38"/>
      <c r="AB566" s="38"/>
      <c r="AC566" s="38"/>
      <c r="AD566" s="38"/>
      <c r="AE566" s="38"/>
      <c r="AT566" s="19" t="s">
        <v>177</v>
      </c>
      <c r="AU566" s="19" t="s">
        <v>89</v>
      </c>
    </row>
    <row r="567" s="2" customFormat="1">
      <c r="A567" s="38"/>
      <c r="B567" s="39"/>
      <c r="C567" s="38"/>
      <c r="D567" s="219" t="s">
        <v>189</v>
      </c>
      <c r="E567" s="38"/>
      <c r="F567" s="223" t="s">
        <v>1072</v>
      </c>
      <c r="G567" s="38"/>
      <c r="H567" s="38"/>
      <c r="I567" s="134"/>
      <c r="J567" s="134"/>
      <c r="K567" s="38"/>
      <c r="L567" s="38"/>
      <c r="M567" s="39"/>
      <c r="N567" s="221"/>
      <c r="O567" s="222"/>
      <c r="P567" s="77"/>
      <c r="Q567" s="77"/>
      <c r="R567" s="77"/>
      <c r="S567" s="77"/>
      <c r="T567" s="77"/>
      <c r="U567" s="77"/>
      <c r="V567" s="77"/>
      <c r="W567" s="77"/>
      <c r="X567" s="78"/>
      <c r="Y567" s="38"/>
      <c r="Z567" s="38"/>
      <c r="AA567" s="38"/>
      <c r="AB567" s="38"/>
      <c r="AC567" s="38"/>
      <c r="AD567" s="38"/>
      <c r="AE567" s="38"/>
      <c r="AT567" s="19" t="s">
        <v>189</v>
      </c>
      <c r="AU567" s="19" t="s">
        <v>89</v>
      </c>
    </row>
    <row r="568" s="13" customFormat="1">
      <c r="A568" s="13"/>
      <c r="B568" s="228"/>
      <c r="C568" s="13"/>
      <c r="D568" s="219" t="s">
        <v>291</v>
      </c>
      <c r="E568" s="229" t="s">
        <v>1</v>
      </c>
      <c r="F568" s="230" t="s">
        <v>1077</v>
      </c>
      <c r="G568" s="13"/>
      <c r="H568" s="231">
        <v>443.00999999999999</v>
      </c>
      <c r="I568" s="232"/>
      <c r="J568" s="232"/>
      <c r="K568" s="13"/>
      <c r="L568" s="13"/>
      <c r="M568" s="228"/>
      <c r="N568" s="233"/>
      <c r="O568" s="234"/>
      <c r="P568" s="234"/>
      <c r="Q568" s="234"/>
      <c r="R568" s="234"/>
      <c r="S568" s="234"/>
      <c r="T568" s="234"/>
      <c r="U568" s="234"/>
      <c r="V568" s="234"/>
      <c r="W568" s="234"/>
      <c r="X568" s="235"/>
      <c r="Y568" s="13"/>
      <c r="Z568" s="13"/>
      <c r="AA568" s="13"/>
      <c r="AB568" s="13"/>
      <c r="AC568" s="13"/>
      <c r="AD568" s="13"/>
      <c r="AE568" s="13"/>
      <c r="AT568" s="229" t="s">
        <v>291</v>
      </c>
      <c r="AU568" s="229" t="s">
        <v>89</v>
      </c>
      <c r="AV568" s="13" t="s">
        <v>89</v>
      </c>
      <c r="AW568" s="13" t="s">
        <v>4</v>
      </c>
      <c r="AX568" s="13" t="s">
        <v>87</v>
      </c>
      <c r="AY568" s="229" t="s">
        <v>167</v>
      </c>
    </row>
    <row r="569" s="2" customFormat="1" ht="24" customHeight="1">
      <c r="A569" s="38"/>
      <c r="B569" s="204"/>
      <c r="C569" s="205" t="s">
        <v>1078</v>
      </c>
      <c r="D569" s="205" t="s">
        <v>170</v>
      </c>
      <c r="E569" s="206" t="s">
        <v>1079</v>
      </c>
      <c r="F569" s="207" t="s">
        <v>1080</v>
      </c>
      <c r="G569" s="208" t="s">
        <v>462</v>
      </c>
      <c r="H569" s="209">
        <v>354.45999999999998</v>
      </c>
      <c r="I569" s="210"/>
      <c r="J569" s="210"/>
      <c r="K569" s="211">
        <f>ROUND(P569*H569,2)</f>
        <v>0</v>
      </c>
      <c r="L569" s="207" t="s">
        <v>174</v>
      </c>
      <c r="M569" s="39"/>
      <c r="N569" s="212" t="s">
        <v>1</v>
      </c>
      <c r="O569" s="213" t="s">
        <v>43</v>
      </c>
      <c r="P569" s="214">
        <f>I569+J569</f>
        <v>0</v>
      </c>
      <c r="Q569" s="214">
        <f>ROUND(I569*H569,2)</f>
        <v>0</v>
      </c>
      <c r="R569" s="214">
        <f>ROUND(J569*H569,2)</f>
        <v>0</v>
      </c>
      <c r="S569" s="77"/>
      <c r="T569" s="215">
        <f>S569*H569</f>
        <v>0</v>
      </c>
      <c r="U569" s="215">
        <v>0.14066999999999999</v>
      </c>
      <c r="V569" s="215">
        <f>U569*H569</f>
        <v>49.861888199999996</v>
      </c>
      <c r="W569" s="215">
        <v>0</v>
      </c>
      <c r="X569" s="216">
        <f>W569*H569</f>
        <v>0</v>
      </c>
      <c r="Y569" s="38"/>
      <c r="Z569" s="38"/>
      <c r="AA569" s="38"/>
      <c r="AB569" s="38"/>
      <c r="AC569" s="38"/>
      <c r="AD569" s="38"/>
      <c r="AE569" s="38"/>
      <c r="AR569" s="217" t="s">
        <v>185</v>
      </c>
      <c r="AT569" s="217" t="s">
        <v>170</v>
      </c>
      <c r="AU569" s="217" t="s">
        <v>89</v>
      </c>
      <c r="AY569" s="19" t="s">
        <v>167</v>
      </c>
      <c r="BE569" s="218">
        <f>IF(O569="základní",K569,0)</f>
        <v>0</v>
      </c>
      <c r="BF569" s="218">
        <f>IF(O569="snížená",K569,0)</f>
        <v>0</v>
      </c>
      <c r="BG569" s="218">
        <f>IF(O569="zákl. přenesená",K569,0)</f>
        <v>0</v>
      </c>
      <c r="BH569" s="218">
        <f>IF(O569="sníž. přenesená",K569,0)</f>
        <v>0</v>
      </c>
      <c r="BI569" s="218">
        <f>IF(O569="nulová",K569,0)</f>
        <v>0</v>
      </c>
      <c r="BJ569" s="19" t="s">
        <v>87</v>
      </c>
      <c r="BK569" s="218">
        <f>ROUND(P569*H569,2)</f>
        <v>0</v>
      </c>
      <c r="BL569" s="19" t="s">
        <v>185</v>
      </c>
      <c r="BM569" s="217" t="s">
        <v>1081</v>
      </c>
    </row>
    <row r="570" s="2" customFormat="1">
      <c r="A570" s="38"/>
      <c r="B570" s="39"/>
      <c r="C570" s="38"/>
      <c r="D570" s="219" t="s">
        <v>177</v>
      </c>
      <c r="E570" s="38"/>
      <c r="F570" s="220" t="s">
        <v>1082</v>
      </c>
      <c r="G570" s="38"/>
      <c r="H570" s="38"/>
      <c r="I570" s="134"/>
      <c r="J570" s="134"/>
      <c r="K570" s="38"/>
      <c r="L570" s="38"/>
      <c r="M570" s="39"/>
      <c r="N570" s="221"/>
      <c r="O570" s="222"/>
      <c r="P570" s="77"/>
      <c r="Q570" s="77"/>
      <c r="R570" s="77"/>
      <c r="S570" s="77"/>
      <c r="T570" s="77"/>
      <c r="U570" s="77"/>
      <c r="V570" s="77"/>
      <c r="W570" s="77"/>
      <c r="X570" s="78"/>
      <c r="Y570" s="38"/>
      <c r="Z570" s="38"/>
      <c r="AA570" s="38"/>
      <c r="AB570" s="38"/>
      <c r="AC570" s="38"/>
      <c r="AD570" s="38"/>
      <c r="AE570" s="38"/>
      <c r="AT570" s="19" t="s">
        <v>177</v>
      </c>
      <c r="AU570" s="19" t="s">
        <v>89</v>
      </c>
    </row>
    <row r="571" s="2" customFormat="1">
      <c r="A571" s="38"/>
      <c r="B571" s="39"/>
      <c r="C571" s="38"/>
      <c r="D571" s="219" t="s">
        <v>288</v>
      </c>
      <c r="E571" s="38"/>
      <c r="F571" s="223" t="s">
        <v>1065</v>
      </c>
      <c r="G571" s="38"/>
      <c r="H571" s="38"/>
      <c r="I571" s="134"/>
      <c r="J571" s="134"/>
      <c r="K571" s="38"/>
      <c r="L571" s="38"/>
      <c r="M571" s="39"/>
      <c r="N571" s="221"/>
      <c r="O571" s="222"/>
      <c r="P571" s="77"/>
      <c r="Q571" s="77"/>
      <c r="R571" s="77"/>
      <c r="S571" s="77"/>
      <c r="T571" s="77"/>
      <c r="U571" s="77"/>
      <c r="V571" s="77"/>
      <c r="W571" s="77"/>
      <c r="X571" s="78"/>
      <c r="Y571" s="38"/>
      <c r="Z571" s="38"/>
      <c r="AA571" s="38"/>
      <c r="AB571" s="38"/>
      <c r="AC571" s="38"/>
      <c r="AD571" s="38"/>
      <c r="AE571" s="38"/>
      <c r="AT571" s="19" t="s">
        <v>288</v>
      </c>
      <c r="AU571" s="19" t="s">
        <v>89</v>
      </c>
    </row>
    <row r="572" s="2" customFormat="1" ht="24" customHeight="1">
      <c r="A572" s="38"/>
      <c r="B572" s="204"/>
      <c r="C572" s="260" t="s">
        <v>1083</v>
      </c>
      <c r="D572" s="260" t="s">
        <v>648</v>
      </c>
      <c r="E572" s="261" t="s">
        <v>1084</v>
      </c>
      <c r="F572" s="262" t="s">
        <v>1085</v>
      </c>
      <c r="G572" s="263" t="s">
        <v>462</v>
      </c>
      <c r="H572" s="264">
        <v>307.36000000000001</v>
      </c>
      <c r="I572" s="265"/>
      <c r="J572" s="266"/>
      <c r="K572" s="267">
        <f>ROUND(P572*H572,2)</f>
        <v>0</v>
      </c>
      <c r="L572" s="262" t="s">
        <v>174</v>
      </c>
      <c r="M572" s="268"/>
      <c r="N572" s="269" t="s">
        <v>1</v>
      </c>
      <c r="O572" s="213" t="s">
        <v>43</v>
      </c>
      <c r="P572" s="214">
        <f>I572+J572</f>
        <v>0</v>
      </c>
      <c r="Q572" s="214">
        <f>ROUND(I572*H572,2)</f>
        <v>0</v>
      </c>
      <c r="R572" s="214">
        <f>ROUND(J572*H572,2)</f>
        <v>0</v>
      </c>
      <c r="S572" s="77"/>
      <c r="T572" s="215">
        <f>S572*H572</f>
        <v>0</v>
      </c>
      <c r="U572" s="215">
        <v>0.082000000000000003</v>
      </c>
      <c r="V572" s="215">
        <f>U572*H572</f>
        <v>25.203520000000001</v>
      </c>
      <c r="W572" s="215">
        <v>0</v>
      </c>
      <c r="X572" s="216">
        <f>W572*H572</f>
        <v>0</v>
      </c>
      <c r="Y572" s="38"/>
      <c r="Z572" s="38"/>
      <c r="AA572" s="38"/>
      <c r="AB572" s="38"/>
      <c r="AC572" s="38"/>
      <c r="AD572" s="38"/>
      <c r="AE572" s="38"/>
      <c r="AR572" s="217" t="s">
        <v>207</v>
      </c>
      <c r="AT572" s="217" t="s">
        <v>648</v>
      </c>
      <c r="AU572" s="217" t="s">
        <v>89</v>
      </c>
      <c r="AY572" s="19" t="s">
        <v>167</v>
      </c>
      <c r="BE572" s="218">
        <f>IF(O572="základní",K572,0)</f>
        <v>0</v>
      </c>
      <c r="BF572" s="218">
        <f>IF(O572="snížená",K572,0)</f>
        <v>0</v>
      </c>
      <c r="BG572" s="218">
        <f>IF(O572="zákl. přenesená",K572,0)</f>
        <v>0</v>
      </c>
      <c r="BH572" s="218">
        <f>IF(O572="sníž. přenesená",K572,0)</f>
        <v>0</v>
      </c>
      <c r="BI572" s="218">
        <f>IF(O572="nulová",K572,0)</f>
        <v>0</v>
      </c>
      <c r="BJ572" s="19" t="s">
        <v>87</v>
      </c>
      <c r="BK572" s="218">
        <f>ROUND(P572*H572,2)</f>
        <v>0</v>
      </c>
      <c r="BL572" s="19" t="s">
        <v>185</v>
      </c>
      <c r="BM572" s="217" t="s">
        <v>1086</v>
      </c>
    </row>
    <row r="573" s="2" customFormat="1">
      <c r="A573" s="38"/>
      <c r="B573" s="39"/>
      <c r="C573" s="38"/>
      <c r="D573" s="219" t="s">
        <v>177</v>
      </c>
      <c r="E573" s="38"/>
      <c r="F573" s="220" t="s">
        <v>1085</v>
      </c>
      <c r="G573" s="38"/>
      <c r="H573" s="38"/>
      <c r="I573" s="134"/>
      <c r="J573" s="134"/>
      <c r="K573" s="38"/>
      <c r="L573" s="38"/>
      <c r="M573" s="39"/>
      <c r="N573" s="221"/>
      <c r="O573" s="222"/>
      <c r="P573" s="77"/>
      <c r="Q573" s="77"/>
      <c r="R573" s="77"/>
      <c r="S573" s="77"/>
      <c r="T573" s="77"/>
      <c r="U573" s="77"/>
      <c r="V573" s="77"/>
      <c r="W573" s="77"/>
      <c r="X573" s="78"/>
      <c r="Y573" s="38"/>
      <c r="Z573" s="38"/>
      <c r="AA573" s="38"/>
      <c r="AB573" s="38"/>
      <c r="AC573" s="38"/>
      <c r="AD573" s="38"/>
      <c r="AE573" s="38"/>
      <c r="AT573" s="19" t="s">
        <v>177</v>
      </c>
      <c r="AU573" s="19" t="s">
        <v>89</v>
      </c>
    </row>
    <row r="574" s="2" customFormat="1">
      <c r="A574" s="38"/>
      <c r="B574" s="39"/>
      <c r="C574" s="38"/>
      <c r="D574" s="219" t="s">
        <v>189</v>
      </c>
      <c r="E574" s="38"/>
      <c r="F574" s="223" t="s">
        <v>1087</v>
      </c>
      <c r="G574" s="38"/>
      <c r="H574" s="38"/>
      <c r="I574" s="134"/>
      <c r="J574" s="134"/>
      <c r="K574" s="38"/>
      <c r="L574" s="38"/>
      <c r="M574" s="39"/>
      <c r="N574" s="221"/>
      <c r="O574" s="222"/>
      <c r="P574" s="77"/>
      <c r="Q574" s="77"/>
      <c r="R574" s="77"/>
      <c r="S574" s="77"/>
      <c r="T574" s="77"/>
      <c r="U574" s="77"/>
      <c r="V574" s="77"/>
      <c r="W574" s="77"/>
      <c r="X574" s="78"/>
      <c r="Y574" s="38"/>
      <c r="Z574" s="38"/>
      <c r="AA574" s="38"/>
      <c r="AB574" s="38"/>
      <c r="AC574" s="38"/>
      <c r="AD574" s="38"/>
      <c r="AE574" s="38"/>
      <c r="AT574" s="19" t="s">
        <v>189</v>
      </c>
      <c r="AU574" s="19" t="s">
        <v>89</v>
      </c>
    </row>
    <row r="575" s="13" customFormat="1">
      <c r="A575" s="13"/>
      <c r="B575" s="228"/>
      <c r="C575" s="13"/>
      <c r="D575" s="219" t="s">
        <v>291</v>
      </c>
      <c r="E575" s="229" t="s">
        <v>1</v>
      </c>
      <c r="F575" s="230" t="s">
        <v>1088</v>
      </c>
      <c r="G575" s="13"/>
      <c r="H575" s="231">
        <v>181.50999999999999</v>
      </c>
      <c r="I575" s="232"/>
      <c r="J575" s="232"/>
      <c r="K575" s="13"/>
      <c r="L575" s="13"/>
      <c r="M575" s="228"/>
      <c r="N575" s="233"/>
      <c r="O575" s="234"/>
      <c r="P575" s="234"/>
      <c r="Q575" s="234"/>
      <c r="R575" s="234"/>
      <c r="S575" s="234"/>
      <c r="T575" s="234"/>
      <c r="U575" s="234"/>
      <c r="V575" s="234"/>
      <c r="W575" s="234"/>
      <c r="X575" s="235"/>
      <c r="Y575" s="13"/>
      <c r="Z575" s="13"/>
      <c r="AA575" s="13"/>
      <c r="AB575" s="13"/>
      <c r="AC575" s="13"/>
      <c r="AD575" s="13"/>
      <c r="AE575" s="13"/>
      <c r="AT575" s="229" t="s">
        <v>291</v>
      </c>
      <c r="AU575" s="229" t="s">
        <v>89</v>
      </c>
      <c r="AV575" s="13" t="s">
        <v>89</v>
      </c>
      <c r="AW575" s="13" t="s">
        <v>4</v>
      </c>
      <c r="AX575" s="13" t="s">
        <v>80</v>
      </c>
      <c r="AY575" s="229" t="s">
        <v>167</v>
      </c>
    </row>
    <row r="576" s="13" customFormat="1">
      <c r="A576" s="13"/>
      <c r="B576" s="228"/>
      <c r="C576" s="13"/>
      <c r="D576" s="219" t="s">
        <v>291</v>
      </c>
      <c r="E576" s="229" t="s">
        <v>1</v>
      </c>
      <c r="F576" s="230" t="s">
        <v>1089</v>
      </c>
      <c r="G576" s="13"/>
      <c r="H576" s="231">
        <v>125.84999999999999</v>
      </c>
      <c r="I576" s="232"/>
      <c r="J576" s="232"/>
      <c r="K576" s="13"/>
      <c r="L576" s="13"/>
      <c r="M576" s="228"/>
      <c r="N576" s="233"/>
      <c r="O576" s="234"/>
      <c r="P576" s="234"/>
      <c r="Q576" s="234"/>
      <c r="R576" s="234"/>
      <c r="S576" s="234"/>
      <c r="T576" s="234"/>
      <c r="U576" s="234"/>
      <c r="V576" s="234"/>
      <c r="W576" s="234"/>
      <c r="X576" s="235"/>
      <c r="Y576" s="13"/>
      <c r="Z576" s="13"/>
      <c r="AA576" s="13"/>
      <c r="AB576" s="13"/>
      <c r="AC576" s="13"/>
      <c r="AD576" s="13"/>
      <c r="AE576" s="13"/>
      <c r="AT576" s="229" t="s">
        <v>291</v>
      </c>
      <c r="AU576" s="229" t="s">
        <v>89</v>
      </c>
      <c r="AV576" s="13" t="s">
        <v>89</v>
      </c>
      <c r="AW576" s="13" t="s">
        <v>4</v>
      </c>
      <c r="AX576" s="13" t="s">
        <v>80</v>
      </c>
      <c r="AY576" s="229" t="s">
        <v>167</v>
      </c>
    </row>
    <row r="577" s="14" customFormat="1">
      <c r="A577" s="14"/>
      <c r="B577" s="236"/>
      <c r="C577" s="14"/>
      <c r="D577" s="219" t="s">
        <v>291</v>
      </c>
      <c r="E577" s="237" t="s">
        <v>1</v>
      </c>
      <c r="F577" s="238" t="s">
        <v>294</v>
      </c>
      <c r="G577" s="14"/>
      <c r="H577" s="239">
        <v>307.36000000000001</v>
      </c>
      <c r="I577" s="240"/>
      <c r="J577" s="240"/>
      <c r="K577" s="14"/>
      <c r="L577" s="14"/>
      <c r="M577" s="236"/>
      <c r="N577" s="241"/>
      <c r="O577" s="242"/>
      <c r="P577" s="242"/>
      <c r="Q577" s="242"/>
      <c r="R577" s="242"/>
      <c r="S577" s="242"/>
      <c r="T577" s="242"/>
      <c r="U577" s="242"/>
      <c r="V577" s="242"/>
      <c r="W577" s="242"/>
      <c r="X577" s="243"/>
      <c r="Y577" s="14"/>
      <c r="Z577" s="14"/>
      <c r="AA577" s="14"/>
      <c r="AB577" s="14"/>
      <c r="AC577" s="14"/>
      <c r="AD577" s="14"/>
      <c r="AE577" s="14"/>
      <c r="AT577" s="237" t="s">
        <v>291</v>
      </c>
      <c r="AU577" s="237" t="s">
        <v>89</v>
      </c>
      <c r="AV577" s="14" t="s">
        <v>185</v>
      </c>
      <c r="AW577" s="14" t="s">
        <v>4</v>
      </c>
      <c r="AX577" s="14" t="s">
        <v>87</v>
      </c>
      <c r="AY577" s="237" t="s">
        <v>167</v>
      </c>
    </row>
    <row r="578" s="2" customFormat="1" ht="24" customHeight="1">
      <c r="A578" s="38"/>
      <c r="B578" s="204"/>
      <c r="C578" s="260" t="s">
        <v>1090</v>
      </c>
      <c r="D578" s="260" t="s">
        <v>648</v>
      </c>
      <c r="E578" s="261" t="s">
        <v>1091</v>
      </c>
      <c r="F578" s="262" t="s">
        <v>1092</v>
      </c>
      <c r="G578" s="263" t="s">
        <v>462</v>
      </c>
      <c r="H578" s="264">
        <v>47.100000000000001</v>
      </c>
      <c r="I578" s="265"/>
      <c r="J578" s="266"/>
      <c r="K578" s="267">
        <f>ROUND(P578*H578,2)</f>
        <v>0</v>
      </c>
      <c r="L578" s="262" t="s">
        <v>174</v>
      </c>
      <c r="M578" s="268"/>
      <c r="N578" s="269" t="s">
        <v>1</v>
      </c>
      <c r="O578" s="213" t="s">
        <v>43</v>
      </c>
      <c r="P578" s="214">
        <f>I578+J578</f>
        <v>0</v>
      </c>
      <c r="Q578" s="214">
        <f>ROUND(I578*H578,2)</f>
        <v>0</v>
      </c>
      <c r="R578" s="214">
        <f>ROUND(J578*H578,2)</f>
        <v>0</v>
      </c>
      <c r="S578" s="77"/>
      <c r="T578" s="215">
        <f>S578*H578</f>
        <v>0</v>
      </c>
      <c r="U578" s="215">
        <v>0.065000000000000002</v>
      </c>
      <c r="V578" s="215">
        <f>U578*H578</f>
        <v>3.0615000000000001</v>
      </c>
      <c r="W578" s="215">
        <v>0</v>
      </c>
      <c r="X578" s="216">
        <f>W578*H578</f>
        <v>0</v>
      </c>
      <c r="Y578" s="38"/>
      <c r="Z578" s="38"/>
      <c r="AA578" s="38"/>
      <c r="AB578" s="38"/>
      <c r="AC578" s="38"/>
      <c r="AD578" s="38"/>
      <c r="AE578" s="38"/>
      <c r="AR578" s="217" t="s">
        <v>207</v>
      </c>
      <c r="AT578" s="217" t="s">
        <v>648</v>
      </c>
      <c r="AU578" s="217" t="s">
        <v>89</v>
      </c>
      <c r="AY578" s="19" t="s">
        <v>167</v>
      </c>
      <c r="BE578" s="218">
        <f>IF(O578="základní",K578,0)</f>
        <v>0</v>
      </c>
      <c r="BF578" s="218">
        <f>IF(O578="snížená",K578,0)</f>
        <v>0</v>
      </c>
      <c r="BG578" s="218">
        <f>IF(O578="zákl. přenesená",K578,0)</f>
        <v>0</v>
      </c>
      <c r="BH578" s="218">
        <f>IF(O578="sníž. přenesená",K578,0)</f>
        <v>0</v>
      </c>
      <c r="BI578" s="218">
        <f>IF(O578="nulová",K578,0)</f>
        <v>0</v>
      </c>
      <c r="BJ578" s="19" t="s">
        <v>87</v>
      </c>
      <c r="BK578" s="218">
        <f>ROUND(P578*H578,2)</f>
        <v>0</v>
      </c>
      <c r="BL578" s="19" t="s">
        <v>185</v>
      </c>
      <c r="BM578" s="217" t="s">
        <v>1093</v>
      </c>
    </row>
    <row r="579" s="2" customFormat="1">
      <c r="A579" s="38"/>
      <c r="B579" s="39"/>
      <c r="C579" s="38"/>
      <c r="D579" s="219" t="s">
        <v>177</v>
      </c>
      <c r="E579" s="38"/>
      <c r="F579" s="220" t="s">
        <v>1092</v>
      </c>
      <c r="G579" s="38"/>
      <c r="H579" s="38"/>
      <c r="I579" s="134"/>
      <c r="J579" s="134"/>
      <c r="K579" s="38"/>
      <c r="L579" s="38"/>
      <c r="M579" s="39"/>
      <c r="N579" s="221"/>
      <c r="O579" s="222"/>
      <c r="P579" s="77"/>
      <c r="Q579" s="77"/>
      <c r="R579" s="77"/>
      <c r="S579" s="77"/>
      <c r="T579" s="77"/>
      <c r="U579" s="77"/>
      <c r="V579" s="77"/>
      <c r="W579" s="77"/>
      <c r="X579" s="78"/>
      <c r="Y579" s="38"/>
      <c r="Z579" s="38"/>
      <c r="AA579" s="38"/>
      <c r="AB579" s="38"/>
      <c r="AC579" s="38"/>
      <c r="AD579" s="38"/>
      <c r="AE579" s="38"/>
      <c r="AT579" s="19" t="s">
        <v>177</v>
      </c>
      <c r="AU579" s="19" t="s">
        <v>89</v>
      </c>
    </row>
    <row r="580" s="13" customFormat="1">
      <c r="A580" s="13"/>
      <c r="B580" s="228"/>
      <c r="C580" s="13"/>
      <c r="D580" s="219" t="s">
        <v>291</v>
      </c>
      <c r="E580" s="229" t="s">
        <v>1</v>
      </c>
      <c r="F580" s="230" t="s">
        <v>1094</v>
      </c>
      <c r="G580" s="13"/>
      <c r="H580" s="231">
        <v>47.100000000000001</v>
      </c>
      <c r="I580" s="232"/>
      <c r="J580" s="232"/>
      <c r="K580" s="13"/>
      <c r="L580" s="13"/>
      <c r="M580" s="228"/>
      <c r="N580" s="233"/>
      <c r="O580" s="234"/>
      <c r="P580" s="234"/>
      <c r="Q580" s="234"/>
      <c r="R580" s="234"/>
      <c r="S580" s="234"/>
      <c r="T580" s="234"/>
      <c r="U580" s="234"/>
      <c r="V580" s="234"/>
      <c r="W580" s="234"/>
      <c r="X580" s="235"/>
      <c r="Y580" s="13"/>
      <c r="Z580" s="13"/>
      <c r="AA580" s="13"/>
      <c r="AB580" s="13"/>
      <c r="AC580" s="13"/>
      <c r="AD580" s="13"/>
      <c r="AE580" s="13"/>
      <c r="AT580" s="229" t="s">
        <v>291</v>
      </c>
      <c r="AU580" s="229" t="s">
        <v>89</v>
      </c>
      <c r="AV580" s="13" t="s">
        <v>89</v>
      </c>
      <c r="AW580" s="13" t="s">
        <v>4</v>
      </c>
      <c r="AX580" s="13" t="s">
        <v>87</v>
      </c>
      <c r="AY580" s="229" t="s">
        <v>167</v>
      </c>
    </row>
    <row r="581" s="2" customFormat="1" ht="24" customHeight="1">
      <c r="A581" s="38"/>
      <c r="B581" s="204"/>
      <c r="C581" s="205" t="s">
        <v>1095</v>
      </c>
      <c r="D581" s="205" t="s">
        <v>170</v>
      </c>
      <c r="E581" s="206" t="s">
        <v>1096</v>
      </c>
      <c r="F581" s="207" t="s">
        <v>1097</v>
      </c>
      <c r="G581" s="208" t="s">
        <v>462</v>
      </c>
      <c r="H581" s="209">
        <v>47.5</v>
      </c>
      <c r="I581" s="210"/>
      <c r="J581" s="210"/>
      <c r="K581" s="211">
        <f>ROUND(P581*H581,2)</f>
        <v>0</v>
      </c>
      <c r="L581" s="207" t="s">
        <v>174</v>
      </c>
      <c r="M581" s="39"/>
      <c r="N581" s="212" t="s">
        <v>1</v>
      </c>
      <c r="O581" s="213" t="s">
        <v>43</v>
      </c>
      <c r="P581" s="214">
        <f>I581+J581</f>
        <v>0</v>
      </c>
      <c r="Q581" s="214">
        <f>ROUND(I581*H581,2)</f>
        <v>0</v>
      </c>
      <c r="R581" s="214">
        <f>ROUND(J581*H581,2)</f>
        <v>0</v>
      </c>
      <c r="S581" s="77"/>
      <c r="T581" s="215">
        <f>S581*H581</f>
        <v>0</v>
      </c>
      <c r="U581" s="215">
        <v>0.00034000000000000002</v>
      </c>
      <c r="V581" s="215">
        <f>U581*H581</f>
        <v>0.016150000000000001</v>
      </c>
      <c r="W581" s="215">
        <v>0</v>
      </c>
      <c r="X581" s="216">
        <f>W581*H581</f>
        <v>0</v>
      </c>
      <c r="Y581" s="38"/>
      <c r="Z581" s="38"/>
      <c r="AA581" s="38"/>
      <c r="AB581" s="38"/>
      <c r="AC581" s="38"/>
      <c r="AD581" s="38"/>
      <c r="AE581" s="38"/>
      <c r="AR581" s="217" t="s">
        <v>185</v>
      </c>
      <c r="AT581" s="217" t="s">
        <v>170</v>
      </c>
      <c r="AU581" s="217" t="s">
        <v>89</v>
      </c>
      <c r="AY581" s="19" t="s">
        <v>167</v>
      </c>
      <c r="BE581" s="218">
        <f>IF(O581="základní",K581,0)</f>
        <v>0</v>
      </c>
      <c r="BF581" s="218">
        <f>IF(O581="snížená",K581,0)</f>
        <v>0</v>
      </c>
      <c r="BG581" s="218">
        <f>IF(O581="zákl. přenesená",K581,0)</f>
        <v>0</v>
      </c>
      <c r="BH581" s="218">
        <f>IF(O581="sníž. přenesená",K581,0)</f>
        <v>0</v>
      </c>
      <c r="BI581" s="218">
        <f>IF(O581="nulová",K581,0)</f>
        <v>0</v>
      </c>
      <c r="BJ581" s="19" t="s">
        <v>87</v>
      </c>
      <c r="BK581" s="218">
        <f>ROUND(P581*H581,2)</f>
        <v>0</v>
      </c>
      <c r="BL581" s="19" t="s">
        <v>185</v>
      </c>
      <c r="BM581" s="217" t="s">
        <v>1098</v>
      </c>
    </row>
    <row r="582" s="2" customFormat="1">
      <c r="A582" s="38"/>
      <c r="B582" s="39"/>
      <c r="C582" s="38"/>
      <c r="D582" s="219" t="s">
        <v>177</v>
      </c>
      <c r="E582" s="38"/>
      <c r="F582" s="220" t="s">
        <v>1099</v>
      </c>
      <c r="G582" s="38"/>
      <c r="H582" s="38"/>
      <c r="I582" s="134"/>
      <c r="J582" s="134"/>
      <c r="K582" s="38"/>
      <c r="L582" s="38"/>
      <c r="M582" s="39"/>
      <c r="N582" s="221"/>
      <c r="O582" s="222"/>
      <c r="P582" s="77"/>
      <c r="Q582" s="77"/>
      <c r="R582" s="77"/>
      <c r="S582" s="77"/>
      <c r="T582" s="77"/>
      <c r="U582" s="77"/>
      <c r="V582" s="77"/>
      <c r="W582" s="77"/>
      <c r="X582" s="78"/>
      <c r="Y582" s="38"/>
      <c r="Z582" s="38"/>
      <c r="AA582" s="38"/>
      <c r="AB582" s="38"/>
      <c r="AC582" s="38"/>
      <c r="AD582" s="38"/>
      <c r="AE582" s="38"/>
      <c r="AT582" s="19" t="s">
        <v>177</v>
      </c>
      <c r="AU582" s="19" t="s">
        <v>89</v>
      </c>
    </row>
    <row r="583" s="2" customFormat="1">
      <c r="A583" s="38"/>
      <c r="B583" s="39"/>
      <c r="C583" s="38"/>
      <c r="D583" s="219" t="s">
        <v>288</v>
      </c>
      <c r="E583" s="38"/>
      <c r="F583" s="223" t="s">
        <v>1100</v>
      </c>
      <c r="G583" s="38"/>
      <c r="H583" s="38"/>
      <c r="I583" s="134"/>
      <c r="J583" s="134"/>
      <c r="K583" s="38"/>
      <c r="L583" s="38"/>
      <c r="M583" s="39"/>
      <c r="N583" s="221"/>
      <c r="O583" s="222"/>
      <c r="P583" s="77"/>
      <c r="Q583" s="77"/>
      <c r="R583" s="77"/>
      <c r="S583" s="77"/>
      <c r="T583" s="77"/>
      <c r="U583" s="77"/>
      <c r="V583" s="77"/>
      <c r="W583" s="77"/>
      <c r="X583" s="78"/>
      <c r="Y583" s="38"/>
      <c r="Z583" s="38"/>
      <c r="AA583" s="38"/>
      <c r="AB583" s="38"/>
      <c r="AC583" s="38"/>
      <c r="AD583" s="38"/>
      <c r="AE583" s="38"/>
      <c r="AT583" s="19" t="s">
        <v>288</v>
      </c>
      <c r="AU583" s="19" t="s">
        <v>89</v>
      </c>
    </row>
    <row r="584" s="2" customFormat="1" ht="24" customHeight="1">
      <c r="A584" s="38"/>
      <c r="B584" s="204"/>
      <c r="C584" s="205" t="s">
        <v>1101</v>
      </c>
      <c r="D584" s="205" t="s">
        <v>170</v>
      </c>
      <c r="E584" s="206" t="s">
        <v>1102</v>
      </c>
      <c r="F584" s="207" t="s">
        <v>1103</v>
      </c>
      <c r="G584" s="208" t="s">
        <v>462</v>
      </c>
      <c r="H584" s="209">
        <v>47.5</v>
      </c>
      <c r="I584" s="210"/>
      <c r="J584" s="210"/>
      <c r="K584" s="211">
        <f>ROUND(P584*H584,2)</f>
        <v>0</v>
      </c>
      <c r="L584" s="207" t="s">
        <v>174</v>
      </c>
      <c r="M584" s="39"/>
      <c r="N584" s="212" t="s">
        <v>1</v>
      </c>
      <c r="O584" s="213" t="s">
        <v>43</v>
      </c>
      <c r="P584" s="214">
        <f>I584+J584</f>
        <v>0</v>
      </c>
      <c r="Q584" s="214">
        <f>ROUND(I584*H584,2)</f>
        <v>0</v>
      </c>
      <c r="R584" s="214">
        <f>ROUND(J584*H584,2)</f>
        <v>0</v>
      </c>
      <c r="S584" s="77"/>
      <c r="T584" s="215">
        <f>S584*H584</f>
        <v>0</v>
      </c>
      <c r="U584" s="215">
        <v>0</v>
      </c>
      <c r="V584" s="215">
        <f>U584*H584</f>
        <v>0</v>
      </c>
      <c r="W584" s="215">
        <v>0</v>
      </c>
      <c r="X584" s="216">
        <f>W584*H584</f>
        <v>0</v>
      </c>
      <c r="Y584" s="38"/>
      <c r="Z584" s="38"/>
      <c r="AA584" s="38"/>
      <c r="AB584" s="38"/>
      <c r="AC584" s="38"/>
      <c r="AD584" s="38"/>
      <c r="AE584" s="38"/>
      <c r="AR584" s="217" t="s">
        <v>185</v>
      </c>
      <c r="AT584" s="217" t="s">
        <v>170</v>
      </c>
      <c r="AU584" s="217" t="s">
        <v>89</v>
      </c>
      <c r="AY584" s="19" t="s">
        <v>167</v>
      </c>
      <c r="BE584" s="218">
        <f>IF(O584="základní",K584,0)</f>
        <v>0</v>
      </c>
      <c r="BF584" s="218">
        <f>IF(O584="snížená",K584,0)</f>
        <v>0</v>
      </c>
      <c r="BG584" s="218">
        <f>IF(O584="zákl. přenesená",K584,0)</f>
        <v>0</v>
      </c>
      <c r="BH584" s="218">
        <f>IF(O584="sníž. přenesená",K584,0)</f>
        <v>0</v>
      </c>
      <c r="BI584" s="218">
        <f>IF(O584="nulová",K584,0)</f>
        <v>0</v>
      </c>
      <c r="BJ584" s="19" t="s">
        <v>87</v>
      </c>
      <c r="BK584" s="218">
        <f>ROUND(P584*H584,2)</f>
        <v>0</v>
      </c>
      <c r="BL584" s="19" t="s">
        <v>185</v>
      </c>
      <c r="BM584" s="217" t="s">
        <v>1104</v>
      </c>
    </row>
    <row r="585" s="2" customFormat="1">
      <c r="A585" s="38"/>
      <c r="B585" s="39"/>
      <c r="C585" s="38"/>
      <c r="D585" s="219" t="s">
        <v>177</v>
      </c>
      <c r="E585" s="38"/>
      <c r="F585" s="220" t="s">
        <v>1105</v>
      </c>
      <c r="G585" s="38"/>
      <c r="H585" s="38"/>
      <c r="I585" s="134"/>
      <c r="J585" s="134"/>
      <c r="K585" s="38"/>
      <c r="L585" s="38"/>
      <c r="M585" s="39"/>
      <c r="N585" s="221"/>
      <c r="O585" s="222"/>
      <c r="P585" s="77"/>
      <c r="Q585" s="77"/>
      <c r="R585" s="77"/>
      <c r="S585" s="77"/>
      <c r="T585" s="77"/>
      <c r="U585" s="77"/>
      <c r="V585" s="77"/>
      <c r="W585" s="77"/>
      <c r="X585" s="78"/>
      <c r="Y585" s="38"/>
      <c r="Z585" s="38"/>
      <c r="AA585" s="38"/>
      <c r="AB585" s="38"/>
      <c r="AC585" s="38"/>
      <c r="AD585" s="38"/>
      <c r="AE585" s="38"/>
      <c r="AT585" s="19" t="s">
        <v>177</v>
      </c>
      <c r="AU585" s="19" t="s">
        <v>89</v>
      </c>
    </row>
    <row r="586" s="2" customFormat="1">
      <c r="A586" s="38"/>
      <c r="B586" s="39"/>
      <c r="C586" s="38"/>
      <c r="D586" s="219" t="s">
        <v>288</v>
      </c>
      <c r="E586" s="38"/>
      <c r="F586" s="223" t="s">
        <v>1106</v>
      </c>
      <c r="G586" s="38"/>
      <c r="H586" s="38"/>
      <c r="I586" s="134"/>
      <c r="J586" s="134"/>
      <c r="K586" s="38"/>
      <c r="L586" s="38"/>
      <c r="M586" s="39"/>
      <c r="N586" s="221"/>
      <c r="O586" s="222"/>
      <c r="P586" s="77"/>
      <c r="Q586" s="77"/>
      <c r="R586" s="77"/>
      <c r="S586" s="77"/>
      <c r="T586" s="77"/>
      <c r="U586" s="77"/>
      <c r="V586" s="77"/>
      <c r="W586" s="77"/>
      <c r="X586" s="78"/>
      <c r="Y586" s="38"/>
      <c r="Z586" s="38"/>
      <c r="AA586" s="38"/>
      <c r="AB586" s="38"/>
      <c r="AC586" s="38"/>
      <c r="AD586" s="38"/>
      <c r="AE586" s="38"/>
      <c r="AT586" s="19" t="s">
        <v>288</v>
      </c>
      <c r="AU586" s="19" t="s">
        <v>89</v>
      </c>
    </row>
    <row r="587" s="2" customFormat="1" ht="24" customHeight="1">
      <c r="A587" s="38"/>
      <c r="B587" s="204"/>
      <c r="C587" s="205" t="s">
        <v>1107</v>
      </c>
      <c r="D587" s="205" t="s">
        <v>170</v>
      </c>
      <c r="E587" s="206" t="s">
        <v>1108</v>
      </c>
      <c r="F587" s="207" t="s">
        <v>1109</v>
      </c>
      <c r="G587" s="208" t="s">
        <v>462</v>
      </c>
      <c r="H587" s="209">
        <v>3</v>
      </c>
      <c r="I587" s="210"/>
      <c r="J587" s="210"/>
      <c r="K587" s="211">
        <f>ROUND(P587*H587,2)</f>
        <v>0</v>
      </c>
      <c r="L587" s="207" t="s">
        <v>174</v>
      </c>
      <c r="M587" s="39"/>
      <c r="N587" s="212" t="s">
        <v>1</v>
      </c>
      <c r="O587" s="213" t="s">
        <v>43</v>
      </c>
      <c r="P587" s="214">
        <f>I587+J587</f>
        <v>0</v>
      </c>
      <c r="Q587" s="214">
        <f>ROUND(I587*H587,2)</f>
        <v>0</v>
      </c>
      <c r="R587" s="214">
        <f>ROUND(J587*H587,2)</f>
        <v>0</v>
      </c>
      <c r="S587" s="77"/>
      <c r="T587" s="215">
        <f>S587*H587</f>
        <v>0</v>
      </c>
      <c r="U587" s="215">
        <v>0.086540000000000006</v>
      </c>
      <c r="V587" s="215">
        <f>U587*H587</f>
        <v>0.25962000000000002</v>
      </c>
      <c r="W587" s="215">
        <v>0</v>
      </c>
      <c r="X587" s="216">
        <f>W587*H587</f>
        <v>0</v>
      </c>
      <c r="Y587" s="38"/>
      <c r="Z587" s="38"/>
      <c r="AA587" s="38"/>
      <c r="AB587" s="38"/>
      <c r="AC587" s="38"/>
      <c r="AD587" s="38"/>
      <c r="AE587" s="38"/>
      <c r="AR587" s="217" t="s">
        <v>185</v>
      </c>
      <c r="AT587" s="217" t="s">
        <v>170</v>
      </c>
      <c r="AU587" s="217" t="s">
        <v>89</v>
      </c>
      <c r="AY587" s="19" t="s">
        <v>167</v>
      </c>
      <c r="BE587" s="218">
        <f>IF(O587="základní",K587,0)</f>
        <v>0</v>
      </c>
      <c r="BF587" s="218">
        <f>IF(O587="snížená",K587,0)</f>
        <v>0</v>
      </c>
      <c r="BG587" s="218">
        <f>IF(O587="zákl. přenesená",K587,0)</f>
        <v>0</v>
      </c>
      <c r="BH587" s="218">
        <f>IF(O587="sníž. přenesená",K587,0)</f>
        <v>0</v>
      </c>
      <c r="BI587" s="218">
        <f>IF(O587="nulová",K587,0)</f>
        <v>0</v>
      </c>
      <c r="BJ587" s="19" t="s">
        <v>87</v>
      </c>
      <c r="BK587" s="218">
        <f>ROUND(P587*H587,2)</f>
        <v>0</v>
      </c>
      <c r="BL587" s="19" t="s">
        <v>185</v>
      </c>
      <c r="BM587" s="217" t="s">
        <v>1110</v>
      </c>
    </row>
    <row r="588" s="2" customFormat="1">
      <c r="A588" s="38"/>
      <c r="B588" s="39"/>
      <c r="C588" s="38"/>
      <c r="D588" s="219" t="s">
        <v>177</v>
      </c>
      <c r="E588" s="38"/>
      <c r="F588" s="220" t="s">
        <v>1111</v>
      </c>
      <c r="G588" s="38"/>
      <c r="H588" s="38"/>
      <c r="I588" s="134"/>
      <c r="J588" s="134"/>
      <c r="K588" s="38"/>
      <c r="L588" s="38"/>
      <c r="M588" s="39"/>
      <c r="N588" s="221"/>
      <c r="O588" s="222"/>
      <c r="P588" s="77"/>
      <c r="Q588" s="77"/>
      <c r="R588" s="77"/>
      <c r="S588" s="77"/>
      <c r="T588" s="77"/>
      <c r="U588" s="77"/>
      <c r="V588" s="77"/>
      <c r="W588" s="77"/>
      <c r="X588" s="78"/>
      <c r="Y588" s="38"/>
      <c r="Z588" s="38"/>
      <c r="AA588" s="38"/>
      <c r="AB588" s="38"/>
      <c r="AC588" s="38"/>
      <c r="AD588" s="38"/>
      <c r="AE588" s="38"/>
      <c r="AT588" s="19" t="s">
        <v>177</v>
      </c>
      <c r="AU588" s="19" t="s">
        <v>89</v>
      </c>
    </row>
    <row r="589" s="2" customFormat="1">
      <c r="A589" s="38"/>
      <c r="B589" s="39"/>
      <c r="C589" s="38"/>
      <c r="D589" s="219" t="s">
        <v>288</v>
      </c>
      <c r="E589" s="38"/>
      <c r="F589" s="223" t="s">
        <v>1112</v>
      </c>
      <c r="G589" s="38"/>
      <c r="H589" s="38"/>
      <c r="I589" s="134"/>
      <c r="J589" s="134"/>
      <c r="K589" s="38"/>
      <c r="L589" s="38"/>
      <c r="M589" s="39"/>
      <c r="N589" s="221"/>
      <c r="O589" s="222"/>
      <c r="P589" s="77"/>
      <c r="Q589" s="77"/>
      <c r="R589" s="77"/>
      <c r="S589" s="77"/>
      <c r="T589" s="77"/>
      <c r="U589" s="77"/>
      <c r="V589" s="77"/>
      <c r="W589" s="77"/>
      <c r="X589" s="78"/>
      <c r="Y589" s="38"/>
      <c r="Z589" s="38"/>
      <c r="AA589" s="38"/>
      <c r="AB589" s="38"/>
      <c r="AC589" s="38"/>
      <c r="AD589" s="38"/>
      <c r="AE589" s="38"/>
      <c r="AT589" s="19" t="s">
        <v>288</v>
      </c>
      <c r="AU589" s="19" t="s">
        <v>89</v>
      </c>
    </row>
    <row r="590" s="2" customFormat="1" ht="24" customHeight="1">
      <c r="A590" s="38"/>
      <c r="B590" s="204"/>
      <c r="C590" s="205" t="s">
        <v>1113</v>
      </c>
      <c r="D590" s="205" t="s">
        <v>170</v>
      </c>
      <c r="E590" s="206" t="s">
        <v>1114</v>
      </c>
      <c r="F590" s="207" t="s">
        <v>1115</v>
      </c>
      <c r="G590" s="208" t="s">
        <v>462</v>
      </c>
      <c r="H590" s="209">
        <v>27.379999999999999</v>
      </c>
      <c r="I590" s="210"/>
      <c r="J590" s="210"/>
      <c r="K590" s="211">
        <f>ROUND(P590*H590,2)</f>
        <v>0</v>
      </c>
      <c r="L590" s="207" t="s">
        <v>174</v>
      </c>
      <c r="M590" s="39"/>
      <c r="N590" s="212" t="s">
        <v>1</v>
      </c>
      <c r="O590" s="213" t="s">
        <v>43</v>
      </c>
      <c r="P590" s="214">
        <f>I590+J590</f>
        <v>0</v>
      </c>
      <c r="Q590" s="214">
        <f>ROUND(I590*H590,2)</f>
        <v>0</v>
      </c>
      <c r="R590" s="214">
        <f>ROUND(J590*H590,2)</f>
        <v>0</v>
      </c>
      <c r="S590" s="77"/>
      <c r="T590" s="215">
        <f>S590*H590</f>
        <v>0</v>
      </c>
      <c r="U590" s="215">
        <v>0.34958</v>
      </c>
      <c r="V590" s="215">
        <f>U590*H590</f>
        <v>9.5715003999999997</v>
      </c>
      <c r="W590" s="215">
        <v>0</v>
      </c>
      <c r="X590" s="216">
        <f>W590*H590</f>
        <v>0</v>
      </c>
      <c r="Y590" s="38"/>
      <c r="Z590" s="38"/>
      <c r="AA590" s="38"/>
      <c r="AB590" s="38"/>
      <c r="AC590" s="38"/>
      <c r="AD590" s="38"/>
      <c r="AE590" s="38"/>
      <c r="AR590" s="217" t="s">
        <v>185</v>
      </c>
      <c r="AT590" s="217" t="s">
        <v>170</v>
      </c>
      <c r="AU590" s="217" t="s">
        <v>89</v>
      </c>
      <c r="AY590" s="19" t="s">
        <v>167</v>
      </c>
      <c r="BE590" s="218">
        <f>IF(O590="základní",K590,0)</f>
        <v>0</v>
      </c>
      <c r="BF590" s="218">
        <f>IF(O590="snížená",K590,0)</f>
        <v>0</v>
      </c>
      <c r="BG590" s="218">
        <f>IF(O590="zákl. přenesená",K590,0)</f>
        <v>0</v>
      </c>
      <c r="BH590" s="218">
        <f>IF(O590="sníž. přenesená",K590,0)</f>
        <v>0</v>
      </c>
      <c r="BI590" s="218">
        <f>IF(O590="nulová",K590,0)</f>
        <v>0</v>
      </c>
      <c r="BJ590" s="19" t="s">
        <v>87</v>
      </c>
      <c r="BK590" s="218">
        <f>ROUND(P590*H590,2)</f>
        <v>0</v>
      </c>
      <c r="BL590" s="19" t="s">
        <v>185</v>
      </c>
      <c r="BM590" s="217" t="s">
        <v>1116</v>
      </c>
    </row>
    <row r="591" s="2" customFormat="1">
      <c r="A591" s="38"/>
      <c r="B591" s="39"/>
      <c r="C591" s="38"/>
      <c r="D591" s="219" t="s">
        <v>177</v>
      </c>
      <c r="E591" s="38"/>
      <c r="F591" s="220" t="s">
        <v>1117</v>
      </c>
      <c r="G591" s="38"/>
      <c r="H591" s="38"/>
      <c r="I591" s="134"/>
      <c r="J591" s="134"/>
      <c r="K591" s="38"/>
      <c r="L591" s="38"/>
      <c r="M591" s="39"/>
      <c r="N591" s="221"/>
      <c r="O591" s="222"/>
      <c r="P591" s="77"/>
      <c r="Q591" s="77"/>
      <c r="R591" s="77"/>
      <c r="S591" s="77"/>
      <c r="T591" s="77"/>
      <c r="U591" s="77"/>
      <c r="V591" s="77"/>
      <c r="W591" s="77"/>
      <c r="X591" s="78"/>
      <c r="Y591" s="38"/>
      <c r="Z591" s="38"/>
      <c r="AA591" s="38"/>
      <c r="AB591" s="38"/>
      <c r="AC591" s="38"/>
      <c r="AD591" s="38"/>
      <c r="AE591" s="38"/>
      <c r="AT591" s="19" t="s">
        <v>177</v>
      </c>
      <c r="AU591" s="19" t="s">
        <v>89</v>
      </c>
    </row>
    <row r="592" s="2" customFormat="1">
      <c r="A592" s="38"/>
      <c r="B592" s="39"/>
      <c r="C592" s="38"/>
      <c r="D592" s="219" t="s">
        <v>288</v>
      </c>
      <c r="E592" s="38"/>
      <c r="F592" s="223" t="s">
        <v>1112</v>
      </c>
      <c r="G592" s="38"/>
      <c r="H592" s="38"/>
      <c r="I592" s="134"/>
      <c r="J592" s="134"/>
      <c r="K592" s="38"/>
      <c r="L592" s="38"/>
      <c r="M592" s="39"/>
      <c r="N592" s="221"/>
      <c r="O592" s="222"/>
      <c r="P592" s="77"/>
      <c r="Q592" s="77"/>
      <c r="R592" s="77"/>
      <c r="S592" s="77"/>
      <c r="T592" s="77"/>
      <c r="U592" s="77"/>
      <c r="V592" s="77"/>
      <c r="W592" s="77"/>
      <c r="X592" s="78"/>
      <c r="Y592" s="38"/>
      <c r="Z592" s="38"/>
      <c r="AA592" s="38"/>
      <c r="AB592" s="38"/>
      <c r="AC592" s="38"/>
      <c r="AD592" s="38"/>
      <c r="AE592" s="38"/>
      <c r="AT592" s="19" t="s">
        <v>288</v>
      </c>
      <c r="AU592" s="19" t="s">
        <v>89</v>
      </c>
    </row>
    <row r="593" s="13" customFormat="1">
      <c r="A593" s="13"/>
      <c r="B593" s="228"/>
      <c r="C593" s="13"/>
      <c r="D593" s="219" t="s">
        <v>291</v>
      </c>
      <c r="E593" s="229" t="s">
        <v>1</v>
      </c>
      <c r="F593" s="230" t="s">
        <v>1118</v>
      </c>
      <c r="G593" s="13"/>
      <c r="H593" s="231">
        <v>27.379999999999999</v>
      </c>
      <c r="I593" s="232"/>
      <c r="J593" s="232"/>
      <c r="K593" s="13"/>
      <c r="L593" s="13"/>
      <c r="M593" s="228"/>
      <c r="N593" s="233"/>
      <c r="O593" s="234"/>
      <c r="P593" s="234"/>
      <c r="Q593" s="234"/>
      <c r="R593" s="234"/>
      <c r="S593" s="234"/>
      <c r="T593" s="234"/>
      <c r="U593" s="234"/>
      <c r="V593" s="234"/>
      <c r="W593" s="234"/>
      <c r="X593" s="235"/>
      <c r="Y593" s="13"/>
      <c r="Z593" s="13"/>
      <c r="AA593" s="13"/>
      <c r="AB593" s="13"/>
      <c r="AC593" s="13"/>
      <c r="AD593" s="13"/>
      <c r="AE593" s="13"/>
      <c r="AT593" s="229" t="s">
        <v>291</v>
      </c>
      <c r="AU593" s="229" t="s">
        <v>89</v>
      </c>
      <c r="AV593" s="13" t="s">
        <v>89</v>
      </c>
      <c r="AW593" s="13" t="s">
        <v>4</v>
      </c>
      <c r="AX593" s="13" t="s">
        <v>87</v>
      </c>
      <c r="AY593" s="229" t="s">
        <v>167</v>
      </c>
    </row>
    <row r="594" s="2" customFormat="1" ht="24" customHeight="1">
      <c r="A594" s="38"/>
      <c r="B594" s="204"/>
      <c r="C594" s="205" t="s">
        <v>1119</v>
      </c>
      <c r="D594" s="205" t="s">
        <v>170</v>
      </c>
      <c r="E594" s="206" t="s">
        <v>1120</v>
      </c>
      <c r="F594" s="207" t="s">
        <v>1121</v>
      </c>
      <c r="G594" s="208" t="s">
        <v>500</v>
      </c>
      <c r="H594" s="209">
        <v>10</v>
      </c>
      <c r="I594" s="210"/>
      <c r="J594" s="210"/>
      <c r="K594" s="211">
        <f>ROUND(P594*H594,2)</f>
        <v>0</v>
      </c>
      <c r="L594" s="207" t="s">
        <v>174</v>
      </c>
      <c r="M594" s="39"/>
      <c r="N594" s="212" t="s">
        <v>1</v>
      </c>
      <c r="O594" s="213" t="s">
        <v>43</v>
      </c>
      <c r="P594" s="214">
        <f>I594+J594</f>
        <v>0</v>
      </c>
      <c r="Q594" s="214">
        <f>ROUND(I594*H594,2)</f>
        <v>0</v>
      </c>
      <c r="R594" s="214">
        <f>ROUND(J594*H594,2)</f>
        <v>0</v>
      </c>
      <c r="S594" s="77"/>
      <c r="T594" s="215">
        <f>S594*H594</f>
        <v>0</v>
      </c>
      <c r="U594" s="215">
        <v>0.0011999999999999999</v>
      </c>
      <c r="V594" s="215">
        <f>U594*H594</f>
        <v>0.011999999999999999</v>
      </c>
      <c r="W594" s="215">
        <v>0</v>
      </c>
      <c r="X594" s="216">
        <f>W594*H594</f>
        <v>0</v>
      </c>
      <c r="Y594" s="38"/>
      <c r="Z594" s="38"/>
      <c r="AA594" s="38"/>
      <c r="AB594" s="38"/>
      <c r="AC594" s="38"/>
      <c r="AD594" s="38"/>
      <c r="AE594" s="38"/>
      <c r="AR594" s="217" t="s">
        <v>185</v>
      </c>
      <c r="AT594" s="217" t="s">
        <v>170</v>
      </c>
      <c r="AU594" s="217" t="s">
        <v>89</v>
      </c>
      <c r="AY594" s="19" t="s">
        <v>167</v>
      </c>
      <c r="BE594" s="218">
        <f>IF(O594="základní",K594,0)</f>
        <v>0</v>
      </c>
      <c r="BF594" s="218">
        <f>IF(O594="snížená",K594,0)</f>
        <v>0</v>
      </c>
      <c r="BG594" s="218">
        <f>IF(O594="zákl. přenesená",K594,0)</f>
        <v>0</v>
      </c>
      <c r="BH594" s="218">
        <f>IF(O594="sníž. přenesená",K594,0)</f>
        <v>0</v>
      </c>
      <c r="BI594" s="218">
        <f>IF(O594="nulová",K594,0)</f>
        <v>0</v>
      </c>
      <c r="BJ594" s="19" t="s">
        <v>87</v>
      </c>
      <c r="BK594" s="218">
        <f>ROUND(P594*H594,2)</f>
        <v>0</v>
      </c>
      <c r="BL594" s="19" t="s">
        <v>185</v>
      </c>
      <c r="BM594" s="217" t="s">
        <v>1122</v>
      </c>
    </row>
    <row r="595" s="2" customFormat="1">
      <c r="A595" s="38"/>
      <c r="B595" s="39"/>
      <c r="C595" s="38"/>
      <c r="D595" s="219" t="s">
        <v>177</v>
      </c>
      <c r="E595" s="38"/>
      <c r="F595" s="220" t="s">
        <v>1123</v>
      </c>
      <c r="G595" s="38"/>
      <c r="H595" s="38"/>
      <c r="I595" s="134"/>
      <c r="J595" s="134"/>
      <c r="K595" s="38"/>
      <c r="L595" s="38"/>
      <c r="M595" s="39"/>
      <c r="N595" s="221"/>
      <c r="O595" s="222"/>
      <c r="P595" s="77"/>
      <c r="Q595" s="77"/>
      <c r="R595" s="77"/>
      <c r="S595" s="77"/>
      <c r="T595" s="77"/>
      <c r="U595" s="77"/>
      <c r="V595" s="77"/>
      <c r="W595" s="77"/>
      <c r="X595" s="78"/>
      <c r="Y595" s="38"/>
      <c r="Z595" s="38"/>
      <c r="AA595" s="38"/>
      <c r="AB595" s="38"/>
      <c r="AC595" s="38"/>
      <c r="AD595" s="38"/>
      <c r="AE595" s="38"/>
      <c r="AT595" s="19" t="s">
        <v>177</v>
      </c>
      <c r="AU595" s="19" t="s">
        <v>89</v>
      </c>
    </row>
    <row r="596" s="2" customFormat="1">
      <c r="A596" s="38"/>
      <c r="B596" s="39"/>
      <c r="C596" s="38"/>
      <c r="D596" s="219" t="s">
        <v>288</v>
      </c>
      <c r="E596" s="38"/>
      <c r="F596" s="223" t="s">
        <v>1124</v>
      </c>
      <c r="G596" s="38"/>
      <c r="H596" s="38"/>
      <c r="I596" s="134"/>
      <c r="J596" s="134"/>
      <c r="K596" s="38"/>
      <c r="L596" s="38"/>
      <c r="M596" s="39"/>
      <c r="N596" s="221"/>
      <c r="O596" s="222"/>
      <c r="P596" s="77"/>
      <c r="Q596" s="77"/>
      <c r="R596" s="77"/>
      <c r="S596" s="77"/>
      <c r="T596" s="77"/>
      <c r="U596" s="77"/>
      <c r="V596" s="77"/>
      <c r="W596" s="77"/>
      <c r="X596" s="78"/>
      <c r="Y596" s="38"/>
      <c r="Z596" s="38"/>
      <c r="AA596" s="38"/>
      <c r="AB596" s="38"/>
      <c r="AC596" s="38"/>
      <c r="AD596" s="38"/>
      <c r="AE596" s="38"/>
      <c r="AT596" s="19" t="s">
        <v>288</v>
      </c>
      <c r="AU596" s="19" t="s">
        <v>89</v>
      </c>
    </row>
    <row r="597" s="2" customFormat="1">
      <c r="A597" s="38"/>
      <c r="B597" s="39"/>
      <c r="C597" s="38"/>
      <c r="D597" s="219" t="s">
        <v>189</v>
      </c>
      <c r="E597" s="38"/>
      <c r="F597" s="223" t="s">
        <v>1125</v>
      </c>
      <c r="G597" s="38"/>
      <c r="H597" s="38"/>
      <c r="I597" s="134"/>
      <c r="J597" s="134"/>
      <c r="K597" s="38"/>
      <c r="L597" s="38"/>
      <c r="M597" s="39"/>
      <c r="N597" s="221"/>
      <c r="O597" s="222"/>
      <c r="P597" s="77"/>
      <c r="Q597" s="77"/>
      <c r="R597" s="77"/>
      <c r="S597" s="77"/>
      <c r="T597" s="77"/>
      <c r="U597" s="77"/>
      <c r="V597" s="77"/>
      <c r="W597" s="77"/>
      <c r="X597" s="78"/>
      <c r="Y597" s="38"/>
      <c r="Z597" s="38"/>
      <c r="AA597" s="38"/>
      <c r="AB597" s="38"/>
      <c r="AC597" s="38"/>
      <c r="AD597" s="38"/>
      <c r="AE597" s="38"/>
      <c r="AT597" s="19" t="s">
        <v>189</v>
      </c>
      <c r="AU597" s="19" t="s">
        <v>89</v>
      </c>
    </row>
    <row r="598" s="13" customFormat="1">
      <c r="A598" s="13"/>
      <c r="B598" s="228"/>
      <c r="C598" s="13"/>
      <c r="D598" s="219" t="s">
        <v>291</v>
      </c>
      <c r="E598" s="229" t="s">
        <v>1</v>
      </c>
      <c r="F598" s="230" t="s">
        <v>217</v>
      </c>
      <c r="G598" s="13"/>
      <c r="H598" s="231">
        <v>10</v>
      </c>
      <c r="I598" s="232"/>
      <c r="J598" s="232"/>
      <c r="K598" s="13"/>
      <c r="L598" s="13"/>
      <c r="M598" s="228"/>
      <c r="N598" s="233"/>
      <c r="O598" s="234"/>
      <c r="P598" s="234"/>
      <c r="Q598" s="234"/>
      <c r="R598" s="234"/>
      <c r="S598" s="234"/>
      <c r="T598" s="234"/>
      <c r="U598" s="234"/>
      <c r="V598" s="234"/>
      <c r="W598" s="234"/>
      <c r="X598" s="235"/>
      <c r="Y598" s="13"/>
      <c r="Z598" s="13"/>
      <c r="AA598" s="13"/>
      <c r="AB598" s="13"/>
      <c r="AC598" s="13"/>
      <c r="AD598" s="13"/>
      <c r="AE598" s="13"/>
      <c r="AT598" s="229" t="s">
        <v>291</v>
      </c>
      <c r="AU598" s="229" t="s">
        <v>89</v>
      </c>
      <c r="AV598" s="13" t="s">
        <v>89</v>
      </c>
      <c r="AW598" s="13" t="s">
        <v>4</v>
      </c>
      <c r="AX598" s="13" t="s">
        <v>87</v>
      </c>
      <c r="AY598" s="229" t="s">
        <v>167</v>
      </c>
    </row>
    <row r="599" s="2" customFormat="1" ht="16.5" customHeight="1">
      <c r="A599" s="38"/>
      <c r="B599" s="204"/>
      <c r="C599" s="260" t="s">
        <v>1126</v>
      </c>
      <c r="D599" s="260" t="s">
        <v>648</v>
      </c>
      <c r="E599" s="261" t="s">
        <v>1127</v>
      </c>
      <c r="F599" s="262" t="s">
        <v>1128</v>
      </c>
      <c r="G599" s="263" t="s">
        <v>500</v>
      </c>
      <c r="H599" s="264">
        <v>10</v>
      </c>
      <c r="I599" s="265"/>
      <c r="J599" s="266"/>
      <c r="K599" s="267">
        <f>ROUND(P599*H599,2)</f>
        <v>0</v>
      </c>
      <c r="L599" s="262" t="s">
        <v>1</v>
      </c>
      <c r="M599" s="268"/>
      <c r="N599" s="269" t="s">
        <v>1</v>
      </c>
      <c r="O599" s="213" t="s">
        <v>43</v>
      </c>
      <c r="P599" s="214">
        <f>I599+J599</f>
        <v>0</v>
      </c>
      <c r="Q599" s="214">
        <f>ROUND(I599*H599,2)</f>
        <v>0</v>
      </c>
      <c r="R599" s="214">
        <f>ROUND(J599*H599,2)</f>
        <v>0</v>
      </c>
      <c r="S599" s="77"/>
      <c r="T599" s="215">
        <f>S599*H599</f>
        <v>0</v>
      </c>
      <c r="U599" s="215">
        <v>0</v>
      </c>
      <c r="V599" s="215">
        <f>U599*H599</f>
        <v>0</v>
      </c>
      <c r="W599" s="215">
        <v>0</v>
      </c>
      <c r="X599" s="216">
        <f>W599*H599</f>
        <v>0</v>
      </c>
      <c r="Y599" s="38"/>
      <c r="Z599" s="38"/>
      <c r="AA599" s="38"/>
      <c r="AB599" s="38"/>
      <c r="AC599" s="38"/>
      <c r="AD599" s="38"/>
      <c r="AE599" s="38"/>
      <c r="AR599" s="217" t="s">
        <v>207</v>
      </c>
      <c r="AT599" s="217" t="s">
        <v>648</v>
      </c>
      <c r="AU599" s="217" t="s">
        <v>89</v>
      </c>
      <c r="AY599" s="19" t="s">
        <v>167</v>
      </c>
      <c r="BE599" s="218">
        <f>IF(O599="základní",K599,0)</f>
        <v>0</v>
      </c>
      <c r="BF599" s="218">
        <f>IF(O599="snížená",K599,0)</f>
        <v>0</v>
      </c>
      <c r="BG599" s="218">
        <f>IF(O599="zákl. přenesená",K599,0)</f>
        <v>0</v>
      </c>
      <c r="BH599" s="218">
        <f>IF(O599="sníž. přenesená",K599,0)</f>
        <v>0</v>
      </c>
      <c r="BI599" s="218">
        <f>IF(O599="nulová",K599,0)</f>
        <v>0</v>
      </c>
      <c r="BJ599" s="19" t="s">
        <v>87</v>
      </c>
      <c r="BK599" s="218">
        <f>ROUND(P599*H599,2)</f>
        <v>0</v>
      </c>
      <c r="BL599" s="19" t="s">
        <v>185</v>
      </c>
      <c r="BM599" s="217" t="s">
        <v>1129</v>
      </c>
    </row>
    <row r="600" s="2" customFormat="1">
      <c r="A600" s="38"/>
      <c r="B600" s="39"/>
      <c r="C600" s="38"/>
      <c r="D600" s="219" t="s">
        <v>177</v>
      </c>
      <c r="E600" s="38"/>
      <c r="F600" s="220" t="s">
        <v>1128</v>
      </c>
      <c r="G600" s="38"/>
      <c r="H600" s="38"/>
      <c r="I600" s="134"/>
      <c r="J600" s="134"/>
      <c r="K600" s="38"/>
      <c r="L600" s="38"/>
      <c r="M600" s="39"/>
      <c r="N600" s="221"/>
      <c r="O600" s="222"/>
      <c r="P600" s="77"/>
      <c r="Q600" s="77"/>
      <c r="R600" s="77"/>
      <c r="S600" s="77"/>
      <c r="T600" s="77"/>
      <c r="U600" s="77"/>
      <c r="V600" s="77"/>
      <c r="W600" s="77"/>
      <c r="X600" s="78"/>
      <c r="Y600" s="38"/>
      <c r="Z600" s="38"/>
      <c r="AA600" s="38"/>
      <c r="AB600" s="38"/>
      <c r="AC600" s="38"/>
      <c r="AD600" s="38"/>
      <c r="AE600" s="38"/>
      <c r="AT600" s="19" t="s">
        <v>177</v>
      </c>
      <c r="AU600" s="19" t="s">
        <v>89</v>
      </c>
    </row>
    <row r="601" s="2" customFormat="1">
      <c r="A601" s="38"/>
      <c r="B601" s="39"/>
      <c r="C601" s="38"/>
      <c r="D601" s="219" t="s">
        <v>189</v>
      </c>
      <c r="E601" s="38"/>
      <c r="F601" s="223" t="s">
        <v>1130</v>
      </c>
      <c r="G601" s="38"/>
      <c r="H601" s="38"/>
      <c r="I601" s="134"/>
      <c r="J601" s="134"/>
      <c r="K601" s="38"/>
      <c r="L601" s="38"/>
      <c r="M601" s="39"/>
      <c r="N601" s="221"/>
      <c r="O601" s="222"/>
      <c r="P601" s="77"/>
      <c r="Q601" s="77"/>
      <c r="R601" s="77"/>
      <c r="S601" s="77"/>
      <c r="T601" s="77"/>
      <c r="U601" s="77"/>
      <c r="V601" s="77"/>
      <c r="W601" s="77"/>
      <c r="X601" s="78"/>
      <c r="Y601" s="38"/>
      <c r="Z601" s="38"/>
      <c r="AA601" s="38"/>
      <c r="AB601" s="38"/>
      <c r="AC601" s="38"/>
      <c r="AD601" s="38"/>
      <c r="AE601" s="38"/>
      <c r="AT601" s="19" t="s">
        <v>189</v>
      </c>
      <c r="AU601" s="19" t="s">
        <v>89</v>
      </c>
    </row>
    <row r="602" s="2" customFormat="1" ht="24" customHeight="1">
      <c r="A602" s="38"/>
      <c r="B602" s="204"/>
      <c r="C602" s="205" t="s">
        <v>1131</v>
      </c>
      <c r="D602" s="205" t="s">
        <v>170</v>
      </c>
      <c r="E602" s="206" t="s">
        <v>1132</v>
      </c>
      <c r="F602" s="207" t="s">
        <v>1133</v>
      </c>
      <c r="G602" s="208" t="s">
        <v>286</v>
      </c>
      <c r="H602" s="209">
        <v>15</v>
      </c>
      <c r="I602" s="210"/>
      <c r="J602" s="210"/>
      <c r="K602" s="211">
        <f>ROUND(P602*H602,2)</f>
        <v>0</v>
      </c>
      <c r="L602" s="207" t="s">
        <v>174</v>
      </c>
      <c r="M602" s="39"/>
      <c r="N602" s="212" t="s">
        <v>1</v>
      </c>
      <c r="O602" s="213" t="s">
        <v>43</v>
      </c>
      <c r="P602" s="214">
        <f>I602+J602</f>
        <v>0</v>
      </c>
      <c r="Q602" s="214">
        <f>ROUND(I602*H602,2)</f>
        <v>0</v>
      </c>
      <c r="R602" s="214">
        <f>ROUND(J602*H602,2)</f>
        <v>0</v>
      </c>
      <c r="S602" s="77"/>
      <c r="T602" s="215">
        <f>S602*H602</f>
        <v>0</v>
      </c>
      <c r="U602" s="215">
        <v>0</v>
      </c>
      <c r="V602" s="215">
        <f>U602*H602</f>
        <v>0</v>
      </c>
      <c r="W602" s="215">
        <v>2.2000000000000002</v>
      </c>
      <c r="X602" s="216">
        <f>W602*H602</f>
        <v>33</v>
      </c>
      <c r="Y602" s="38"/>
      <c r="Z602" s="38"/>
      <c r="AA602" s="38"/>
      <c r="AB602" s="38"/>
      <c r="AC602" s="38"/>
      <c r="AD602" s="38"/>
      <c r="AE602" s="38"/>
      <c r="AR602" s="217" t="s">
        <v>185</v>
      </c>
      <c r="AT602" s="217" t="s">
        <v>170</v>
      </c>
      <c r="AU602" s="217" t="s">
        <v>89</v>
      </c>
      <c r="AY602" s="19" t="s">
        <v>167</v>
      </c>
      <c r="BE602" s="218">
        <f>IF(O602="základní",K602,0)</f>
        <v>0</v>
      </c>
      <c r="BF602" s="218">
        <f>IF(O602="snížená",K602,0)</f>
        <v>0</v>
      </c>
      <c r="BG602" s="218">
        <f>IF(O602="zákl. přenesená",K602,0)</f>
        <v>0</v>
      </c>
      <c r="BH602" s="218">
        <f>IF(O602="sníž. přenesená",K602,0)</f>
        <v>0</v>
      </c>
      <c r="BI602" s="218">
        <f>IF(O602="nulová",K602,0)</f>
        <v>0</v>
      </c>
      <c r="BJ602" s="19" t="s">
        <v>87</v>
      </c>
      <c r="BK602" s="218">
        <f>ROUND(P602*H602,2)</f>
        <v>0</v>
      </c>
      <c r="BL602" s="19" t="s">
        <v>185</v>
      </c>
      <c r="BM602" s="217" t="s">
        <v>1134</v>
      </c>
    </row>
    <row r="603" s="2" customFormat="1">
      <c r="A603" s="38"/>
      <c r="B603" s="39"/>
      <c r="C603" s="38"/>
      <c r="D603" s="219" t="s">
        <v>177</v>
      </c>
      <c r="E603" s="38"/>
      <c r="F603" s="220" t="s">
        <v>1135</v>
      </c>
      <c r="G603" s="38"/>
      <c r="H603" s="38"/>
      <c r="I603" s="134"/>
      <c r="J603" s="134"/>
      <c r="K603" s="38"/>
      <c r="L603" s="38"/>
      <c r="M603" s="39"/>
      <c r="N603" s="221"/>
      <c r="O603" s="222"/>
      <c r="P603" s="77"/>
      <c r="Q603" s="77"/>
      <c r="R603" s="77"/>
      <c r="S603" s="77"/>
      <c r="T603" s="77"/>
      <c r="U603" s="77"/>
      <c r="V603" s="77"/>
      <c r="W603" s="77"/>
      <c r="X603" s="78"/>
      <c r="Y603" s="38"/>
      <c r="Z603" s="38"/>
      <c r="AA603" s="38"/>
      <c r="AB603" s="38"/>
      <c r="AC603" s="38"/>
      <c r="AD603" s="38"/>
      <c r="AE603" s="38"/>
      <c r="AT603" s="19" t="s">
        <v>177</v>
      </c>
      <c r="AU603" s="19" t="s">
        <v>89</v>
      </c>
    </row>
    <row r="604" s="2" customFormat="1">
      <c r="A604" s="38"/>
      <c r="B604" s="39"/>
      <c r="C604" s="38"/>
      <c r="D604" s="219" t="s">
        <v>288</v>
      </c>
      <c r="E604" s="38"/>
      <c r="F604" s="223" t="s">
        <v>1136</v>
      </c>
      <c r="G604" s="38"/>
      <c r="H604" s="38"/>
      <c r="I604" s="134"/>
      <c r="J604" s="134"/>
      <c r="K604" s="38"/>
      <c r="L604" s="38"/>
      <c r="M604" s="39"/>
      <c r="N604" s="221"/>
      <c r="O604" s="222"/>
      <c r="P604" s="77"/>
      <c r="Q604" s="77"/>
      <c r="R604" s="77"/>
      <c r="S604" s="77"/>
      <c r="T604" s="77"/>
      <c r="U604" s="77"/>
      <c r="V604" s="77"/>
      <c r="W604" s="77"/>
      <c r="X604" s="78"/>
      <c r="Y604" s="38"/>
      <c r="Z604" s="38"/>
      <c r="AA604" s="38"/>
      <c r="AB604" s="38"/>
      <c r="AC604" s="38"/>
      <c r="AD604" s="38"/>
      <c r="AE604" s="38"/>
      <c r="AT604" s="19" t="s">
        <v>288</v>
      </c>
      <c r="AU604" s="19" t="s">
        <v>89</v>
      </c>
    </row>
    <row r="605" s="13" customFormat="1">
      <c r="A605" s="13"/>
      <c r="B605" s="228"/>
      <c r="C605" s="13"/>
      <c r="D605" s="219" t="s">
        <v>291</v>
      </c>
      <c r="E605" s="229" t="s">
        <v>1</v>
      </c>
      <c r="F605" s="230" t="s">
        <v>1137</v>
      </c>
      <c r="G605" s="13"/>
      <c r="H605" s="231">
        <v>15</v>
      </c>
      <c r="I605" s="232"/>
      <c r="J605" s="232"/>
      <c r="K605" s="13"/>
      <c r="L605" s="13"/>
      <c r="M605" s="228"/>
      <c r="N605" s="233"/>
      <c r="O605" s="234"/>
      <c r="P605" s="234"/>
      <c r="Q605" s="234"/>
      <c r="R605" s="234"/>
      <c r="S605" s="234"/>
      <c r="T605" s="234"/>
      <c r="U605" s="234"/>
      <c r="V605" s="234"/>
      <c r="W605" s="234"/>
      <c r="X605" s="235"/>
      <c r="Y605" s="13"/>
      <c r="Z605" s="13"/>
      <c r="AA605" s="13"/>
      <c r="AB605" s="13"/>
      <c r="AC605" s="13"/>
      <c r="AD605" s="13"/>
      <c r="AE605" s="13"/>
      <c r="AT605" s="229" t="s">
        <v>291</v>
      </c>
      <c r="AU605" s="229" t="s">
        <v>89</v>
      </c>
      <c r="AV605" s="13" t="s">
        <v>89</v>
      </c>
      <c r="AW605" s="13" t="s">
        <v>4</v>
      </c>
      <c r="AX605" s="13" t="s">
        <v>87</v>
      </c>
      <c r="AY605" s="229" t="s">
        <v>167</v>
      </c>
    </row>
    <row r="606" s="2" customFormat="1" ht="24" customHeight="1">
      <c r="A606" s="38"/>
      <c r="B606" s="204"/>
      <c r="C606" s="205" t="s">
        <v>1138</v>
      </c>
      <c r="D606" s="205" t="s">
        <v>170</v>
      </c>
      <c r="E606" s="206" t="s">
        <v>1139</v>
      </c>
      <c r="F606" s="207" t="s">
        <v>1140</v>
      </c>
      <c r="G606" s="208" t="s">
        <v>500</v>
      </c>
      <c r="H606" s="209">
        <v>17</v>
      </c>
      <c r="I606" s="210"/>
      <c r="J606" s="210"/>
      <c r="K606" s="211">
        <f>ROUND(P606*H606,2)</f>
        <v>0</v>
      </c>
      <c r="L606" s="207" t="s">
        <v>174</v>
      </c>
      <c r="M606" s="39"/>
      <c r="N606" s="212" t="s">
        <v>1</v>
      </c>
      <c r="O606" s="213" t="s">
        <v>43</v>
      </c>
      <c r="P606" s="214">
        <f>I606+J606</f>
        <v>0</v>
      </c>
      <c r="Q606" s="214">
        <f>ROUND(I606*H606,2)</f>
        <v>0</v>
      </c>
      <c r="R606" s="214">
        <f>ROUND(J606*H606,2)</f>
        <v>0</v>
      </c>
      <c r="S606" s="77"/>
      <c r="T606" s="215">
        <f>S606*H606</f>
        <v>0</v>
      </c>
      <c r="U606" s="215">
        <v>0</v>
      </c>
      <c r="V606" s="215">
        <f>U606*H606</f>
        <v>0</v>
      </c>
      <c r="W606" s="215">
        <v>0.0040000000000000001</v>
      </c>
      <c r="X606" s="216">
        <f>W606*H606</f>
        <v>0.068000000000000005</v>
      </c>
      <c r="Y606" s="38"/>
      <c r="Z606" s="38"/>
      <c r="AA606" s="38"/>
      <c r="AB606" s="38"/>
      <c r="AC606" s="38"/>
      <c r="AD606" s="38"/>
      <c r="AE606" s="38"/>
      <c r="AR606" s="217" t="s">
        <v>185</v>
      </c>
      <c r="AT606" s="217" t="s">
        <v>170</v>
      </c>
      <c r="AU606" s="217" t="s">
        <v>89</v>
      </c>
      <c r="AY606" s="19" t="s">
        <v>167</v>
      </c>
      <c r="BE606" s="218">
        <f>IF(O606="základní",K606,0)</f>
        <v>0</v>
      </c>
      <c r="BF606" s="218">
        <f>IF(O606="snížená",K606,0)</f>
        <v>0</v>
      </c>
      <c r="BG606" s="218">
        <f>IF(O606="zákl. přenesená",K606,0)</f>
        <v>0</v>
      </c>
      <c r="BH606" s="218">
        <f>IF(O606="sníž. přenesená",K606,0)</f>
        <v>0</v>
      </c>
      <c r="BI606" s="218">
        <f>IF(O606="nulová",K606,0)</f>
        <v>0</v>
      </c>
      <c r="BJ606" s="19" t="s">
        <v>87</v>
      </c>
      <c r="BK606" s="218">
        <f>ROUND(P606*H606,2)</f>
        <v>0</v>
      </c>
      <c r="BL606" s="19" t="s">
        <v>185</v>
      </c>
      <c r="BM606" s="217" t="s">
        <v>1141</v>
      </c>
    </row>
    <row r="607" s="2" customFormat="1">
      <c r="A607" s="38"/>
      <c r="B607" s="39"/>
      <c r="C607" s="38"/>
      <c r="D607" s="219" t="s">
        <v>177</v>
      </c>
      <c r="E607" s="38"/>
      <c r="F607" s="220" t="s">
        <v>1142</v>
      </c>
      <c r="G607" s="38"/>
      <c r="H607" s="38"/>
      <c r="I607" s="134"/>
      <c r="J607" s="134"/>
      <c r="K607" s="38"/>
      <c r="L607" s="38"/>
      <c r="M607" s="39"/>
      <c r="N607" s="221"/>
      <c r="O607" s="222"/>
      <c r="P607" s="77"/>
      <c r="Q607" s="77"/>
      <c r="R607" s="77"/>
      <c r="S607" s="77"/>
      <c r="T607" s="77"/>
      <c r="U607" s="77"/>
      <c r="V607" s="77"/>
      <c r="W607" s="77"/>
      <c r="X607" s="78"/>
      <c r="Y607" s="38"/>
      <c r="Z607" s="38"/>
      <c r="AA607" s="38"/>
      <c r="AB607" s="38"/>
      <c r="AC607" s="38"/>
      <c r="AD607" s="38"/>
      <c r="AE607" s="38"/>
      <c r="AT607" s="19" t="s">
        <v>177</v>
      </c>
      <c r="AU607" s="19" t="s">
        <v>89</v>
      </c>
    </row>
    <row r="608" s="2" customFormat="1">
      <c r="A608" s="38"/>
      <c r="B608" s="39"/>
      <c r="C608" s="38"/>
      <c r="D608" s="219" t="s">
        <v>288</v>
      </c>
      <c r="E608" s="38"/>
      <c r="F608" s="223" t="s">
        <v>1143</v>
      </c>
      <c r="G608" s="38"/>
      <c r="H608" s="38"/>
      <c r="I608" s="134"/>
      <c r="J608" s="134"/>
      <c r="K608" s="38"/>
      <c r="L608" s="38"/>
      <c r="M608" s="39"/>
      <c r="N608" s="221"/>
      <c r="O608" s="222"/>
      <c r="P608" s="77"/>
      <c r="Q608" s="77"/>
      <c r="R608" s="77"/>
      <c r="S608" s="77"/>
      <c r="T608" s="77"/>
      <c r="U608" s="77"/>
      <c r="V608" s="77"/>
      <c r="W608" s="77"/>
      <c r="X608" s="78"/>
      <c r="Y608" s="38"/>
      <c r="Z608" s="38"/>
      <c r="AA608" s="38"/>
      <c r="AB608" s="38"/>
      <c r="AC608" s="38"/>
      <c r="AD608" s="38"/>
      <c r="AE608" s="38"/>
      <c r="AT608" s="19" t="s">
        <v>288</v>
      </c>
      <c r="AU608" s="19" t="s">
        <v>89</v>
      </c>
    </row>
    <row r="609" s="13" customFormat="1">
      <c r="A609" s="13"/>
      <c r="B609" s="228"/>
      <c r="C609" s="13"/>
      <c r="D609" s="219" t="s">
        <v>291</v>
      </c>
      <c r="E609" s="229" t="s">
        <v>1</v>
      </c>
      <c r="F609" s="230" t="s">
        <v>1144</v>
      </c>
      <c r="G609" s="13"/>
      <c r="H609" s="231">
        <v>9</v>
      </c>
      <c r="I609" s="232"/>
      <c r="J609" s="232"/>
      <c r="K609" s="13"/>
      <c r="L609" s="13"/>
      <c r="M609" s="228"/>
      <c r="N609" s="233"/>
      <c r="O609" s="234"/>
      <c r="P609" s="234"/>
      <c r="Q609" s="234"/>
      <c r="R609" s="234"/>
      <c r="S609" s="234"/>
      <c r="T609" s="234"/>
      <c r="U609" s="234"/>
      <c r="V609" s="234"/>
      <c r="W609" s="234"/>
      <c r="X609" s="235"/>
      <c r="Y609" s="13"/>
      <c r="Z609" s="13"/>
      <c r="AA609" s="13"/>
      <c r="AB609" s="13"/>
      <c r="AC609" s="13"/>
      <c r="AD609" s="13"/>
      <c r="AE609" s="13"/>
      <c r="AT609" s="229" t="s">
        <v>291</v>
      </c>
      <c r="AU609" s="229" t="s">
        <v>89</v>
      </c>
      <c r="AV609" s="13" t="s">
        <v>89</v>
      </c>
      <c r="AW609" s="13" t="s">
        <v>4</v>
      </c>
      <c r="AX609" s="13" t="s">
        <v>80</v>
      </c>
      <c r="AY609" s="229" t="s">
        <v>167</v>
      </c>
    </row>
    <row r="610" s="13" customFormat="1">
      <c r="A610" s="13"/>
      <c r="B610" s="228"/>
      <c r="C610" s="13"/>
      <c r="D610" s="219" t="s">
        <v>291</v>
      </c>
      <c r="E610" s="229" t="s">
        <v>1</v>
      </c>
      <c r="F610" s="230" t="s">
        <v>1145</v>
      </c>
      <c r="G610" s="13"/>
      <c r="H610" s="231">
        <v>8</v>
      </c>
      <c r="I610" s="232"/>
      <c r="J610" s="232"/>
      <c r="K610" s="13"/>
      <c r="L610" s="13"/>
      <c r="M610" s="228"/>
      <c r="N610" s="233"/>
      <c r="O610" s="234"/>
      <c r="P610" s="234"/>
      <c r="Q610" s="234"/>
      <c r="R610" s="234"/>
      <c r="S610" s="234"/>
      <c r="T610" s="234"/>
      <c r="U610" s="234"/>
      <c r="V610" s="234"/>
      <c r="W610" s="234"/>
      <c r="X610" s="235"/>
      <c r="Y610" s="13"/>
      <c r="Z610" s="13"/>
      <c r="AA610" s="13"/>
      <c r="AB610" s="13"/>
      <c r="AC610" s="13"/>
      <c r="AD610" s="13"/>
      <c r="AE610" s="13"/>
      <c r="AT610" s="229" t="s">
        <v>291</v>
      </c>
      <c r="AU610" s="229" t="s">
        <v>89</v>
      </c>
      <c r="AV610" s="13" t="s">
        <v>89</v>
      </c>
      <c r="AW610" s="13" t="s">
        <v>4</v>
      </c>
      <c r="AX610" s="13" t="s">
        <v>80</v>
      </c>
      <c r="AY610" s="229" t="s">
        <v>167</v>
      </c>
    </row>
    <row r="611" s="14" customFormat="1">
      <c r="A611" s="14"/>
      <c r="B611" s="236"/>
      <c r="C611" s="14"/>
      <c r="D611" s="219" t="s">
        <v>291</v>
      </c>
      <c r="E611" s="237" t="s">
        <v>1</v>
      </c>
      <c r="F611" s="238" t="s">
        <v>294</v>
      </c>
      <c r="G611" s="14"/>
      <c r="H611" s="239">
        <v>17</v>
      </c>
      <c r="I611" s="240"/>
      <c r="J611" s="240"/>
      <c r="K611" s="14"/>
      <c r="L611" s="14"/>
      <c r="M611" s="236"/>
      <c r="N611" s="241"/>
      <c r="O611" s="242"/>
      <c r="P611" s="242"/>
      <c r="Q611" s="242"/>
      <c r="R611" s="242"/>
      <c r="S611" s="242"/>
      <c r="T611" s="242"/>
      <c r="U611" s="242"/>
      <c r="V611" s="242"/>
      <c r="W611" s="242"/>
      <c r="X611" s="243"/>
      <c r="Y611" s="14"/>
      <c r="Z611" s="14"/>
      <c r="AA611" s="14"/>
      <c r="AB611" s="14"/>
      <c r="AC611" s="14"/>
      <c r="AD611" s="14"/>
      <c r="AE611" s="14"/>
      <c r="AT611" s="237" t="s">
        <v>291</v>
      </c>
      <c r="AU611" s="237" t="s">
        <v>89</v>
      </c>
      <c r="AV611" s="14" t="s">
        <v>185</v>
      </c>
      <c r="AW611" s="14" t="s">
        <v>4</v>
      </c>
      <c r="AX611" s="14" t="s">
        <v>87</v>
      </c>
      <c r="AY611" s="237" t="s">
        <v>167</v>
      </c>
    </row>
    <row r="612" s="12" customFormat="1" ht="22.8" customHeight="1">
      <c r="A612" s="12"/>
      <c r="B612" s="190"/>
      <c r="C612" s="12"/>
      <c r="D612" s="191" t="s">
        <v>79</v>
      </c>
      <c r="E612" s="202" t="s">
        <v>418</v>
      </c>
      <c r="F612" s="202" t="s">
        <v>419</v>
      </c>
      <c r="G612" s="12"/>
      <c r="H612" s="12"/>
      <c r="I612" s="193"/>
      <c r="J612" s="193"/>
      <c r="K612" s="203">
        <f>BK612</f>
        <v>0</v>
      </c>
      <c r="L612" s="12"/>
      <c r="M612" s="190"/>
      <c r="N612" s="195"/>
      <c r="O612" s="196"/>
      <c r="P612" s="196"/>
      <c r="Q612" s="197">
        <f>SUM(Q613:Q636)</f>
        <v>0</v>
      </c>
      <c r="R612" s="197">
        <f>SUM(R613:R636)</f>
        <v>0</v>
      </c>
      <c r="S612" s="196"/>
      <c r="T612" s="198">
        <f>SUM(T613:T636)</f>
        <v>0</v>
      </c>
      <c r="U612" s="196"/>
      <c r="V612" s="198">
        <f>SUM(V613:V636)</f>
        <v>0</v>
      </c>
      <c r="W612" s="196"/>
      <c r="X612" s="199">
        <f>SUM(X613:X636)</f>
        <v>0</v>
      </c>
      <c r="Y612" s="12"/>
      <c r="Z612" s="12"/>
      <c r="AA612" s="12"/>
      <c r="AB612" s="12"/>
      <c r="AC612" s="12"/>
      <c r="AD612" s="12"/>
      <c r="AE612" s="12"/>
      <c r="AR612" s="191" t="s">
        <v>87</v>
      </c>
      <c r="AT612" s="200" t="s">
        <v>79</v>
      </c>
      <c r="AU612" s="200" t="s">
        <v>87</v>
      </c>
      <c r="AY612" s="191" t="s">
        <v>167</v>
      </c>
      <c r="BK612" s="201">
        <f>SUM(BK613:BK636)</f>
        <v>0</v>
      </c>
    </row>
    <row r="613" s="2" customFormat="1" ht="24" customHeight="1">
      <c r="A613" s="38"/>
      <c r="B613" s="204"/>
      <c r="C613" s="205" t="s">
        <v>1146</v>
      </c>
      <c r="D613" s="205" t="s">
        <v>170</v>
      </c>
      <c r="E613" s="206" t="s">
        <v>1147</v>
      </c>
      <c r="F613" s="207" t="s">
        <v>1148</v>
      </c>
      <c r="G613" s="208" t="s">
        <v>344</v>
      </c>
      <c r="H613" s="209">
        <v>411.15100000000001</v>
      </c>
      <c r="I613" s="210"/>
      <c r="J613" s="210"/>
      <c r="K613" s="211">
        <f>ROUND(P613*H613,2)</f>
        <v>0</v>
      </c>
      <c r="L613" s="207" t="s">
        <v>174</v>
      </c>
      <c r="M613" s="39"/>
      <c r="N613" s="212" t="s">
        <v>1</v>
      </c>
      <c r="O613" s="213" t="s">
        <v>43</v>
      </c>
      <c r="P613" s="214">
        <f>I613+J613</f>
        <v>0</v>
      </c>
      <c r="Q613" s="214">
        <f>ROUND(I613*H613,2)</f>
        <v>0</v>
      </c>
      <c r="R613" s="214">
        <f>ROUND(J613*H613,2)</f>
        <v>0</v>
      </c>
      <c r="S613" s="77"/>
      <c r="T613" s="215">
        <f>S613*H613</f>
        <v>0</v>
      </c>
      <c r="U613" s="215">
        <v>0</v>
      </c>
      <c r="V613" s="215">
        <f>U613*H613</f>
        <v>0</v>
      </c>
      <c r="W613" s="215">
        <v>0</v>
      </c>
      <c r="X613" s="216">
        <f>W613*H613</f>
        <v>0</v>
      </c>
      <c r="Y613" s="38"/>
      <c r="Z613" s="38"/>
      <c r="AA613" s="38"/>
      <c r="AB613" s="38"/>
      <c r="AC613" s="38"/>
      <c r="AD613" s="38"/>
      <c r="AE613" s="38"/>
      <c r="AR613" s="217" t="s">
        <v>185</v>
      </c>
      <c r="AT613" s="217" t="s">
        <v>170</v>
      </c>
      <c r="AU613" s="217" t="s">
        <v>89</v>
      </c>
      <c r="AY613" s="19" t="s">
        <v>167</v>
      </c>
      <c r="BE613" s="218">
        <f>IF(O613="základní",K613,0)</f>
        <v>0</v>
      </c>
      <c r="BF613" s="218">
        <f>IF(O613="snížená",K613,0)</f>
        <v>0</v>
      </c>
      <c r="BG613" s="218">
        <f>IF(O613="zákl. přenesená",K613,0)</f>
        <v>0</v>
      </c>
      <c r="BH613" s="218">
        <f>IF(O613="sníž. přenesená",K613,0)</f>
        <v>0</v>
      </c>
      <c r="BI613" s="218">
        <f>IF(O613="nulová",K613,0)</f>
        <v>0</v>
      </c>
      <c r="BJ613" s="19" t="s">
        <v>87</v>
      </c>
      <c r="BK613" s="218">
        <f>ROUND(P613*H613,2)</f>
        <v>0</v>
      </c>
      <c r="BL613" s="19" t="s">
        <v>185</v>
      </c>
      <c r="BM613" s="217" t="s">
        <v>1149</v>
      </c>
    </row>
    <row r="614" s="2" customFormat="1">
      <c r="A614" s="38"/>
      <c r="B614" s="39"/>
      <c r="C614" s="38"/>
      <c r="D614" s="219" t="s">
        <v>177</v>
      </c>
      <c r="E614" s="38"/>
      <c r="F614" s="220" t="s">
        <v>1150</v>
      </c>
      <c r="G614" s="38"/>
      <c r="H614" s="38"/>
      <c r="I614" s="134"/>
      <c r="J614" s="134"/>
      <c r="K614" s="38"/>
      <c r="L614" s="38"/>
      <c r="M614" s="39"/>
      <c r="N614" s="221"/>
      <c r="O614" s="222"/>
      <c r="P614" s="77"/>
      <c r="Q614" s="77"/>
      <c r="R614" s="77"/>
      <c r="S614" s="77"/>
      <c r="T614" s="77"/>
      <c r="U614" s="77"/>
      <c r="V614" s="77"/>
      <c r="W614" s="77"/>
      <c r="X614" s="78"/>
      <c r="Y614" s="38"/>
      <c r="Z614" s="38"/>
      <c r="AA614" s="38"/>
      <c r="AB614" s="38"/>
      <c r="AC614" s="38"/>
      <c r="AD614" s="38"/>
      <c r="AE614" s="38"/>
      <c r="AT614" s="19" t="s">
        <v>177</v>
      </c>
      <c r="AU614" s="19" t="s">
        <v>89</v>
      </c>
    </row>
    <row r="615" s="2" customFormat="1">
      <c r="A615" s="38"/>
      <c r="B615" s="39"/>
      <c r="C615" s="38"/>
      <c r="D615" s="219" t="s">
        <v>288</v>
      </c>
      <c r="E615" s="38"/>
      <c r="F615" s="223" t="s">
        <v>425</v>
      </c>
      <c r="G615" s="38"/>
      <c r="H615" s="38"/>
      <c r="I615" s="134"/>
      <c r="J615" s="134"/>
      <c r="K615" s="38"/>
      <c r="L615" s="38"/>
      <c r="M615" s="39"/>
      <c r="N615" s="221"/>
      <c r="O615" s="222"/>
      <c r="P615" s="77"/>
      <c r="Q615" s="77"/>
      <c r="R615" s="77"/>
      <c r="S615" s="77"/>
      <c r="T615" s="77"/>
      <c r="U615" s="77"/>
      <c r="V615" s="77"/>
      <c r="W615" s="77"/>
      <c r="X615" s="78"/>
      <c r="Y615" s="38"/>
      <c r="Z615" s="38"/>
      <c r="AA615" s="38"/>
      <c r="AB615" s="38"/>
      <c r="AC615" s="38"/>
      <c r="AD615" s="38"/>
      <c r="AE615" s="38"/>
      <c r="AT615" s="19" t="s">
        <v>288</v>
      </c>
      <c r="AU615" s="19" t="s">
        <v>89</v>
      </c>
    </row>
    <row r="616" s="13" customFormat="1">
      <c r="A616" s="13"/>
      <c r="B616" s="228"/>
      <c r="C616" s="13"/>
      <c r="D616" s="219" t="s">
        <v>291</v>
      </c>
      <c r="E616" s="229" t="s">
        <v>1</v>
      </c>
      <c r="F616" s="230" t="s">
        <v>1151</v>
      </c>
      <c r="G616" s="13"/>
      <c r="H616" s="231">
        <v>411.15100000000001</v>
      </c>
      <c r="I616" s="232"/>
      <c r="J616" s="232"/>
      <c r="K616" s="13"/>
      <c r="L616" s="13"/>
      <c r="M616" s="228"/>
      <c r="N616" s="233"/>
      <c r="O616" s="234"/>
      <c r="P616" s="234"/>
      <c r="Q616" s="234"/>
      <c r="R616" s="234"/>
      <c r="S616" s="234"/>
      <c r="T616" s="234"/>
      <c r="U616" s="234"/>
      <c r="V616" s="234"/>
      <c r="W616" s="234"/>
      <c r="X616" s="235"/>
      <c r="Y616" s="13"/>
      <c r="Z616" s="13"/>
      <c r="AA616" s="13"/>
      <c r="AB616" s="13"/>
      <c r="AC616" s="13"/>
      <c r="AD616" s="13"/>
      <c r="AE616" s="13"/>
      <c r="AT616" s="229" t="s">
        <v>291</v>
      </c>
      <c r="AU616" s="229" t="s">
        <v>89</v>
      </c>
      <c r="AV616" s="13" t="s">
        <v>89</v>
      </c>
      <c r="AW616" s="13" t="s">
        <v>4</v>
      </c>
      <c r="AX616" s="13" t="s">
        <v>87</v>
      </c>
      <c r="AY616" s="229" t="s">
        <v>167</v>
      </c>
    </row>
    <row r="617" s="2" customFormat="1" ht="24" customHeight="1">
      <c r="A617" s="38"/>
      <c r="B617" s="204"/>
      <c r="C617" s="205" t="s">
        <v>1152</v>
      </c>
      <c r="D617" s="205" t="s">
        <v>170</v>
      </c>
      <c r="E617" s="206" t="s">
        <v>1153</v>
      </c>
      <c r="F617" s="207" t="s">
        <v>1154</v>
      </c>
      <c r="G617" s="208" t="s">
        <v>344</v>
      </c>
      <c r="H617" s="209">
        <v>373.61700000000002</v>
      </c>
      <c r="I617" s="210"/>
      <c r="J617" s="210"/>
      <c r="K617" s="211">
        <f>ROUND(P617*H617,2)</f>
        <v>0</v>
      </c>
      <c r="L617" s="207" t="s">
        <v>174</v>
      </c>
      <c r="M617" s="39"/>
      <c r="N617" s="212" t="s">
        <v>1</v>
      </c>
      <c r="O617" s="213" t="s">
        <v>43</v>
      </c>
      <c r="P617" s="214">
        <f>I617+J617</f>
        <v>0</v>
      </c>
      <c r="Q617" s="214">
        <f>ROUND(I617*H617,2)</f>
        <v>0</v>
      </c>
      <c r="R617" s="214">
        <f>ROUND(J617*H617,2)</f>
        <v>0</v>
      </c>
      <c r="S617" s="77"/>
      <c r="T617" s="215">
        <f>S617*H617</f>
        <v>0</v>
      </c>
      <c r="U617" s="215">
        <v>0</v>
      </c>
      <c r="V617" s="215">
        <f>U617*H617</f>
        <v>0</v>
      </c>
      <c r="W617" s="215">
        <v>0</v>
      </c>
      <c r="X617" s="216">
        <f>W617*H617</f>
        <v>0</v>
      </c>
      <c r="Y617" s="38"/>
      <c r="Z617" s="38"/>
      <c r="AA617" s="38"/>
      <c r="AB617" s="38"/>
      <c r="AC617" s="38"/>
      <c r="AD617" s="38"/>
      <c r="AE617" s="38"/>
      <c r="AR617" s="217" t="s">
        <v>185</v>
      </c>
      <c r="AT617" s="217" t="s">
        <v>170</v>
      </c>
      <c r="AU617" s="217" t="s">
        <v>89</v>
      </c>
      <c r="AY617" s="19" t="s">
        <v>167</v>
      </c>
      <c r="BE617" s="218">
        <f>IF(O617="základní",K617,0)</f>
        <v>0</v>
      </c>
      <c r="BF617" s="218">
        <f>IF(O617="snížená",K617,0)</f>
        <v>0</v>
      </c>
      <c r="BG617" s="218">
        <f>IF(O617="zákl. přenesená",K617,0)</f>
        <v>0</v>
      </c>
      <c r="BH617" s="218">
        <f>IF(O617="sníž. přenesená",K617,0)</f>
        <v>0</v>
      </c>
      <c r="BI617" s="218">
        <f>IF(O617="nulová",K617,0)</f>
        <v>0</v>
      </c>
      <c r="BJ617" s="19" t="s">
        <v>87</v>
      </c>
      <c r="BK617" s="218">
        <f>ROUND(P617*H617,2)</f>
        <v>0</v>
      </c>
      <c r="BL617" s="19" t="s">
        <v>185</v>
      </c>
      <c r="BM617" s="217" t="s">
        <v>1155</v>
      </c>
    </row>
    <row r="618" s="2" customFormat="1">
      <c r="A618" s="38"/>
      <c r="B618" s="39"/>
      <c r="C618" s="38"/>
      <c r="D618" s="219" t="s">
        <v>177</v>
      </c>
      <c r="E618" s="38"/>
      <c r="F618" s="220" t="s">
        <v>1156</v>
      </c>
      <c r="G618" s="38"/>
      <c r="H618" s="38"/>
      <c r="I618" s="134"/>
      <c r="J618" s="134"/>
      <c r="K618" s="38"/>
      <c r="L618" s="38"/>
      <c r="M618" s="39"/>
      <c r="N618" s="221"/>
      <c r="O618" s="222"/>
      <c r="P618" s="77"/>
      <c r="Q618" s="77"/>
      <c r="R618" s="77"/>
      <c r="S618" s="77"/>
      <c r="T618" s="77"/>
      <c r="U618" s="77"/>
      <c r="V618" s="77"/>
      <c r="W618" s="77"/>
      <c r="X618" s="78"/>
      <c r="Y618" s="38"/>
      <c r="Z618" s="38"/>
      <c r="AA618" s="38"/>
      <c r="AB618" s="38"/>
      <c r="AC618" s="38"/>
      <c r="AD618" s="38"/>
      <c r="AE618" s="38"/>
      <c r="AT618" s="19" t="s">
        <v>177</v>
      </c>
      <c r="AU618" s="19" t="s">
        <v>89</v>
      </c>
    </row>
    <row r="619" s="2" customFormat="1">
      <c r="A619" s="38"/>
      <c r="B619" s="39"/>
      <c r="C619" s="38"/>
      <c r="D619" s="219" t="s">
        <v>288</v>
      </c>
      <c r="E619" s="38"/>
      <c r="F619" s="223" t="s">
        <v>1157</v>
      </c>
      <c r="G619" s="38"/>
      <c r="H619" s="38"/>
      <c r="I619" s="134"/>
      <c r="J619" s="134"/>
      <c r="K619" s="38"/>
      <c r="L619" s="38"/>
      <c r="M619" s="39"/>
      <c r="N619" s="221"/>
      <c r="O619" s="222"/>
      <c r="P619" s="77"/>
      <c r="Q619" s="77"/>
      <c r="R619" s="77"/>
      <c r="S619" s="77"/>
      <c r="T619" s="77"/>
      <c r="U619" s="77"/>
      <c r="V619" s="77"/>
      <c r="W619" s="77"/>
      <c r="X619" s="78"/>
      <c r="Y619" s="38"/>
      <c r="Z619" s="38"/>
      <c r="AA619" s="38"/>
      <c r="AB619" s="38"/>
      <c r="AC619" s="38"/>
      <c r="AD619" s="38"/>
      <c r="AE619" s="38"/>
      <c r="AT619" s="19" t="s">
        <v>288</v>
      </c>
      <c r="AU619" s="19" t="s">
        <v>89</v>
      </c>
    </row>
    <row r="620" s="13" customFormat="1">
      <c r="A620" s="13"/>
      <c r="B620" s="228"/>
      <c r="C620" s="13"/>
      <c r="D620" s="219" t="s">
        <v>291</v>
      </c>
      <c r="E620" s="229" t="s">
        <v>1</v>
      </c>
      <c r="F620" s="230" t="s">
        <v>1158</v>
      </c>
      <c r="G620" s="13"/>
      <c r="H620" s="231">
        <v>373.61700000000002</v>
      </c>
      <c r="I620" s="232"/>
      <c r="J620" s="232"/>
      <c r="K620" s="13"/>
      <c r="L620" s="13"/>
      <c r="M620" s="228"/>
      <c r="N620" s="233"/>
      <c r="O620" s="234"/>
      <c r="P620" s="234"/>
      <c r="Q620" s="234"/>
      <c r="R620" s="234"/>
      <c r="S620" s="234"/>
      <c r="T620" s="234"/>
      <c r="U620" s="234"/>
      <c r="V620" s="234"/>
      <c r="W620" s="234"/>
      <c r="X620" s="235"/>
      <c r="Y620" s="13"/>
      <c r="Z620" s="13"/>
      <c r="AA620" s="13"/>
      <c r="AB620" s="13"/>
      <c r="AC620" s="13"/>
      <c r="AD620" s="13"/>
      <c r="AE620" s="13"/>
      <c r="AT620" s="229" t="s">
        <v>291</v>
      </c>
      <c r="AU620" s="229" t="s">
        <v>89</v>
      </c>
      <c r="AV620" s="13" t="s">
        <v>89</v>
      </c>
      <c r="AW620" s="13" t="s">
        <v>4</v>
      </c>
      <c r="AX620" s="13" t="s">
        <v>87</v>
      </c>
      <c r="AY620" s="229" t="s">
        <v>167</v>
      </c>
    </row>
    <row r="621" s="2" customFormat="1" ht="24" customHeight="1">
      <c r="A621" s="38"/>
      <c r="B621" s="204"/>
      <c r="C621" s="205" t="s">
        <v>1159</v>
      </c>
      <c r="D621" s="205" t="s">
        <v>170</v>
      </c>
      <c r="E621" s="206" t="s">
        <v>1160</v>
      </c>
      <c r="F621" s="207" t="s">
        <v>1161</v>
      </c>
      <c r="G621" s="208" t="s">
        <v>344</v>
      </c>
      <c r="H621" s="209">
        <v>747.23400000000004</v>
      </c>
      <c r="I621" s="210"/>
      <c r="J621" s="210"/>
      <c r="K621" s="211">
        <f>ROUND(P621*H621,2)</f>
        <v>0</v>
      </c>
      <c r="L621" s="207" t="s">
        <v>174</v>
      </c>
      <c r="M621" s="39"/>
      <c r="N621" s="212" t="s">
        <v>1</v>
      </c>
      <c r="O621" s="213" t="s">
        <v>43</v>
      </c>
      <c r="P621" s="214">
        <f>I621+J621</f>
        <v>0</v>
      </c>
      <c r="Q621" s="214">
        <f>ROUND(I621*H621,2)</f>
        <v>0</v>
      </c>
      <c r="R621" s="214">
        <f>ROUND(J621*H621,2)</f>
        <v>0</v>
      </c>
      <c r="S621" s="77"/>
      <c r="T621" s="215">
        <f>S621*H621</f>
        <v>0</v>
      </c>
      <c r="U621" s="215">
        <v>0</v>
      </c>
      <c r="V621" s="215">
        <f>U621*H621</f>
        <v>0</v>
      </c>
      <c r="W621" s="215">
        <v>0</v>
      </c>
      <c r="X621" s="216">
        <f>W621*H621</f>
        <v>0</v>
      </c>
      <c r="Y621" s="38"/>
      <c r="Z621" s="38"/>
      <c r="AA621" s="38"/>
      <c r="AB621" s="38"/>
      <c r="AC621" s="38"/>
      <c r="AD621" s="38"/>
      <c r="AE621" s="38"/>
      <c r="AR621" s="217" t="s">
        <v>185</v>
      </c>
      <c r="AT621" s="217" t="s">
        <v>170</v>
      </c>
      <c r="AU621" s="217" t="s">
        <v>89</v>
      </c>
      <c r="AY621" s="19" t="s">
        <v>167</v>
      </c>
      <c r="BE621" s="218">
        <f>IF(O621="základní",K621,0)</f>
        <v>0</v>
      </c>
      <c r="BF621" s="218">
        <f>IF(O621="snížená",K621,0)</f>
        <v>0</v>
      </c>
      <c r="BG621" s="218">
        <f>IF(O621="zákl. přenesená",K621,0)</f>
        <v>0</v>
      </c>
      <c r="BH621" s="218">
        <f>IF(O621="sníž. přenesená",K621,0)</f>
        <v>0</v>
      </c>
      <c r="BI621" s="218">
        <f>IF(O621="nulová",K621,0)</f>
        <v>0</v>
      </c>
      <c r="BJ621" s="19" t="s">
        <v>87</v>
      </c>
      <c r="BK621" s="218">
        <f>ROUND(P621*H621,2)</f>
        <v>0</v>
      </c>
      <c r="BL621" s="19" t="s">
        <v>185</v>
      </c>
      <c r="BM621" s="217" t="s">
        <v>1162</v>
      </c>
    </row>
    <row r="622" s="2" customFormat="1">
      <c r="A622" s="38"/>
      <c r="B622" s="39"/>
      <c r="C622" s="38"/>
      <c r="D622" s="219" t="s">
        <v>177</v>
      </c>
      <c r="E622" s="38"/>
      <c r="F622" s="220" t="s">
        <v>1163</v>
      </c>
      <c r="G622" s="38"/>
      <c r="H622" s="38"/>
      <c r="I622" s="134"/>
      <c r="J622" s="134"/>
      <c r="K622" s="38"/>
      <c r="L622" s="38"/>
      <c r="M622" s="39"/>
      <c r="N622" s="221"/>
      <c r="O622" s="222"/>
      <c r="P622" s="77"/>
      <c r="Q622" s="77"/>
      <c r="R622" s="77"/>
      <c r="S622" s="77"/>
      <c r="T622" s="77"/>
      <c r="U622" s="77"/>
      <c r="V622" s="77"/>
      <c r="W622" s="77"/>
      <c r="X622" s="78"/>
      <c r="Y622" s="38"/>
      <c r="Z622" s="38"/>
      <c r="AA622" s="38"/>
      <c r="AB622" s="38"/>
      <c r="AC622" s="38"/>
      <c r="AD622" s="38"/>
      <c r="AE622" s="38"/>
      <c r="AT622" s="19" t="s">
        <v>177</v>
      </c>
      <c r="AU622" s="19" t="s">
        <v>89</v>
      </c>
    </row>
    <row r="623" s="2" customFormat="1">
      <c r="A623" s="38"/>
      <c r="B623" s="39"/>
      <c r="C623" s="38"/>
      <c r="D623" s="219" t="s">
        <v>288</v>
      </c>
      <c r="E623" s="38"/>
      <c r="F623" s="223" t="s">
        <v>1157</v>
      </c>
      <c r="G623" s="38"/>
      <c r="H623" s="38"/>
      <c r="I623" s="134"/>
      <c r="J623" s="134"/>
      <c r="K623" s="38"/>
      <c r="L623" s="38"/>
      <c r="M623" s="39"/>
      <c r="N623" s="221"/>
      <c r="O623" s="222"/>
      <c r="P623" s="77"/>
      <c r="Q623" s="77"/>
      <c r="R623" s="77"/>
      <c r="S623" s="77"/>
      <c r="T623" s="77"/>
      <c r="U623" s="77"/>
      <c r="V623" s="77"/>
      <c r="W623" s="77"/>
      <c r="X623" s="78"/>
      <c r="Y623" s="38"/>
      <c r="Z623" s="38"/>
      <c r="AA623" s="38"/>
      <c r="AB623" s="38"/>
      <c r="AC623" s="38"/>
      <c r="AD623" s="38"/>
      <c r="AE623" s="38"/>
      <c r="AT623" s="19" t="s">
        <v>288</v>
      </c>
      <c r="AU623" s="19" t="s">
        <v>89</v>
      </c>
    </row>
    <row r="624" s="13" customFormat="1">
      <c r="A624" s="13"/>
      <c r="B624" s="228"/>
      <c r="C624" s="13"/>
      <c r="D624" s="219" t="s">
        <v>291</v>
      </c>
      <c r="E624" s="229" t="s">
        <v>1</v>
      </c>
      <c r="F624" s="230" t="s">
        <v>1164</v>
      </c>
      <c r="G624" s="13"/>
      <c r="H624" s="231">
        <v>747.23400000000004</v>
      </c>
      <c r="I624" s="232"/>
      <c r="J624" s="232"/>
      <c r="K624" s="13"/>
      <c r="L624" s="13"/>
      <c r="M624" s="228"/>
      <c r="N624" s="233"/>
      <c r="O624" s="234"/>
      <c r="P624" s="234"/>
      <c r="Q624" s="234"/>
      <c r="R624" s="234"/>
      <c r="S624" s="234"/>
      <c r="T624" s="234"/>
      <c r="U624" s="234"/>
      <c r="V624" s="234"/>
      <c r="W624" s="234"/>
      <c r="X624" s="235"/>
      <c r="Y624" s="13"/>
      <c r="Z624" s="13"/>
      <c r="AA624" s="13"/>
      <c r="AB624" s="13"/>
      <c r="AC624" s="13"/>
      <c r="AD624" s="13"/>
      <c r="AE624" s="13"/>
      <c r="AT624" s="229" t="s">
        <v>291</v>
      </c>
      <c r="AU624" s="229" t="s">
        <v>89</v>
      </c>
      <c r="AV624" s="13" t="s">
        <v>89</v>
      </c>
      <c r="AW624" s="13" t="s">
        <v>4</v>
      </c>
      <c r="AX624" s="13" t="s">
        <v>87</v>
      </c>
      <c r="AY624" s="229" t="s">
        <v>167</v>
      </c>
    </row>
    <row r="625" s="2" customFormat="1" ht="24" customHeight="1">
      <c r="A625" s="38"/>
      <c r="B625" s="204"/>
      <c r="C625" s="205" t="s">
        <v>1165</v>
      </c>
      <c r="D625" s="205" t="s">
        <v>170</v>
      </c>
      <c r="E625" s="206" t="s">
        <v>1166</v>
      </c>
      <c r="F625" s="207" t="s">
        <v>1167</v>
      </c>
      <c r="G625" s="208" t="s">
        <v>344</v>
      </c>
      <c r="H625" s="209">
        <v>303.923</v>
      </c>
      <c r="I625" s="210"/>
      <c r="J625" s="210"/>
      <c r="K625" s="211">
        <f>ROUND(P625*H625,2)</f>
        <v>0</v>
      </c>
      <c r="L625" s="207" t="s">
        <v>174</v>
      </c>
      <c r="M625" s="39"/>
      <c r="N625" s="212" t="s">
        <v>1</v>
      </c>
      <c r="O625" s="213" t="s">
        <v>43</v>
      </c>
      <c r="P625" s="214">
        <f>I625+J625</f>
        <v>0</v>
      </c>
      <c r="Q625" s="214">
        <f>ROUND(I625*H625,2)</f>
        <v>0</v>
      </c>
      <c r="R625" s="214">
        <f>ROUND(J625*H625,2)</f>
        <v>0</v>
      </c>
      <c r="S625" s="77"/>
      <c r="T625" s="215">
        <f>S625*H625</f>
        <v>0</v>
      </c>
      <c r="U625" s="215">
        <v>0</v>
      </c>
      <c r="V625" s="215">
        <f>U625*H625</f>
        <v>0</v>
      </c>
      <c r="W625" s="215">
        <v>0</v>
      </c>
      <c r="X625" s="216">
        <f>W625*H625</f>
        <v>0</v>
      </c>
      <c r="Y625" s="38"/>
      <c r="Z625" s="38"/>
      <c r="AA625" s="38"/>
      <c r="AB625" s="38"/>
      <c r="AC625" s="38"/>
      <c r="AD625" s="38"/>
      <c r="AE625" s="38"/>
      <c r="AR625" s="217" t="s">
        <v>185</v>
      </c>
      <c r="AT625" s="217" t="s">
        <v>170</v>
      </c>
      <c r="AU625" s="217" t="s">
        <v>89</v>
      </c>
      <c r="AY625" s="19" t="s">
        <v>167</v>
      </c>
      <c r="BE625" s="218">
        <f>IF(O625="základní",K625,0)</f>
        <v>0</v>
      </c>
      <c r="BF625" s="218">
        <f>IF(O625="snížená",K625,0)</f>
        <v>0</v>
      </c>
      <c r="BG625" s="218">
        <f>IF(O625="zákl. přenesená",K625,0)</f>
        <v>0</v>
      </c>
      <c r="BH625" s="218">
        <f>IF(O625="sníž. přenesená",K625,0)</f>
        <v>0</v>
      </c>
      <c r="BI625" s="218">
        <f>IF(O625="nulová",K625,0)</f>
        <v>0</v>
      </c>
      <c r="BJ625" s="19" t="s">
        <v>87</v>
      </c>
      <c r="BK625" s="218">
        <f>ROUND(P625*H625,2)</f>
        <v>0</v>
      </c>
      <c r="BL625" s="19" t="s">
        <v>185</v>
      </c>
      <c r="BM625" s="217" t="s">
        <v>1168</v>
      </c>
    </row>
    <row r="626" s="2" customFormat="1">
      <c r="A626" s="38"/>
      <c r="B626" s="39"/>
      <c r="C626" s="38"/>
      <c r="D626" s="219" t="s">
        <v>177</v>
      </c>
      <c r="E626" s="38"/>
      <c r="F626" s="220" t="s">
        <v>1169</v>
      </c>
      <c r="G626" s="38"/>
      <c r="H626" s="38"/>
      <c r="I626" s="134"/>
      <c r="J626" s="134"/>
      <c r="K626" s="38"/>
      <c r="L626" s="38"/>
      <c r="M626" s="39"/>
      <c r="N626" s="221"/>
      <c r="O626" s="222"/>
      <c r="P626" s="77"/>
      <c r="Q626" s="77"/>
      <c r="R626" s="77"/>
      <c r="S626" s="77"/>
      <c r="T626" s="77"/>
      <c r="U626" s="77"/>
      <c r="V626" s="77"/>
      <c r="W626" s="77"/>
      <c r="X626" s="78"/>
      <c r="Y626" s="38"/>
      <c r="Z626" s="38"/>
      <c r="AA626" s="38"/>
      <c r="AB626" s="38"/>
      <c r="AC626" s="38"/>
      <c r="AD626" s="38"/>
      <c r="AE626" s="38"/>
      <c r="AT626" s="19" t="s">
        <v>177</v>
      </c>
      <c r="AU626" s="19" t="s">
        <v>89</v>
      </c>
    </row>
    <row r="627" s="2" customFormat="1">
      <c r="A627" s="38"/>
      <c r="B627" s="39"/>
      <c r="C627" s="38"/>
      <c r="D627" s="219" t="s">
        <v>288</v>
      </c>
      <c r="E627" s="38"/>
      <c r="F627" s="223" t="s">
        <v>1157</v>
      </c>
      <c r="G627" s="38"/>
      <c r="H627" s="38"/>
      <c r="I627" s="134"/>
      <c r="J627" s="134"/>
      <c r="K627" s="38"/>
      <c r="L627" s="38"/>
      <c r="M627" s="39"/>
      <c r="N627" s="221"/>
      <c r="O627" s="222"/>
      <c r="P627" s="77"/>
      <c r="Q627" s="77"/>
      <c r="R627" s="77"/>
      <c r="S627" s="77"/>
      <c r="T627" s="77"/>
      <c r="U627" s="77"/>
      <c r="V627" s="77"/>
      <c r="W627" s="77"/>
      <c r="X627" s="78"/>
      <c r="Y627" s="38"/>
      <c r="Z627" s="38"/>
      <c r="AA627" s="38"/>
      <c r="AB627" s="38"/>
      <c r="AC627" s="38"/>
      <c r="AD627" s="38"/>
      <c r="AE627" s="38"/>
      <c r="AT627" s="19" t="s">
        <v>288</v>
      </c>
      <c r="AU627" s="19" t="s">
        <v>89</v>
      </c>
    </row>
    <row r="628" s="13" customFormat="1">
      <c r="A628" s="13"/>
      <c r="B628" s="228"/>
      <c r="C628" s="13"/>
      <c r="D628" s="219" t="s">
        <v>291</v>
      </c>
      <c r="E628" s="229" t="s">
        <v>1</v>
      </c>
      <c r="F628" s="230" t="s">
        <v>1170</v>
      </c>
      <c r="G628" s="13"/>
      <c r="H628" s="231">
        <v>303.923</v>
      </c>
      <c r="I628" s="232"/>
      <c r="J628" s="232"/>
      <c r="K628" s="13"/>
      <c r="L628" s="13"/>
      <c r="M628" s="228"/>
      <c r="N628" s="233"/>
      <c r="O628" s="234"/>
      <c r="P628" s="234"/>
      <c r="Q628" s="234"/>
      <c r="R628" s="234"/>
      <c r="S628" s="234"/>
      <c r="T628" s="234"/>
      <c r="U628" s="234"/>
      <c r="V628" s="234"/>
      <c r="W628" s="234"/>
      <c r="X628" s="235"/>
      <c r="Y628" s="13"/>
      <c r="Z628" s="13"/>
      <c r="AA628" s="13"/>
      <c r="AB628" s="13"/>
      <c r="AC628" s="13"/>
      <c r="AD628" s="13"/>
      <c r="AE628" s="13"/>
      <c r="AT628" s="229" t="s">
        <v>291</v>
      </c>
      <c r="AU628" s="229" t="s">
        <v>89</v>
      </c>
      <c r="AV628" s="13" t="s">
        <v>89</v>
      </c>
      <c r="AW628" s="13" t="s">
        <v>4</v>
      </c>
      <c r="AX628" s="13" t="s">
        <v>87</v>
      </c>
      <c r="AY628" s="229" t="s">
        <v>167</v>
      </c>
    </row>
    <row r="629" s="2" customFormat="1" ht="24" customHeight="1">
      <c r="A629" s="38"/>
      <c r="B629" s="204"/>
      <c r="C629" s="205" t="s">
        <v>1171</v>
      </c>
      <c r="D629" s="205" t="s">
        <v>170</v>
      </c>
      <c r="E629" s="206" t="s">
        <v>1172</v>
      </c>
      <c r="F629" s="207" t="s">
        <v>1173</v>
      </c>
      <c r="G629" s="208" t="s">
        <v>344</v>
      </c>
      <c r="H629" s="209">
        <v>607.846</v>
      </c>
      <c r="I629" s="210"/>
      <c r="J629" s="210"/>
      <c r="K629" s="211">
        <f>ROUND(P629*H629,2)</f>
        <v>0</v>
      </c>
      <c r="L629" s="207" t="s">
        <v>174</v>
      </c>
      <c r="M629" s="39"/>
      <c r="N629" s="212" t="s">
        <v>1</v>
      </c>
      <c r="O629" s="213" t="s">
        <v>43</v>
      </c>
      <c r="P629" s="214">
        <f>I629+J629</f>
        <v>0</v>
      </c>
      <c r="Q629" s="214">
        <f>ROUND(I629*H629,2)</f>
        <v>0</v>
      </c>
      <c r="R629" s="214">
        <f>ROUND(J629*H629,2)</f>
        <v>0</v>
      </c>
      <c r="S629" s="77"/>
      <c r="T629" s="215">
        <f>S629*H629</f>
        <v>0</v>
      </c>
      <c r="U629" s="215">
        <v>0</v>
      </c>
      <c r="V629" s="215">
        <f>U629*H629</f>
        <v>0</v>
      </c>
      <c r="W629" s="215">
        <v>0</v>
      </c>
      <c r="X629" s="216">
        <f>W629*H629</f>
        <v>0</v>
      </c>
      <c r="Y629" s="38"/>
      <c r="Z629" s="38"/>
      <c r="AA629" s="38"/>
      <c r="AB629" s="38"/>
      <c r="AC629" s="38"/>
      <c r="AD629" s="38"/>
      <c r="AE629" s="38"/>
      <c r="AR629" s="217" t="s">
        <v>185</v>
      </c>
      <c r="AT629" s="217" t="s">
        <v>170</v>
      </c>
      <c r="AU629" s="217" t="s">
        <v>89</v>
      </c>
      <c r="AY629" s="19" t="s">
        <v>167</v>
      </c>
      <c r="BE629" s="218">
        <f>IF(O629="základní",K629,0)</f>
        <v>0</v>
      </c>
      <c r="BF629" s="218">
        <f>IF(O629="snížená",K629,0)</f>
        <v>0</v>
      </c>
      <c r="BG629" s="218">
        <f>IF(O629="zákl. přenesená",K629,0)</f>
        <v>0</v>
      </c>
      <c r="BH629" s="218">
        <f>IF(O629="sníž. přenesená",K629,0)</f>
        <v>0</v>
      </c>
      <c r="BI629" s="218">
        <f>IF(O629="nulová",K629,0)</f>
        <v>0</v>
      </c>
      <c r="BJ629" s="19" t="s">
        <v>87</v>
      </c>
      <c r="BK629" s="218">
        <f>ROUND(P629*H629,2)</f>
        <v>0</v>
      </c>
      <c r="BL629" s="19" t="s">
        <v>185</v>
      </c>
      <c r="BM629" s="217" t="s">
        <v>1174</v>
      </c>
    </row>
    <row r="630" s="2" customFormat="1">
      <c r="A630" s="38"/>
      <c r="B630" s="39"/>
      <c r="C630" s="38"/>
      <c r="D630" s="219" t="s">
        <v>177</v>
      </c>
      <c r="E630" s="38"/>
      <c r="F630" s="220" t="s">
        <v>1163</v>
      </c>
      <c r="G630" s="38"/>
      <c r="H630" s="38"/>
      <c r="I630" s="134"/>
      <c r="J630" s="134"/>
      <c r="K630" s="38"/>
      <c r="L630" s="38"/>
      <c r="M630" s="39"/>
      <c r="N630" s="221"/>
      <c r="O630" s="222"/>
      <c r="P630" s="77"/>
      <c r="Q630" s="77"/>
      <c r="R630" s="77"/>
      <c r="S630" s="77"/>
      <c r="T630" s="77"/>
      <c r="U630" s="77"/>
      <c r="V630" s="77"/>
      <c r="W630" s="77"/>
      <c r="X630" s="78"/>
      <c r="Y630" s="38"/>
      <c r="Z630" s="38"/>
      <c r="AA630" s="38"/>
      <c r="AB630" s="38"/>
      <c r="AC630" s="38"/>
      <c r="AD630" s="38"/>
      <c r="AE630" s="38"/>
      <c r="AT630" s="19" t="s">
        <v>177</v>
      </c>
      <c r="AU630" s="19" t="s">
        <v>89</v>
      </c>
    </row>
    <row r="631" s="2" customFormat="1">
      <c r="A631" s="38"/>
      <c r="B631" s="39"/>
      <c r="C631" s="38"/>
      <c r="D631" s="219" t="s">
        <v>288</v>
      </c>
      <c r="E631" s="38"/>
      <c r="F631" s="223" t="s">
        <v>1157</v>
      </c>
      <c r="G631" s="38"/>
      <c r="H631" s="38"/>
      <c r="I631" s="134"/>
      <c r="J631" s="134"/>
      <c r="K631" s="38"/>
      <c r="L631" s="38"/>
      <c r="M631" s="39"/>
      <c r="N631" s="221"/>
      <c r="O631" s="222"/>
      <c r="P631" s="77"/>
      <c r="Q631" s="77"/>
      <c r="R631" s="77"/>
      <c r="S631" s="77"/>
      <c r="T631" s="77"/>
      <c r="U631" s="77"/>
      <c r="V631" s="77"/>
      <c r="W631" s="77"/>
      <c r="X631" s="78"/>
      <c r="Y631" s="38"/>
      <c r="Z631" s="38"/>
      <c r="AA631" s="38"/>
      <c r="AB631" s="38"/>
      <c r="AC631" s="38"/>
      <c r="AD631" s="38"/>
      <c r="AE631" s="38"/>
      <c r="AT631" s="19" t="s">
        <v>288</v>
      </c>
      <c r="AU631" s="19" t="s">
        <v>89</v>
      </c>
    </row>
    <row r="632" s="13" customFormat="1">
      <c r="A632" s="13"/>
      <c r="B632" s="228"/>
      <c r="C632" s="13"/>
      <c r="D632" s="219" t="s">
        <v>291</v>
      </c>
      <c r="E632" s="229" t="s">
        <v>1</v>
      </c>
      <c r="F632" s="230" t="s">
        <v>1175</v>
      </c>
      <c r="G632" s="13"/>
      <c r="H632" s="231">
        <v>607.846</v>
      </c>
      <c r="I632" s="232"/>
      <c r="J632" s="232"/>
      <c r="K632" s="13"/>
      <c r="L632" s="13"/>
      <c r="M632" s="228"/>
      <c r="N632" s="233"/>
      <c r="O632" s="234"/>
      <c r="P632" s="234"/>
      <c r="Q632" s="234"/>
      <c r="R632" s="234"/>
      <c r="S632" s="234"/>
      <c r="T632" s="234"/>
      <c r="U632" s="234"/>
      <c r="V632" s="234"/>
      <c r="W632" s="234"/>
      <c r="X632" s="235"/>
      <c r="Y632" s="13"/>
      <c r="Z632" s="13"/>
      <c r="AA632" s="13"/>
      <c r="AB632" s="13"/>
      <c r="AC632" s="13"/>
      <c r="AD632" s="13"/>
      <c r="AE632" s="13"/>
      <c r="AT632" s="229" t="s">
        <v>291</v>
      </c>
      <c r="AU632" s="229" t="s">
        <v>89</v>
      </c>
      <c r="AV632" s="13" t="s">
        <v>89</v>
      </c>
      <c r="AW632" s="13" t="s">
        <v>4</v>
      </c>
      <c r="AX632" s="13" t="s">
        <v>87</v>
      </c>
      <c r="AY632" s="229" t="s">
        <v>167</v>
      </c>
    </row>
    <row r="633" s="2" customFormat="1" ht="24" customHeight="1">
      <c r="A633" s="38"/>
      <c r="B633" s="204"/>
      <c r="C633" s="205" t="s">
        <v>1176</v>
      </c>
      <c r="D633" s="205" t="s">
        <v>170</v>
      </c>
      <c r="E633" s="206" t="s">
        <v>1177</v>
      </c>
      <c r="F633" s="207" t="s">
        <v>1178</v>
      </c>
      <c r="G633" s="208" t="s">
        <v>344</v>
      </c>
      <c r="H633" s="209">
        <v>677.53999999999996</v>
      </c>
      <c r="I633" s="210"/>
      <c r="J633" s="210"/>
      <c r="K633" s="211">
        <f>ROUND(P633*H633,2)</f>
        <v>0</v>
      </c>
      <c r="L633" s="207" t="s">
        <v>174</v>
      </c>
      <c r="M633" s="39"/>
      <c r="N633" s="212" t="s">
        <v>1</v>
      </c>
      <c r="O633" s="213" t="s">
        <v>43</v>
      </c>
      <c r="P633" s="214">
        <f>I633+J633</f>
        <v>0</v>
      </c>
      <c r="Q633" s="214">
        <f>ROUND(I633*H633,2)</f>
        <v>0</v>
      </c>
      <c r="R633" s="214">
        <f>ROUND(J633*H633,2)</f>
        <v>0</v>
      </c>
      <c r="S633" s="77"/>
      <c r="T633" s="215">
        <f>S633*H633</f>
        <v>0</v>
      </c>
      <c r="U633" s="215">
        <v>0</v>
      </c>
      <c r="V633" s="215">
        <f>U633*H633</f>
        <v>0</v>
      </c>
      <c r="W633" s="215">
        <v>0</v>
      </c>
      <c r="X633" s="216">
        <f>W633*H633</f>
        <v>0</v>
      </c>
      <c r="Y633" s="38"/>
      <c r="Z633" s="38"/>
      <c r="AA633" s="38"/>
      <c r="AB633" s="38"/>
      <c r="AC633" s="38"/>
      <c r="AD633" s="38"/>
      <c r="AE633" s="38"/>
      <c r="AR633" s="217" t="s">
        <v>185</v>
      </c>
      <c r="AT633" s="217" t="s">
        <v>170</v>
      </c>
      <c r="AU633" s="217" t="s">
        <v>89</v>
      </c>
      <c r="AY633" s="19" t="s">
        <v>167</v>
      </c>
      <c r="BE633" s="218">
        <f>IF(O633="základní",K633,0)</f>
        <v>0</v>
      </c>
      <c r="BF633" s="218">
        <f>IF(O633="snížená",K633,0)</f>
        <v>0</v>
      </c>
      <c r="BG633" s="218">
        <f>IF(O633="zákl. přenesená",K633,0)</f>
        <v>0</v>
      </c>
      <c r="BH633" s="218">
        <f>IF(O633="sníž. přenesená",K633,0)</f>
        <v>0</v>
      </c>
      <c r="BI633" s="218">
        <f>IF(O633="nulová",K633,0)</f>
        <v>0</v>
      </c>
      <c r="BJ633" s="19" t="s">
        <v>87</v>
      </c>
      <c r="BK633" s="218">
        <f>ROUND(P633*H633,2)</f>
        <v>0</v>
      </c>
      <c r="BL633" s="19" t="s">
        <v>185</v>
      </c>
      <c r="BM633" s="217" t="s">
        <v>1179</v>
      </c>
    </row>
    <row r="634" s="2" customFormat="1">
      <c r="A634" s="38"/>
      <c r="B634" s="39"/>
      <c r="C634" s="38"/>
      <c r="D634" s="219" t="s">
        <v>177</v>
      </c>
      <c r="E634" s="38"/>
      <c r="F634" s="220" t="s">
        <v>1180</v>
      </c>
      <c r="G634" s="38"/>
      <c r="H634" s="38"/>
      <c r="I634" s="134"/>
      <c r="J634" s="134"/>
      <c r="K634" s="38"/>
      <c r="L634" s="38"/>
      <c r="M634" s="39"/>
      <c r="N634" s="221"/>
      <c r="O634" s="222"/>
      <c r="P634" s="77"/>
      <c r="Q634" s="77"/>
      <c r="R634" s="77"/>
      <c r="S634" s="77"/>
      <c r="T634" s="77"/>
      <c r="U634" s="77"/>
      <c r="V634" s="77"/>
      <c r="W634" s="77"/>
      <c r="X634" s="78"/>
      <c r="Y634" s="38"/>
      <c r="Z634" s="38"/>
      <c r="AA634" s="38"/>
      <c r="AB634" s="38"/>
      <c r="AC634" s="38"/>
      <c r="AD634" s="38"/>
      <c r="AE634" s="38"/>
      <c r="AT634" s="19" t="s">
        <v>177</v>
      </c>
      <c r="AU634" s="19" t="s">
        <v>89</v>
      </c>
    </row>
    <row r="635" s="2" customFormat="1">
      <c r="A635" s="38"/>
      <c r="B635" s="39"/>
      <c r="C635" s="38"/>
      <c r="D635" s="219" t="s">
        <v>288</v>
      </c>
      <c r="E635" s="38"/>
      <c r="F635" s="223" t="s">
        <v>1181</v>
      </c>
      <c r="G635" s="38"/>
      <c r="H635" s="38"/>
      <c r="I635" s="134"/>
      <c r="J635" s="134"/>
      <c r="K635" s="38"/>
      <c r="L635" s="38"/>
      <c r="M635" s="39"/>
      <c r="N635" s="221"/>
      <c r="O635" s="222"/>
      <c r="P635" s="77"/>
      <c r="Q635" s="77"/>
      <c r="R635" s="77"/>
      <c r="S635" s="77"/>
      <c r="T635" s="77"/>
      <c r="U635" s="77"/>
      <c r="V635" s="77"/>
      <c r="W635" s="77"/>
      <c r="X635" s="78"/>
      <c r="Y635" s="38"/>
      <c r="Z635" s="38"/>
      <c r="AA635" s="38"/>
      <c r="AB635" s="38"/>
      <c r="AC635" s="38"/>
      <c r="AD635" s="38"/>
      <c r="AE635" s="38"/>
      <c r="AT635" s="19" t="s">
        <v>288</v>
      </c>
      <c r="AU635" s="19" t="s">
        <v>89</v>
      </c>
    </row>
    <row r="636" s="13" customFormat="1">
      <c r="A636" s="13"/>
      <c r="B636" s="228"/>
      <c r="C636" s="13"/>
      <c r="D636" s="219" t="s">
        <v>291</v>
      </c>
      <c r="E636" s="229" t="s">
        <v>1</v>
      </c>
      <c r="F636" s="230" t="s">
        <v>1182</v>
      </c>
      <c r="G636" s="13"/>
      <c r="H636" s="231">
        <v>677.53999999999996</v>
      </c>
      <c r="I636" s="232"/>
      <c r="J636" s="232"/>
      <c r="K636" s="13"/>
      <c r="L636" s="13"/>
      <c r="M636" s="228"/>
      <c r="N636" s="233"/>
      <c r="O636" s="234"/>
      <c r="P636" s="234"/>
      <c r="Q636" s="234"/>
      <c r="R636" s="234"/>
      <c r="S636" s="234"/>
      <c r="T636" s="234"/>
      <c r="U636" s="234"/>
      <c r="V636" s="234"/>
      <c r="W636" s="234"/>
      <c r="X636" s="235"/>
      <c r="Y636" s="13"/>
      <c r="Z636" s="13"/>
      <c r="AA636" s="13"/>
      <c r="AB636" s="13"/>
      <c r="AC636" s="13"/>
      <c r="AD636" s="13"/>
      <c r="AE636" s="13"/>
      <c r="AT636" s="229" t="s">
        <v>291</v>
      </c>
      <c r="AU636" s="229" t="s">
        <v>89</v>
      </c>
      <c r="AV636" s="13" t="s">
        <v>89</v>
      </c>
      <c r="AW636" s="13" t="s">
        <v>4</v>
      </c>
      <c r="AX636" s="13" t="s">
        <v>87</v>
      </c>
      <c r="AY636" s="229" t="s">
        <v>167</v>
      </c>
    </row>
    <row r="637" s="12" customFormat="1" ht="22.8" customHeight="1">
      <c r="A637" s="12"/>
      <c r="B637" s="190"/>
      <c r="C637" s="12"/>
      <c r="D637" s="191" t="s">
        <v>79</v>
      </c>
      <c r="E637" s="202" t="s">
        <v>1183</v>
      </c>
      <c r="F637" s="202" t="s">
        <v>1184</v>
      </c>
      <c r="G637" s="12"/>
      <c r="H637" s="12"/>
      <c r="I637" s="193"/>
      <c r="J637" s="193"/>
      <c r="K637" s="203">
        <f>BK637</f>
        <v>0</v>
      </c>
      <c r="L637" s="12"/>
      <c r="M637" s="190"/>
      <c r="N637" s="195"/>
      <c r="O637" s="196"/>
      <c r="P637" s="196"/>
      <c r="Q637" s="197">
        <f>SUM(Q638:Q639)</f>
        <v>0</v>
      </c>
      <c r="R637" s="197">
        <f>SUM(R638:R639)</f>
        <v>0</v>
      </c>
      <c r="S637" s="196"/>
      <c r="T637" s="198">
        <f>SUM(T638:T639)</f>
        <v>0</v>
      </c>
      <c r="U637" s="196"/>
      <c r="V637" s="198">
        <f>SUM(V638:V639)</f>
        <v>0</v>
      </c>
      <c r="W637" s="196"/>
      <c r="X637" s="199">
        <f>SUM(X638:X639)</f>
        <v>0</v>
      </c>
      <c r="Y637" s="12"/>
      <c r="Z637" s="12"/>
      <c r="AA637" s="12"/>
      <c r="AB637" s="12"/>
      <c r="AC637" s="12"/>
      <c r="AD637" s="12"/>
      <c r="AE637" s="12"/>
      <c r="AR637" s="191" t="s">
        <v>87</v>
      </c>
      <c r="AT637" s="200" t="s">
        <v>79</v>
      </c>
      <c r="AU637" s="200" t="s">
        <v>87</v>
      </c>
      <c r="AY637" s="191" t="s">
        <v>167</v>
      </c>
      <c r="BK637" s="201">
        <f>SUM(BK638:BK639)</f>
        <v>0</v>
      </c>
    </row>
    <row r="638" s="2" customFormat="1" ht="24" customHeight="1">
      <c r="A638" s="38"/>
      <c r="B638" s="204"/>
      <c r="C638" s="205" t="s">
        <v>1185</v>
      </c>
      <c r="D638" s="205" t="s">
        <v>170</v>
      </c>
      <c r="E638" s="206" t="s">
        <v>1186</v>
      </c>
      <c r="F638" s="207" t="s">
        <v>1187</v>
      </c>
      <c r="G638" s="208" t="s">
        <v>344</v>
      </c>
      <c r="H638" s="209">
        <v>3667.8319999999999</v>
      </c>
      <c r="I638" s="210"/>
      <c r="J638" s="210"/>
      <c r="K638" s="211">
        <f>ROUND(P638*H638,2)</f>
        <v>0</v>
      </c>
      <c r="L638" s="207" t="s">
        <v>174</v>
      </c>
      <c r="M638" s="39"/>
      <c r="N638" s="212" t="s">
        <v>1</v>
      </c>
      <c r="O638" s="213" t="s">
        <v>43</v>
      </c>
      <c r="P638" s="214">
        <f>I638+J638</f>
        <v>0</v>
      </c>
      <c r="Q638" s="214">
        <f>ROUND(I638*H638,2)</f>
        <v>0</v>
      </c>
      <c r="R638" s="214">
        <f>ROUND(J638*H638,2)</f>
        <v>0</v>
      </c>
      <c r="S638" s="77"/>
      <c r="T638" s="215">
        <f>S638*H638</f>
        <v>0</v>
      </c>
      <c r="U638" s="215">
        <v>0</v>
      </c>
      <c r="V638" s="215">
        <f>U638*H638</f>
        <v>0</v>
      </c>
      <c r="W638" s="215">
        <v>0</v>
      </c>
      <c r="X638" s="216">
        <f>W638*H638</f>
        <v>0</v>
      </c>
      <c r="Y638" s="38"/>
      <c r="Z638" s="38"/>
      <c r="AA638" s="38"/>
      <c r="AB638" s="38"/>
      <c r="AC638" s="38"/>
      <c r="AD638" s="38"/>
      <c r="AE638" s="38"/>
      <c r="AR638" s="217" t="s">
        <v>185</v>
      </c>
      <c r="AT638" s="217" t="s">
        <v>170</v>
      </c>
      <c r="AU638" s="217" t="s">
        <v>89</v>
      </c>
      <c r="AY638" s="19" t="s">
        <v>167</v>
      </c>
      <c r="BE638" s="218">
        <f>IF(O638="základní",K638,0)</f>
        <v>0</v>
      </c>
      <c r="BF638" s="218">
        <f>IF(O638="snížená",K638,0)</f>
        <v>0</v>
      </c>
      <c r="BG638" s="218">
        <f>IF(O638="zákl. přenesená",K638,0)</f>
        <v>0</v>
      </c>
      <c r="BH638" s="218">
        <f>IF(O638="sníž. přenesená",K638,0)</f>
        <v>0</v>
      </c>
      <c r="BI638" s="218">
        <f>IF(O638="nulová",K638,0)</f>
        <v>0</v>
      </c>
      <c r="BJ638" s="19" t="s">
        <v>87</v>
      </c>
      <c r="BK638" s="218">
        <f>ROUND(P638*H638,2)</f>
        <v>0</v>
      </c>
      <c r="BL638" s="19" t="s">
        <v>185</v>
      </c>
      <c r="BM638" s="217" t="s">
        <v>1188</v>
      </c>
    </row>
    <row r="639" s="2" customFormat="1">
      <c r="A639" s="38"/>
      <c r="B639" s="39"/>
      <c r="C639" s="38"/>
      <c r="D639" s="219" t="s">
        <v>177</v>
      </c>
      <c r="E639" s="38"/>
      <c r="F639" s="220" t="s">
        <v>1189</v>
      </c>
      <c r="G639" s="38"/>
      <c r="H639" s="38"/>
      <c r="I639" s="134"/>
      <c r="J639" s="134"/>
      <c r="K639" s="38"/>
      <c r="L639" s="38"/>
      <c r="M639" s="39"/>
      <c r="N639" s="221"/>
      <c r="O639" s="222"/>
      <c r="P639" s="77"/>
      <c r="Q639" s="77"/>
      <c r="R639" s="77"/>
      <c r="S639" s="77"/>
      <c r="T639" s="77"/>
      <c r="U639" s="77"/>
      <c r="V639" s="77"/>
      <c r="W639" s="77"/>
      <c r="X639" s="78"/>
      <c r="Y639" s="38"/>
      <c r="Z639" s="38"/>
      <c r="AA639" s="38"/>
      <c r="AB639" s="38"/>
      <c r="AC639" s="38"/>
      <c r="AD639" s="38"/>
      <c r="AE639" s="38"/>
      <c r="AT639" s="19" t="s">
        <v>177</v>
      </c>
      <c r="AU639" s="19" t="s">
        <v>89</v>
      </c>
    </row>
    <row r="640" s="12" customFormat="1" ht="25.92" customHeight="1">
      <c r="A640" s="12"/>
      <c r="B640" s="190"/>
      <c r="C640" s="12"/>
      <c r="D640" s="191" t="s">
        <v>79</v>
      </c>
      <c r="E640" s="192" t="s">
        <v>434</v>
      </c>
      <c r="F640" s="192" t="s">
        <v>435</v>
      </c>
      <c r="G640" s="12"/>
      <c r="H640" s="12"/>
      <c r="I640" s="193"/>
      <c r="J640" s="193"/>
      <c r="K640" s="194">
        <f>BK640</f>
        <v>0</v>
      </c>
      <c r="L640" s="12"/>
      <c r="M640" s="190"/>
      <c r="N640" s="195"/>
      <c r="O640" s="196"/>
      <c r="P640" s="196"/>
      <c r="Q640" s="197">
        <f>Q641</f>
        <v>0</v>
      </c>
      <c r="R640" s="197">
        <f>R641</f>
        <v>0</v>
      </c>
      <c r="S640" s="196"/>
      <c r="T640" s="198">
        <f>T641</f>
        <v>0</v>
      </c>
      <c r="U640" s="196"/>
      <c r="V640" s="198">
        <f>V641</f>
        <v>2.3024427000000003</v>
      </c>
      <c r="W640" s="196"/>
      <c r="X640" s="199">
        <f>X641</f>
        <v>0</v>
      </c>
      <c r="Y640" s="12"/>
      <c r="Z640" s="12"/>
      <c r="AA640" s="12"/>
      <c r="AB640" s="12"/>
      <c r="AC640" s="12"/>
      <c r="AD640" s="12"/>
      <c r="AE640" s="12"/>
      <c r="AR640" s="191" t="s">
        <v>89</v>
      </c>
      <c r="AT640" s="200" t="s">
        <v>79</v>
      </c>
      <c r="AU640" s="200" t="s">
        <v>80</v>
      </c>
      <c r="AY640" s="191" t="s">
        <v>167</v>
      </c>
      <c r="BK640" s="201">
        <f>BK641</f>
        <v>0</v>
      </c>
    </row>
    <row r="641" s="12" customFormat="1" ht="22.8" customHeight="1">
      <c r="A641" s="12"/>
      <c r="B641" s="190"/>
      <c r="C641" s="12"/>
      <c r="D641" s="191" t="s">
        <v>79</v>
      </c>
      <c r="E641" s="202" t="s">
        <v>1190</v>
      </c>
      <c r="F641" s="202" t="s">
        <v>1191</v>
      </c>
      <c r="G641" s="12"/>
      <c r="H641" s="12"/>
      <c r="I641" s="193"/>
      <c r="J641" s="193"/>
      <c r="K641" s="203">
        <f>BK641</f>
        <v>0</v>
      </c>
      <c r="L641" s="12"/>
      <c r="M641" s="190"/>
      <c r="N641" s="195"/>
      <c r="O641" s="196"/>
      <c r="P641" s="196"/>
      <c r="Q641" s="197">
        <f>SUM(Q642:Q658)</f>
        <v>0</v>
      </c>
      <c r="R641" s="197">
        <f>SUM(R642:R658)</f>
        <v>0</v>
      </c>
      <c r="S641" s="196"/>
      <c r="T641" s="198">
        <f>SUM(T642:T658)</f>
        <v>0</v>
      </c>
      <c r="U641" s="196"/>
      <c r="V641" s="198">
        <f>SUM(V642:V658)</f>
        <v>2.3024427000000003</v>
      </c>
      <c r="W641" s="196"/>
      <c r="X641" s="199">
        <f>SUM(X642:X658)</f>
        <v>0</v>
      </c>
      <c r="Y641" s="12"/>
      <c r="Z641" s="12"/>
      <c r="AA641" s="12"/>
      <c r="AB641" s="12"/>
      <c r="AC641" s="12"/>
      <c r="AD641" s="12"/>
      <c r="AE641" s="12"/>
      <c r="AR641" s="191" t="s">
        <v>89</v>
      </c>
      <c r="AT641" s="200" t="s">
        <v>79</v>
      </c>
      <c r="AU641" s="200" t="s">
        <v>87</v>
      </c>
      <c r="AY641" s="191" t="s">
        <v>167</v>
      </c>
      <c r="BK641" s="201">
        <f>SUM(BK642:BK658)</f>
        <v>0</v>
      </c>
    </row>
    <row r="642" s="2" customFormat="1" ht="24" customHeight="1">
      <c r="A642" s="38"/>
      <c r="B642" s="204"/>
      <c r="C642" s="205" t="s">
        <v>1192</v>
      </c>
      <c r="D642" s="205" t="s">
        <v>170</v>
      </c>
      <c r="E642" s="206" t="s">
        <v>1193</v>
      </c>
      <c r="F642" s="207" t="s">
        <v>1194</v>
      </c>
      <c r="G642" s="208" t="s">
        <v>305</v>
      </c>
      <c r="H642" s="209">
        <v>1091.8800000000001</v>
      </c>
      <c r="I642" s="210"/>
      <c r="J642" s="210"/>
      <c r="K642" s="211">
        <f>ROUND(P642*H642,2)</f>
        <v>0</v>
      </c>
      <c r="L642" s="207" t="s">
        <v>174</v>
      </c>
      <c r="M642" s="39"/>
      <c r="N642" s="212" t="s">
        <v>1</v>
      </c>
      <c r="O642" s="213" t="s">
        <v>43</v>
      </c>
      <c r="P642" s="214">
        <f>I642+J642</f>
        <v>0</v>
      </c>
      <c r="Q642" s="214">
        <f>ROUND(I642*H642,2)</f>
        <v>0</v>
      </c>
      <c r="R642" s="214">
        <f>ROUND(J642*H642,2)</f>
        <v>0</v>
      </c>
      <c r="S642" s="77"/>
      <c r="T642" s="215">
        <f>S642*H642</f>
        <v>0</v>
      </c>
      <c r="U642" s="215">
        <v>0.00040000000000000002</v>
      </c>
      <c r="V642" s="215">
        <f>U642*H642</f>
        <v>0.43675200000000008</v>
      </c>
      <c r="W642" s="215">
        <v>0</v>
      </c>
      <c r="X642" s="216">
        <f>W642*H642</f>
        <v>0</v>
      </c>
      <c r="Y642" s="38"/>
      <c r="Z642" s="38"/>
      <c r="AA642" s="38"/>
      <c r="AB642" s="38"/>
      <c r="AC642" s="38"/>
      <c r="AD642" s="38"/>
      <c r="AE642" s="38"/>
      <c r="AR642" s="217" t="s">
        <v>185</v>
      </c>
      <c r="AT642" s="217" t="s">
        <v>170</v>
      </c>
      <c r="AU642" s="217" t="s">
        <v>89</v>
      </c>
      <c r="AY642" s="19" t="s">
        <v>167</v>
      </c>
      <c r="BE642" s="218">
        <f>IF(O642="základní",K642,0)</f>
        <v>0</v>
      </c>
      <c r="BF642" s="218">
        <f>IF(O642="snížená",K642,0)</f>
        <v>0</v>
      </c>
      <c r="BG642" s="218">
        <f>IF(O642="zákl. přenesená",K642,0)</f>
        <v>0</v>
      </c>
      <c r="BH642" s="218">
        <f>IF(O642="sníž. přenesená",K642,0)</f>
        <v>0</v>
      </c>
      <c r="BI642" s="218">
        <f>IF(O642="nulová",K642,0)</f>
        <v>0</v>
      </c>
      <c r="BJ642" s="19" t="s">
        <v>87</v>
      </c>
      <c r="BK642" s="218">
        <f>ROUND(P642*H642,2)</f>
        <v>0</v>
      </c>
      <c r="BL642" s="19" t="s">
        <v>185</v>
      </c>
      <c r="BM642" s="217" t="s">
        <v>1195</v>
      </c>
    </row>
    <row r="643" s="2" customFormat="1">
      <c r="A643" s="38"/>
      <c r="B643" s="39"/>
      <c r="C643" s="38"/>
      <c r="D643" s="219" t="s">
        <v>177</v>
      </c>
      <c r="E643" s="38"/>
      <c r="F643" s="220" t="s">
        <v>1196</v>
      </c>
      <c r="G643" s="38"/>
      <c r="H643" s="38"/>
      <c r="I643" s="134"/>
      <c r="J643" s="134"/>
      <c r="K643" s="38"/>
      <c r="L643" s="38"/>
      <c r="M643" s="39"/>
      <c r="N643" s="221"/>
      <c r="O643" s="222"/>
      <c r="P643" s="77"/>
      <c r="Q643" s="77"/>
      <c r="R643" s="77"/>
      <c r="S643" s="77"/>
      <c r="T643" s="77"/>
      <c r="U643" s="77"/>
      <c r="V643" s="77"/>
      <c r="W643" s="77"/>
      <c r="X643" s="78"/>
      <c r="Y643" s="38"/>
      <c r="Z643" s="38"/>
      <c r="AA643" s="38"/>
      <c r="AB643" s="38"/>
      <c r="AC643" s="38"/>
      <c r="AD643" s="38"/>
      <c r="AE643" s="38"/>
      <c r="AT643" s="19" t="s">
        <v>177</v>
      </c>
      <c r="AU643" s="19" t="s">
        <v>89</v>
      </c>
    </row>
    <row r="644" s="2" customFormat="1">
      <c r="A644" s="38"/>
      <c r="B644" s="39"/>
      <c r="C644" s="38"/>
      <c r="D644" s="219" t="s">
        <v>288</v>
      </c>
      <c r="E644" s="38"/>
      <c r="F644" s="223" t="s">
        <v>1197</v>
      </c>
      <c r="G644" s="38"/>
      <c r="H644" s="38"/>
      <c r="I644" s="134"/>
      <c r="J644" s="134"/>
      <c r="K644" s="38"/>
      <c r="L644" s="38"/>
      <c r="M644" s="39"/>
      <c r="N644" s="221"/>
      <c r="O644" s="222"/>
      <c r="P644" s="77"/>
      <c r="Q644" s="77"/>
      <c r="R644" s="77"/>
      <c r="S644" s="77"/>
      <c r="T644" s="77"/>
      <c r="U644" s="77"/>
      <c r="V644" s="77"/>
      <c r="W644" s="77"/>
      <c r="X644" s="78"/>
      <c r="Y644" s="38"/>
      <c r="Z644" s="38"/>
      <c r="AA644" s="38"/>
      <c r="AB644" s="38"/>
      <c r="AC644" s="38"/>
      <c r="AD644" s="38"/>
      <c r="AE644" s="38"/>
      <c r="AT644" s="19" t="s">
        <v>288</v>
      </c>
      <c r="AU644" s="19" t="s">
        <v>89</v>
      </c>
    </row>
    <row r="645" s="13" customFormat="1">
      <c r="A645" s="13"/>
      <c r="B645" s="228"/>
      <c r="C645" s="13"/>
      <c r="D645" s="219" t="s">
        <v>291</v>
      </c>
      <c r="E645" s="229" t="s">
        <v>1</v>
      </c>
      <c r="F645" s="230" t="s">
        <v>1198</v>
      </c>
      <c r="G645" s="13"/>
      <c r="H645" s="231">
        <v>1091.8800000000001</v>
      </c>
      <c r="I645" s="232"/>
      <c r="J645" s="232"/>
      <c r="K645" s="13"/>
      <c r="L645" s="13"/>
      <c r="M645" s="228"/>
      <c r="N645" s="233"/>
      <c r="O645" s="234"/>
      <c r="P645" s="234"/>
      <c r="Q645" s="234"/>
      <c r="R645" s="234"/>
      <c r="S645" s="234"/>
      <c r="T645" s="234"/>
      <c r="U645" s="234"/>
      <c r="V645" s="234"/>
      <c r="W645" s="234"/>
      <c r="X645" s="235"/>
      <c r="Y645" s="13"/>
      <c r="Z645" s="13"/>
      <c r="AA645" s="13"/>
      <c r="AB645" s="13"/>
      <c r="AC645" s="13"/>
      <c r="AD645" s="13"/>
      <c r="AE645" s="13"/>
      <c r="AT645" s="229" t="s">
        <v>291</v>
      </c>
      <c r="AU645" s="229" t="s">
        <v>89</v>
      </c>
      <c r="AV645" s="13" t="s">
        <v>89</v>
      </c>
      <c r="AW645" s="13" t="s">
        <v>4</v>
      </c>
      <c r="AX645" s="13" t="s">
        <v>87</v>
      </c>
      <c r="AY645" s="229" t="s">
        <v>167</v>
      </c>
    </row>
    <row r="646" s="2" customFormat="1" ht="24" customHeight="1">
      <c r="A646" s="38"/>
      <c r="B646" s="204"/>
      <c r="C646" s="260" t="s">
        <v>1199</v>
      </c>
      <c r="D646" s="260" t="s">
        <v>648</v>
      </c>
      <c r="E646" s="261" t="s">
        <v>1200</v>
      </c>
      <c r="F646" s="262" t="s">
        <v>1201</v>
      </c>
      <c r="G646" s="263" t="s">
        <v>305</v>
      </c>
      <c r="H646" s="264">
        <v>1255.662</v>
      </c>
      <c r="I646" s="265"/>
      <c r="J646" s="266"/>
      <c r="K646" s="267">
        <f>ROUND(P646*H646,2)</f>
        <v>0</v>
      </c>
      <c r="L646" s="262" t="s">
        <v>174</v>
      </c>
      <c r="M646" s="268"/>
      <c r="N646" s="269" t="s">
        <v>1</v>
      </c>
      <c r="O646" s="213" t="s">
        <v>43</v>
      </c>
      <c r="P646" s="214">
        <f>I646+J646</f>
        <v>0</v>
      </c>
      <c r="Q646" s="214">
        <f>ROUND(I646*H646,2)</f>
        <v>0</v>
      </c>
      <c r="R646" s="214">
        <f>ROUND(J646*H646,2)</f>
        <v>0</v>
      </c>
      <c r="S646" s="77"/>
      <c r="T646" s="215">
        <f>S646*H646</f>
        <v>0</v>
      </c>
      <c r="U646" s="215">
        <v>0.0013500000000000001</v>
      </c>
      <c r="V646" s="215">
        <f>U646*H646</f>
        <v>1.6951437</v>
      </c>
      <c r="W646" s="215">
        <v>0</v>
      </c>
      <c r="X646" s="216">
        <f>W646*H646</f>
        <v>0</v>
      </c>
      <c r="Y646" s="38"/>
      <c r="Z646" s="38"/>
      <c r="AA646" s="38"/>
      <c r="AB646" s="38"/>
      <c r="AC646" s="38"/>
      <c r="AD646" s="38"/>
      <c r="AE646" s="38"/>
      <c r="AR646" s="217" t="s">
        <v>207</v>
      </c>
      <c r="AT646" s="217" t="s">
        <v>648</v>
      </c>
      <c r="AU646" s="217" t="s">
        <v>89</v>
      </c>
      <c r="AY646" s="19" t="s">
        <v>167</v>
      </c>
      <c r="BE646" s="218">
        <f>IF(O646="základní",K646,0)</f>
        <v>0</v>
      </c>
      <c r="BF646" s="218">
        <f>IF(O646="snížená",K646,0)</f>
        <v>0</v>
      </c>
      <c r="BG646" s="218">
        <f>IF(O646="zákl. přenesená",K646,0)</f>
        <v>0</v>
      </c>
      <c r="BH646" s="218">
        <f>IF(O646="sníž. přenesená",K646,0)</f>
        <v>0</v>
      </c>
      <c r="BI646" s="218">
        <f>IF(O646="nulová",K646,0)</f>
        <v>0</v>
      </c>
      <c r="BJ646" s="19" t="s">
        <v>87</v>
      </c>
      <c r="BK646" s="218">
        <f>ROUND(P646*H646,2)</f>
        <v>0</v>
      </c>
      <c r="BL646" s="19" t="s">
        <v>185</v>
      </c>
      <c r="BM646" s="217" t="s">
        <v>1202</v>
      </c>
    </row>
    <row r="647" s="2" customFormat="1">
      <c r="A647" s="38"/>
      <c r="B647" s="39"/>
      <c r="C647" s="38"/>
      <c r="D647" s="219" t="s">
        <v>177</v>
      </c>
      <c r="E647" s="38"/>
      <c r="F647" s="220" t="s">
        <v>1201</v>
      </c>
      <c r="G647" s="38"/>
      <c r="H647" s="38"/>
      <c r="I647" s="134"/>
      <c r="J647" s="134"/>
      <c r="K647" s="38"/>
      <c r="L647" s="38"/>
      <c r="M647" s="39"/>
      <c r="N647" s="221"/>
      <c r="O647" s="222"/>
      <c r="P647" s="77"/>
      <c r="Q647" s="77"/>
      <c r="R647" s="77"/>
      <c r="S647" s="77"/>
      <c r="T647" s="77"/>
      <c r="U647" s="77"/>
      <c r="V647" s="77"/>
      <c r="W647" s="77"/>
      <c r="X647" s="78"/>
      <c r="Y647" s="38"/>
      <c r="Z647" s="38"/>
      <c r="AA647" s="38"/>
      <c r="AB647" s="38"/>
      <c r="AC647" s="38"/>
      <c r="AD647" s="38"/>
      <c r="AE647" s="38"/>
      <c r="AT647" s="19" t="s">
        <v>177</v>
      </c>
      <c r="AU647" s="19" t="s">
        <v>89</v>
      </c>
    </row>
    <row r="648" s="13" customFormat="1">
      <c r="A648" s="13"/>
      <c r="B648" s="228"/>
      <c r="C648" s="13"/>
      <c r="D648" s="219" t="s">
        <v>291</v>
      </c>
      <c r="E648" s="13"/>
      <c r="F648" s="230" t="s">
        <v>1203</v>
      </c>
      <c r="G648" s="13"/>
      <c r="H648" s="231">
        <v>1255.662</v>
      </c>
      <c r="I648" s="232"/>
      <c r="J648" s="232"/>
      <c r="K648" s="13"/>
      <c r="L648" s="13"/>
      <c r="M648" s="228"/>
      <c r="N648" s="233"/>
      <c r="O648" s="234"/>
      <c r="P648" s="234"/>
      <c r="Q648" s="234"/>
      <c r="R648" s="234"/>
      <c r="S648" s="234"/>
      <c r="T648" s="234"/>
      <c r="U648" s="234"/>
      <c r="V648" s="234"/>
      <c r="W648" s="234"/>
      <c r="X648" s="235"/>
      <c r="Y648" s="13"/>
      <c r="Z648" s="13"/>
      <c r="AA648" s="13"/>
      <c r="AB648" s="13"/>
      <c r="AC648" s="13"/>
      <c r="AD648" s="13"/>
      <c r="AE648" s="13"/>
      <c r="AT648" s="229" t="s">
        <v>291</v>
      </c>
      <c r="AU648" s="229" t="s">
        <v>89</v>
      </c>
      <c r="AV648" s="13" t="s">
        <v>89</v>
      </c>
      <c r="AW648" s="13" t="s">
        <v>3</v>
      </c>
      <c r="AX648" s="13" t="s">
        <v>87</v>
      </c>
      <c r="AY648" s="229" t="s">
        <v>167</v>
      </c>
    </row>
    <row r="649" s="2" customFormat="1" ht="24" customHeight="1">
      <c r="A649" s="38"/>
      <c r="B649" s="204"/>
      <c r="C649" s="205" t="s">
        <v>1204</v>
      </c>
      <c r="D649" s="205" t="s">
        <v>170</v>
      </c>
      <c r="E649" s="206" t="s">
        <v>1205</v>
      </c>
      <c r="F649" s="207" t="s">
        <v>1206</v>
      </c>
      <c r="G649" s="208" t="s">
        <v>305</v>
      </c>
      <c r="H649" s="209">
        <v>220</v>
      </c>
      <c r="I649" s="210"/>
      <c r="J649" s="210"/>
      <c r="K649" s="211">
        <f>ROUND(P649*H649,2)</f>
        <v>0</v>
      </c>
      <c r="L649" s="207" t="s">
        <v>174</v>
      </c>
      <c r="M649" s="39"/>
      <c r="N649" s="212" t="s">
        <v>1</v>
      </c>
      <c r="O649" s="213" t="s">
        <v>43</v>
      </c>
      <c r="P649" s="214">
        <f>I649+J649</f>
        <v>0</v>
      </c>
      <c r="Q649" s="214">
        <f>ROUND(I649*H649,2)</f>
        <v>0</v>
      </c>
      <c r="R649" s="214">
        <f>ROUND(J649*H649,2)</f>
        <v>0</v>
      </c>
      <c r="S649" s="77"/>
      <c r="T649" s="215">
        <f>S649*H649</f>
        <v>0</v>
      </c>
      <c r="U649" s="215">
        <v>0.00058</v>
      </c>
      <c r="V649" s="215">
        <f>U649*H649</f>
        <v>0.12759999999999999</v>
      </c>
      <c r="W649" s="215">
        <v>0</v>
      </c>
      <c r="X649" s="216">
        <f>W649*H649</f>
        <v>0</v>
      </c>
      <c r="Y649" s="38"/>
      <c r="Z649" s="38"/>
      <c r="AA649" s="38"/>
      <c r="AB649" s="38"/>
      <c r="AC649" s="38"/>
      <c r="AD649" s="38"/>
      <c r="AE649" s="38"/>
      <c r="AR649" s="217" t="s">
        <v>246</v>
      </c>
      <c r="AT649" s="217" t="s">
        <v>170</v>
      </c>
      <c r="AU649" s="217" t="s">
        <v>89</v>
      </c>
      <c r="AY649" s="19" t="s">
        <v>167</v>
      </c>
      <c r="BE649" s="218">
        <f>IF(O649="základní",K649,0)</f>
        <v>0</v>
      </c>
      <c r="BF649" s="218">
        <f>IF(O649="snížená",K649,0)</f>
        <v>0</v>
      </c>
      <c r="BG649" s="218">
        <f>IF(O649="zákl. přenesená",K649,0)</f>
        <v>0</v>
      </c>
      <c r="BH649" s="218">
        <f>IF(O649="sníž. přenesená",K649,0)</f>
        <v>0</v>
      </c>
      <c r="BI649" s="218">
        <f>IF(O649="nulová",K649,0)</f>
        <v>0</v>
      </c>
      <c r="BJ649" s="19" t="s">
        <v>87</v>
      </c>
      <c r="BK649" s="218">
        <f>ROUND(P649*H649,2)</f>
        <v>0</v>
      </c>
      <c r="BL649" s="19" t="s">
        <v>246</v>
      </c>
      <c r="BM649" s="217" t="s">
        <v>1207</v>
      </c>
    </row>
    <row r="650" s="2" customFormat="1">
      <c r="A650" s="38"/>
      <c r="B650" s="39"/>
      <c r="C650" s="38"/>
      <c r="D650" s="219" t="s">
        <v>177</v>
      </c>
      <c r="E650" s="38"/>
      <c r="F650" s="220" t="s">
        <v>1208</v>
      </c>
      <c r="G650" s="38"/>
      <c r="H650" s="38"/>
      <c r="I650" s="134"/>
      <c r="J650" s="134"/>
      <c r="K650" s="38"/>
      <c r="L650" s="38"/>
      <c r="M650" s="39"/>
      <c r="N650" s="221"/>
      <c r="O650" s="222"/>
      <c r="P650" s="77"/>
      <c r="Q650" s="77"/>
      <c r="R650" s="77"/>
      <c r="S650" s="77"/>
      <c r="T650" s="77"/>
      <c r="U650" s="77"/>
      <c r="V650" s="77"/>
      <c r="W650" s="77"/>
      <c r="X650" s="78"/>
      <c r="Y650" s="38"/>
      <c r="Z650" s="38"/>
      <c r="AA650" s="38"/>
      <c r="AB650" s="38"/>
      <c r="AC650" s="38"/>
      <c r="AD650" s="38"/>
      <c r="AE650" s="38"/>
      <c r="AT650" s="19" t="s">
        <v>177</v>
      </c>
      <c r="AU650" s="19" t="s">
        <v>89</v>
      </c>
    </row>
    <row r="651" s="13" customFormat="1">
      <c r="A651" s="13"/>
      <c r="B651" s="228"/>
      <c r="C651" s="13"/>
      <c r="D651" s="219" t="s">
        <v>291</v>
      </c>
      <c r="E651" s="229" t="s">
        <v>1</v>
      </c>
      <c r="F651" s="230" t="s">
        <v>1209</v>
      </c>
      <c r="G651" s="13"/>
      <c r="H651" s="231">
        <v>220</v>
      </c>
      <c r="I651" s="232"/>
      <c r="J651" s="232"/>
      <c r="K651" s="13"/>
      <c r="L651" s="13"/>
      <c r="M651" s="228"/>
      <c r="N651" s="233"/>
      <c r="O651" s="234"/>
      <c r="P651" s="234"/>
      <c r="Q651" s="234"/>
      <c r="R651" s="234"/>
      <c r="S651" s="234"/>
      <c r="T651" s="234"/>
      <c r="U651" s="234"/>
      <c r="V651" s="234"/>
      <c r="W651" s="234"/>
      <c r="X651" s="235"/>
      <c r="Y651" s="13"/>
      <c r="Z651" s="13"/>
      <c r="AA651" s="13"/>
      <c r="AB651" s="13"/>
      <c r="AC651" s="13"/>
      <c r="AD651" s="13"/>
      <c r="AE651" s="13"/>
      <c r="AT651" s="229" t="s">
        <v>291</v>
      </c>
      <c r="AU651" s="229" t="s">
        <v>89</v>
      </c>
      <c r="AV651" s="13" t="s">
        <v>89</v>
      </c>
      <c r="AW651" s="13" t="s">
        <v>4</v>
      </c>
      <c r="AX651" s="13" t="s">
        <v>87</v>
      </c>
      <c r="AY651" s="229" t="s">
        <v>167</v>
      </c>
    </row>
    <row r="652" s="2" customFormat="1" ht="24" customHeight="1">
      <c r="A652" s="38"/>
      <c r="B652" s="204"/>
      <c r="C652" s="205" t="s">
        <v>1210</v>
      </c>
      <c r="D652" s="205" t="s">
        <v>170</v>
      </c>
      <c r="E652" s="206" t="s">
        <v>1211</v>
      </c>
      <c r="F652" s="207" t="s">
        <v>1212</v>
      </c>
      <c r="G652" s="208" t="s">
        <v>305</v>
      </c>
      <c r="H652" s="209">
        <v>363.95999999999998</v>
      </c>
      <c r="I652" s="210"/>
      <c r="J652" s="210"/>
      <c r="K652" s="211">
        <f>ROUND(P652*H652,2)</f>
        <v>0</v>
      </c>
      <c r="L652" s="207" t="s">
        <v>174</v>
      </c>
      <c r="M652" s="39"/>
      <c r="N652" s="212" t="s">
        <v>1</v>
      </c>
      <c r="O652" s="213" t="s">
        <v>43</v>
      </c>
      <c r="P652" s="214">
        <f>I652+J652</f>
        <v>0</v>
      </c>
      <c r="Q652" s="214">
        <f>ROUND(I652*H652,2)</f>
        <v>0</v>
      </c>
      <c r="R652" s="214">
        <f>ROUND(J652*H652,2)</f>
        <v>0</v>
      </c>
      <c r="S652" s="77"/>
      <c r="T652" s="215">
        <f>S652*H652</f>
        <v>0</v>
      </c>
      <c r="U652" s="215">
        <v>0</v>
      </c>
      <c r="V652" s="215">
        <f>U652*H652</f>
        <v>0</v>
      </c>
      <c r="W652" s="215">
        <v>0</v>
      </c>
      <c r="X652" s="216">
        <f>W652*H652</f>
        <v>0</v>
      </c>
      <c r="Y652" s="38"/>
      <c r="Z652" s="38"/>
      <c r="AA652" s="38"/>
      <c r="AB652" s="38"/>
      <c r="AC652" s="38"/>
      <c r="AD652" s="38"/>
      <c r="AE652" s="38"/>
      <c r="AR652" s="217" t="s">
        <v>246</v>
      </c>
      <c r="AT652" s="217" t="s">
        <v>170</v>
      </c>
      <c r="AU652" s="217" t="s">
        <v>89</v>
      </c>
      <c r="AY652" s="19" t="s">
        <v>167</v>
      </c>
      <c r="BE652" s="218">
        <f>IF(O652="základní",K652,0)</f>
        <v>0</v>
      </c>
      <c r="BF652" s="218">
        <f>IF(O652="snížená",K652,0)</f>
        <v>0</v>
      </c>
      <c r="BG652" s="218">
        <f>IF(O652="zákl. přenesená",K652,0)</f>
        <v>0</v>
      </c>
      <c r="BH652" s="218">
        <f>IF(O652="sníž. přenesená",K652,0)</f>
        <v>0</v>
      </c>
      <c r="BI652" s="218">
        <f>IF(O652="nulová",K652,0)</f>
        <v>0</v>
      </c>
      <c r="BJ652" s="19" t="s">
        <v>87</v>
      </c>
      <c r="BK652" s="218">
        <f>ROUND(P652*H652,2)</f>
        <v>0</v>
      </c>
      <c r="BL652" s="19" t="s">
        <v>246</v>
      </c>
      <c r="BM652" s="217" t="s">
        <v>1213</v>
      </c>
    </row>
    <row r="653" s="2" customFormat="1">
      <c r="A653" s="38"/>
      <c r="B653" s="39"/>
      <c r="C653" s="38"/>
      <c r="D653" s="219" t="s">
        <v>177</v>
      </c>
      <c r="E653" s="38"/>
      <c r="F653" s="220" t="s">
        <v>1214</v>
      </c>
      <c r="G653" s="38"/>
      <c r="H653" s="38"/>
      <c r="I653" s="134"/>
      <c r="J653" s="134"/>
      <c r="K653" s="38"/>
      <c r="L653" s="38"/>
      <c r="M653" s="39"/>
      <c r="N653" s="221"/>
      <c r="O653" s="222"/>
      <c r="P653" s="77"/>
      <c r="Q653" s="77"/>
      <c r="R653" s="77"/>
      <c r="S653" s="77"/>
      <c r="T653" s="77"/>
      <c r="U653" s="77"/>
      <c r="V653" s="77"/>
      <c r="W653" s="77"/>
      <c r="X653" s="78"/>
      <c r="Y653" s="38"/>
      <c r="Z653" s="38"/>
      <c r="AA653" s="38"/>
      <c r="AB653" s="38"/>
      <c r="AC653" s="38"/>
      <c r="AD653" s="38"/>
      <c r="AE653" s="38"/>
      <c r="AT653" s="19" t="s">
        <v>177</v>
      </c>
      <c r="AU653" s="19" t="s">
        <v>89</v>
      </c>
    </row>
    <row r="654" s="13" customFormat="1">
      <c r="A654" s="13"/>
      <c r="B654" s="228"/>
      <c r="C654" s="13"/>
      <c r="D654" s="219" t="s">
        <v>291</v>
      </c>
      <c r="E654" s="229" t="s">
        <v>1</v>
      </c>
      <c r="F654" s="230" t="s">
        <v>812</v>
      </c>
      <c r="G654" s="13"/>
      <c r="H654" s="231">
        <v>363.95999999999998</v>
      </c>
      <c r="I654" s="232"/>
      <c r="J654" s="232"/>
      <c r="K654" s="13"/>
      <c r="L654" s="13"/>
      <c r="M654" s="228"/>
      <c r="N654" s="233"/>
      <c r="O654" s="234"/>
      <c r="P654" s="234"/>
      <c r="Q654" s="234"/>
      <c r="R654" s="234"/>
      <c r="S654" s="234"/>
      <c r="T654" s="234"/>
      <c r="U654" s="234"/>
      <c r="V654" s="234"/>
      <c r="W654" s="234"/>
      <c r="X654" s="235"/>
      <c r="Y654" s="13"/>
      <c r="Z654" s="13"/>
      <c r="AA654" s="13"/>
      <c r="AB654" s="13"/>
      <c r="AC654" s="13"/>
      <c r="AD654" s="13"/>
      <c r="AE654" s="13"/>
      <c r="AT654" s="229" t="s">
        <v>291</v>
      </c>
      <c r="AU654" s="229" t="s">
        <v>89</v>
      </c>
      <c r="AV654" s="13" t="s">
        <v>89</v>
      </c>
      <c r="AW654" s="13" t="s">
        <v>4</v>
      </c>
      <c r="AX654" s="13" t="s">
        <v>87</v>
      </c>
      <c r="AY654" s="229" t="s">
        <v>167</v>
      </c>
    </row>
    <row r="655" s="2" customFormat="1" ht="24" customHeight="1">
      <c r="A655" s="38"/>
      <c r="B655" s="204"/>
      <c r="C655" s="260" t="s">
        <v>1215</v>
      </c>
      <c r="D655" s="260" t="s">
        <v>648</v>
      </c>
      <c r="E655" s="261" t="s">
        <v>1216</v>
      </c>
      <c r="F655" s="262" t="s">
        <v>1217</v>
      </c>
      <c r="G655" s="263" t="s">
        <v>1218</v>
      </c>
      <c r="H655" s="264">
        <v>42.947000000000003</v>
      </c>
      <c r="I655" s="265"/>
      <c r="J655" s="266"/>
      <c r="K655" s="267">
        <f>ROUND(P655*H655,2)</f>
        <v>0</v>
      </c>
      <c r="L655" s="262" t="s">
        <v>174</v>
      </c>
      <c r="M655" s="268"/>
      <c r="N655" s="269" t="s">
        <v>1</v>
      </c>
      <c r="O655" s="213" t="s">
        <v>43</v>
      </c>
      <c r="P655" s="214">
        <f>I655+J655</f>
        <v>0</v>
      </c>
      <c r="Q655" s="214">
        <f>ROUND(I655*H655,2)</f>
        <v>0</v>
      </c>
      <c r="R655" s="214">
        <f>ROUND(J655*H655,2)</f>
        <v>0</v>
      </c>
      <c r="S655" s="77"/>
      <c r="T655" s="215">
        <f>S655*H655</f>
        <v>0</v>
      </c>
      <c r="U655" s="215">
        <v>0.001</v>
      </c>
      <c r="V655" s="215">
        <f>U655*H655</f>
        <v>0.042947000000000006</v>
      </c>
      <c r="W655" s="215">
        <v>0</v>
      </c>
      <c r="X655" s="216">
        <f>W655*H655</f>
        <v>0</v>
      </c>
      <c r="Y655" s="38"/>
      <c r="Z655" s="38"/>
      <c r="AA655" s="38"/>
      <c r="AB655" s="38"/>
      <c r="AC655" s="38"/>
      <c r="AD655" s="38"/>
      <c r="AE655" s="38"/>
      <c r="AR655" s="217" t="s">
        <v>370</v>
      </c>
      <c r="AT655" s="217" t="s">
        <v>648</v>
      </c>
      <c r="AU655" s="217" t="s">
        <v>89</v>
      </c>
      <c r="AY655" s="19" t="s">
        <v>167</v>
      </c>
      <c r="BE655" s="218">
        <f>IF(O655="základní",K655,0)</f>
        <v>0</v>
      </c>
      <c r="BF655" s="218">
        <f>IF(O655="snížená",K655,0)</f>
        <v>0</v>
      </c>
      <c r="BG655" s="218">
        <f>IF(O655="zákl. přenesená",K655,0)</f>
        <v>0</v>
      </c>
      <c r="BH655" s="218">
        <f>IF(O655="sníž. přenesená",K655,0)</f>
        <v>0</v>
      </c>
      <c r="BI655" s="218">
        <f>IF(O655="nulová",K655,0)</f>
        <v>0</v>
      </c>
      <c r="BJ655" s="19" t="s">
        <v>87</v>
      </c>
      <c r="BK655" s="218">
        <f>ROUND(P655*H655,2)</f>
        <v>0</v>
      </c>
      <c r="BL655" s="19" t="s">
        <v>246</v>
      </c>
      <c r="BM655" s="217" t="s">
        <v>1219</v>
      </c>
    </row>
    <row r="656" s="2" customFormat="1">
      <c r="A656" s="38"/>
      <c r="B656" s="39"/>
      <c r="C656" s="38"/>
      <c r="D656" s="219" t="s">
        <v>177</v>
      </c>
      <c r="E656" s="38"/>
      <c r="F656" s="220" t="s">
        <v>1217</v>
      </c>
      <c r="G656" s="38"/>
      <c r="H656" s="38"/>
      <c r="I656" s="134"/>
      <c r="J656" s="134"/>
      <c r="K656" s="38"/>
      <c r="L656" s="38"/>
      <c r="M656" s="39"/>
      <c r="N656" s="221"/>
      <c r="O656" s="222"/>
      <c r="P656" s="77"/>
      <c r="Q656" s="77"/>
      <c r="R656" s="77"/>
      <c r="S656" s="77"/>
      <c r="T656" s="77"/>
      <c r="U656" s="77"/>
      <c r="V656" s="77"/>
      <c r="W656" s="77"/>
      <c r="X656" s="78"/>
      <c r="Y656" s="38"/>
      <c r="Z656" s="38"/>
      <c r="AA656" s="38"/>
      <c r="AB656" s="38"/>
      <c r="AC656" s="38"/>
      <c r="AD656" s="38"/>
      <c r="AE656" s="38"/>
      <c r="AT656" s="19" t="s">
        <v>177</v>
      </c>
      <c r="AU656" s="19" t="s">
        <v>89</v>
      </c>
    </row>
    <row r="657" s="2" customFormat="1">
      <c r="A657" s="38"/>
      <c r="B657" s="39"/>
      <c r="C657" s="38"/>
      <c r="D657" s="219" t="s">
        <v>189</v>
      </c>
      <c r="E657" s="38"/>
      <c r="F657" s="223" t="s">
        <v>1220</v>
      </c>
      <c r="G657" s="38"/>
      <c r="H657" s="38"/>
      <c r="I657" s="134"/>
      <c r="J657" s="134"/>
      <c r="K657" s="38"/>
      <c r="L657" s="38"/>
      <c r="M657" s="39"/>
      <c r="N657" s="221"/>
      <c r="O657" s="222"/>
      <c r="P657" s="77"/>
      <c r="Q657" s="77"/>
      <c r="R657" s="77"/>
      <c r="S657" s="77"/>
      <c r="T657" s="77"/>
      <c r="U657" s="77"/>
      <c r="V657" s="77"/>
      <c r="W657" s="77"/>
      <c r="X657" s="78"/>
      <c r="Y657" s="38"/>
      <c r="Z657" s="38"/>
      <c r="AA657" s="38"/>
      <c r="AB657" s="38"/>
      <c r="AC657" s="38"/>
      <c r="AD657" s="38"/>
      <c r="AE657" s="38"/>
      <c r="AT657" s="19" t="s">
        <v>189</v>
      </c>
      <c r="AU657" s="19" t="s">
        <v>89</v>
      </c>
    </row>
    <row r="658" s="13" customFormat="1">
      <c r="A658" s="13"/>
      <c r="B658" s="228"/>
      <c r="C658" s="13"/>
      <c r="D658" s="219" t="s">
        <v>291</v>
      </c>
      <c r="E658" s="13"/>
      <c r="F658" s="230" t="s">
        <v>1221</v>
      </c>
      <c r="G658" s="13"/>
      <c r="H658" s="231">
        <v>42.947000000000003</v>
      </c>
      <c r="I658" s="232"/>
      <c r="J658" s="232"/>
      <c r="K658" s="13"/>
      <c r="L658" s="13"/>
      <c r="M658" s="228"/>
      <c r="N658" s="270"/>
      <c r="O658" s="271"/>
      <c r="P658" s="271"/>
      <c r="Q658" s="271"/>
      <c r="R658" s="271"/>
      <c r="S658" s="271"/>
      <c r="T658" s="271"/>
      <c r="U658" s="271"/>
      <c r="V658" s="271"/>
      <c r="W658" s="271"/>
      <c r="X658" s="272"/>
      <c r="Y658" s="13"/>
      <c r="Z658" s="13"/>
      <c r="AA658" s="13"/>
      <c r="AB658" s="13"/>
      <c r="AC658" s="13"/>
      <c r="AD658" s="13"/>
      <c r="AE658" s="13"/>
      <c r="AT658" s="229" t="s">
        <v>291</v>
      </c>
      <c r="AU658" s="229" t="s">
        <v>89</v>
      </c>
      <c r="AV658" s="13" t="s">
        <v>89</v>
      </c>
      <c r="AW658" s="13" t="s">
        <v>3</v>
      </c>
      <c r="AX658" s="13" t="s">
        <v>87</v>
      </c>
      <c r="AY658" s="229" t="s">
        <v>167</v>
      </c>
    </row>
    <row r="659" s="2" customFormat="1" ht="6.96" customHeight="1">
      <c r="A659" s="38"/>
      <c r="B659" s="60"/>
      <c r="C659" s="61"/>
      <c r="D659" s="61"/>
      <c r="E659" s="61"/>
      <c r="F659" s="61"/>
      <c r="G659" s="61"/>
      <c r="H659" s="61"/>
      <c r="I659" s="160"/>
      <c r="J659" s="160"/>
      <c r="K659" s="61"/>
      <c r="L659" s="61"/>
      <c r="M659" s="39"/>
      <c r="N659" s="38"/>
      <c r="P659" s="38"/>
      <c r="Q659" s="38"/>
      <c r="R659" s="38"/>
      <c r="S659" s="38"/>
      <c r="T659" s="38"/>
      <c r="U659" s="38"/>
      <c r="V659" s="38"/>
      <c r="W659" s="38"/>
      <c r="X659" s="38"/>
      <c r="Y659" s="38"/>
      <c r="Z659" s="38"/>
      <c r="AA659" s="38"/>
      <c r="AB659" s="38"/>
      <c r="AC659" s="38"/>
      <c r="AD659" s="38"/>
      <c r="AE659" s="38"/>
    </row>
  </sheetData>
  <autoFilter ref="C131:L658"/>
  <mergeCells count="12">
    <mergeCell ref="E7:H7"/>
    <mergeCell ref="E9:H9"/>
    <mergeCell ref="E11:H11"/>
    <mergeCell ref="E20:H20"/>
    <mergeCell ref="E29:H29"/>
    <mergeCell ref="E85:H85"/>
    <mergeCell ref="E87:H87"/>
    <mergeCell ref="E89:H89"/>
    <mergeCell ref="E120:H120"/>
    <mergeCell ref="E122:H122"/>
    <mergeCell ref="E124:H124"/>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103</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1222</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ROUND(K130,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ROUND((SUM(BE130:BE236)),  2)</f>
        <v>0</v>
      </c>
      <c r="G37" s="38"/>
      <c r="H37" s="38"/>
      <c r="I37" s="147">
        <v>0.20999999999999999</v>
      </c>
      <c r="J37" s="134"/>
      <c r="K37" s="143">
        <f>ROUND(((SUM(BE130:BE236))*I37),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ROUND((SUM(BF130:BF236)),  2)</f>
        <v>0</v>
      </c>
      <c r="G38" s="38"/>
      <c r="H38" s="38"/>
      <c r="I38" s="147">
        <v>0.14999999999999999</v>
      </c>
      <c r="J38" s="134"/>
      <c r="K38" s="143">
        <f>ROUND(((SUM(BF130:BF236))*I38),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ROUND((SUM(BG130:BG236)),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ROUND((SUM(BH130:BH236)),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ROUND((SUM(BI130:BI236)),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SO201 - Opěrná zeď rampy</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Q130</f>
        <v>0</v>
      </c>
      <c r="J98" s="167">
        <f>R130</f>
        <v>0</v>
      </c>
      <c r="K98" s="96">
        <f>K130</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Q131</f>
        <v>0</v>
      </c>
      <c r="J99" s="171">
        <f>R131</f>
        <v>0</v>
      </c>
      <c r="K99" s="172">
        <f>K131</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Q132</f>
        <v>0</v>
      </c>
      <c r="J100" s="176">
        <f>R132</f>
        <v>0</v>
      </c>
      <c r="K100" s="177">
        <f>K132</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486</v>
      </c>
      <c r="E101" s="175"/>
      <c r="F101" s="175"/>
      <c r="G101" s="175"/>
      <c r="H101" s="175"/>
      <c r="I101" s="176">
        <f>Q151</f>
        <v>0</v>
      </c>
      <c r="J101" s="176">
        <f>R151</f>
        <v>0</v>
      </c>
      <c r="K101" s="177">
        <f>K151</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1223</v>
      </c>
      <c r="E102" s="175"/>
      <c r="F102" s="175"/>
      <c r="G102" s="175"/>
      <c r="H102" s="175"/>
      <c r="I102" s="176">
        <f>Q169</f>
        <v>0</v>
      </c>
      <c r="J102" s="176">
        <f>R169</f>
        <v>0</v>
      </c>
      <c r="K102" s="177">
        <f>K169</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487</v>
      </c>
      <c r="E103" s="175"/>
      <c r="F103" s="175"/>
      <c r="G103" s="175"/>
      <c r="H103" s="175"/>
      <c r="I103" s="176">
        <f>Q192</f>
        <v>0</v>
      </c>
      <c r="J103" s="176">
        <f>R192</f>
        <v>0</v>
      </c>
      <c r="K103" s="177">
        <f>K192</f>
        <v>0</v>
      </c>
      <c r="L103" s="10"/>
      <c r="M103" s="173"/>
      <c r="S103" s="10"/>
      <c r="T103" s="10"/>
      <c r="U103" s="10"/>
      <c r="V103" s="10"/>
      <c r="W103" s="10"/>
      <c r="X103" s="10"/>
      <c r="Y103" s="10"/>
      <c r="Z103" s="10"/>
      <c r="AA103" s="10"/>
      <c r="AB103" s="10"/>
      <c r="AC103" s="10"/>
      <c r="AD103" s="10"/>
      <c r="AE103" s="10"/>
    </row>
    <row r="104" s="10" customFormat="1" ht="19.92" customHeight="1">
      <c r="A104" s="10"/>
      <c r="B104" s="173"/>
      <c r="C104" s="10"/>
      <c r="D104" s="174" t="s">
        <v>274</v>
      </c>
      <c r="E104" s="175"/>
      <c r="F104" s="175"/>
      <c r="G104" s="175"/>
      <c r="H104" s="175"/>
      <c r="I104" s="176">
        <f>Q197</f>
        <v>0</v>
      </c>
      <c r="J104" s="176">
        <f>R197</f>
        <v>0</v>
      </c>
      <c r="K104" s="177">
        <f>K197</f>
        <v>0</v>
      </c>
      <c r="L104" s="10"/>
      <c r="M104" s="173"/>
      <c r="S104" s="10"/>
      <c r="T104" s="10"/>
      <c r="U104" s="10"/>
      <c r="V104" s="10"/>
      <c r="W104" s="10"/>
      <c r="X104" s="10"/>
      <c r="Y104" s="10"/>
      <c r="Z104" s="10"/>
      <c r="AA104" s="10"/>
      <c r="AB104" s="10"/>
      <c r="AC104" s="10"/>
      <c r="AD104" s="10"/>
      <c r="AE104" s="10"/>
    </row>
    <row r="105" s="10" customFormat="1" ht="19.92" customHeight="1">
      <c r="A105" s="10"/>
      <c r="B105" s="173"/>
      <c r="C105" s="10"/>
      <c r="D105" s="174" t="s">
        <v>491</v>
      </c>
      <c r="E105" s="175"/>
      <c r="F105" s="175"/>
      <c r="G105" s="175"/>
      <c r="H105" s="175"/>
      <c r="I105" s="176">
        <f>Q202</f>
        <v>0</v>
      </c>
      <c r="J105" s="176">
        <f>R202</f>
        <v>0</v>
      </c>
      <c r="K105" s="177">
        <f>K202</f>
        <v>0</v>
      </c>
      <c r="L105" s="10"/>
      <c r="M105" s="173"/>
      <c r="S105" s="10"/>
      <c r="T105" s="10"/>
      <c r="U105" s="10"/>
      <c r="V105" s="10"/>
      <c r="W105" s="10"/>
      <c r="X105" s="10"/>
      <c r="Y105" s="10"/>
      <c r="Z105" s="10"/>
      <c r="AA105" s="10"/>
      <c r="AB105" s="10"/>
      <c r="AC105" s="10"/>
      <c r="AD105" s="10"/>
      <c r="AE105" s="10"/>
    </row>
    <row r="106" s="9" customFormat="1" ht="24.96" customHeight="1">
      <c r="A106" s="9"/>
      <c r="B106" s="168"/>
      <c r="C106" s="9"/>
      <c r="D106" s="169" t="s">
        <v>277</v>
      </c>
      <c r="E106" s="170"/>
      <c r="F106" s="170"/>
      <c r="G106" s="170"/>
      <c r="H106" s="170"/>
      <c r="I106" s="171">
        <f>Q208</f>
        <v>0</v>
      </c>
      <c r="J106" s="171">
        <f>R208</f>
        <v>0</v>
      </c>
      <c r="K106" s="172">
        <f>K208</f>
        <v>0</v>
      </c>
      <c r="L106" s="9"/>
      <c r="M106" s="168"/>
      <c r="S106" s="9"/>
      <c r="T106" s="9"/>
      <c r="U106" s="9"/>
      <c r="V106" s="9"/>
      <c r="W106" s="9"/>
      <c r="X106" s="9"/>
      <c r="Y106" s="9"/>
      <c r="Z106" s="9"/>
      <c r="AA106" s="9"/>
      <c r="AB106" s="9"/>
      <c r="AC106" s="9"/>
      <c r="AD106" s="9"/>
      <c r="AE106" s="9"/>
    </row>
    <row r="107" s="10" customFormat="1" ht="19.92" customHeight="1">
      <c r="A107" s="10"/>
      <c r="B107" s="173"/>
      <c r="C107" s="10"/>
      <c r="D107" s="174" t="s">
        <v>1224</v>
      </c>
      <c r="E107" s="175"/>
      <c r="F107" s="175"/>
      <c r="G107" s="175"/>
      <c r="H107" s="175"/>
      <c r="I107" s="176">
        <f>Q209</f>
        <v>0</v>
      </c>
      <c r="J107" s="176">
        <f>R209</f>
        <v>0</v>
      </c>
      <c r="K107" s="177">
        <f>K209</f>
        <v>0</v>
      </c>
      <c r="L107" s="10"/>
      <c r="M107" s="173"/>
      <c r="S107" s="10"/>
      <c r="T107" s="10"/>
      <c r="U107" s="10"/>
      <c r="V107" s="10"/>
      <c r="W107" s="10"/>
      <c r="X107" s="10"/>
      <c r="Y107" s="10"/>
      <c r="Z107" s="10"/>
      <c r="AA107" s="10"/>
      <c r="AB107" s="10"/>
      <c r="AC107" s="10"/>
      <c r="AD107" s="10"/>
      <c r="AE107" s="10"/>
    </row>
    <row r="108" s="10" customFormat="1" ht="19.92" customHeight="1">
      <c r="A108" s="10"/>
      <c r="B108" s="173"/>
      <c r="C108" s="10"/>
      <c r="D108" s="174" t="s">
        <v>1225</v>
      </c>
      <c r="E108" s="175"/>
      <c r="F108" s="175"/>
      <c r="G108" s="175"/>
      <c r="H108" s="175"/>
      <c r="I108" s="176">
        <f>Q227</f>
        <v>0</v>
      </c>
      <c r="J108" s="176">
        <f>R227</f>
        <v>0</v>
      </c>
      <c r="K108" s="177">
        <f>K227</f>
        <v>0</v>
      </c>
      <c r="L108" s="10"/>
      <c r="M108" s="173"/>
      <c r="S108" s="10"/>
      <c r="T108" s="10"/>
      <c r="U108" s="10"/>
      <c r="V108" s="10"/>
      <c r="W108" s="10"/>
      <c r="X108" s="10"/>
      <c r="Y108" s="10"/>
      <c r="Z108" s="10"/>
      <c r="AA108" s="10"/>
      <c r="AB108" s="10"/>
      <c r="AC108" s="10"/>
      <c r="AD108" s="10"/>
      <c r="AE108" s="10"/>
    </row>
    <row r="109" s="2" customFormat="1" ht="21.84" customHeight="1">
      <c r="A109" s="38"/>
      <c r="B109" s="39"/>
      <c r="C109" s="38"/>
      <c r="D109" s="38"/>
      <c r="E109" s="38"/>
      <c r="F109" s="38"/>
      <c r="G109" s="38"/>
      <c r="H109" s="38"/>
      <c r="I109" s="134"/>
      <c r="J109" s="134"/>
      <c r="K109" s="38"/>
      <c r="L109" s="38"/>
      <c r="M109" s="55"/>
      <c r="S109" s="38"/>
      <c r="T109" s="38"/>
      <c r="U109" s="38"/>
      <c r="V109" s="38"/>
      <c r="W109" s="38"/>
      <c r="X109" s="38"/>
      <c r="Y109" s="38"/>
      <c r="Z109" s="38"/>
      <c r="AA109" s="38"/>
      <c r="AB109" s="38"/>
      <c r="AC109" s="38"/>
      <c r="AD109" s="38"/>
      <c r="AE109" s="38"/>
    </row>
    <row r="110" s="2" customFormat="1" ht="6.96" customHeight="1">
      <c r="A110" s="38"/>
      <c r="B110" s="60"/>
      <c r="C110" s="61"/>
      <c r="D110" s="61"/>
      <c r="E110" s="61"/>
      <c r="F110" s="61"/>
      <c r="G110" s="61"/>
      <c r="H110" s="61"/>
      <c r="I110" s="160"/>
      <c r="J110" s="160"/>
      <c r="K110" s="61"/>
      <c r="L110" s="61"/>
      <c r="M110" s="55"/>
      <c r="S110" s="38"/>
      <c r="T110" s="38"/>
      <c r="U110" s="38"/>
      <c r="V110" s="38"/>
      <c r="W110" s="38"/>
      <c r="X110" s="38"/>
      <c r="Y110" s="38"/>
      <c r="Z110" s="38"/>
      <c r="AA110" s="38"/>
      <c r="AB110" s="38"/>
      <c r="AC110" s="38"/>
      <c r="AD110" s="38"/>
      <c r="AE110" s="38"/>
    </row>
    <row r="114" s="2" customFormat="1" ht="6.96" customHeight="1">
      <c r="A114" s="38"/>
      <c r="B114" s="62"/>
      <c r="C114" s="63"/>
      <c r="D114" s="63"/>
      <c r="E114" s="63"/>
      <c r="F114" s="63"/>
      <c r="G114" s="63"/>
      <c r="H114" s="63"/>
      <c r="I114" s="161"/>
      <c r="J114" s="161"/>
      <c r="K114" s="63"/>
      <c r="L114" s="63"/>
      <c r="M114" s="55"/>
      <c r="S114" s="38"/>
      <c r="T114" s="38"/>
      <c r="U114" s="38"/>
      <c r="V114" s="38"/>
      <c r="W114" s="38"/>
      <c r="X114" s="38"/>
      <c r="Y114" s="38"/>
      <c r="Z114" s="38"/>
      <c r="AA114" s="38"/>
      <c r="AB114" s="38"/>
      <c r="AC114" s="38"/>
      <c r="AD114" s="38"/>
      <c r="AE114" s="38"/>
    </row>
    <row r="115" s="2" customFormat="1" ht="24.96" customHeight="1">
      <c r="A115" s="38"/>
      <c r="B115" s="39"/>
      <c r="C115" s="23" t="s">
        <v>147</v>
      </c>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6.96" customHeight="1">
      <c r="A116" s="38"/>
      <c r="B116" s="39"/>
      <c r="C116" s="38"/>
      <c r="D116" s="38"/>
      <c r="E116" s="38"/>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12" customHeight="1">
      <c r="A117" s="38"/>
      <c r="B117" s="39"/>
      <c r="C117" s="32" t="s">
        <v>17</v>
      </c>
      <c r="D117" s="38"/>
      <c r="E117" s="38"/>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16.5" customHeight="1">
      <c r="A118" s="38"/>
      <c r="B118" s="39"/>
      <c r="C118" s="38"/>
      <c r="D118" s="38"/>
      <c r="E118" s="133" t="str">
        <f>E7</f>
        <v>Terminál v zeleni, Choceň</v>
      </c>
      <c r="F118" s="32"/>
      <c r="G118" s="32"/>
      <c r="H118" s="32"/>
      <c r="I118" s="134"/>
      <c r="J118" s="134"/>
      <c r="K118" s="38"/>
      <c r="L118" s="38"/>
      <c r="M118" s="55"/>
      <c r="S118" s="38"/>
      <c r="T118" s="38"/>
      <c r="U118" s="38"/>
      <c r="V118" s="38"/>
      <c r="W118" s="38"/>
      <c r="X118" s="38"/>
      <c r="Y118" s="38"/>
      <c r="Z118" s="38"/>
      <c r="AA118" s="38"/>
      <c r="AB118" s="38"/>
      <c r="AC118" s="38"/>
      <c r="AD118" s="38"/>
      <c r="AE118" s="38"/>
    </row>
    <row r="119" s="1" customFormat="1" ht="12" customHeight="1">
      <c r="B119" s="22"/>
      <c r="C119" s="32" t="s">
        <v>129</v>
      </c>
      <c r="I119" s="130"/>
      <c r="J119" s="130"/>
      <c r="M119" s="22"/>
    </row>
    <row r="120" s="2" customFormat="1" ht="16.5" customHeight="1">
      <c r="A120" s="38"/>
      <c r="B120" s="39"/>
      <c r="C120" s="38"/>
      <c r="D120" s="38"/>
      <c r="E120" s="133" t="s">
        <v>130</v>
      </c>
      <c r="F120" s="38"/>
      <c r="G120" s="38"/>
      <c r="H120" s="38"/>
      <c r="I120" s="134"/>
      <c r="J120" s="134"/>
      <c r="K120" s="38"/>
      <c r="L120" s="38"/>
      <c r="M120" s="55"/>
      <c r="S120" s="38"/>
      <c r="T120" s="38"/>
      <c r="U120" s="38"/>
      <c r="V120" s="38"/>
      <c r="W120" s="38"/>
      <c r="X120" s="38"/>
      <c r="Y120" s="38"/>
      <c r="Z120" s="38"/>
      <c r="AA120" s="38"/>
      <c r="AB120" s="38"/>
      <c r="AC120" s="38"/>
      <c r="AD120" s="38"/>
      <c r="AE120" s="38"/>
    </row>
    <row r="121" s="2" customFormat="1" ht="12" customHeight="1">
      <c r="A121" s="38"/>
      <c r="B121" s="39"/>
      <c r="C121" s="32" t="s">
        <v>131</v>
      </c>
      <c r="D121" s="38"/>
      <c r="E121" s="38"/>
      <c r="F121" s="38"/>
      <c r="G121" s="38"/>
      <c r="H121" s="38"/>
      <c r="I121" s="134"/>
      <c r="J121" s="134"/>
      <c r="K121" s="38"/>
      <c r="L121" s="38"/>
      <c r="M121" s="55"/>
      <c r="S121" s="38"/>
      <c r="T121" s="38"/>
      <c r="U121" s="38"/>
      <c r="V121" s="38"/>
      <c r="W121" s="38"/>
      <c r="X121" s="38"/>
      <c r="Y121" s="38"/>
      <c r="Z121" s="38"/>
      <c r="AA121" s="38"/>
      <c r="AB121" s="38"/>
      <c r="AC121" s="38"/>
      <c r="AD121" s="38"/>
      <c r="AE121" s="38"/>
    </row>
    <row r="122" s="2" customFormat="1" ht="16.5" customHeight="1">
      <c r="A122" s="38"/>
      <c r="B122" s="39"/>
      <c r="C122" s="38"/>
      <c r="D122" s="38"/>
      <c r="E122" s="67" t="str">
        <f>E11</f>
        <v>SO201 - Opěrná zeď rampy</v>
      </c>
      <c r="F122" s="38"/>
      <c r="G122" s="38"/>
      <c r="H122" s="38"/>
      <c r="I122" s="134"/>
      <c r="J122" s="134"/>
      <c r="K122" s="38"/>
      <c r="L122" s="38"/>
      <c r="M122" s="55"/>
      <c r="S122" s="38"/>
      <c r="T122" s="38"/>
      <c r="U122" s="38"/>
      <c r="V122" s="38"/>
      <c r="W122" s="38"/>
      <c r="X122" s="38"/>
      <c r="Y122" s="38"/>
      <c r="Z122" s="38"/>
      <c r="AA122" s="38"/>
      <c r="AB122" s="38"/>
      <c r="AC122" s="38"/>
      <c r="AD122" s="38"/>
      <c r="AE122" s="38"/>
    </row>
    <row r="123" s="2" customFormat="1" ht="6.96" customHeight="1">
      <c r="A123" s="38"/>
      <c r="B123" s="39"/>
      <c r="C123" s="38"/>
      <c r="D123" s="38"/>
      <c r="E123" s="38"/>
      <c r="F123" s="38"/>
      <c r="G123" s="38"/>
      <c r="H123" s="38"/>
      <c r="I123" s="134"/>
      <c r="J123" s="134"/>
      <c r="K123" s="38"/>
      <c r="L123" s="38"/>
      <c r="M123" s="55"/>
      <c r="S123" s="38"/>
      <c r="T123" s="38"/>
      <c r="U123" s="38"/>
      <c r="V123" s="38"/>
      <c r="W123" s="38"/>
      <c r="X123" s="38"/>
      <c r="Y123" s="38"/>
      <c r="Z123" s="38"/>
      <c r="AA123" s="38"/>
      <c r="AB123" s="38"/>
      <c r="AC123" s="38"/>
      <c r="AD123" s="38"/>
      <c r="AE123" s="38"/>
    </row>
    <row r="124" s="2" customFormat="1" ht="12" customHeight="1">
      <c r="A124" s="38"/>
      <c r="B124" s="39"/>
      <c r="C124" s="32" t="s">
        <v>21</v>
      </c>
      <c r="D124" s="38"/>
      <c r="E124" s="38"/>
      <c r="F124" s="27" t="str">
        <f>F14</f>
        <v xml:space="preserve"> </v>
      </c>
      <c r="G124" s="38"/>
      <c r="H124" s="38"/>
      <c r="I124" s="135" t="s">
        <v>23</v>
      </c>
      <c r="J124" s="137" t="str">
        <f>IF(J14="","",J14)</f>
        <v>11. 9. 2017</v>
      </c>
      <c r="K124" s="38"/>
      <c r="L124" s="38"/>
      <c r="M124" s="55"/>
      <c r="S124" s="38"/>
      <c r="T124" s="38"/>
      <c r="U124" s="38"/>
      <c r="V124" s="38"/>
      <c r="W124" s="38"/>
      <c r="X124" s="38"/>
      <c r="Y124" s="38"/>
      <c r="Z124" s="38"/>
      <c r="AA124" s="38"/>
      <c r="AB124" s="38"/>
      <c r="AC124" s="38"/>
      <c r="AD124" s="38"/>
      <c r="AE124" s="38"/>
    </row>
    <row r="125" s="2" customFormat="1" ht="6.96" customHeight="1">
      <c r="A125" s="38"/>
      <c r="B125" s="39"/>
      <c r="C125" s="38"/>
      <c r="D125" s="38"/>
      <c r="E125" s="38"/>
      <c r="F125" s="38"/>
      <c r="G125" s="38"/>
      <c r="H125" s="38"/>
      <c r="I125" s="134"/>
      <c r="J125" s="134"/>
      <c r="K125" s="38"/>
      <c r="L125" s="38"/>
      <c r="M125" s="55"/>
      <c r="S125" s="38"/>
      <c r="T125" s="38"/>
      <c r="U125" s="38"/>
      <c r="V125" s="38"/>
      <c r="W125" s="38"/>
      <c r="X125" s="38"/>
      <c r="Y125" s="38"/>
      <c r="Z125" s="38"/>
      <c r="AA125" s="38"/>
      <c r="AB125" s="38"/>
      <c r="AC125" s="38"/>
      <c r="AD125" s="38"/>
      <c r="AE125" s="38"/>
    </row>
    <row r="126" s="2" customFormat="1" ht="15.15" customHeight="1">
      <c r="A126" s="38"/>
      <c r="B126" s="39"/>
      <c r="C126" s="32" t="s">
        <v>25</v>
      </c>
      <c r="D126" s="38"/>
      <c r="E126" s="38"/>
      <c r="F126" s="27" t="str">
        <f>E17</f>
        <v>Město Choceň</v>
      </c>
      <c r="G126" s="38"/>
      <c r="H126" s="38"/>
      <c r="I126" s="135" t="s">
        <v>32</v>
      </c>
      <c r="J126" s="162" t="str">
        <f>E23</f>
        <v>Laboro ateliér s.r.o.</v>
      </c>
      <c r="K126" s="38"/>
      <c r="L126" s="38"/>
      <c r="M126" s="55"/>
      <c r="S126" s="38"/>
      <c r="T126" s="38"/>
      <c r="U126" s="38"/>
      <c r="V126" s="38"/>
      <c r="W126" s="38"/>
      <c r="X126" s="38"/>
      <c r="Y126" s="38"/>
      <c r="Z126" s="38"/>
      <c r="AA126" s="38"/>
      <c r="AB126" s="38"/>
      <c r="AC126" s="38"/>
      <c r="AD126" s="38"/>
      <c r="AE126" s="38"/>
    </row>
    <row r="127" s="2" customFormat="1" ht="15.15" customHeight="1">
      <c r="A127" s="38"/>
      <c r="B127" s="39"/>
      <c r="C127" s="32" t="s">
        <v>30</v>
      </c>
      <c r="D127" s="38"/>
      <c r="E127" s="38"/>
      <c r="F127" s="27" t="str">
        <f>IF(E20="","",E20)</f>
        <v>Vyplň údaj</v>
      </c>
      <c r="G127" s="38"/>
      <c r="H127" s="38"/>
      <c r="I127" s="135" t="s">
        <v>36</v>
      </c>
      <c r="J127" s="162" t="str">
        <f>E26</f>
        <v>Laboro ateliér s.r.o.</v>
      </c>
      <c r="K127" s="38"/>
      <c r="L127" s="38"/>
      <c r="M127" s="55"/>
      <c r="S127" s="38"/>
      <c r="T127" s="38"/>
      <c r="U127" s="38"/>
      <c r="V127" s="38"/>
      <c r="W127" s="38"/>
      <c r="X127" s="38"/>
      <c r="Y127" s="38"/>
      <c r="Z127" s="38"/>
      <c r="AA127" s="38"/>
      <c r="AB127" s="38"/>
      <c r="AC127" s="38"/>
      <c r="AD127" s="38"/>
      <c r="AE127" s="38"/>
    </row>
    <row r="128" s="2" customFormat="1" ht="10.32" customHeight="1">
      <c r="A128" s="38"/>
      <c r="B128" s="39"/>
      <c r="C128" s="38"/>
      <c r="D128" s="38"/>
      <c r="E128" s="38"/>
      <c r="F128" s="38"/>
      <c r="G128" s="38"/>
      <c r="H128" s="38"/>
      <c r="I128" s="134"/>
      <c r="J128" s="134"/>
      <c r="K128" s="38"/>
      <c r="L128" s="38"/>
      <c r="M128" s="55"/>
      <c r="S128" s="38"/>
      <c r="T128" s="38"/>
      <c r="U128" s="38"/>
      <c r="V128" s="38"/>
      <c r="W128" s="38"/>
      <c r="X128" s="38"/>
      <c r="Y128" s="38"/>
      <c r="Z128" s="38"/>
      <c r="AA128" s="38"/>
      <c r="AB128" s="38"/>
      <c r="AC128" s="38"/>
      <c r="AD128" s="38"/>
      <c r="AE128" s="38"/>
    </row>
    <row r="129" s="11" customFormat="1" ht="29.28" customHeight="1">
      <c r="A129" s="178"/>
      <c r="B129" s="179"/>
      <c r="C129" s="180" t="s">
        <v>148</v>
      </c>
      <c r="D129" s="181" t="s">
        <v>63</v>
      </c>
      <c r="E129" s="181" t="s">
        <v>59</v>
      </c>
      <c r="F129" s="181" t="s">
        <v>60</v>
      </c>
      <c r="G129" s="181" t="s">
        <v>149</v>
      </c>
      <c r="H129" s="181" t="s">
        <v>150</v>
      </c>
      <c r="I129" s="182" t="s">
        <v>151</v>
      </c>
      <c r="J129" s="182" t="s">
        <v>152</v>
      </c>
      <c r="K129" s="181" t="s">
        <v>139</v>
      </c>
      <c r="L129" s="183" t="s">
        <v>153</v>
      </c>
      <c r="M129" s="184"/>
      <c r="N129" s="86" t="s">
        <v>1</v>
      </c>
      <c r="O129" s="87" t="s">
        <v>42</v>
      </c>
      <c r="P129" s="87" t="s">
        <v>154</v>
      </c>
      <c r="Q129" s="87" t="s">
        <v>155</v>
      </c>
      <c r="R129" s="87" t="s">
        <v>156</v>
      </c>
      <c r="S129" s="87" t="s">
        <v>157</v>
      </c>
      <c r="T129" s="87" t="s">
        <v>158</v>
      </c>
      <c r="U129" s="87" t="s">
        <v>159</v>
      </c>
      <c r="V129" s="87" t="s">
        <v>160</v>
      </c>
      <c r="W129" s="87" t="s">
        <v>161</v>
      </c>
      <c r="X129" s="88" t="s">
        <v>162</v>
      </c>
      <c r="Y129" s="178"/>
      <c r="Z129" s="178"/>
      <c r="AA129" s="178"/>
      <c r="AB129" s="178"/>
      <c r="AC129" s="178"/>
      <c r="AD129" s="178"/>
      <c r="AE129" s="178"/>
    </row>
    <row r="130" s="2" customFormat="1" ht="22.8" customHeight="1">
      <c r="A130" s="38"/>
      <c r="B130" s="39"/>
      <c r="C130" s="93" t="s">
        <v>163</v>
      </c>
      <c r="D130" s="38"/>
      <c r="E130" s="38"/>
      <c r="F130" s="38"/>
      <c r="G130" s="38"/>
      <c r="H130" s="38"/>
      <c r="I130" s="134"/>
      <c r="J130" s="134"/>
      <c r="K130" s="185">
        <f>BK130</f>
        <v>0</v>
      </c>
      <c r="L130" s="38"/>
      <c r="M130" s="39"/>
      <c r="N130" s="89"/>
      <c r="O130" s="73"/>
      <c r="P130" s="90"/>
      <c r="Q130" s="186">
        <f>Q131+Q208</f>
        <v>0</v>
      </c>
      <c r="R130" s="186">
        <f>R131+R208</f>
        <v>0</v>
      </c>
      <c r="S130" s="90"/>
      <c r="T130" s="187">
        <f>T131+T208</f>
        <v>0</v>
      </c>
      <c r="U130" s="90"/>
      <c r="V130" s="187">
        <f>V131+V208</f>
        <v>52.08003179</v>
      </c>
      <c r="W130" s="90"/>
      <c r="X130" s="188">
        <f>X131+X208</f>
        <v>0</v>
      </c>
      <c r="Y130" s="38"/>
      <c r="Z130" s="38"/>
      <c r="AA130" s="38"/>
      <c r="AB130" s="38"/>
      <c r="AC130" s="38"/>
      <c r="AD130" s="38"/>
      <c r="AE130" s="38"/>
      <c r="AT130" s="19" t="s">
        <v>79</v>
      </c>
      <c r="AU130" s="19" t="s">
        <v>141</v>
      </c>
      <c r="BK130" s="189">
        <f>BK131+BK208</f>
        <v>0</v>
      </c>
    </row>
    <row r="131" s="12" customFormat="1" ht="25.92" customHeight="1">
      <c r="A131" s="12"/>
      <c r="B131" s="190"/>
      <c r="C131" s="12"/>
      <c r="D131" s="191" t="s">
        <v>79</v>
      </c>
      <c r="E131" s="192" t="s">
        <v>281</v>
      </c>
      <c r="F131" s="192" t="s">
        <v>282</v>
      </c>
      <c r="G131" s="12"/>
      <c r="H131" s="12"/>
      <c r="I131" s="193"/>
      <c r="J131" s="193"/>
      <c r="K131" s="194">
        <f>BK131</f>
        <v>0</v>
      </c>
      <c r="L131" s="12"/>
      <c r="M131" s="190"/>
      <c r="N131" s="195"/>
      <c r="O131" s="196"/>
      <c r="P131" s="196"/>
      <c r="Q131" s="197">
        <f>Q132+Q151+Q169+Q192+Q197+Q202</f>
        <v>0</v>
      </c>
      <c r="R131" s="197">
        <f>R132+R151+R169+R192+R197+R202</f>
        <v>0</v>
      </c>
      <c r="S131" s="196"/>
      <c r="T131" s="198">
        <f>T132+T151+T169+T192+T197+T202</f>
        <v>0</v>
      </c>
      <c r="U131" s="196"/>
      <c r="V131" s="198">
        <f>V132+V151+V169+V192+V197+V202</f>
        <v>48.658512289999997</v>
      </c>
      <c r="W131" s="196"/>
      <c r="X131" s="199">
        <f>X132+X151+X169+X192+X197+X202</f>
        <v>0</v>
      </c>
      <c r="Y131" s="12"/>
      <c r="Z131" s="12"/>
      <c r="AA131" s="12"/>
      <c r="AB131" s="12"/>
      <c r="AC131" s="12"/>
      <c r="AD131" s="12"/>
      <c r="AE131" s="12"/>
      <c r="AR131" s="191" t="s">
        <v>87</v>
      </c>
      <c r="AT131" s="200" t="s">
        <v>79</v>
      </c>
      <c r="AU131" s="200" t="s">
        <v>80</v>
      </c>
      <c r="AY131" s="191" t="s">
        <v>167</v>
      </c>
      <c r="BK131" s="201">
        <f>BK132+BK151+BK169+BK192+BK197+BK202</f>
        <v>0</v>
      </c>
    </row>
    <row r="132" s="12" customFormat="1" ht="22.8" customHeight="1">
      <c r="A132" s="12"/>
      <c r="B132" s="190"/>
      <c r="C132" s="12"/>
      <c r="D132" s="191" t="s">
        <v>79</v>
      </c>
      <c r="E132" s="202" t="s">
        <v>87</v>
      </c>
      <c r="F132" s="202" t="s">
        <v>283</v>
      </c>
      <c r="G132" s="12"/>
      <c r="H132" s="12"/>
      <c r="I132" s="193"/>
      <c r="J132" s="193"/>
      <c r="K132" s="203">
        <f>BK132</f>
        <v>0</v>
      </c>
      <c r="L132" s="12"/>
      <c r="M132" s="190"/>
      <c r="N132" s="195"/>
      <c r="O132" s="196"/>
      <c r="P132" s="196"/>
      <c r="Q132" s="197">
        <f>SUM(Q133:Q150)</f>
        <v>0</v>
      </c>
      <c r="R132" s="197">
        <f>SUM(R133:R150)</f>
        <v>0</v>
      </c>
      <c r="S132" s="196"/>
      <c r="T132" s="198">
        <f>SUM(T133:T150)</f>
        <v>0</v>
      </c>
      <c r="U132" s="196"/>
      <c r="V132" s="198">
        <f>SUM(V133:V150)</f>
        <v>0.055300000000000002</v>
      </c>
      <c r="W132" s="196"/>
      <c r="X132" s="199">
        <f>SUM(X133:X150)</f>
        <v>0</v>
      </c>
      <c r="Y132" s="12"/>
      <c r="Z132" s="12"/>
      <c r="AA132" s="12"/>
      <c r="AB132" s="12"/>
      <c r="AC132" s="12"/>
      <c r="AD132" s="12"/>
      <c r="AE132" s="12"/>
      <c r="AR132" s="191" t="s">
        <v>87</v>
      </c>
      <c r="AT132" s="200" t="s">
        <v>79</v>
      </c>
      <c r="AU132" s="200" t="s">
        <v>87</v>
      </c>
      <c r="AY132" s="191" t="s">
        <v>167</v>
      </c>
      <c r="BK132" s="201">
        <f>SUM(BK133:BK150)</f>
        <v>0</v>
      </c>
    </row>
    <row r="133" s="2" customFormat="1" ht="24" customHeight="1">
      <c r="A133" s="38"/>
      <c r="B133" s="204"/>
      <c r="C133" s="205" t="s">
        <v>87</v>
      </c>
      <c r="D133" s="205" t="s">
        <v>170</v>
      </c>
      <c r="E133" s="206" t="s">
        <v>1226</v>
      </c>
      <c r="F133" s="207" t="s">
        <v>1227</v>
      </c>
      <c r="G133" s="208" t="s">
        <v>286</v>
      </c>
      <c r="H133" s="209">
        <v>527.17999999999995</v>
      </c>
      <c r="I133" s="210"/>
      <c r="J133" s="210"/>
      <c r="K133" s="211">
        <f>ROUND(P133*H133,2)</f>
        <v>0</v>
      </c>
      <c r="L133" s="207" t="s">
        <v>174</v>
      </c>
      <c r="M133" s="39"/>
      <c r="N133" s="212" t="s">
        <v>1</v>
      </c>
      <c r="O133" s="213" t="s">
        <v>43</v>
      </c>
      <c r="P133" s="214">
        <f>I133+J133</f>
        <v>0</v>
      </c>
      <c r="Q133" s="214">
        <f>ROUND(I133*H133,2)</f>
        <v>0</v>
      </c>
      <c r="R133" s="214">
        <f>ROUND(J133*H133,2)</f>
        <v>0</v>
      </c>
      <c r="S133" s="77"/>
      <c r="T133" s="215">
        <f>S133*H133</f>
        <v>0</v>
      </c>
      <c r="U133" s="215">
        <v>0</v>
      </c>
      <c r="V133" s="215">
        <f>U133*H133</f>
        <v>0</v>
      </c>
      <c r="W133" s="215">
        <v>0</v>
      </c>
      <c r="X133" s="216">
        <f>W133*H133</f>
        <v>0</v>
      </c>
      <c r="Y133" s="38"/>
      <c r="Z133" s="38"/>
      <c r="AA133" s="38"/>
      <c r="AB133" s="38"/>
      <c r="AC133" s="38"/>
      <c r="AD133" s="38"/>
      <c r="AE133" s="38"/>
      <c r="AR133" s="217" t="s">
        <v>185</v>
      </c>
      <c r="AT133" s="217" t="s">
        <v>170</v>
      </c>
      <c r="AU133" s="217" t="s">
        <v>89</v>
      </c>
      <c r="AY133" s="19" t="s">
        <v>167</v>
      </c>
      <c r="BE133" s="218">
        <f>IF(O133="základní",K133,0)</f>
        <v>0</v>
      </c>
      <c r="BF133" s="218">
        <f>IF(O133="snížená",K133,0)</f>
        <v>0</v>
      </c>
      <c r="BG133" s="218">
        <f>IF(O133="zákl. přenesená",K133,0)</f>
        <v>0</v>
      </c>
      <c r="BH133" s="218">
        <f>IF(O133="sníž. přenesená",K133,0)</f>
        <v>0</v>
      </c>
      <c r="BI133" s="218">
        <f>IF(O133="nulová",K133,0)</f>
        <v>0</v>
      </c>
      <c r="BJ133" s="19" t="s">
        <v>87</v>
      </c>
      <c r="BK133" s="218">
        <f>ROUND(P133*H133,2)</f>
        <v>0</v>
      </c>
      <c r="BL133" s="19" t="s">
        <v>185</v>
      </c>
      <c r="BM133" s="217" t="s">
        <v>1228</v>
      </c>
    </row>
    <row r="134" s="2" customFormat="1">
      <c r="A134" s="38"/>
      <c r="B134" s="39"/>
      <c r="C134" s="38"/>
      <c r="D134" s="219" t="s">
        <v>177</v>
      </c>
      <c r="E134" s="38"/>
      <c r="F134" s="220" t="s">
        <v>1229</v>
      </c>
      <c r="G134" s="38"/>
      <c r="H134" s="38"/>
      <c r="I134" s="134"/>
      <c r="J134" s="134"/>
      <c r="K134" s="38"/>
      <c r="L134" s="38"/>
      <c r="M134" s="39"/>
      <c r="N134" s="221"/>
      <c r="O134" s="222"/>
      <c r="P134" s="77"/>
      <c r="Q134" s="77"/>
      <c r="R134" s="77"/>
      <c r="S134" s="77"/>
      <c r="T134" s="77"/>
      <c r="U134" s="77"/>
      <c r="V134" s="77"/>
      <c r="W134" s="77"/>
      <c r="X134" s="78"/>
      <c r="Y134" s="38"/>
      <c r="Z134" s="38"/>
      <c r="AA134" s="38"/>
      <c r="AB134" s="38"/>
      <c r="AC134" s="38"/>
      <c r="AD134" s="38"/>
      <c r="AE134" s="38"/>
      <c r="AT134" s="19" t="s">
        <v>177</v>
      </c>
      <c r="AU134" s="19" t="s">
        <v>89</v>
      </c>
    </row>
    <row r="135" s="2" customFormat="1">
      <c r="A135" s="38"/>
      <c r="B135" s="39"/>
      <c r="C135" s="38"/>
      <c r="D135" s="219" t="s">
        <v>288</v>
      </c>
      <c r="E135" s="38"/>
      <c r="F135" s="223" t="s">
        <v>1230</v>
      </c>
      <c r="G135" s="38"/>
      <c r="H135" s="38"/>
      <c r="I135" s="134"/>
      <c r="J135" s="134"/>
      <c r="K135" s="38"/>
      <c r="L135" s="38"/>
      <c r="M135" s="39"/>
      <c r="N135" s="221"/>
      <c r="O135" s="222"/>
      <c r="P135" s="77"/>
      <c r="Q135" s="77"/>
      <c r="R135" s="77"/>
      <c r="S135" s="77"/>
      <c r="T135" s="77"/>
      <c r="U135" s="77"/>
      <c r="V135" s="77"/>
      <c r="W135" s="77"/>
      <c r="X135" s="78"/>
      <c r="Y135" s="38"/>
      <c r="Z135" s="38"/>
      <c r="AA135" s="38"/>
      <c r="AB135" s="38"/>
      <c r="AC135" s="38"/>
      <c r="AD135" s="38"/>
      <c r="AE135" s="38"/>
      <c r="AT135" s="19" t="s">
        <v>288</v>
      </c>
      <c r="AU135" s="19" t="s">
        <v>89</v>
      </c>
    </row>
    <row r="136" s="13" customFormat="1">
      <c r="A136" s="13"/>
      <c r="B136" s="228"/>
      <c r="C136" s="13"/>
      <c r="D136" s="219" t="s">
        <v>291</v>
      </c>
      <c r="E136" s="229" t="s">
        <v>1</v>
      </c>
      <c r="F136" s="230" t="s">
        <v>1231</v>
      </c>
      <c r="G136" s="13"/>
      <c r="H136" s="231">
        <v>527.17999999999995</v>
      </c>
      <c r="I136" s="232"/>
      <c r="J136" s="232"/>
      <c r="K136" s="13"/>
      <c r="L136" s="13"/>
      <c r="M136" s="228"/>
      <c r="N136" s="233"/>
      <c r="O136" s="234"/>
      <c r="P136" s="234"/>
      <c r="Q136" s="234"/>
      <c r="R136" s="234"/>
      <c r="S136" s="234"/>
      <c r="T136" s="234"/>
      <c r="U136" s="234"/>
      <c r="V136" s="234"/>
      <c r="W136" s="234"/>
      <c r="X136" s="235"/>
      <c r="Y136" s="13"/>
      <c r="Z136" s="13"/>
      <c r="AA136" s="13"/>
      <c r="AB136" s="13"/>
      <c r="AC136" s="13"/>
      <c r="AD136" s="13"/>
      <c r="AE136" s="13"/>
      <c r="AT136" s="229" t="s">
        <v>291</v>
      </c>
      <c r="AU136" s="229" t="s">
        <v>89</v>
      </c>
      <c r="AV136" s="13" t="s">
        <v>89</v>
      </c>
      <c r="AW136" s="13" t="s">
        <v>4</v>
      </c>
      <c r="AX136" s="13" t="s">
        <v>87</v>
      </c>
      <c r="AY136" s="229" t="s">
        <v>167</v>
      </c>
    </row>
    <row r="137" s="2" customFormat="1" ht="24" customHeight="1">
      <c r="A137" s="38"/>
      <c r="B137" s="204"/>
      <c r="C137" s="205" t="s">
        <v>89</v>
      </c>
      <c r="D137" s="205" t="s">
        <v>170</v>
      </c>
      <c r="E137" s="206" t="s">
        <v>1232</v>
      </c>
      <c r="F137" s="207" t="s">
        <v>1233</v>
      </c>
      <c r="G137" s="208" t="s">
        <v>305</v>
      </c>
      <c r="H137" s="209">
        <v>70</v>
      </c>
      <c r="I137" s="210"/>
      <c r="J137" s="210"/>
      <c r="K137" s="211">
        <f>ROUND(P137*H137,2)</f>
        <v>0</v>
      </c>
      <c r="L137" s="207" t="s">
        <v>174</v>
      </c>
      <c r="M137" s="39"/>
      <c r="N137" s="212" t="s">
        <v>1</v>
      </c>
      <c r="O137" s="213" t="s">
        <v>43</v>
      </c>
      <c r="P137" s="214">
        <f>I137+J137</f>
        <v>0</v>
      </c>
      <c r="Q137" s="214">
        <f>ROUND(I137*H137,2)</f>
        <v>0</v>
      </c>
      <c r="R137" s="214">
        <f>ROUND(J137*H137,2)</f>
        <v>0</v>
      </c>
      <c r="S137" s="77"/>
      <c r="T137" s="215">
        <f>S137*H137</f>
        <v>0</v>
      </c>
      <c r="U137" s="215">
        <v>0.00079000000000000001</v>
      </c>
      <c r="V137" s="215">
        <f>U137*H137</f>
        <v>0.055300000000000002</v>
      </c>
      <c r="W137" s="215">
        <v>0</v>
      </c>
      <c r="X137" s="216">
        <f>W137*H137</f>
        <v>0</v>
      </c>
      <c r="Y137" s="38"/>
      <c r="Z137" s="38"/>
      <c r="AA137" s="38"/>
      <c r="AB137" s="38"/>
      <c r="AC137" s="38"/>
      <c r="AD137" s="38"/>
      <c r="AE137" s="38"/>
      <c r="AR137" s="217" t="s">
        <v>185</v>
      </c>
      <c r="AT137" s="217" t="s">
        <v>170</v>
      </c>
      <c r="AU137" s="217" t="s">
        <v>89</v>
      </c>
      <c r="AY137" s="19" t="s">
        <v>167</v>
      </c>
      <c r="BE137" s="218">
        <f>IF(O137="základní",K137,0)</f>
        <v>0</v>
      </c>
      <c r="BF137" s="218">
        <f>IF(O137="snížená",K137,0)</f>
        <v>0</v>
      </c>
      <c r="BG137" s="218">
        <f>IF(O137="zákl. přenesená",K137,0)</f>
        <v>0</v>
      </c>
      <c r="BH137" s="218">
        <f>IF(O137="sníž. přenesená",K137,0)</f>
        <v>0</v>
      </c>
      <c r="BI137" s="218">
        <f>IF(O137="nulová",K137,0)</f>
        <v>0</v>
      </c>
      <c r="BJ137" s="19" t="s">
        <v>87</v>
      </c>
      <c r="BK137" s="218">
        <f>ROUND(P137*H137,2)</f>
        <v>0</v>
      </c>
      <c r="BL137" s="19" t="s">
        <v>185</v>
      </c>
      <c r="BM137" s="217" t="s">
        <v>1234</v>
      </c>
    </row>
    <row r="138" s="2" customFormat="1">
      <c r="A138" s="38"/>
      <c r="B138" s="39"/>
      <c r="C138" s="38"/>
      <c r="D138" s="219" t="s">
        <v>177</v>
      </c>
      <c r="E138" s="38"/>
      <c r="F138" s="220" t="s">
        <v>1235</v>
      </c>
      <c r="G138" s="38"/>
      <c r="H138" s="38"/>
      <c r="I138" s="134"/>
      <c r="J138" s="134"/>
      <c r="K138" s="38"/>
      <c r="L138" s="38"/>
      <c r="M138" s="39"/>
      <c r="N138" s="221"/>
      <c r="O138" s="222"/>
      <c r="P138" s="77"/>
      <c r="Q138" s="77"/>
      <c r="R138" s="77"/>
      <c r="S138" s="77"/>
      <c r="T138" s="77"/>
      <c r="U138" s="77"/>
      <c r="V138" s="77"/>
      <c r="W138" s="77"/>
      <c r="X138" s="78"/>
      <c r="Y138" s="38"/>
      <c r="Z138" s="38"/>
      <c r="AA138" s="38"/>
      <c r="AB138" s="38"/>
      <c r="AC138" s="38"/>
      <c r="AD138" s="38"/>
      <c r="AE138" s="38"/>
      <c r="AT138" s="19" t="s">
        <v>177</v>
      </c>
      <c r="AU138" s="19" t="s">
        <v>89</v>
      </c>
    </row>
    <row r="139" s="2" customFormat="1">
      <c r="A139" s="38"/>
      <c r="B139" s="39"/>
      <c r="C139" s="38"/>
      <c r="D139" s="219" t="s">
        <v>288</v>
      </c>
      <c r="E139" s="38"/>
      <c r="F139" s="223" t="s">
        <v>1236</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288</v>
      </c>
      <c r="AU139" s="19" t="s">
        <v>89</v>
      </c>
    </row>
    <row r="140" s="2" customFormat="1" ht="24" customHeight="1">
      <c r="A140" s="38"/>
      <c r="B140" s="204"/>
      <c r="C140" s="205" t="s">
        <v>181</v>
      </c>
      <c r="D140" s="205" t="s">
        <v>170</v>
      </c>
      <c r="E140" s="206" t="s">
        <v>612</v>
      </c>
      <c r="F140" s="207" t="s">
        <v>613</v>
      </c>
      <c r="G140" s="208" t="s">
        <v>286</v>
      </c>
      <c r="H140" s="209">
        <v>527.17999999999995</v>
      </c>
      <c r="I140" s="210"/>
      <c r="J140" s="210"/>
      <c r="K140" s="211">
        <f>ROUND(P140*H140,2)</f>
        <v>0</v>
      </c>
      <c r="L140" s="207" t="s">
        <v>174</v>
      </c>
      <c r="M140" s="39"/>
      <c r="N140" s="212" t="s">
        <v>1</v>
      </c>
      <c r="O140" s="213" t="s">
        <v>43</v>
      </c>
      <c r="P140" s="214">
        <f>I140+J140</f>
        <v>0</v>
      </c>
      <c r="Q140" s="214">
        <f>ROUND(I140*H140,2)</f>
        <v>0</v>
      </c>
      <c r="R140" s="214">
        <f>ROUND(J140*H140,2)</f>
        <v>0</v>
      </c>
      <c r="S140" s="77"/>
      <c r="T140" s="215">
        <f>S140*H140</f>
        <v>0</v>
      </c>
      <c r="U140" s="215">
        <v>0</v>
      </c>
      <c r="V140" s="215">
        <f>U140*H140</f>
        <v>0</v>
      </c>
      <c r="W140" s="215">
        <v>0</v>
      </c>
      <c r="X140" s="216">
        <f>W140*H140</f>
        <v>0</v>
      </c>
      <c r="Y140" s="38"/>
      <c r="Z140" s="38"/>
      <c r="AA140" s="38"/>
      <c r="AB140" s="38"/>
      <c r="AC140" s="38"/>
      <c r="AD140" s="38"/>
      <c r="AE140" s="38"/>
      <c r="AR140" s="217" t="s">
        <v>185</v>
      </c>
      <c r="AT140" s="217" t="s">
        <v>170</v>
      </c>
      <c r="AU140" s="217" t="s">
        <v>89</v>
      </c>
      <c r="AY140" s="19" t="s">
        <v>167</v>
      </c>
      <c r="BE140" s="218">
        <f>IF(O140="základní",K140,0)</f>
        <v>0</v>
      </c>
      <c r="BF140" s="218">
        <f>IF(O140="snížená",K140,0)</f>
        <v>0</v>
      </c>
      <c r="BG140" s="218">
        <f>IF(O140="zákl. přenesená",K140,0)</f>
        <v>0</v>
      </c>
      <c r="BH140" s="218">
        <f>IF(O140="sníž. přenesená",K140,0)</f>
        <v>0</v>
      </c>
      <c r="BI140" s="218">
        <f>IF(O140="nulová",K140,0)</f>
        <v>0</v>
      </c>
      <c r="BJ140" s="19" t="s">
        <v>87</v>
      </c>
      <c r="BK140" s="218">
        <f>ROUND(P140*H140,2)</f>
        <v>0</v>
      </c>
      <c r="BL140" s="19" t="s">
        <v>185</v>
      </c>
      <c r="BM140" s="217" t="s">
        <v>1237</v>
      </c>
    </row>
    <row r="141" s="2" customFormat="1">
      <c r="A141" s="38"/>
      <c r="B141" s="39"/>
      <c r="C141" s="38"/>
      <c r="D141" s="219" t="s">
        <v>177</v>
      </c>
      <c r="E141" s="38"/>
      <c r="F141" s="220" t="s">
        <v>615</v>
      </c>
      <c r="G141" s="38"/>
      <c r="H141" s="38"/>
      <c r="I141" s="134"/>
      <c r="J141" s="134"/>
      <c r="K141" s="38"/>
      <c r="L141" s="38"/>
      <c r="M141" s="39"/>
      <c r="N141" s="221"/>
      <c r="O141" s="222"/>
      <c r="P141" s="77"/>
      <c r="Q141" s="77"/>
      <c r="R141" s="77"/>
      <c r="S141" s="77"/>
      <c r="T141" s="77"/>
      <c r="U141" s="77"/>
      <c r="V141" s="77"/>
      <c r="W141" s="77"/>
      <c r="X141" s="78"/>
      <c r="Y141" s="38"/>
      <c r="Z141" s="38"/>
      <c r="AA141" s="38"/>
      <c r="AB141" s="38"/>
      <c r="AC141" s="38"/>
      <c r="AD141" s="38"/>
      <c r="AE141" s="38"/>
      <c r="AT141" s="19" t="s">
        <v>177</v>
      </c>
      <c r="AU141" s="19" t="s">
        <v>89</v>
      </c>
    </row>
    <row r="142" s="2" customFormat="1">
      <c r="A142" s="38"/>
      <c r="B142" s="39"/>
      <c r="C142" s="38"/>
      <c r="D142" s="219" t="s">
        <v>288</v>
      </c>
      <c r="E142" s="38"/>
      <c r="F142" s="223" t="s">
        <v>289</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288</v>
      </c>
      <c r="AU142" s="19" t="s">
        <v>89</v>
      </c>
    </row>
    <row r="143" s="13" customFormat="1">
      <c r="A143" s="13"/>
      <c r="B143" s="228"/>
      <c r="C143" s="13"/>
      <c r="D143" s="219" t="s">
        <v>291</v>
      </c>
      <c r="E143" s="229" t="s">
        <v>1</v>
      </c>
      <c r="F143" s="230" t="s">
        <v>1238</v>
      </c>
      <c r="G143" s="13"/>
      <c r="H143" s="231">
        <v>527.17999999999995</v>
      </c>
      <c r="I143" s="232"/>
      <c r="J143" s="232"/>
      <c r="K143" s="13"/>
      <c r="L143" s="13"/>
      <c r="M143" s="228"/>
      <c r="N143" s="233"/>
      <c r="O143" s="234"/>
      <c r="P143" s="234"/>
      <c r="Q143" s="234"/>
      <c r="R143" s="234"/>
      <c r="S143" s="234"/>
      <c r="T143" s="234"/>
      <c r="U143" s="234"/>
      <c r="V143" s="234"/>
      <c r="W143" s="234"/>
      <c r="X143" s="235"/>
      <c r="Y143" s="13"/>
      <c r="Z143" s="13"/>
      <c r="AA143" s="13"/>
      <c r="AB143" s="13"/>
      <c r="AC143" s="13"/>
      <c r="AD143" s="13"/>
      <c r="AE143" s="13"/>
      <c r="AT143" s="229" t="s">
        <v>291</v>
      </c>
      <c r="AU143" s="229" t="s">
        <v>89</v>
      </c>
      <c r="AV143" s="13" t="s">
        <v>89</v>
      </c>
      <c r="AW143" s="13" t="s">
        <v>4</v>
      </c>
      <c r="AX143" s="13" t="s">
        <v>87</v>
      </c>
      <c r="AY143" s="229" t="s">
        <v>167</v>
      </c>
    </row>
    <row r="144" s="2" customFormat="1" ht="24" customHeight="1">
      <c r="A144" s="38"/>
      <c r="B144" s="204"/>
      <c r="C144" s="205" t="s">
        <v>185</v>
      </c>
      <c r="D144" s="205" t="s">
        <v>170</v>
      </c>
      <c r="E144" s="206" t="s">
        <v>630</v>
      </c>
      <c r="F144" s="207" t="s">
        <v>631</v>
      </c>
      <c r="G144" s="208" t="s">
        <v>344</v>
      </c>
      <c r="H144" s="209">
        <v>896.20600000000002</v>
      </c>
      <c r="I144" s="210"/>
      <c r="J144" s="210"/>
      <c r="K144" s="211">
        <f>ROUND(P144*H144,2)</f>
        <v>0</v>
      </c>
      <c r="L144" s="207" t="s">
        <v>174</v>
      </c>
      <c r="M144" s="39"/>
      <c r="N144" s="212" t="s">
        <v>1</v>
      </c>
      <c r="O144" s="213" t="s">
        <v>43</v>
      </c>
      <c r="P144" s="214">
        <f>I144+J144</f>
        <v>0</v>
      </c>
      <c r="Q144" s="214">
        <f>ROUND(I144*H144,2)</f>
        <v>0</v>
      </c>
      <c r="R144" s="214">
        <f>ROUND(J144*H144,2)</f>
        <v>0</v>
      </c>
      <c r="S144" s="77"/>
      <c r="T144" s="215">
        <f>S144*H144</f>
        <v>0</v>
      </c>
      <c r="U144" s="215">
        <v>0</v>
      </c>
      <c r="V144" s="215">
        <f>U144*H144</f>
        <v>0</v>
      </c>
      <c r="W144" s="215">
        <v>0</v>
      </c>
      <c r="X144" s="216">
        <f>W144*H144</f>
        <v>0</v>
      </c>
      <c r="Y144" s="38"/>
      <c r="Z144" s="38"/>
      <c r="AA144" s="38"/>
      <c r="AB144" s="38"/>
      <c r="AC144" s="38"/>
      <c r="AD144" s="38"/>
      <c r="AE144" s="38"/>
      <c r="AR144" s="217" t="s">
        <v>185</v>
      </c>
      <c r="AT144" s="217" t="s">
        <v>170</v>
      </c>
      <c r="AU144" s="217" t="s">
        <v>89</v>
      </c>
      <c r="AY144" s="19" t="s">
        <v>167</v>
      </c>
      <c r="BE144" s="218">
        <f>IF(O144="základní",K144,0)</f>
        <v>0</v>
      </c>
      <c r="BF144" s="218">
        <f>IF(O144="snížená",K144,0)</f>
        <v>0</v>
      </c>
      <c r="BG144" s="218">
        <f>IF(O144="zákl. přenesená",K144,0)</f>
        <v>0</v>
      </c>
      <c r="BH144" s="218">
        <f>IF(O144="sníž. přenesená",K144,0)</f>
        <v>0</v>
      </c>
      <c r="BI144" s="218">
        <f>IF(O144="nulová",K144,0)</f>
        <v>0</v>
      </c>
      <c r="BJ144" s="19" t="s">
        <v>87</v>
      </c>
      <c r="BK144" s="218">
        <f>ROUND(P144*H144,2)</f>
        <v>0</v>
      </c>
      <c r="BL144" s="19" t="s">
        <v>185</v>
      </c>
      <c r="BM144" s="217" t="s">
        <v>1239</v>
      </c>
    </row>
    <row r="145" s="2" customFormat="1">
      <c r="A145" s="38"/>
      <c r="B145" s="39"/>
      <c r="C145" s="38"/>
      <c r="D145" s="219" t="s">
        <v>177</v>
      </c>
      <c r="E145" s="38"/>
      <c r="F145" s="220" t="s">
        <v>633</v>
      </c>
      <c r="G145" s="38"/>
      <c r="H145" s="38"/>
      <c r="I145" s="134"/>
      <c r="J145" s="134"/>
      <c r="K145" s="38"/>
      <c r="L145" s="38"/>
      <c r="M145" s="39"/>
      <c r="N145" s="221"/>
      <c r="O145" s="222"/>
      <c r="P145" s="77"/>
      <c r="Q145" s="77"/>
      <c r="R145" s="77"/>
      <c r="S145" s="77"/>
      <c r="T145" s="77"/>
      <c r="U145" s="77"/>
      <c r="V145" s="77"/>
      <c r="W145" s="77"/>
      <c r="X145" s="78"/>
      <c r="Y145" s="38"/>
      <c r="Z145" s="38"/>
      <c r="AA145" s="38"/>
      <c r="AB145" s="38"/>
      <c r="AC145" s="38"/>
      <c r="AD145" s="38"/>
      <c r="AE145" s="38"/>
      <c r="AT145" s="19" t="s">
        <v>177</v>
      </c>
      <c r="AU145" s="19" t="s">
        <v>89</v>
      </c>
    </row>
    <row r="146" s="13" customFormat="1">
      <c r="A146" s="13"/>
      <c r="B146" s="228"/>
      <c r="C146" s="13"/>
      <c r="D146" s="219" t="s">
        <v>291</v>
      </c>
      <c r="E146" s="229" t="s">
        <v>1</v>
      </c>
      <c r="F146" s="230" t="s">
        <v>1240</v>
      </c>
      <c r="G146" s="13"/>
      <c r="H146" s="231">
        <v>896.20600000000002</v>
      </c>
      <c r="I146" s="232"/>
      <c r="J146" s="232"/>
      <c r="K146" s="13"/>
      <c r="L146" s="13"/>
      <c r="M146" s="228"/>
      <c r="N146" s="233"/>
      <c r="O146" s="234"/>
      <c r="P146" s="234"/>
      <c r="Q146" s="234"/>
      <c r="R146" s="234"/>
      <c r="S146" s="234"/>
      <c r="T146" s="234"/>
      <c r="U146" s="234"/>
      <c r="V146" s="234"/>
      <c r="W146" s="234"/>
      <c r="X146" s="235"/>
      <c r="Y146" s="13"/>
      <c r="Z146" s="13"/>
      <c r="AA146" s="13"/>
      <c r="AB146" s="13"/>
      <c r="AC146" s="13"/>
      <c r="AD146" s="13"/>
      <c r="AE146" s="13"/>
      <c r="AT146" s="229" t="s">
        <v>291</v>
      </c>
      <c r="AU146" s="229" t="s">
        <v>89</v>
      </c>
      <c r="AV146" s="13" t="s">
        <v>89</v>
      </c>
      <c r="AW146" s="13" t="s">
        <v>4</v>
      </c>
      <c r="AX146" s="13" t="s">
        <v>87</v>
      </c>
      <c r="AY146" s="229" t="s">
        <v>167</v>
      </c>
    </row>
    <row r="147" s="2" customFormat="1" ht="24" customHeight="1">
      <c r="A147" s="38"/>
      <c r="B147" s="204"/>
      <c r="C147" s="205" t="s">
        <v>166</v>
      </c>
      <c r="D147" s="205" t="s">
        <v>170</v>
      </c>
      <c r="E147" s="206" t="s">
        <v>299</v>
      </c>
      <c r="F147" s="207" t="s">
        <v>300</v>
      </c>
      <c r="G147" s="208" t="s">
        <v>286</v>
      </c>
      <c r="H147" s="209">
        <v>296.88999999999999</v>
      </c>
      <c r="I147" s="210"/>
      <c r="J147" s="210"/>
      <c r="K147" s="211">
        <f>ROUND(P147*H147,2)</f>
        <v>0</v>
      </c>
      <c r="L147" s="207" t="s">
        <v>174</v>
      </c>
      <c r="M147" s="39"/>
      <c r="N147" s="212" t="s">
        <v>1</v>
      </c>
      <c r="O147" s="213" t="s">
        <v>43</v>
      </c>
      <c r="P147" s="214">
        <f>I147+J147</f>
        <v>0</v>
      </c>
      <c r="Q147" s="214">
        <f>ROUND(I147*H147,2)</f>
        <v>0</v>
      </c>
      <c r="R147" s="214">
        <f>ROUND(J147*H147,2)</f>
        <v>0</v>
      </c>
      <c r="S147" s="77"/>
      <c r="T147" s="215">
        <f>S147*H147</f>
        <v>0</v>
      </c>
      <c r="U147" s="215">
        <v>0</v>
      </c>
      <c r="V147" s="215">
        <f>U147*H147</f>
        <v>0</v>
      </c>
      <c r="W147" s="215">
        <v>0</v>
      </c>
      <c r="X147" s="216">
        <f>W147*H147</f>
        <v>0</v>
      </c>
      <c r="Y147" s="38"/>
      <c r="Z147" s="38"/>
      <c r="AA147" s="38"/>
      <c r="AB147" s="38"/>
      <c r="AC147" s="38"/>
      <c r="AD147" s="38"/>
      <c r="AE147" s="38"/>
      <c r="AR147" s="217" t="s">
        <v>185</v>
      </c>
      <c r="AT147" s="217" t="s">
        <v>170</v>
      </c>
      <c r="AU147" s="217" t="s">
        <v>89</v>
      </c>
      <c r="AY147" s="19" t="s">
        <v>167</v>
      </c>
      <c r="BE147" s="218">
        <f>IF(O147="základní",K147,0)</f>
        <v>0</v>
      </c>
      <c r="BF147" s="218">
        <f>IF(O147="snížená",K147,0)</f>
        <v>0</v>
      </c>
      <c r="BG147" s="218">
        <f>IF(O147="zákl. přenesená",K147,0)</f>
        <v>0</v>
      </c>
      <c r="BH147" s="218">
        <f>IF(O147="sníž. přenesená",K147,0)</f>
        <v>0</v>
      </c>
      <c r="BI147" s="218">
        <f>IF(O147="nulová",K147,0)</f>
        <v>0</v>
      </c>
      <c r="BJ147" s="19" t="s">
        <v>87</v>
      </c>
      <c r="BK147" s="218">
        <f>ROUND(P147*H147,2)</f>
        <v>0</v>
      </c>
      <c r="BL147" s="19" t="s">
        <v>185</v>
      </c>
      <c r="BM147" s="217" t="s">
        <v>1241</v>
      </c>
    </row>
    <row r="148" s="2" customFormat="1">
      <c r="A148" s="38"/>
      <c r="B148" s="39"/>
      <c r="C148" s="38"/>
      <c r="D148" s="219" t="s">
        <v>177</v>
      </c>
      <c r="E148" s="38"/>
      <c r="F148" s="220" t="s">
        <v>301</v>
      </c>
      <c r="G148" s="38"/>
      <c r="H148" s="38"/>
      <c r="I148" s="134"/>
      <c r="J148" s="134"/>
      <c r="K148" s="38"/>
      <c r="L148" s="38"/>
      <c r="M148" s="39"/>
      <c r="N148" s="221"/>
      <c r="O148" s="222"/>
      <c r="P148" s="77"/>
      <c r="Q148" s="77"/>
      <c r="R148" s="77"/>
      <c r="S148" s="77"/>
      <c r="T148" s="77"/>
      <c r="U148" s="77"/>
      <c r="V148" s="77"/>
      <c r="W148" s="77"/>
      <c r="X148" s="78"/>
      <c r="Y148" s="38"/>
      <c r="Z148" s="38"/>
      <c r="AA148" s="38"/>
      <c r="AB148" s="38"/>
      <c r="AC148" s="38"/>
      <c r="AD148" s="38"/>
      <c r="AE148" s="38"/>
      <c r="AT148" s="19" t="s">
        <v>177</v>
      </c>
      <c r="AU148" s="19" t="s">
        <v>89</v>
      </c>
    </row>
    <row r="149" s="2" customFormat="1">
      <c r="A149" s="38"/>
      <c r="B149" s="39"/>
      <c r="C149" s="38"/>
      <c r="D149" s="219" t="s">
        <v>288</v>
      </c>
      <c r="E149" s="38"/>
      <c r="F149" s="223" t="s">
        <v>302</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288</v>
      </c>
      <c r="AU149" s="19" t="s">
        <v>89</v>
      </c>
    </row>
    <row r="150" s="13" customFormat="1">
      <c r="A150" s="13"/>
      <c r="B150" s="228"/>
      <c r="C150" s="13"/>
      <c r="D150" s="219" t="s">
        <v>291</v>
      </c>
      <c r="E150" s="229" t="s">
        <v>1</v>
      </c>
      <c r="F150" s="230" t="s">
        <v>1242</v>
      </c>
      <c r="G150" s="13"/>
      <c r="H150" s="231">
        <v>296.88999999999999</v>
      </c>
      <c r="I150" s="232"/>
      <c r="J150" s="232"/>
      <c r="K150" s="13"/>
      <c r="L150" s="13"/>
      <c r="M150" s="228"/>
      <c r="N150" s="233"/>
      <c r="O150" s="234"/>
      <c r="P150" s="234"/>
      <c r="Q150" s="234"/>
      <c r="R150" s="234"/>
      <c r="S150" s="234"/>
      <c r="T150" s="234"/>
      <c r="U150" s="234"/>
      <c r="V150" s="234"/>
      <c r="W150" s="234"/>
      <c r="X150" s="235"/>
      <c r="Y150" s="13"/>
      <c r="Z150" s="13"/>
      <c r="AA150" s="13"/>
      <c r="AB150" s="13"/>
      <c r="AC150" s="13"/>
      <c r="AD150" s="13"/>
      <c r="AE150" s="13"/>
      <c r="AT150" s="229" t="s">
        <v>291</v>
      </c>
      <c r="AU150" s="229" t="s">
        <v>89</v>
      </c>
      <c r="AV150" s="13" t="s">
        <v>89</v>
      </c>
      <c r="AW150" s="13" t="s">
        <v>4</v>
      </c>
      <c r="AX150" s="13" t="s">
        <v>87</v>
      </c>
      <c r="AY150" s="229" t="s">
        <v>167</v>
      </c>
    </row>
    <row r="151" s="12" customFormat="1" ht="22.8" customHeight="1">
      <c r="A151" s="12"/>
      <c r="B151" s="190"/>
      <c r="C151" s="12"/>
      <c r="D151" s="191" t="s">
        <v>79</v>
      </c>
      <c r="E151" s="202" t="s">
        <v>89</v>
      </c>
      <c r="F151" s="202" t="s">
        <v>669</v>
      </c>
      <c r="G151" s="12"/>
      <c r="H151" s="12"/>
      <c r="I151" s="193"/>
      <c r="J151" s="193"/>
      <c r="K151" s="203">
        <f>BK151</f>
        <v>0</v>
      </c>
      <c r="L151" s="12"/>
      <c r="M151" s="190"/>
      <c r="N151" s="195"/>
      <c r="O151" s="196"/>
      <c r="P151" s="196"/>
      <c r="Q151" s="197">
        <f>SUM(Q152:Q168)</f>
        <v>0</v>
      </c>
      <c r="R151" s="197">
        <f>SUM(R152:R168)</f>
        <v>0</v>
      </c>
      <c r="S151" s="196"/>
      <c r="T151" s="198">
        <f>SUM(T152:T168)</f>
        <v>0</v>
      </c>
      <c r="U151" s="196"/>
      <c r="V151" s="198">
        <f>SUM(V152:V168)</f>
        <v>18.916048799999999</v>
      </c>
      <c r="W151" s="196"/>
      <c r="X151" s="199">
        <f>SUM(X152:X168)</f>
        <v>0</v>
      </c>
      <c r="Y151" s="12"/>
      <c r="Z151" s="12"/>
      <c r="AA151" s="12"/>
      <c r="AB151" s="12"/>
      <c r="AC151" s="12"/>
      <c r="AD151" s="12"/>
      <c r="AE151" s="12"/>
      <c r="AR151" s="191" t="s">
        <v>87</v>
      </c>
      <c r="AT151" s="200" t="s">
        <v>79</v>
      </c>
      <c r="AU151" s="200" t="s">
        <v>87</v>
      </c>
      <c r="AY151" s="191" t="s">
        <v>167</v>
      </c>
      <c r="BK151" s="201">
        <f>SUM(BK152:BK168)</f>
        <v>0</v>
      </c>
    </row>
    <row r="152" s="2" customFormat="1" ht="24" customHeight="1">
      <c r="A152" s="38"/>
      <c r="B152" s="204"/>
      <c r="C152" s="205" t="s">
        <v>195</v>
      </c>
      <c r="D152" s="205" t="s">
        <v>170</v>
      </c>
      <c r="E152" s="206" t="s">
        <v>1243</v>
      </c>
      <c r="F152" s="207" t="s">
        <v>1244</v>
      </c>
      <c r="G152" s="208" t="s">
        <v>462</v>
      </c>
      <c r="H152" s="209">
        <v>45</v>
      </c>
      <c r="I152" s="210"/>
      <c r="J152" s="210"/>
      <c r="K152" s="211">
        <f>ROUND(P152*H152,2)</f>
        <v>0</v>
      </c>
      <c r="L152" s="207" t="s">
        <v>174</v>
      </c>
      <c r="M152" s="39"/>
      <c r="N152" s="212" t="s">
        <v>1</v>
      </c>
      <c r="O152" s="213" t="s">
        <v>43</v>
      </c>
      <c r="P152" s="214">
        <f>I152+J152</f>
        <v>0</v>
      </c>
      <c r="Q152" s="214">
        <f>ROUND(I152*H152,2)</f>
        <v>0</v>
      </c>
      <c r="R152" s="214">
        <f>ROUND(J152*H152,2)</f>
        <v>0</v>
      </c>
      <c r="S152" s="77"/>
      <c r="T152" s="215">
        <f>S152*H152</f>
        <v>0</v>
      </c>
      <c r="U152" s="215">
        <v>0.00114</v>
      </c>
      <c r="V152" s="215">
        <f>U152*H152</f>
        <v>0.051299999999999998</v>
      </c>
      <c r="W152" s="215">
        <v>0</v>
      </c>
      <c r="X152" s="216">
        <f>W152*H152</f>
        <v>0</v>
      </c>
      <c r="Y152" s="38"/>
      <c r="Z152" s="38"/>
      <c r="AA152" s="38"/>
      <c r="AB152" s="38"/>
      <c r="AC152" s="38"/>
      <c r="AD152" s="38"/>
      <c r="AE152" s="38"/>
      <c r="AR152" s="217" t="s">
        <v>185</v>
      </c>
      <c r="AT152" s="217" t="s">
        <v>170</v>
      </c>
      <c r="AU152" s="217" t="s">
        <v>89</v>
      </c>
      <c r="AY152" s="19" t="s">
        <v>167</v>
      </c>
      <c r="BE152" s="218">
        <f>IF(O152="základní",K152,0)</f>
        <v>0</v>
      </c>
      <c r="BF152" s="218">
        <f>IF(O152="snížená",K152,0)</f>
        <v>0</v>
      </c>
      <c r="BG152" s="218">
        <f>IF(O152="zákl. přenesená",K152,0)</f>
        <v>0</v>
      </c>
      <c r="BH152" s="218">
        <f>IF(O152="sníž. přenesená",K152,0)</f>
        <v>0</v>
      </c>
      <c r="BI152" s="218">
        <f>IF(O152="nulová",K152,0)</f>
        <v>0</v>
      </c>
      <c r="BJ152" s="19" t="s">
        <v>87</v>
      </c>
      <c r="BK152" s="218">
        <f>ROUND(P152*H152,2)</f>
        <v>0</v>
      </c>
      <c r="BL152" s="19" t="s">
        <v>185</v>
      </c>
      <c r="BM152" s="217" t="s">
        <v>1245</v>
      </c>
    </row>
    <row r="153" s="2" customFormat="1">
      <c r="A153" s="38"/>
      <c r="B153" s="39"/>
      <c r="C153" s="38"/>
      <c r="D153" s="219" t="s">
        <v>177</v>
      </c>
      <c r="E153" s="38"/>
      <c r="F153" s="220" t="s">
        <v>1246</v>
      </c>
      <c r="G153" s="38"/>
      <c r="H153" s="38"/>
      <c r="I153" s="134"/>
      <c r="J153" s="134"/>
      <c r="K153" s="38"/>
      <c r="L153" s="38"/>
      <c r="M153" s="39"/>
      <c r="N153" s="221"/>
      <c r="O153" s="222"/>
      <c r="P153" s="77"/>
      <c r="Q153" s="77"/>
      <c r="R153" s="77"/>
      <c r="S153" s="77"/>
      <c r="T153" s="77"/>
      <c r="U153" s="77"/>
      <c r="V153" s="77"/>
      <c r="W153" s="77"/>
      <c r="X153" s="78"/>
      <c r="Y153" s="38"/>
      <c r="Z153" s="38"/>
      <c r="AA153" s="38"/>
      <c r="AB153" s="38"/>
      <c r="AC153" s="38"/>
      <c r="AD153" s="38"/>
      <c r="AE153" s="38"/>
      <c r="AT153" s="19" t="s">
        <v>177</v>
      </c>
      <c r="AU153" s="19" t="s">
        <v>89</v>
      </c>
    </row>
    <row r="154" s="2" customFormat="1">
      <c r="A154" s="38"/>
      <c r="B154" s="39"/>
      <c r="C154" s="38"/>
      <c r="D154" s="219" t="s">
        <v>288</v>
      </c>
      <c r="E154" s="38"/>
      <c r="F154" s="223" t="s">
        <v>1247</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288</v>
      </c>
      <c r="AU154" s="19" t="s">
        <v>89</v>
      </c>
    </row>
    <row r="155" s="2" customFormat="1" ht="24" customHeight="1">
      <c r="A155" s="38"/>
      <c r="B155" s="204"/>
      <c r="C155" s="205" t="s">
        <v>200</v>
      </c>
      <c r="D155" s="205" t="s">
        <v>170</v>
      </c>
      <c r="E155" s="206" t="s">
        <v>1248</v>
      </c>
      <c r="F155" s="207" t="s">
        <v>1249</v>
      </c>
      <c r="G155" s="208" t="s">
        <v>305</v>
      </c>
      <c r="H155" s="209">
        <v>320</v>
      </c>
      <c r="I155" s="210"/>
      <c r="J155" s="210"/>
      <c r="K155" s="211">
        <f>ROUND(P155*H155,2)</f>
        <v>0</v>
      </c>
      <c r="L155" s="207" t="s">
        <v>174</v>
      </c>
      <c r="M155" s="39"/>
      <c r="N155" s="212" t="s">
        <v>1</v>
      </c>
      <c r="O155" s="213" t="s">
        <v>43</v>
      </c>
      <c r="P155" s="214">
        <f>I155+J155</f>
        <v>0</v>
      </c>
      <c r="Q155" s="214">
        <f>ROUND(I155*H155,2)</f>
        <v>0</v>
      </c>
      <c r="R155" s="214">
        <f>ROUND(J155*H155,2)</f>
        <v>0</v>
      </c>
      <c r="S155" s="77"/>
      <c r="T155" s="215">
        <f>S155*H155</f>
        <v>0</v>
      </c>
      <c r="U155" s="215">
        <v>0</v>
      </c>
      <c r="V155" s="215">
        <f>U155*H155</f>
        <v>0</v>
      </c>
      <c r="W155" s="215">
        <v>0</v>
      </c>
      <c r="X155" s="216">
        <f>W155*H155</f>
        <v>0</v>
      </c>
      <c r="Y155" s="38"/>
      <c r="Z155" s="38"/>
      <c r="AA155" s="38"/>
      <c r="AB155" s="38"/>
      <c r="AC155" s="38"/>
      <c r="AD155" s="38"/>
      <c r="AE155" s="38"/>
      <c r="AR155" s="217" t="s">
        <v>185</v>
      </c>
      <c r="AT155" s="217" t="s">
        <v>170</v>
      </c>
      <c r="AU155" s="217" t="s">
        <v>89</v>
      </c>
      <c r="AY155" s="19" t="s">
        <v>167</v>
      </c>
      <c r="BE155" s="218">
        <f>IF(O155="základní",K155,0)</f>
        <v>0</v>
      </c>
      <c r="BF155" s="218">
        <f>IF(O155="snížená",K155,0)</f>
        <v>0</v>
      </c>
      <c r="BG155" s="218">
        <f>IF(O155="zákl. přenesená",K155,0)</f>
        <v>0</v>
      </c>
      <c r="BH155" s="218">
        <f>IF(O155="sníž. přenesená",K155,0)</f>
        <v>0</v>
      </c>
      <c r="BI155" s="218">
        <f>IF(O155="nulová",K155,0)</f>
        <v>0</v>
      </c>
      <c r="BJ155" s="19" t="s">
        <v>87</v>
      </c>
      <c r="BK155" s="218">
        <f>ROUND(P155*H155,2)</f>
        <v>0</v>
      </c>
      <c r="BL155" s="19" t="s">
        <v>185</v>
      </c>
      <c r="BM155" s="217" t="s">
        <v>1250</v>
      </c>
    </row>
    <row r="156" s="2" customFormat="1">
      <c r="A156" s="38"/>
      <c r="B156" s="39"/>
      <c r="C156" s="38"/>
      <c r="D156" s="219" t="s">
        <v>177</v>
      </c>
      <c r="E156" s="38"/>
      <c r="F156" s="220" t="s">
        <v>1251</v>
      </c>
      <c r="G156" s="38"/>
      <c r="H156" s="38"/>
      <c r="I156" s="134"/>
      <c r="J156" s="134"/>
      <c r="K156" s="38"/>
      <c r="L156" s="38"/>
      <c r="M156" s="39"/>
      <c r="N156" s="221"/>
      <c r="O156" s="222"/>
      <c r="P156" s="77"/>
      <c r="Q156" s="77"/>
      <c r="R156" s="77"/>
      <c r="S156" s="77"/>
      <c r="T156" s="77"/>
      <c r="U156" s="77"/>
      <c r="V156" s="77"/>
      <c r="W156" s="77"/>
      <c r="X156" s="78"/>
      <c r="Y156" s="38"/>
      <c r="Z156" s="38"/>
      <c r="AA156" s="38"/>
      <c r="AB156" s="38"/>
      <c r="AC156" s="38"/>
      <c r="AD156" s="38"/>
      <c r="AE156" s="38"/>
      <c r="AT156" s="19" t="s">
        <v>177</v>
      </c>
      <c r="AU156" s="19" t="s">
        <v>89</v>
      </c>
    </row>
    <row r="157" s="2" customFormat="1">
      <c r="A157" s="38"/>
      <c r="B157" s="39"/>
      <c r="C157" s="38"/>
      <c r="D157" s="219" t="s">
        <v>288</v>
      </c>
      <c r="E157" s="38"/>
      <c r="F157" s="223" t="s">
        <v>1252</v>
      </c>
      <c r="G157" s="38"/>
      <c r="H157" s="38"/>
      <c r="I157" s="134"/>
      <c r="J157" s="134"/>
      <c r="K157" s="38"/>
      <c r="L157" s="38"/>
      <c r="M157" s="39"/>
      <c r="N157" s="221"/>
      <c r="O157" s="222"/>
      <c r="P157" s="77"/>
      <c r="Q157" s="77"/>
      <c r="R157" s="77"/>
      <c r="S157" s="77"/>
      <c r="T157" s="77"/>
      <c r="U157" s="77"/>
      <c r="V157" s="77"/>
      <c r="W157" s="77"/>
      <c r="X157" s="78"/>
      <c r="Y157" s="38"/>
      <c r="Z157" s="38"/>
      <c r="AA157" s="38"/>
      <c r="AB157" s="38"/>
      <c r="AC157" s="38"/>
      <c r="AD157" s="38"/>
      <c r="AE157" s="38"/>
      <c r="AT157" s="19" t="s">
        <v>288</v>
      </c>
      <c r="AU157" s="19" t="s">
        <v>89</v>
      </c>
    </row>
    <row r="158" s="13" customFormat="1">
      <c r="A158" s="13"/>
      <c r="B158" s="228"/>
      <c r="C158" s="13"/>
      <c r="D158" s="219" t="s">
        <v>291</v>
      </c>
      <c r="E158" s="229" t="s">
        <v>1</v>
      </c>
      <c r="F158" s="230" t="s">
        <v>1253</v>
      </c>
      <c r="G158" s="13"/>
      <c r="H158" s="231">
        <v>120</v>
      </c>
      <c r="I158" s="232"/>
      <c r="J158" s="232"/>
      <c r="K158" s="13"/>
      <c r="L158" s="13"/>
      <c r="M158" s="228"/>
      <c r="N158" s="233"/>
      <c r="O158" s="234"/>
      <c r="P158" s="234"/>
      <c r="Q158" s="234"/>
      <c r="R158" s="234"/>
      <c r="S158" s="234"/>
      <c r="T158" s="234"/>
      <c r="U158" s="234"/>
      <c r="V158" s="234"/>
      <c r="W158" s="234"/>
      <c r="X158" s="235"/>
      <c r="Y158" s="13"/>
      <c r="Z158" s="13"/>
      <c r="AA158" s="13"/>
      <c r="AB158" s="13"/>
      <c r="AC158" s="13"/>
      <c r="AD158" s="13"/>
      <c r="AE158" s="13"/>
      <c r="AT158" s="229" t="s">
        <v>291</v>
      </c>
      <c r="AU158" s="229" t="s">
        <v>89</v>
      </c>
      <c r="AV158" s="13" t="s">
        <v>89</v>
      </c>
      <c r="AW158" s="13" t="s">
        <v>4</v>
      </c>
      <c r="AX158" s="13" t="s">
        <v>80</v>
      </c>
      <c r="AY158" s="229" t="s">
        <v>167</v>
      </c>
    </row>
    <row r="159" s="13" customFormat="1">
      <c r="A159" s="13"/>
      <c r="B159" s="228"/>
      <c r="C159" s="13"/>
      <c r="D159" s="219" t="s">
        <v>291</v>
      </c>
      <c r="E159" s="229" t="s">
        <v>1</v>
      </c>
      <c r="F159" s="230" t="s">
        <v>1254</v>
      </c>
      <c r="G159" s="13"/>
      <c r="H159" s="231">
        <v>200</v>
      </c>
      <c r="I159" s="232"/>
      <c r="J159" s="232"/>
      <c r="K159" s="13"/>
      <c r="L159" s="13"/>
      <c r="M159" s="228"/>
      <c r="N159" s="233"/>
      <c r="O159" s="234"/>
      <c r="P159" s="234"/>
      <c r="Q159" s="234"/>
      <c r="R159" s="234"/>
      <c r="S159" s="234"/>
      <c r="T159" s="234"/>
      <c r="U159" s="234"/>
      <c r="V159" s="234"/>
      <c r="W159" s="234"/>
      <c r="X159" s="235"/>
      <c r="Y159" s="13"/>
      <c r="Z159" s="13"/>
      <c r="AA159" s="13"/>
      <c r="AB159" s="13"/>
      <c r="AC159" s="13"/>
      <c r="AD159" s="13"/>
      <c r="AE159" s="13"/>
      <c r="AT159" s="229" t="s">
        <v>291</v>
      </c>
      <c r="AU159" s="229" t="s">
        <v>89</v>
      </c>
      <c r="AV159" s="13" t="s">
        <v>89</v>
      </c>
      <c r="AW159" s="13" t="s">
        <v>4</v>
      </c>
      <c r="AX159" s="13" t="s">
        <v>80</v>
      </c>
      <c r="AY159" s="229" t="s">
        <v>167</v>
      </c>
    </row>
    <row r="160" s="14" customFormat="1">
      <c r="A160" s="14"/>
      <c r="B160" s="236"/>
      <c r="C160" s="14"/>
      <c r="D160" s="219" t="s">
        <v>291</v>
      </c>
      <c r="E160" s="237" t="s">
        <v>1</v>
      </c>
      <c r="F160" s="238" t="s">
        <v>294</v>
      </c>
      <c r="G160" s="14"/>
      <c r="H160" s="239">
        <v>320</v>
      </c>
      <c r="I160" s="240"/>
      <c r="J160" s="240"/>
      <c r="K160" s="14"/>
      <c r="L160" s="14"/>
      <c r="M160" s="236"/>
      <c r="N160" s="241"/>
      <c r="O160" s="242"/>
      <c r="P160" s="242"/>
      <c r="Q160" s="242"/>
      <c r="R160" s="242"/>
      <c r="S160" s="242"/>
      <c r="T160" s="242"/>
      <c r="U160" s="242"/>
      <c r="V160" s="242"/>
      <c r="W160" s="242"/>
      <c r="X160" s="243"/>
      <c r="Y160" s="14"/>
      <c r="Z160" s="14"/>
      <c r="AA160" s="14"/>
      <c r="AB160" s="14"/>
      <c r="AC160" s="14"/>
      <c r="AD160" s="14"/>
      <c r="AE160" s="14"/>
      <c r="AT160" s="237" t="s">
        <v>291</v>
      </c>
      <c r="AU160" s="237" t="s">
        <v>89</v>
      </c>
      <c r="AV160" s="14" t="s">
        <v>185</v>
      </c>
      <c r="AW160" s="14" t="s">
        <v>4</v>
      </c>
      <c r="AX160" s="14" t="s">
        <v>87</v>
      </c>
      <c r="AY160" s="237" t="s">
        <v>167</v>
      </c>
    </row>
    <row r="161" s="2" customFormat="1" ht="24" customHeight="1">
      <c r="A161" s="38"/>
      <c r="B161" s="204"/>
      <c r="C161" s="260" t="s">
        <v>207</v>
      </c>
      <c r="D161" s="260" t="s">
        <v>648</v>
      </c>
      <c r="E161" s="261" t="s">
        <v>1255</v>
      </c>
      <c r="F161" s="262" t="s">
        <v>1256</v>
      </c>
      <c r="G161" s="263" t="s">
        <v>305</v>
      </c>
      <c r="H161" s="264">
        <v>368</v>
      </c>
      <c r="I161" s="265"/>
      <c r="J161" s="266"/>
      <c r="K161" s="267">
        <f>ROUND(P161*H161,2)</f>
        <v>0</v>
      </c>
      <c r="L161" s="262" t="s">
        <v>174</v>
      </c>
      <c r="M161" s="268"/>
      <c r="N161" s="269" t="s">
        <v>1</v>
      </c>
      <c r="O161" s="213" t="s">
        <v>43</v>
      </c>
      <c r="P161" s="214">
        <f>I161+J161</f>
        <v>0</v>
      </c>
      <c r="Q161" s="214">
        <f>ROUND(I161*H161,2)</f>
        <v>0</v>
      </c>
      <c r="R161" s="214">
        <f>ROUND(J161*H161,2)</f>
        <v>0</v>
      </c>
      <c r="S161" s="77"/>
      <c r="T161" s="215">
        <f>S161*H161</f>
        <v>0</v>
      </c>
      <c r="U161" s="215">
        <v>0.00025000000000000001</v>
      </c>
      <c r="V161" s="215">
        <f>U161*H161</f>
        <v>0.091999999999999998</v>
      </c>
      <c r="W161" s="215">
        <v>0</v>
      </c>
      <c r="X161" s="216">
        <f>W161*H161</f>
        <v>0</v>
      </c>
      <c r="Y161" s="38"/>
      <c r="Z161" s="38"/>
      <c r="AA161" s="38"/>
      <c r="AB161" s="38"/>
      <c r="AC161" s="38"/>
      <c r="AD161" s="38"/>
      <c r="AE161" s="38"/>
      <c r="AR161" s="217" t="s">
        <v>207</v>
      </c>
      <c r="AT161" s="217" t="s">
        <v>648</v>
      </c>
      <c r="AU161" s="217" t="s">
        <v>89</v>
      </c>
      <c r="AY161" s="19" t="s">
        <v>167</v>
      </c>
      <c r="BE161" s="218">
        <f>IF(O161="základní",K161,0)</f>
        <v>0</v>
      </c>
      <c r="BF161" s="218">
        <f>IF(O161="snížená",K161,0)</f>
        <v>0</v>
      </c>
      <c r="BG161" s="218">
        <f>IF(O161="zákl. přenesená",K161,0)</f>
        <v>0</v>
      </c>
      <c r="BH161" s="218">
        <f>IF(O161="sníž. přenesená",K161,0)</f>
        <v>0</v>
      </c>
      <c r="BI161" s="218">
        <f>IF(O161="nulová",K161,0)</f>
        <v>0</v>
      </c>
      <c r="BJ161" s="19" t="s">
        <v>87</v>
      </c>
      <c r="BK161" s="218">
        <f>ROUND(P161*H161,2)</f>
        <v>0</v>
      </c>
      <c r="BL161" s="19" t="s">
        <v>185</v>
      </c>
      <c r="BM161" s="217" t="s">
        <v>1257</v>
      </c>
    </row>
    <row r="162" s="2" customFormat="1">
      <c r="A162" s="38"/>
      <c r="B162" s="39"/>
      <c r="C162" s="38"/>
      <c r="D162" s="219" t="s">
        <v>177</v>
      </c>
      <c r="E162" s="38"/>
      <c r="F162" s="220" t="s">
        <v>1256</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177</v>
      </c>
      <c r="AU162" s="19" t="s">
        <v>89</v>
      </c>
    </row>
    <row r="163" s="13" customFormat="1">
      <c r="A163" s="13"/>
      <c r="B163" s="228"/>
      <c r="C163" s="13"/>
      <c r="D163" s="219" t="s">
        <v>291</v>
      </c>
      <c r="E163" s="13"/>
      <c r="F163" s="230" t="s">
        <v>1258</v>
      </c>
      <c r="G163" s="13"/>
      <c r="H163" s="231">
        <v>368</v>
      </c>
      <c r="I163" s="232"/>
      <c r="J163" s="232"/>
      <c r="K163" s="13"/>
      <c r="L163" s="13"/>
      <c r="M163" s="228"/>
      <c r="N163" s="233"/>
      <c r="O163" s="234"/>
      <c r="P163" s="234"/>
      <c r="Q163" s="234"/>
      <c r="R163" s="234"/>
      <c r="S163" s="234"/>
      <c r="T163" s="234"/>
      <c r="U163" s="234"/>
      <c r="V163" s="234"/>
      <c r="W163" s="234"/>
      <c r="X163" s="235"/>
      <c r="Y163" s="13"/>
      <c r="Z163" s="13"/>
      <c r="AA163" s="13"/>
      <c r="AB163" s="13"/>
      <c r="AC163" s="13"/>
      <c r="AD163" s="13"/>
      <c r="AE163" s="13"/>
      <c r="AT163" s="229" t="s">
        <v>291</v>
      </c>
      <c r="AU163" s="229" t="s">
        <v>89</v>
      </c>
      <c r="AV163" s="13" t="s">
        <v>89</v>
      </c>
      <c r="AW163" s="13" t="s">
        <v>3</v>
      </c>
      <c r="AX163" s="13" t="s">
        <v>87</v>
      </c>
      <c r="AY163" s="229" t="s">
        <v>167</v>
      </c>
    </row>
    <row r="164" s="2" customFormat="1" ht="24" customHeight="1">
      <c r="A164" s="38"/>
      <c r="B164" s="204"/>
      <c r="C164" s="205" t="s">
        <v>212</v>
      </c>
      <c r="D164" s="205" t="s">
        <v>170</v>
      </c>
      <c r="E164" s="206" t="s">
        <v>1259</v>
      </c>
      <c r="F164" s="207" t="s">
        <v>1260</v>
      </c>
      <c r="G164" s="208" t="s">
        <v>286</v>
      </c>
      <c r="H164" s="209">
        <v>8.3200000000000003</v>
      </c>
      <c r="I164" s="210"/>
      <c r="J164" s="210"/>
      <c r="K164" s="211">
        <f>ROUND(P164*H164,2)</f>
        <v>0</v>
      </c>
      <c r="L164" s="207" t="s">
        <v>174</v>
      </c>
      <c r="M164" s="39"/>
      <c r="N164" s="212" t="s">
        <v>1</v>
      </c>
      <c r="O164" s="213" t="s">
        <v>43</v>
      </c>
      <c r="P164" s="214">
        <f>I164+J164</f>
        <v>0</v>
      </c>
      <c r="Q164" s="214">
        <f>ROUND(I164*H164,2)</f>
        <v>0</v>
      </c>
      <c r="R164" s="214">
        <f>ROUND(J164*H164,2)</f>
        <v>0</v>
      </c>
      <c r="S164" s="77"/>
      <c r="T164" s="215">
        <f>S164*H164</f>
        <v>0</v>
      </c>
      <c r="U164" s="215">
        <v>2.2563399999999998</v>
      </c>
      <c r="V164" s="215">
        <f>U164*H164</f>
        <v>18.772748799999999</v>
      </c>
      <c r="W164" s="215">
        <v>0</v>
      </c>
      <c r="X164" s="216">
        <f>W164*H164</f>
        <v>0</v>
      </c>
      <c r="Y164" s="38"/>
      <c r="Z164" s="38"/>
      <c r="AA164" s="38"/>
      <c r="AB164" s="38"/>
      <c r="AC164" s="38"/>
      <c r="AD164" s="38"/>
      <c r="AE164" s="38"/>
      <c r="AR164" s="217" t="s">
        <v>185</v>
      </c>
      <c r="AT164" s="217" t="s">
        <v>170</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185</v>
      </c>
      <c r="BM164" s="217" t="s">
        <v>1261</v>
      </c>
    </row>
    <row r="165" s="2" customFormat="1">
      <c r="A165" s="38"/>
      <c r="B165" s="39"/>
      <c r="C165" s="38"/>
      <c r="D165" s="219" t="s">
        <v>177</v>
      </c>
      <c r="E165" s="38"/>
      <c r="F165" s="220" t="s">
        <v>1262</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c r="A166" s="38"/>
      <c r="B166" s="39"/>
      <c r="C166" s="38"/>
      <c r="D166" s="219" t="s">
        <v>288</v>
      </c>
      <c r="E166" s="38"/>
      <c r="F166" s="223" t="s">
        <v>1263</v>
      </c>
      <c r="G166" s="38"/>
      <c r="H166" s="38"/>
      <c r="I166" s="134"/>
      <c r="J166" s="134"/>
      <c r="K166" s="38"/>
      <c r="L166" s="38"/>
      <c r="M166" s="39"/>
      <c r="N166" s="221"/>
      <c r="O166" s="222"/>
      <c r="P166" s="77"/>
      <c r="Q166" s="77"/>
      <c r="R166" s="77"/>
      <c r="S166" s="77"/>
      <c r="T166" s="77"/>
      <c r="U166" s="77"/>
      <c r="V166" s="77"/>
      <c r="W166" s="77"/>
      <c r="X166" s="78"/>
      <c r="Y166" s="38"/>
      <c r="Z166" s="38"/>
      <c r="AA166" s="38"/>
      <c r="AB166" s="38"/>
      <c r="AC166" s="38"/>
      <c r="AD166" s="38"/>
      <c r="AE166" s="38"/>
      <c r="AT166" s="19" t="s">
        <v>288</v>
      </c>
      <c r="AU166" s="19" t="s">
        <v>89</v>
      </c>
    </row>
    <row r="167" s="2" customFormat="1">
      <c r="A167" s="38"/>
      <c r="B167" s="39"/>
      <c r="C167" s="38"/>
      <c r="D167" s="219" t="s">
        <v>189</v>
      </c>
      <c r="E167" s="38"/>
      <c r="F167" s="223" t="s">
        <v>1264</v>
      </c>
      <c r="G167" s="38"/>
      <c r="H167" s="38"/>
      <c r="I167" s="134"/>
      <c r="J167" s="134"/>
      <c r="K167" s="38"/>
      <c r="L167" s="38"/>
      <c r="M167" s="39"/>
      <c r="N167" s="221"/>
      <c r="O167" s="222"/>
      <c r="P167" s="77"/>
      <c r="Q167" s="77"/>
      <c r="R167" s="77"/>
      <c r="S167" s="77"/>
      <c r="T167" s="77"/>
      <c r="U167" s="77"/>
      <c r="V167" s="77"/>
      <c r="W167" s="77"/>
      <c r="X167" s="78"/>
      <c r="Y167" s="38"/>
      <c r="Z167" s="38"/>
      <c r="AA167" s="38"/>
      <c r="AB167" s="38"/>
      <c r="AC167" s="38"/>
      <c r="AD167" s="38"/>
      <c r="AE167" s="38"/>
      <c r="AT167" s="19" t="s">
        <v>189</v>
      </c>
      <c r="AU167" s="19" t="s">
        <v>89</v>
      </c>
    </row>
    <row r="168" s="13" customFormat="1">
      <c r="A168" s="13"/>
      <c r="B168" s="228"/>
      <c r="C168" s="13"/>
      <c r="D168" s="219" t="s">
        <v>291</v>
      </c>
      <c r="E168" s="229" t="s">
        <v>1</v>
      </c>
      <c r="F168" s="230" t="s">
        <v>1265</v>
      </c>
      <c r="G168" s="13"/>
      <c r="H168" s="231">
        <v>8.3200000000000003</v>
      </c>
      <c r="I168" s="232"/>
      <c r="J168" s="232"/>
      <c r="K168" s="13"/>
      <c r="L168" s="13"/>
      <c r="M168" s="228"/>
      <c r="N168" s="233"/>
      <c r="O168" s="234"/>
      <c r="P168" s="234"/>
      <c r="Q168" s="234"/>
      <c r="R168" s="234"/>
      <c r="S168" s="234"/>
      <c r="T168" s="234"/>
      <c r="U168" s="234"/>
      <c r="V168" s="234"/>
      <c r="W168" s="234"/>
      <c r="X168" s="235"/>
      <c r="Y168" s="13"/>
      <c r="Z168" s="13"/>
      <c r="AA168" s="13"/>
      <c r="AB168" s="13"/>
      <c r="AC168" s="13"/>
      <c r="AD168" s="13"/>
      <c r="AE168" s="13"/>
      <c r="AT168" s="229" t="s">
        <v>291</v>
      </c>
      <c r="AU168" s="229" t="s">
        <v>89</v>
      </c>
      <c r="AV168" s="13" t="s">
        <v>89</v>
      </c>
      <c r="AW168" s="13" t="s">
        <v>4</v>
      </c>
      <c r="AX168" s="13" t="s">
        <v>87</v>
      </c>
      <c r="AY168" s="229" t="s">
        <v>167</v>
      </c>
    </row>
    <row r="169" s="12" customFormat="1" ht="22.8" customHeight="1">
      <c r="A169" s="12"/>
      <c r="B169" s="190"/>
      <c r="C169" s="12"/>
      <c r="D169" s="191" t="s">
        <v>79</v>
      </c>
      <c r="E169" s="202" t="s">
        <v>181</v>
      </c>
      <c r="F169" s="202" t="s">
        <v>1266</v>
      </c>
      <c r="G169" s="12"/>
      <c r="H169" s="12"/>
      <c r="I169" s="193"/>
      <c r="J169" s="193"/>
      <c r="K169" s="203">
        <f>BK169</f>
        <v>0</v>
      </c>
      <c r="L169" s="12"/>
      <c r="M169" s="190"/>
      <c r="N169" s="195"/>
      <c r="O169" s="196"/>
      <c r="P169" s="196"/>
      <c r="Q169" s="197">
        <f>SUM(Q170:Q191)</f>
        <v>0</v>
      </c>
      <c r="R169" s="197">
        <f>SUM(R170:R191)</f>
        <v>0</v>
      </c>
      <c r="S169" s="196"/>
      <c r="T169" s="198">
        <f>SUM(T170:T191)</f>
        <v>0</v>
      </c>
      <c r="U169" s="196"/>
      <c r="V169" s="198">
        <f>SUM(V170:V191)</f>
        <v>29.650640290000002</v>
      </c>
      <c r="W169" s="196"/>
      <c r="X169" s="199">
        <f>SUM(X170:X191)</f>
        <v>0</v>
      </c>
      <c r="Y169" s="12"/>
      <c r="Z169" s="12"/>
      <c r="AA169" s="12"/>
      <c r="AB169" s="12"/>
      <c r="AC169" s="12"/>
      <c r="AD169" s="12"/>
      <c r="AE169" s="12"/>
      <c r="AR169" s="191" t="s">
        <v>87</v>
      </c>
      <c r="AT169" s="200" t="s">
        <v>79</v>
      </c>
      <c r="AU169" s="200" t="s">
        <v>87</v>
      </c>
      <c r="AY169" s="191" t="s">
        <v>167</v>
      </c>
      <c r="BK169" s="201">
        <f>SUM(BK170:BK191)</f>
        <v>0</v>
      </c>
    </row>
    <row r="170" s="2" customFormat="1" ht="24" customHeight="1">
      <c r="A170" s="38"/>
      <c r="B170" s="204"/>
      <c r="C170" s="205" t="s">
        <v>217</v>
      </c>
      <c r="D170" s="205" t="s">
        <v>170</v>
      </c>
      <c r="E170" s="206" t="s">
        <v>1267</v>
      </c>
      <c r="F170" s="207" t="s">
        <v>1268</v>
      </c>
      <c r="G170" s="208" t="s">
        <v>286</v>
      </c>
      <c r="H170" s="209">
        <v>128.22</v>
      </c>
      <c r="I170" s="210"/>
      <c r="J170" s="210"/>
      <c r="K170" s="211">
        <f>ROUND(P170*H170,2)</f>
        <v>0</v>
      </c>
      <c r="L170" s="207" t="s">
        <v>174</v>
      </c>
      <c r="M170" s="39"/>
      <c r="N170" s="212" t="s">
        <v>1</v>
      </c>
      <c r="O170" s="213" t="s">
        <v>43</v>
      </c>
      <c r="P170" s="214">
        <f>I170+J170</f>
        <v>0</v>
      </c>
      <c r="Q170" s="214">
        <f>ROUND(I170*H170,2)</f>
        <v>0</v>
      </c>
      <c r="R170" s="214">
        <f>ROUND(J170*H170,2)</f>
        <v>0</v>
      </c>
      <c r="S170" s="77"/>
      <c r="T170" s="215">
        <f>S170*H170</f>
        <v>0</v>
      </c>
      <c r="U170" s="215">
        <v>0</v>
      </c>
      <c r="V170" s="215">
        <f>U170*H170</f>
        <v>0</v>
      </c>
      <c r="W170" s="215">
        <v>0</v>
      </c>
      <c r="X170" s="216">
        <f>W170*H170</f>
        <v>0</v>
      </c>
      <c r="Y170" s="38"/>
      <c r="Z170" s="38"/>
      <c r="AA170" s="38"/>
      <c r="AB170" s="38"/>
      <c r="AC170" s="38"/>
      <c r="AD170" s="38"/>
      <c r="AE170" s="38"/>
      <c r="AR170" s="217" t="s">
        <v>185</v>
      </c>
      <c r="AT170" s="217" t="s">
        <v>170</v>
      </c>
      <c r="AU170" s="217" t="s">
        <v>89</v>
      </c>
      <c r="AY170" s="19" t="s">
        <v>167</v>
      </c>
      <c r="BE170" s="218">
        <f>IF(O170="základní",K170,0)</f>
        <v>0</v>
      </c>
      <c r="BF170" s="218">
        <f>IF(O170="snížená",K170,0)</f>
        <v>0</v>
      </c>
      <c r="BG170" s="218">
        <f>IF(O170="zákl. přenesená",K170,0)</f>
        <v>0</v>
      </c>
      <c r="BH170" s="218">
        <f>IF(O170="sníž. přenesená",K170,0)</f>
        <v>0</v>
      </c>
      <c r="BI170" s="218">
        <f>IF(O170="nulová",K170,0)</f>
        <v>0</v>
      </c>
      <c r="BJ170" s="19" t="s">
        <v>87</v>
      </c>
      <c r="BK170" s="218">
        <f>ROUND(P170*H170,2)</f>
        <v>0</v>
      </c>
      <c r="BL170" s="19" t="s">
        <v>185</v>
      </c>
      <c r="BM170" s="217" t="s">
        <v>1269</v>
      </c>
    </row>
    <row r="171" s="2" customFormat="1">
      <c r="A171" s="38"/>
      <c r="B171" s="39"/>
      <c r="C171" s="38"/>
      <c r="D171" s="219" t="s">
        <v>177</v>
      </c>
      <c r="E171" s="38"/>
      <c r="F171" s="220" t="s">
        <v>1270</v>
      </c>
      <c r="G171" s="38"/>
      <c r="H171" s="38"/>
      <c r="I171" s="134"/>
      <c r="J171" s="134"/>
      <c r="K171" s="38"/>
      <c r="L171" s="38"/>
      <c r="M171" s="39"/>
      <c r="N171" s="221"/>
      <c r="O171" s="222"/>
      <c r="P171" s="77"/>
      <c r="Q171" s="77"/>
      <c r="R171" s="77"/>
      <c r="S171" s="77"/>
      <c r="T171" s="77"/>
      <c r="U171" s="77"/>
      <c r="V171" s="77"/>
      <c r="W171" s="77"/>
      <c r="X171" s="78"/>
      <c r="Y171" s="38"/>
      <c r="Z171" s="38"/>
      <c r="AA171" s="38"/>
      <c r="AB171" s="38"/>
      <c r="AC171" s="38"/>
      <c r="AD171" s="38"/>
      <c r="AE171" s="38"/>
      <c r="AT171" s="19" t="s">
        <v>177</v>
      </c>
      <c r="AU171" s="19" t="s">
        <v>89</v>
      </c>
    </row>
    <row r="172" s="2" customFormat="1">
      <c r="A172" s="38"/>
      <c r="B172" s="39"/>
      <c r="C172" s="38"/>
      <c r="D172" s="219" t="s">
        <v>288</v>
      </c>
      <c r="E172" s="38"/>
      <c r="F172" s="223" t="s">
        <v>1271</v>
      </c>
      <c r="G172" s="38"/>
      <c r="H172" s="38"/>
      <c r="I172" s="134"/>
      <c r="J172" s="134"/>
      <c r="K172" s="38"/>
      <c r="L172" s="38"/>
      <c r="M172" s="39"/>
      <c r="N172" s="221"/>
      <c r="O172" s="222"/>
      <c r="P172" s="77"/>
      <c r="Q172" s="77"/>
      <c r="R172" s="77"/>
      <c r="S172" s="77"/>
      <c r="T172" s="77"/>
      <c r="U172" s="77"/>
      <c r="V172" s="77"/>
      <c r="W172" s="77"/>
      <c r="X172" s="78"/>
      <c r="Y172" s="38"/>
      <c r="Z172" s="38"/>
      <c r="AA172" s="38"/>
      <c r="AB172" s="38"/>
      <c r="AC172" s="38"/>
      <c r="AD172" s="38"/>
      <c r="AE172" s="38"/>
      <c r="AT172" s="19" t="s">
        <v>288</v>
      </c>
      <c r="AU172" s="19" t="s">
        <v>89</v>
      </c>
    </row>
    <row r="173" s="13" customFormat="1">
      <c r="A173" s="13"/>
      <c r="B173" s="228"/>
      <c r="C173" s="13"/>
      <c r="D173" s="219" t="s">
        <v>291</v>
      </c>
      <c r="E173" s="229" t="s">
        <v>1</v>
      </c>
      <c r="F173" s="230" t="s">
        <v>1272</v>
      </c>
      <c r="G173" s="13"/>
      <c r="H173" s="231">
        <v>63.469999999999999</v>
      </c>
      <c r="I173" s="232"/>
      <c r="J173" s="232"/>
      <c r="K173" s="13"/>
      <c r="L173" s="13"/>
      <c r="M173" s="228"/>
      <c r="N173" s="233"/>
      <c r="O173" s="234"/>
      <c r="P173" s="234"/>
      <c r="Q173" s="234"/>
      <c r="R173" s="234"/>
      <c r="S173" s="234"/>
      <c r="T173" s="234"/>
      <c r="U173" s="234"/>
      <c r="V173" s="234"/>
      <c r="W173" s="234"/>
      <c r="X173" s="235"/>
      <c r="Y173" s="13"/>
      <c r="Z173" s="13"/>
      <c r="AA173" s="13"/>
      <c r="AB173" s="13"/>
      <c r="AC173" s="13"/>
      <c r="AD173" s="13"/>
      <c r="AE173" s="13"/>
      <c r="AT173" s="229" t="s">
        <v>291</v>
      </c>
      <c r="AU173" s="229" t="s">
        <v>89</v>
      </c>
      <c r="AV173" s="13" t="s">
        <v>89</v>
      </c>
      <c r="AW173" s="13" t="s">
        <v>4</v>
      </c>
      <c r="AX173" s="13" t="s">
        <v>80</v>
      </c>
      <c r="AY173" s="229" t="s">
        <v>167</v>
      </c>
    </row>
    <row r="174" s="13" customFormat="1">
      <c r="A174" s="13"/>
      <c r="B174" s="228"/>
      <c r="C174" s="13"/>
      <c r="D174" s="219" t="s">
        <v>291</v>
      </c>
      <c r="E174" s="229" t="s">
        <v>1</v>
      </c>
      <c r="F174" s="230" t="s">
        <v>1273</v>
      </c>
      <c r="G174" s="13"/>
      <c r="H174" s="231">
        <v>64.75</v>
      </c>
      <c r="I174" s="232"/>
      <c r="J174" s="232"/>
      <c r="K174" s="13"/>
      <c r="L174" s="13"/>
      <c r="M174" s="228"/>
      <c r="N174" s="233"/>
      <c r="O174" s="234"/>
      <c r="P174" s="234"/>
      <c r="Q174" s="234"/>
      <c r="R174" s="234"/>
      <c r="S174" s="234"/>
      <c r="T174" s="234"/>
      <c r="U174" s="234"/>
      <c r="V174" s="234"/>
      <c r="W174" s="234"/>
      <c r="X174" s="235"/>
      <c r="Y174" s="13"/>
      <c r="Z174" s="13"/>
      <c r="AA174" s="13"/>
      <c r="AB174" s="13"/>
      <c r="AC174" s="13"/>
      <c r="AD174" s="13"/>
      <c r="AE174" s="13"/>
      <c r="AT174" s="229" t="s">
        <v>291</v>
      </c>
      <c r="AU174" s="229" t="s">
        <v>89</v>
      </c>
      <c r="AV174" s="13" t="s">
        <v>89</v>
      </c>
      <c r="AW174" s="13" t="s">
        <v>4</v>
      </c>
      <c r="AX174" s="13" t="s">
        <v>80</v>
      </c>
      <c r="AY174" s="229" t="s">
        <v>167</v>
      </c>
    </row>
    <row r="175" s="14" customFormat="1">
      <c r="A175" s="14"/>
      <c r="B175" s="236"/>
      <c r="C175" s="14"/>
      <c r="D175" s="219" t="s">
        <v>291</v>
      </c>
      <c r="E175" s="237" t="s">
        <v>1</v>
      </c>
      <c r="F175" s="238" t="s">
        <v>294</v>
      </c>
      <c r="G175" s="14"/>
      <c r="H175" s="239">
        <v>128.22</v>
      </c>
      <c r="I175" s="240"/>
      <c r="J175" s="240"/>
      <c r="K175" s="14"/>
      <c r="L175" s="14"/>
      <c r="M175" s="236"/>
      <c r="N175" s="241"/>
      <c r="O175" s="242"/>
      <c r="P175" s="242"/>
      <c r="Q175" s="242"/>
      <c r="R175" s="242"/>
      <c r="S175" s="242"/>
      <c r="T175" s="242"/>
      <c r="U175" s="242"/>
      <c r="V175" s="242"/>
      <c r="W175" s="242"/>
      <c r="X175" s="243"/>
      <c r="Y175" s="14"/>
      <c r="Z175" s="14"/>
      <c r="AA175" s="14"/>
      <c r="AB175" s="14"/>
      <c r="AC175" s="14"/>
      <c r="AD175" s="14"/>
      <c r="AE175" s="14"/>
      <c r="AT175" s="237" t="s">
        <v>291</v>
      </c>
      <c r="AU175" s="237" t="s">
        <v>89</v>
      </c>
      <c r="AV175" s="14" t="s">
        <v>185</v>
      </c>
      <c r="AW175" s="14" t="s">
        <v>4</v>
      </c>
      <c r="AX175" s="14" t="s">
        <v>87</v>
      </c>
      <c r="AY175" s="237" t="s">
        <v>167</v>
      </c>
    </row>
    <row r="176" s="2" customFormat="1" ht="24" customHeight="1">
      <c r="A176" s="38"/>
      <c r="B176" s="204"/>
      <c r="C176" s="205" t="s">
        <v>222</v>
      </c>
      <c r="D176" s="205" t="s">
        <v>170</v>
      </c>
      <c r="E176" s="206" t="s">
        <v>1274</v>
      </c>
      <c r="F176" s="207" t="s">
        <v>1275</v>
      </c>
      <c r="G176" s="208" t="s">
        <v>344</v>
      </c>
      <c r="H176" s="209">
        <v>8.3339999999999996</v>
      </c>
      <c r="I176" s="210"/>
      <c r="J176" s="210"/>
      <c r="K176" s="211">
        <f>ROUND(P176*H176,2)</f>
        <v>0</v>
      </c>
      <c r="L176" s="207" t="s">
        <v>174</v>
      </c>
      <c r="M176" s="39"/>
      <c r="N176" s="212" t="s">
        <v>1</v>
      </c>
      <c r="O176" s="213" t="s">
        <v>43</v>
      </c>
      <c r="P176" s="214">
        <f>I176+J176</f>
        <v>0</v>
      </c>
      <c r="Q176" s="214">
        <f>ROUND(I176*H176,2)</f>
        <v>0</v>
      </c>
      <c r="R176" s="214">
        <f>ROUND(J176*H176,2)</f>
        <v>0</v>
      </c>
      <c r="S176" s="77"/>
      <c r="T176" s="215">
        <f>S176*H176</f>
        <v>0</v>
      </c>
      <c r="U176" s="215">
        <v>1.04331</v>
      </c>
      <c r="V176" s="215">
        <f>U176*H176</f>
        <v>8.6949455399999991</v>
      </c>
      <c r="W176" s="215">
        <v>0</v>
      </c>
      <c r="X176" s="216">
        <f>W176*H176</f>
        <v>0</v>
      </c>
      <c r="Y176" s="38"/>
      <c r="Z176" s="38"/>
      <c r="AA176" s="38"/>
      <c r="AB176" s="38"/>
      <c r="AC176" s="38"/>
      <c r="AD176" s="38"/>
      <c r="AE176" s="38"/>
      <c r="AR176" s="217" t="s">
        <v>185</v>
      </c>
      <c r="AT176" s="217" t="s">
        <v>170</v>
      </c>
      <c r="AU176" s="217" t="s">
        <v>89</v>
      </c>
      <c r="AY176" s="19" t="s">
        <v>167</v>
      </c>
      <c r="BE176" s="218">
        <f>IF(O176="základní",K176,0)</f>
        <v>0</v>
      </c>
      <c r="BF176" s="218">
        <f>IF(O176="snížená",K176,0)</f>
        <v>0</v>
      </c>
      <c r="BG176" s="218">
        <f>IF(O176="zákl. přenesená",K176,0)</f>
        <v>0</v>
      </c>
      <c r="BH176" s="218">
        <f>IF(O176="sníž. přenesená",K176,0)</f>
        <v>0</v>
      </c>
      <c r="BI176" s="218">
        <f>IF(O176="nulová",K176,0)</f>
        <v>0</v>
      </c>
      <c r="BJ176" s="19" t="s">
        <v>87</v>
      </c>
      <c r="BK176" s="218">
        <f>ROUND(P176*H176,2)</f>
        <v>0</v>
      </c>
      <c r="BL176" s="19" t="s">
        <v>185</v>
      </c>
      <c r="BM176" s="217" t="s">
        <v>1276</v>
      </c>
    </row>
    <row r="177" s="2" customFormat="1">
      <c r="A177" s="38"/>
      <c r="B177" s="39"/>
      <c r="C177" s="38"/>
      <c r="D177" s="219" t="s">
        <v>177</v>
      </c>
      <c r="E177" s="38"/>
      <c r="F177" s="220" t="s">
        <v>1277</v>
      </c>
      <c r="G177" s="38"/>
      <c r="H177" s="38"/>
      <c r="I177" s="134"/>
      <c r="J177" s="134"/>
      <c r="K177" s="38"/>
      <c r="L177" s="38"/>
      <c r="M177" s="39"/>
      <c r="N177" s="221"/>
      <c r="O177" s="222"/>
      <c r="P177" s="77"/>
      <c r="Q177" s="77"/>
      <c r="R177" s="77"/>
      <c r="S177" s="77"/>
      <c r="T177" s="77"/>
      <c r="U177" s="77"/>
      <c r="V177" s="77"/>
      <c r="W177" s="77"/>
      <c r="X177" s="78"/>
      <c r="Y177" s="38"/>
      <c r="Z177" s="38"/>
      <c r="AA177" s="38"/>
      <c r="AB177" s="38"/>
      <c r="AC177" s="38"/>
      <c r="AD177" s="38"/>
      <c r="AE177" s="38"/>
      <c r="AT177" s="19" t="s">
        <v>177</v>
      </c>
      <c r="AU177" s="19" t="s">
        <v>89</v>
      </c>
    </row>
    <row r="178" s="2" customFormat="1">
      <c r="A178" s="38"/>
      <c r="B178" s="39"/>
      <c r="C178" s="38"/>
      <c r="D178" s="219" t="s">
        <v>288</v>
      </c>
      <c r="E178" s="38"/>
      <c r="F178" s="223" t="s">
        <v>1278</v>
      </c>
      <c r="G178" s="38"/>
      <c r="H178" s="38"/>
      <c r="I178" s="134"/>
      <c r="J178" s="134"/>
      <c r="K178" s="38"/>
      <c r="L178" s="38"/>
      <c r="M178" s="39"/>
      <c r="N178" s="221"/>
      <c r="O178" s="222"/>
      <c r="P178" s="77"/>
      <c r="Q178" s="77"/>
      <c r="R178" s="77"/>
      <c r="S178" s="77"/>
      <c r="T178" s="77"/>
      <c r="U178" s="77"/>
      <c r="V178" s="77"/>
      <c r="W178" s="77"/>
      <c r="X178" s="78"/>
      <c r="Y178" s="38"/>
      <c r="Z178" s="38"/>
      <c r="AA178" s="38"/>
      <c r="AB178" s="38"/>
      <c r="AC178" s="38"/>
      <c r="AD178" s="38"/>
      <c r="AE178" s="38"/>
      <c r="AT178" s="19" t="s">
        <v>288</v>
      </c>
      <c r="AU178" s="19" t="s">
        <v>89</v>
      </c>
    </row>
    <row r="179" s="13" customFormat="1">
      <c r="A179" s="13"/>
      <c r="B179" s="228"/>
      <c r="C179" s="13"/>
      <c r="D179" s="219" t="s">
        <v>291</v>
      </c>
      <c r="E179" s="229" t="s">
        <v>1</v>
      </c>
      <c r="F179" s="230" t="s">
        <v>1279</v>
      </c>
      <c r="G179" s="13"/>
      <c r="H179" s="231">
        <v>8.3339999999999996</v>
      </c>
      <c r="I179" s="232"/>
      <c r="J179" s="232"/>
      <c r="K179" s="13"/>
      <c r="L179" s="13"/>
      <c r="M179" s="228"/>
      <c r="N179" s="233"/>
      <c r="O179" s="234"/>
      <c r="P179" s="234"/>
      <c r="Q179" s="234"/>
      <c r="R179" s="234"/>
      <c r="S179" s="234"/>
      <c r="T179" s="234"/>
      <c r="U179" s="234"/>
      <c r="V179" s="234"/>
      <c r="W179" s="234"/>
      <c r="X179" s="235"/>
      <c r="Y179" s="13"/>
      <c r="Z179" s="13"/>
      <c r="AA179" s="13"/>
      <c r="AB179" s="13"/>
      <c r="AC179" s="13"/>
      <c r="AD179" s="13"/>
      <c r="AE179" s="13"/>
      <c r="AT179" s="229" t="s">
        <v>291</v>
      </c>
      <c r="AU179" s="229" t="s">
        <v>89</v>
      </c>
      <c r="AV179" s="13" t="s">
        <v>89</v>
      </c>
      <c r="AW179" s="13" t="s">
        <v>4</v>
      </c>
      <c r="AX179" s="13" t="s">
        <v>87</v>
      </c>
      <c r="AY179" s="229" t="s">
        <v>167</v>
      </c>
    </row>
    <row r="180" s="2" customFormat="1" ht="24" customHeight="1">
      <c r="A180" s="38"/>
      <c r="B180" s="204"/>
      <c r="C180" s="205" t="s">
        <v>226</v>
      </c>
      <c r="D180" s="205" t="s">
        <v>170</v>
      </c>
      <c r="E180" s="206" t="s">
        <v>1280</v>
      </c>
      <c r="F180" s="207" t="s">
        <v>1281</v>
      </c>
      <c r="G180" s="208" t="s">
        <v>305</v>
      </c>
      <c r="H180" s="209">
        <v>30</v>
      </c>
      <c r="I180" s="210"/>
      <c r="J180" s="210"/>
      <c r="K180" s="211">
        <f>ROUND(P180*H180,2)</f>
        <v>0</v>
      </c>
      <c r="L180" s="207" t="s">
        <v>174</v>
      </c>
      <c r="M180" s="39"/>
      <c r="N180" s="212" t="s">
        <v>1</v>
      </c>
      <c r="O180" s="213" t="s">
        <v>43</v>
      </c>
      <c r="P180" s="214">
        <f>I180+J180</f>
        <v>0</v>
      </c>
      <c r="Q180" s="214">
        <f>ROUND(I180*H180,2)</f>
        <v>0</v>
      </c>
      <c r="R180" s="214">
        <f>ROUND(J180*H180,2)</f>
        <v>0</v>
      </c>
      <c r="S180" s="77"/>
      <c r="T180" s="215">
        <f>S180*H180</f>
        <v>0</v>
      </c>
      <c r="U180" s="215">
        <v>0.45200000000000001</v>
      </c>
      <c r="V180" s="215">
        <f>U180*H180</f>
        <v>13.560000000000001</v>
      </c>
      <c r="W180" s="215">
        <v>0</v>
      </c>
      <c r="X180" s="216">
        <f>W180*H180</f>
        <v>0</v>
      </c>
      <c r="Y180" s="38"/>
      <c r="Z180" s="38"/>
      <c r="AA180" s="38"/>
      <c r="AB180" s="38"/>
      <c r="AC180" s="38"/>
      <c r="AD180" s="38"/>
      <c r="AE180" s="38"/>
      <c r="AR180" s="217" t="s">
        <v>185</v>
      </c>
      <c r="AT180" s="217" t="s">
        <v>170</v>
      </c>
      <c r="AU180" s="217" t="s">
        <v>89</v>
      </c>
      <c r="AY180" s="19" t="s">
        <v>167</v>
      </c>
      <c r="BE180" s="218">
        <f>IF(O180="základní",K180,0)</f>
        <v>0</v>
      </c>
      <c r="BF180" s="218">
        <f>IF(O180="snížená",K180,0)</f>
        <v>0</v>
      </c>
      <c r="BG180" s="218">
        <f>IF(O180="zákl. přenesená",K180,0)</f>
        <v>0</v>
      </c>
      <c r="BH180" s="218">
        <f>IF(O180="sníž. přenesená",K180,0)</f>
        <v>0</v>
      </c>
      <c r="BI180" s="218">
        <f>IF(O180="nulová",K180,0)</f>
        <v>0</v>
      </c>
      <c r="BJ180" s="19" t="s">
        <v>87</v>
      </c>
      <c r="BK180" s="218">
        <f>ROUND(P180*H180,2)</f>
        <v>0</v>
      </c>
      <c r="BL180" s="19" t="s">
        <v>185</v>
      </c>
      <c r="BM180" s="217" t="s">
        <v>1282</v>
      </c>
    </row>
    <row r="181" s="2" customFormat="1">
      <c r="A181" s="38"/>
      <c r="B181" s="39"/>
      <c r="C181" s="38"/>
      <c r="D181" s="219" t="s">
        <v>177</v>
      </c>
      <c r="E181" s="38"/>
      <c r="F181" s="220" t="s">
        <v>1283</v>
      </c>
      <c r="G181" s="38"/>
      <c r="H181" s="38"/>
      <c r="I181" s="134"/>
      <c r="J181" s="134"/>
      <c r="K181" s="38"/>
      <c r="L181" s="38"/>
      <c r="M181" s="39"/>
      <c r="N181" s="221"/>
      <c r="O181" s="222"/>
      <c r="P181" s="77"/>
      <c r="Q181" s="77"/>
      <c r="R181" s="77"/>
      <c r="S181" s="77"/>
      <c r="T181" s="77"/>
      <c r="U181" s="77"/>
      <c r="V181" s="77"/>
      <c r="W181" s="77"/>
      <c r="X181" s="78"/>
      <c r="Y181" s="38"/>
      <c r="Z181" s="38"/>
      <c r="AA181" s="38"/>
      <c r="AB181" s="38"/>
      <c r="AC181" s="38"/>
      <c r="AD181" s="38"/>
      <c r="AE181" s="38"/>
      <c r="AT181" s="19" t="s">
        <v>177</v>
      </c>
      <c r="AU181" s="19" t="s">
        <v>89</v>
      </c>
    </row>
    <row r="182" s="2" customFormat="1">
      <c r="A182" s="38"/>
      <c r="B182" s="39"/>
      <c r="C182" s="38"/>
      <c r="D182" s="219" t="s">
        <v>288</v>
      </c>
      <c r="E182" s="38"/>
      <c r="F182" s="223" t="s">
        <v>1284</v>
      </c>
      <c r="G182" s="38"/>
      <c r="H182" s="38"/>
      <c r="I182" s="134"/>
      <c r="J182" s="134"/>
      <c r="K182" s="38"/>
      <c r="L182" s="38"/>
      <c r="M182" s="39"/>
      <c r="N182" s="221"/>
      <c r="O182" s="222"/>
      <c r="P182" s="77"/>
      <c r="Q182" s="77"/>
      <c r="R182" s="77"/>
      <c r="S182" s="77"/>
      <c r="T182" s="77"/>
      <c r="U182" s="77"/>
      <c r="V182" s="77"/>
      <c r="W182" s="77"/>
      <c r="X182" s="78"/>
      <c r="Y182" s="38"/>
      <c r="Z182" s="38"/>
      <c r="AA182" s="38"/>
      <c r="AB182" s="38"/>
      <c r="AC182" s="38"/>
      <c r="AD182" s="38"/>
      <c r="AE182" s="38"/>
      <c r="AT182" s="19" t="s">
        <v>288</v>
      </c>
      <c r="AU182" s="19" t="s">
        <v>89</v>
      </c>
    </row>
    <row r="183" s="13" customFormat="1">
      <c r="A183" s="13"/>
      <c r="B183" s="228"/>
      <c r="C183" s="13"/>
      <c r="D183" s="219" t="s">
        <v>291</v>
      </c>
      <c r="E183" s="229" t="s">
        <v>1</v>
      </c>
      <c r="F183" s="230" t="s">
        <v>363</v>
      </c>
      <c r="G183" s="13"/>
      <c r="H183" s="231">
        <v>30</v>
      </c>
      <c r="I183" s="232"/>
      <c r="J183" s="232"/>
      <c r="K183" s="13"/>
      <c r="L183" s="13"/>
      <c r="M183" s="228"/>
      <c r="N183" s="233"/>
      <c r="O183" s="234"/>
      <c r="P183" s="234"/>
      <c r="Q183" s="234"/>
      <c r="R183" s="234"/>
      <c r="S183" s="234"/>
      <c r="T183" s="234"/>
      <c r="U183" s="234"/>
      <c r="V183" s="234"/>
      <c r="W183" s="234"/>
      <c r="X183" s="235"/>
      <c r="Y183" s="13"/>
      <c r="Z183" s="13"/>
      <c r="AA183" s="13"/>
      <c r="AB183" s="13"/>
      <c r="AC183" s="13"/>
      <c r="AD183" s="13"/>
      <c r="AE183" s="13"/>
      <c r="AT183" s="229" t="s">
        <v>291</v>
      </c>
      <c r="AU183" s="229" t="s">
        <v>89</v>
      </c>
      <c r="AV183" s="13" t="s">
        <v>89</v>
      </c>
      <c r="AW183" s="13" t="s">
        <v>4</v>
      </c>
      <c r="AX183" s="13" t="s">
        <v>87</v>
      </c>
      <c r="AY183" s="229" t="s">
        <v>167</v>
      </c>
    </row>
    <row r="184" s="2" customFormat="1" ht="24" customHeight="1">
      <c r="A184" s="38"/>
      <c r="B184" s="204"/>
      <c r="C184" s="260" t="s">
        <v>231</v>
      </c>
      <c r="D184" s="260" t="s">
        <v>648</v>
      </c>
      <c r="E184" s="261" t="s">
        <v>1285</v>
      </c>
      <c r="F184" s="262" t="s">
        <v>1286</v>
      </c>
      <c r="G184" s="263" t="s">
        <v>500</v>
      </c>
      <c r="H184" s="264">
        <v>200</v>
      </c>
      <c r="I184" s="265"/>
      <c r="J184" s="266"/>
      <c r="K184" s="267">
        <f>ROUND(P184*H184,2)</f>
        <v>0</v>
      </c>
      <c r="L184" s="262" t="s">
        <v>174</v>
      </c>
      <c r="M184" s="268"/>
      <c r="N184" s="269" t="s">
        <v>1</v>
      </c>
      <c r="O184" s="213" t="s">
        <v>43</v>
      </c>
      <c r="P184" s="214">
        <f>I184+J184</f>
        <v>0</v>
      </c>
      <c r="Q184" s="214">
        <f>ROUND(I184*H184,2)</f>
        <v>0</v>
      </c>
      <c r="R184" s="214">
        <f>ROUND(J184*H184,2)</f>
        <v>0</v>
      </c>
      <c r="S184" s="77"/>
      <c r="T184" s="215">
        <f>S184*H184</f>
        <v>0</v>
      </c>
      <c r="U184" s="215">
        <v>0.035000000000000003</v>
      </c>
      <c r="V184" s="215">
        <f>U184*H184</f>
        <v>7.0000000000000009</v>
      </c>
      <c r="W184" s="215">
        <v>0</v>
      </c>
      <c r="X184" s="216">
        <f>W184*H184</f>
        <v>0</v>
      </c>
      <c r="Y184" s="38"/>
      <c r="Z184" s="38"/>
      <c r="AA184" s="38"/>
      <c r="AB184" s="38"/>
      <c r="AC184" s="38"/>
      <c r="AD184" s="38"/>
      <c r="AE184" s="38"/>
      <c r="AR184" s="217" t="s">
        <v>207</v>
      </c>
      <c r="AT184" s="217" t="s">
        <v>648</v>
      </c>
      <c r="AU184" s="217" t="s">
        <v>89</v>
      </c>
      <c r="AY184" s="19" t="s">
        <v>167</v>
      </c>
      <c r="BE184" s="218">
        <f>IF(O184="základní",K184,0)</f>
        <v>0</v>
      </c>
      <c r="BF184" s="218">
        <f>IF(O184="snížená",K184,0)</f>
        <v>0</v>
      </c>
      <c r="BG184" s="218">
        <f>IF(O184="zákl. přenesená",K184,0)</f>
        <v>0</v>
      </c>
      <c r="BH184" s="218">
        <f>IF(O184="sníž. přenesená",K184,0)</f>
        <v>0</v>
      </c>
      <c r="BI184" s="218">
        <f>IF(O184="nulová",K184,0)</f>
        <v>0</v>
      </c>
      <c r="BJ184" s="19" t="s">
        <v>87</v>
      </c>
      <c r="BK184" s="218">
        <f>ROUND(P184*H184,2)</f>
        <v>0</v>
      </c>
      <c r="BL184" s="19" t="s">
        <v>185</v>
      </c>
      <c r="BM184" s="217" t="s">
        <v>1287</v>
      </c>
    </row>
    <row r="185" s="2" customFormat="1">
      <c r="A185" s="38"/>
      <c r="B185" s="39"/>
      <c r="C185" s="38"/>
      <c r="D185" s="219" t="s">
        <v>177</v>
      </c>
      <c r="E185" s="38"/>
      <c r="F185" s="220" t="s">
        <v>1286</v>
      </c>
      <c r="G185" s="38"/>
      <c r="H185" s="38"/>
      <c r="I185" s="134"/>
      <c r="J185" s="134"/>
      <c r="K185" s="38"/>
      <c r="L185" s="38"/>
      <c r="M185" s="39"/>
      <c r="N185" s="221"/>
      <c r="O185" s="222"/>
      <c r="P185" s="77"/>
      <c r="Q185" s="77"/>
      <c r="R185" s="77"/>
      <c r="S185" s="77"/>
      <c r="T185" s="77"/>
      <c r="U185" s="77"/>
      <c r="V185" s="77"/>
      <c r="W185" s="77"/>
      <c r="X185" s="78"/>
      <c r="Y185" s="38"/>
      <c r="Z185" s="38"/>
      <c r="AA185" s="38"/>
      <c r="AB185" s="38"/>
      <c r="AC185" s="38"/>
      <c r="AD185" s="38"/>
      <c r="AE185" s="38"/>
      <c r="AT185" s="19" t="s">
        <v>177</v>
      </c>
      <c r="AU185" s="19" t="s">
        <v>89</v>
      </c>
    </row>
    <row r="186" s="2" customFormat="1" ht="24" customHeight="1">
      <c r="A186" s="38"/>
      <c r="B186" s="204"/>
      <c r="C186" s="205" t="s">
        <v>235</v>
      </c>
      <c r="D186" s="205" t="s">
        <v>170</v>
      </c>
      <c r="E186" s="206" t="s">
        <v>1288</v>
      </c>
      <c r="F186" s="207" t="s">
        <v>1289</v>
      </c>
      <c r="G186" s="208" t="s">
        <v>305</v>
      </c>
      <c r="H186" s="209">
        <v>143.88900000000001</v>
      </c>
      <c r="I186" s="210"/>
      <c r="J186" s="210"/>
      <c r="K186" s="211">
        <f>ROUND(P186*H186,2)</f>
        <v>0</v>
      </c>
      <c r="L186" s="207" t="s">
        <v>174</v>
      </c>
      <c r="M186" s="39"/>
      <c r="N186" s="212" t="s">
        <v>1</v>
      </c>
      <c r="O186" s="213" t="s">
        <v>43</v>
      </c>
      <c r="P186" s="214">
        <f>I186+J186</f>
        <v>0</v>
      </c>
      <c r="Q186" s="214">
        <f>ROUND(I186*H186,2)</f>
        <v>0</v>
      </c>
      <c r="R186" s="214">
        <f>ROUND(J186*H186,2)</f>
        <v>0</v>
      </c>
      <c r="S186" s="77"/>
      <c r="T186" s="215">
        <f>S186*H186</f>
        <v>0</v>
      </c>
      <c r="U186" s="215">
        <v>0.0027499999999999998</v>
      </c>
      <c r="V186" s="215">
        <f>U186*H186</f>
        <v>0.39569474999999998</v>
      </c>
      <c r="W186" s="215">
        <v>0</v>
      </c>
      <c r="X186" s="216">
        <f>W186*H186</f>
        <v>0</v>
      </c>
      <c r="Y186" s="38"/>
      <c r="Z186" s="38"/>
      <c r="AA186" s="38"/>
      <c r="AB186" s="38"/>
      <c r="AC186" s="38"/>
      <c r="AD186" s="38"/>
      <c r="AE186" s="38"/>
      <c r="AR186" s="217" t="s">
        <v>185</v>
      </c>
      <c r="AT186" s="217" t="s">
        <v>170</v>
      </c>
      <c r="AU186" s="217" t="s">
        <v>89</v>
      </c>
      <c r="AY186" s="19" t="s">
        <v>167</v>
      </c>
      <c r="BE186" s="218">
        <f>IF(O186="základní",K186,0)</f>
        <v>0</v>
      </c>
      <c r="BF186" s="218">
        <f>IF(O186="snížená",K186,0)</f>
        <v>0</v>
      </c>
      <c r="BG186" s="218">
        <f>IF(O186="zákl. přenesená",K186,0)</f>
        <v>0</v>
      </c>
      <c r="BH186" s="218">
        <f>IF(O186="sníž. přenesená",K186,0)</f>
        <v>0</v>
      </c>
      <c r="BI186" s="218">
        <f>IF(O186="nulová",K186,0)</f>
        <v>0</v>
      </c>
      <c r="BJ186" s="19" t="s">
        <v>87</v>
      </c>
      <c r="BK186" s="218">
        <f>ROUND(P186*H186,2)</f>
        <v>0</v>
      </c>
      <c r="BL186" s="19" t="s">
        <v>185</v>
      </c>
      <c r="BM186" s="217" t="s">
        <v>1290</v>
      </c>
    </row>
    <row r="187" s="2" customFormat="1">
      <c r="A187" s="38"/>
      <c r="B187" s="39"/>
      <c r="C187" s="38"/>
      <c r="D187" s="219" t="s">
        <v>177</v>
      </c>
      <c r="E187" s="38"/>
      <c r="F187" s="220" t="s">
        <v>1291</v>
      </c>
      <c r="G187" s="38"/>
      <c r="H187" s="38"/>
      <c r="I187" s="134"/>
      <c r="J187" s="134"/>
      <c r="K187" s="38"/>
      <c r="L187" s="38"/>
      <c r="M187" s="39"/>
      <c r="N187" s="221"/>
      <c r="O187" s="222"/>
      <c r="P187" s="77"/>
      <c r="Q187" s="77"/>
      <c r="R187" s="77"/>
      <c r="S187" s="77"/>
      <c r="T187" s="77"/>
      <c r="U187" s="77"/>
      <c r="V187" s="77"/>
      <c r="W187" s="77"/>
      <c r="X187" s="78"/>
      <c r="Y187" s="38"/>
      <c r="Z187" s="38"/>
      <c r="AA187" s="38"/>
      <c r="AB187" s="38"/>
      <c r="AC187" s="38"/>
      <c r="AD187" s="38"/>
      <c r="AE187" s="38"/>
      <c r="AT187" s="19" t="s">
        <v>177</v>
      </c>
      <c r="AU187" s="19" t="s">
        <v>89</v>
      </c>
    </row>
    <row r="188" s="13" customFormat="1">
      <c r="A188" s="13"/>
      <c r="B188" s="228"/>
      <c r="C188" s="13"/>
      <c r="D188" s="219" t="s">
        <v>291</v>
      </c>
      <c r="E188" s="229" t="s">
        <v>1</v>
      </c>
      <c r="F188" s="230" t="s">
        <v>1292</v>
      </c>
      <c r="G188" s="13"/>
      <c r="H188" s="231">
        <v>143.88900000000001</v>
      </c>
      <c r="I188" s="232"/>
      <c r="J188" s="232"/>
      <c r="K188" s="13"/>
      <c r="L188" s="13"/>
      <c r="M188" s="228"/>
      <c r="N188" s="233"/>
      <c r="O188" s="234"/>
      <c r="P188" s="234"/>
      <c r="Q188" s="234"/>
      <c r="R188" s="234"/>
      <c r="S188" s="234"/>
      <c r="T188" s="234"/>
      <c r="U188" s="234"/>
      <c r="V188" s="234"/>
      <c r="W188" s="234"/>
      <c r="X188" s="235"/>
      <c r="Y188" s="13"/>
      <c r="Z188" s="13"/>
      <c r="AA188" s="13"/>
      <c r="AB188" s="13"/>
      <c r="AC188" s="13"/>
      <c r="AD188" s="13"/>
      <c r="AE188" s="13"/>
      <c r="AT188" s="229" t="s">
        <v>291</v>
      </c>
      <c r="AU188" s="229" t="s">
        <v>89</v>
      </c>
      <c r="AV188" s="13" t="s">
        <v>89</v>
      </c>
      <c r="AW188" s="13" t="s">
        <v>4</v>
      </c>
      <c r="AX188" s="13" t="s">
        <v>87</v>
      </c>
      <c r="AY188" s="229" t="s">
        <v>167</v>
      </c>
    </row>
    <row r="189" s="2" customFormat="1" ht="24" customHeight="1">
      <c r="A189" s="38"/>
      <c r="B189" s="204"/>
      <c r="C189" s="205" t="s">
        <v>9</v>
      </c>
      <c r="D189" s="205" t="s">
        <v>170</v>
      </c>
      <c r="E189" s="206" t="s">
        <v>1293</v>
      </c>
      <c r="F189" s="207" t="s">
        <v>1294</v>
      </c>
      <c r="G189" s="208" t="s">
        <v>305</v>
      </c>
      <c r="H189" s="209">
        <v>143.88900000000001</v>
      </c>
      <c r="I189" s="210"/>
      <c r="J189" s="210"/>
      <c r="K189" s="211">
        <f>ROUND(P189*H189,2)</f>
        <v>0</v>
      </c>
      <c r="L189" s="207" t="s">
        <v>174</v>
      </c>
      <c r="M189" s="39"/>
      <c r="N189" s="212" t="s">
        <v>1</v>
      </c>
      <c r="O189" s="213" t="s">
        <v>43</v>
      </c>
      <c r="P189" s="214">
        <f>I189+J189</f>
        <v>0</v>
      </c>
      <c r="Q189" s="214">
        <f>ROUND(I189*H189,2)</f>
        <v>0</v>
      </c>
      <c r="R189" s="214">
        <f>ROUND(J189*H189,2)</f>
        <v>0</v>
      </c>
      <c r="S189" s="77"/>
      <c r="T189" s="215">
        <f>S189*H189</f>
        <v>0</v>
      </c>
      <c r="U189" s="215">
        <v>0</v>
      </c>
      <c r="V189" s="215">
        <f>U189*H189</f>
        <v>0</v>
      </c>
      <c r="W189" s="215">
        <v>0</v>
      </c>
      <c r="X189" s="216">
        <f>W189*H189</f>
        <v>0</v>
      </c>
      <c r="Y189" s="38"/>
      <c r="Z189" s="38"/>
      <c r="AA189" s="38"/>
      <c r="AB189" s="38"/>
      <c r="AC189" s="38"/>
      <c r="AD189" s="38"/>
      <c r="AE189" s="38"/>
      <c r="AR189" s="217" t="s">
        <v>185</v>
      </c>
      <c r="AT189" s="217" t="s">
        <v>170</v>
      </c>
      <c r="AU189" s="217" t="s">
        <v>89</v>
      </c>
      <c r="AY189" s="19" t="s">
        <v>167</v>
      </c>
      <c r="BE189" s="218">
        <f>IF(O189="základní",K189,0)</f>
        <v>0</v>
      </c>
      <c r="BF189" s="218">
        <f>IF(O189="snížená",K189,0)</f>
        <v>0</v>
      </c>
      <c r="BG189" s="218">
        <f>IF(O189="zákl. přenesená",K189,0)</f>
        <v>0</v>
      </c>
      <c r="BH189" s="218">
        <f>IF(O189="sníž. přenesená",K189,0)</f>
        <v>0</v>
      </c>
      <c r="BI189" s="218">
        <f>IF(O189="nulová",K189,0)</f>
        <v>0</v>
      </c>
      <c r="BJ189" s="19" t="s">
        <v>87</v>
      </c>
      <c r="BK189" s="218">
        <f>ROUND(P189*H189,2)</f>
        <v>0</v>
      </c>
      <c r="BL189" s="19" t="s">
        <v>185</v>
      </c>
      <c r="BM189" s="217" t="s">
        <v>1295</v>
      </c>
    </row>
    <row r="190" s="2" customFormat="1">
      <c r="A190" s="38"/>
      <c r="B190" s="39"/>
      <c r="C190" s="38"/>
      <c r="D190" s="219" t="s">
        <v>177</v>
      </c>
      <c r="E190" s="38"/>
      <c r="F190" s="220" t="s">
        <v>1296</v>
      </c>
      <c r="G190" s="38"/>
      <c r="H190" s="38"/>
      <c r="I190" s="134"/>
      <c r="J190" s="134"/>
      <c r="K190" s="38"/>
      <c r="L190" s="38"/>
      <c r="M190" s="39"/>
      <c r="N190" s="221"/>
      <c r="O190" s="222"/>
      <c r="P190" s="77"/>
      <c r="Q190" s="77"/>
      <c r="R190" s="77"/>
      <c r="S190" s="77"/>
      <c r="T190" s="77"/>
      <c r="U190" s="77"/>
      <c r="V190" s="77"/>
      <c r="W190" s="77"/>
      <c r="X190" s="78"/>
      <c r="Y190" s="38"/>
      <c r="Z190" s="38"/>
      <c r="AA190" s="38"/>
      <c r="AB190" s="38"/>
      <c r="AC190" s="38"/>
      <c r="AD190" s="38"/>
      <c r="AE190" s="38"/>
      <c r="AT190" s="19" t="s">
        <v>177</v>
      </c>
      <c r="AU190" s="19" t="s">
        <v>89</v>
      </c>
    </row>
    <row r="191" s="13" customFormat="1">
      <c r="A191" s="13"/>
      <c r="B191" s="228"/>
      <c r="C191" s="13"/>
      <c r="D191" s="219" t="s">
        <v>291</v>
      </c>
      <c r="E191" s="229" t="s">
        <v>1</v>
      </c>
      <c r="F191" s="230" t="s">
        <v>1292</v>
      </c>
      <c r="G191" s="13"/>
      <c r="H191" s="231">
        <v>143.88900000000001</v>
      </c>
      <c r="I191" s="232"/>
      <c r="J191" s="232"/>
      <c r="K191" s="13"/>
      <c r="L191" s="13"/>
      <c r="M191" s="228"/>
      <c r="N191" s="233"/>
      <c r="O191" s="234"/>
      <c r="P191" s="234"/>
      <c r="Q191" s="234"/>
      <c r="R191" s="234"/>
      <c r="S191" s="234"/>
      <c r="T191" s="234"/>
      <c r="U191" s="234"/>
      <c r="V191" s="234"/>
      <c r="W191" s="234"/>
      <c r="X191" s="235"/>
      <c r="Y191" s="13"/>
      <c r="Z191" s="13"/>
      <c r="AA191" s="13"/>
      <c r="AB191" s="13"/>
      <c r="AC191" s="13"/>
      <c r="AD191" s="13"/>
      <c r="AE191" s="13"/>
      <c r="AT191" s="229" t="s">
        <v>291</v>
      </c>
      <c r="AU191" s="229" t="s">
        <v>89</v>
      </c>
      <c r="AV191" s="13" t="s">
        <v>89</v>
      </c>
      <c r="AW191" s="13" t="s">
        <v>4</v>
      </c>
      <c r="AX191" s="13" t="s">
        <v>87</v>
      </c>
      <c r="AY191" s="229" t="s">
        <v>167</v>
      </c>
    </row>
    <row r="192" s="12" customFormat="1" ht="22.8" customHeight="1">
      <c r="A192" s="12"/>
      <c r="B192" s="190"/>
      <c r="C192" s="12"/>
      <c r="D192" s="191" t="s">
        <v>79</v>
      </c>
      <c r="E192" s="202" t="s">
        <v>185</v>
      </c>
      <c r="F192" s="202" t="s">
        <v>699</v>
      </c>
      <c r="G192" s="12"/>
      <c r="H192" s="12"/>
      <c r="I192" s="193"/>
      <c r="J192" s="193"/>
      <c r="K192" s="203">
        <f>BK192</f>
        <v>0</v>
      </c>
      <c r="L192" s="12"/>
      <c r="M192" s="190"/>
      <c r="N192" s="195"/>
      <c r="O192" s="196"/>
      <c r="P192" s="196"/>
      <c r="Q192" s="197">
        <f>SUM(Q193:Q196)</f>
        <v>0</v>
      </c>
      <c r="R192" s="197">
        <f>SUM(R193:R196)</f>
        <v>0</v>
      </c>
      <c r="S192" s="196"/>
      <c r="T192" s="198">
        <f>SUM(T193:T196)</f>
        <v>0</v>
      </c>
      <c r="U192" s="196"/>
      <c r="V192" s="198">
        <f>SUM(V193:V196)</f>
        <v>0</v>
      </c>
      <c r="W192" s="196"/>
      <c r="X192" s="199">
        <f>SUM(X193:X196)</f>
        <v>0</v>
      </c>
      <c r="Y192" s="12"/>
      <c r="Z192" s="12"/>
      <c r="AA192" s="12"/>
      <c r="AB192" s="12"/>
      <c r="AC192" s="12"/>
      <c r="AD192" s="12"/>
      <c r="AE192" s="12"/>
      <c r="AR192" s="191" t="s">
        <v>87</v>
      </c>
      <c r="AT192" s="200" t="s">
        <v>79</v>
      </c>
      <c r="AU192" s="200" t="s">
        <v>87</v>
      </c>
      <c r="AY192" s="191" t="s">
        <v>167</v>
      </c>
      <c r="BK192" s="201">
        <f>SUM(BK193:BK196)</f>
        <v>0</v>
      </c>
    </row>
    <row r="193" s="2" customFormat="1" ht="24" customHeight="1">
      <c r="A193" s="38"/>
      <c r="B193" s="204"/>
      <c r="C193" s="205" t="s">
        <v>246</v>
      </c>
      <c r="D193" s="205" t="s">
        <v>170</v>
      </c>
      <c r="E193" s="206" t="s">
        <v>1297</v>
      </c>
      <c r="F193" s="207" t="s">
        <v>1298</v>
      </c>
      <c r="G193" s="208" t="s">
        <v>305</v>
      </c>
      <c r="H193" s="209">
        <v>115</v>
      </c>
      <c r="I193" s="210"/>
      <c r="J193" s="210"/>
      <c r="K193" s="211">
        <f>ROUND(P193*H193,2)</f>
        <v>0</v>
      </c>
      <c r="L193" s="207" t="s">
        <v>174</v>
      </c>
      <c r="M193" s="39"/>
      <c r="N193" s="212" t="s">
        <v>1</v>
      </c>
      <c r="O193" s="213" t="s">
        <v>43</v>
      </c>
      <c r="P193" s="214">
        <f>I193+J193</f>
        <v>0</v>
      </c>
      <c r="Q193" s="214">
        <f>ROUND(I193*H193,2)</f>
        <v>0</v>
      </c>
      <c r="R193" s="214">
        <f>ROUND(J193*H193,2)</f>
        <v>0</v>
      </c>
      <c r="S193" s="77"/>
      <c r="T193" s="215">
        <f>S193*H193</f>
        <v>0</v>
      </c>
      <c r="U193" s="215">
        <v>0</v>
      </c>
      <c r="V193" s="215">
        <f>U193*H193</f>
        <v>0</v>
      </c>
      <c r="W193" s="215">
        <v>0</v>
      </c>
      <c r="X193" s="216">
        <f>W193*H193</f>
        <v>0</v>
      </c>
      <c r="Y193" s="38"/>
      <c r="Z193" s="38"/>
      <c r="AA193" s="38"/>
      <c r="AB193" s="38"/>
      <c r="AC193" s="38"/>
      <c r="AD193" s="38"/>
      <c r="AE193" s="38"/>
      <c r="AR193" s="217" t="s">
        <v>185</v>
      </c>
      <c r="AT193" s="217" t="s">
        <v>170</v>
      </c>
      <c r="AU193" s="217" t="s">
        <v>89</v>
      </c>
      <c r="AY193" s="19" t="s">
        <v>167</v>
      </c>
      <c r="BE193" s="218">
        <f>IF(O193="základní",K193,0)</f>
        <v>0</v>
      </c>
      <c r="BF193" s="218">
        <f>IF(O193="snížená",K193,0)</f>
        <v>0</v>
      </c>
      <c r="BG193" s="218">
        <f>IF(O193="zákl. přenesená",K193,0)</f>
        <v>0</v>
      </c>
      <c r="BH193" s="218">
        <f>IF(O193="sníž. přenesená",K193,0)</f>
        <v>0</v>
      </c>
      <c r="BI193" s="218">
        <f>IF(O193="nulová",K193,0)</f>
        <v>0</v>
      </c>
      <c r="BJ193" s="19" t="s">
        <v>87</v>
      </c>
      <c r="BK193" s="218">
        <f>ROUND(P193*H193,2)</f>
        <v>0</v>
      </c>
      <c r="BL193" s="19" t="s">
        <v>185</v>
      </c>
      <c r="BM193" s="217" t="s">
        <v>1299</v>
      </c>
    </row>
    <row r="194" s="2" customFormat="1">
      <c r="A194" s="38"/>
      <c r="B194" s="39"/>
      <c r="C194" s="38"/>
      <c r="D194" s="219" t="s">
        <v>177</v>
      </c>
      <c r="E194" s="38"/>
      <c r="F194" s="220" t="s">
        <v>1300</v>
      </c>
      <c r="G194" s="38"/>
      <c r="H194" s="38"/>
      <c r="I194" s="134"/>
      <c r="J194" s="134"/>
      <c r="K194" s="38"/>
      <c r="L194" s="38"/>
      <c r="M194" s="39"/>
      <c r="N194" s="221"/>
      <c r="O194" s="222"/>
      <c r="P194" s="77"/>
      <c r="Q194" s="77"/>
      <c r="R194" s="77"/>
      <c r="S194" s="77"/>
      <c r="T194" s="77"/>
      <c r="U194" s="77"/>
      <c r="V194" s="77"/>
      <c r="W194" s="77"/>
      <c r="X194" s="78"/>
      <c r="Y194" s="38"/>
      <c r="Z194" s="38"/>
      <c r="AA194" s="38"/>
      <c r="AB194" s="38"/>
      <c r="AC194" s="38"/>
      <c r="AD194" s="38"/>
      <c r="AE194" s="38"/>
      <c r="AT194" s="19" t="s">
        <v>177</v>
      </c>
      <c r="AU194" s="19" t="s">
        <v>89</v>
      </c>
    </row>
    <row r="195" s="2" customFormat="1">
      <c r="A195" s="38"/>
      <c r="B195" s="39"/>
      <c r="C195" s="38"/>
      <c r="D195" s="219" t="s">
        <v>288</v>
      </c>
      <c r="E195" s="38"/>
      <c r="F195" s="223" t="s">
        <v>1301</v>
      </c>
      <c r="G195" s="38"/>
      <c r="H195" s="38"/>
      <c r="I195" s="134"/>
      <c r="J195" s="134"/>
      <c r="K195" s="38"/>
      <c r="L195" s="38"/>
      <c r="M195" s="39"/>
      <c r="N195" s="221"/>
      <c r="O195" s="222"/>
      <c r="P195" s="77"/>
      <c r="Q195" s="77"/>
      <c r="R195" s="77"/>
      <c r="S195" s="77"/>
      <c r="T195" s="77"/>
      <c r="U195" s="77"/>
      <c r="V195" s="77"/>
      <c r="W195" s="77"/>
      <c r="X195" s="78"/>
      <c r="Y195" s="38"/>
      <c r="Z195" s="38"/>
      <c r="AA195" s="38"/>
      <c r="AB195" s="38"/>
      <c r="AC195" s="38"/>
      <c r="AD195" s="38"/>
      <c r="AE195" s="38"/>
      <c r="AT195" s="19" t="s">
        <v>288</v>
      </c>
      <c r="AU195" s="19" t="s">
        <v>89</v>
      </c>
    </row>
    <row r="196" s="13" customFormat="1">
      <c r="A196" s="13"/>
      <c r="B196" s="228"/>
      <c r="C196" s="13"/>
      <c r="D196" s="219" t="s">
        <v>291</v>
      </c>
      <c r="E196" s="229" t="s">
        <v>1</v>
      </c>
      <c r="F196" s="230" t="s">
        <v>1302</v>
      </c>
      <c r="G196" s="13"/>
      <c r="H196" s="231">
        <v>115</v>
      </c>
      <c r="I196" s="232"/>
      <c r="J196" s="232"/>
      <c r="K196" s="13"/>
      <c r="L196" s="13"/>
      <c r="M196" s="228"/>
      <c r="N196" s="233"/>
      <c r="O196" s="234"/>
      <c r="P196" s="234"/>
      <c r="Q196" s="234"/>
      <c r="R196" s="234"/>
      <c r="S196" s="234"/>
      <c r="T196" s="234"/>
      <c r="U196" s="234"/>
      <c r="V196" s="234"/>
      <c r="W196" s="234"/>
      <c r="X196" s="235"/>
      <c r="Y196" s="13"/>
      <c r="Z196" s="13"/>
      <c r="AA196" s="13"/>
      <c r="AB196" s="13"/>
      <c r="AC196" s="13"/>
      <c r="AD196" s="13"/>
      <c r="AE196" s="13"/>
      <c r="AT196" s="229" t="s">
        <v>291</v>
      </c>
      <c r="AU196" s="229" t="s">
        <v>89</v>
      </c>
      <c r="AV196" s="13" t="s">
        <v>89</v>
      </c>
      <c r="AW196" s="13" t="s">
        <v>4</v>
      </c>
      <c r="AX196" s="13" t="s">
        <v>87</v>
      </c>
      <c r="AY196" s="229" t="s">
        <v>167</v>
      </c>
    </row>
    <row r="197" s="12" customFormat="1" ht="22.8" customHeight="1">
      <c r="A197" s="12"/>
      <c r="B197" s="190"/>
      <c r="C197" s="12"/>
      <c r="D197" s="191" t="s">
        <v>79</v>
      </c>
      <c r="E197" s="202" t="s">
        <v>212</v>
      </c>
      <c r="F197" s="202" t="s">
        <v>309</v>
      </c>
      <c r="G197" s="12"/>
      <c r="H197" s="12"/>
      <c r="I197" s="193"/>
      <c r="J197" s="193"/>
      <c r="K197" s="203">
        <f>BK197</f>
        <v>0</v>
      </c>
      <c r="L197" s="12"/>
      <c r="M197" s="190"/>
      <c r="N197" s="195"/>
      <c r="O197" s="196"/>
      <c r="P197" s="196"/>
      <c r="Q197" s="197">
        <f>SUM(Q198:Q201)</f>
        <v>0</v>
      </c>
      <c r="R197" s="197">
        <f>SUM(R198:R201)</f>
        <v>0</v>
      </c>
      <c r="S197" s="196"/>
      <c r="T197" s="198">
        <f>SUM(T198:T201)</f>
        <v>0</v>
      </c>
      <c r="U197" s="196"/>
      <c r="V197" s="198">
        <f>SUM(V198:V201)</f>
        <v>0.036523199999999999</v>
      </c>
      <c r="W197" s="196"/>
      <c r="X197" s="199">
        <f>SUM(X198:X201)</f>
        <v>0</v>
      </c>
      <c r="Y197" s="12"/>
      <c r="Z197" s="12"/>
      <c r="AA197" s="12"/>
      <c r="AB197" s="12"/>
      <c r="AC197" s="12"/>
      <c r="AD197" s="12"/>
      <c r="AE197" s="12"/>
      <c r="AR197" s="191" t="s">
        <v>87</v>
      </c>
      <c r="AT197" s="200" t="s">
        <v>79</v>
      </c>
      <c r="AU197" s="200" t="s">
        <v>87</v>
      </c>
      <c r="AY197" s="191" t="s">
        <v>167</v>
      </c>
      <c r="BK197" s="201">
        <f>SUM(BK198:BK201)</f>
        <v>0</v>
      </c>
    </row>
    <row r="198" s="2" customFormat="1" ht="24" customHeight="1">
      <c r="A198" s="38"/>
      <c r="B198" s="204"/>
      <c r="C198" s="205" t="s">
        <v>250</v>
      </c>
      <c r="D198" s="205" t="s">
        <v>170</v>
      </c>
      <c r="E198" s="206" t="s">
        <v>1303</v>
      </c>
      <c r="F198" s="207" t="s">
        <v>1304</v>
      </c>
      <c r="G198" s="208" t="s">
        <v>462</v>
      </c>
      <c r="H198" s="209">
        <v>43.479999999999997</v>
      </c>
      <c r="I198" s="210"/>
      <c r="J198" s="210"/>
      <c r="K198" s="211">
        <f>ROUND(P198*H198,2)</f>
        <v>0</v>
      </c>
      <c r="L198" s="207" t="s">
        <v>174</v>
      </c>
      <c r="M198" s="39"/>
      <c r="N198" s="212" t="s">
        <v>1</v>
      </c>
      <c r="O198" s="213" t="s">
        <v>43</v>
      </c>
      <c r="P198" s="214">
        <f>I198+J198</f>
        <v>0</v>
      </c>
      <c r="Q198" s="214">
        <f>ROUND(I198*H198,2)</f>
        <v>0</v>
      </c>
      <c r="R198" s="214">
        <f>ROUND(J198*H198,2)</f>
        <v>0</v>
      </c>
      <c r="S198" s="77"/>
      <c r="T198" s="215">
        <f>S198*H198</f>
        <v>0</v>
      </c>
      <c r="U198" s="215">
        <v>0.00084000000000000003</v>
      </c>
      <c r="V198" s="215">
        <f>U198*H198</f>
        <v>0.036523199999999999</v>
      </c>
      <c r="W198" s="215">
        <v>0</v>
      </c>
      <c r="X198" s="216">
        <f>W198*H198</f>
        <v>0</v>
      </c>
      <c r="Y198" s="38"/>
      <c r="Z198" s="38"/>
      <c r="AA198" s="38"/>
      <c r="AB198" s="38"/>
      <c r="AC198" s="38"/>
      <c r="AD198" s="38"/>
      <c r="AE198" s="38"/>
      <c r="AR198" s="217" t="s">
        <v>185</v>
      </c>
      <c r="AT198" s="217" t="s">
        <v>170</v>
      </c>
      <c r="AU198" s="217" t="s">
        <v>89</v>
      </c>
      <c r="AY198" s="19" t="s">
        <v>167</v>
      </c>
      <c r="BE198" s="218">
        <f>IF(O198="základní",K198,0)</f>
        <v>0</v>
      </c>
      <c r="BF198" s="218">
        <f>IF(O198="snížená",K198,0)</f>
        <v>0</v>
      </c>
      <c r="BG198" s="218">
        <f>IF(O198="zákl. přenesená",K198,0)</f>
        <v>0</v>
      </c>
      <c r="BH198" s="218">
        <f>IF(O198="sníž. přenesená",K198,0)</f>
        <v>0</v>
      </c>
      <c r="BI198" s="218">
        <f>IF(O198="nulová",K198,0)</f>
        <v>0</v>
      </c>
      <c r="BJ198" s="19" t="s">
        <v>87</v>
      </c>
      <c r="BK198" s="218">
        <f>ROUND(P198*H198,2)</f>
        <v>0</v>
      </c>
      <c r="BL198" s="19" t="s">
        <v>185</v>
      </c>
      <c r="BM198" s="217" t="s">
        <v>1305</v>
      </c>
    </row>
    <row r="199" s="2" customFormat="1">
      <c r="A199" s="38"/>
      <c r="B199" s="39"/>
      <c r="C199" s="38"/>
      <c r="D199" s="219" t="s">
        <v>177</v>
      </c>
      <c r="E199" s="38"/>
      <c r="F199" s="220" t="s">
        <v>1306</v>
      </c>
      <c r="G199" s="38"/>
      <c r="H199" s="38"/>
      <c r="I199" s="134"/>
      <c r="J199" s="134"/>
      <c r="K199" s="38"/>
      <c r="L199" s="38"/>
      <c r="M199" s="39"/>
      <c r="N199" s="221"/>
      <c r="O199" s="222"/>
      <c r="P199" s="77"/>
      <c r="Q199" s="77"/>
      <c r="R199" s="77"/>
      <c r="S199" s="77"/>
      <c r="T199" s="77"/>
      <c r="U199" s="77"/>
      <c r="V199" s="77"/>
      <c r="W199" s="77"/>
      <c r="X199" s="78"/>
      <c r="Y199" s="38"/>
      <c r="Z199" s="38"/>
      <c r="AA199" s="38"/>
      <c r="AB199" s="38"/>
      <c r="AC199" s="38"/>
      <c r="AD199" s="38"/>
      <c r="AE199" s="38"/>
      <c r="AT199" s="19" t="s">
        <v>177</v>
      </c>
      <c r="AU199" s="19" t="s">
        <v>89</v>
      </c>
    </row>
    <row r="200" s="2" customFormat="1">
      <c r="A200" s="38"/>
      <c r="B200" s="39"/>
      <c r="C200" s="38"/>
      <c r="D200" s="219" t="s">
        <v>288</v>
      </c>
      <c r="E200" s="38"/>
      <c r="F200" s="223" t="s">
        <v>1307</v>
      </c>
      <c r="G200" s="38"/>
      <c r="H200" s="38"/>
      <c r="I200" s="134"/>
      <c r="J200" s="134"/>
      <c r="K200" s="38"/>
      <c r="L200" s="38"/>
      <c r="M200" s="39"/>
      <c r="N200" s="221"/>
      <c r="O200" s="222"/>
      <c r="P200" s="77"/>
      <c r="Q200" s="77"/>
      <c r="R200" s="77"/>
      <c r="S200" s="77"/>
      <c r="T200" s="77"/>
      <c r="U200" s="77"/>
      <c r="V200" s="77"/>
      <c r="W200" s="77"/>
      <c r="X200" s="78"/>
      <c r="Y200" s="38"/>
      <c r="Z200" s="38"/>
      <c r="AA200" s="38"/>
      <c r="AB200" s="38"/>
      <c r="AC200" s="38"/>
      <c r="AD200" s="38"/>
      <c r="AE200" s="38"/>
      <c r="AT200" s="19" t="s">
        <v>288</v>
      </c>
      <c r="AU200" s="19" t="s">
        <v>89</v>
      </c>
    </row>
    <row r="201" s="13" customFormat="1">
      <c r="A201" s="13"/>
      <c r="B201" s="228"/>
      <c r="C201" s="13"/>
      <c r="D201" s="219" t="s">
        <v>291</v>
      </c>
      <c r="E201" s="229" t="s">
        <v>1</v>
      </c>
      <c r="F201" s="230" t="s">
        <v>1308</v>
      </c>
      <c r="G201" s="13"/>
      <c r="H201" s="231">
        <v>43.479999999999997</v>
      </c>
      <c r="I201" s="232"/>
      <c r="J201" s="232"/>
      <c r="K201" s="13"/>
      <c r="L201" s="13"/>
      <c r="M201" s="228"/>
      <c r="N201" s="233"/>
      <c r="O201" s="234"/>
      <c r="P201" s="234"/>
      <c r="Q201" s="234"/>
      <c r="R201" s="234"/>
      <c r="S201" s="234"/>
      <c r="T201" s="234"/>
      <c r="U201" s="234"/>
      <c r="V201" s="234"/>
      <c r="W201" s="234"/>
      <c r="X201" s="235"/>
      <c r="Y201" s="13"/>
      <c r="Z201" s="13"/>
      <c r="AA201" s="13"/>
      <c r="AB201" s="13"/>
      <c r="AC201" s="13"/>
      <c r="AD201" s="13"/>
      <c r="AE201" s="13"/>
      <c r="AT201" s="229" t="s">
        <v>291</v>
      </c>
      <c r="AU201" s="229" t="s">
        <v>89</v>
      </c>
      <c r="AV201" s="13" t="s">
        <v>89</v>
      </c>
      <c r="AW201" s="13" t="s">
        <v>4</v>
      </c>
      <c r="AX201" s="13" t="s">
        <v>87</v>
      </c>
      <c r="AY201" s="229" t="s">
        <v>167</v>
      </c>
    </row>
    <row r="202" s="12" customFormat="1" ht="22.8" customHeight="1">
      <c r="A202" s="12"/>
      <c r="B202" s="190"/>
      <c r="C202" s="12"/>
      <c r="D202" s="191" t="s">
        <v>79</v>
      </c>
      <c r="E202" s="202" t="s">
        <v>1183</v>
      </c>
      <c r="F202" s="202" t="s">
        <v>1184</v>
      </c>
      <c r="G202" s="12"/>
      <c r="H202" s="12"/>
      <c r="I202" s="193"/>
      <c r="J202" s="193"/>
      <c r="K202" s="203">
        <f>BK202</f>
        <v>0</v>
      </c>
      <c r="L202" s="12"/>
      <c r="M202" s="190"/>
      <c r="N202" s="195"/>
      <c r="O202" s="196"/>
      <c r="P202" s="196"/>
      <c r="Q202" s="197">
        <f>SUM(Q203:Q207)</f>
        <v>0</v>
      </c>
      <c r="R202" s="197">
        <f>SUM(R203:R207)</f>
        <v>0</v>
      </c>
      <c r="S202" s="196"/>
      <c r="T202" s="198">
        <f>SUM(T203:T207)</f>
        <v>0</v>
      </c>
      <c r="U202" s="196"/>
      <c r="V202" s="198">
        <f>SUM(V203:V207)</f>
        <v>0</v>
      </c>
      <c r="W202" s="196"/>
      <c r="X202" s="199">
        <f>SUM(X203:X207)</f>
        <v>0</v>
      </c>
      <c r="Y202" s="12"/>
      <c r="Z202" s="12"/>
      <c r="AA202" s="12"/>
      <c r="AB202" s="12"/>
      <c r="AC202" s="12"/>
      <c r="AD202" s="12"/>
      <c r="AE202" s="12"/>
      <c r="AR202" s="191" t="s">
        <v>87</v>
      </c>
      <c r="AT202" s="200" t="s">
        <v>79</v>
      </c>
      <c r="AU202" s="200" t="s">
        <v>87</v>
      </c>
      <c r="AY202" s="191" t="s">
        <v>167</v>
      </c>
      <c r="BK202" s="201">
        <f>SUM(BK203:BK207)</f>
        <v>0</v>
      </c>
    </row>
    <row r="203" s="2" customFormat="1" ht="24" customHeight="1">
      <c r="A203" s="38"/>
      <c r="B203" s="204"/>
      <c r="C203" s="205" t="s">
        <v>473</v>
      </c>
      <c r="D203" s="205" t="s">
        <v>170</v>
      </c>
      <c r="E203" s="206" t="s">
        <v>1309</v>
      </c>
      <c r="F203" s="207" t="s">
        <v>1310</v>
      </c>
      <c r="G203" s="208" t="s">
        <v>344</v>
      </c>
      <c r="H203" s="209">
        <v>48.658999999999999</v>
      </c>
      <c r="I203" s="210"/>
      <c r="J203" s="210"/>
      <c r="K203" s="211">
        <f>ROUND(P203*H203,2)</f>
        <v>0</v>
      </c>
      <c r="L203" s="207" t="s">
        <v>174</v>
      </c>
      <c r="M203" s="39"/>
      <c r="N203" s="212" t="s">
        <v>1</v>
      </c>
      <c r="O203" s="213" t="s">
        <v>43</v>
      </c>
      <c r="P203" s="214">
        <f>I203+J203</f>
        <v>0</v>
      </c>
      <c r="Q203" s="214">
        <f>ROUND(I203*H203,2)</f>
        <v>0</v>
      </c>
      <c r="R203" s="214">
        <f>ROUND(J203*H203,2)</f>
        <v>0</v>
      </c>
      <c r="S203" s="77"/>
      <c r="T203" s="215">
        <f>S203*H203</f>
        <v>0</v>
      </c>
      <c r="U203" s="215">
        <v>0</v>
      </c>
      <c r="V203" s="215">
        <f>U203*H203</f>
        <v>0</v>
      </c>
      <c r="W203" s="215">
        <v>0</v>
      </c>
      <c r="X203" s="216">
        <f>W203*H203</f>
        <v>0</v>
      </c>
      <c r="Y203" s="38"/>
      <c r="Z203" s="38"/>
      <c r="AA203" s="38"/>
      <c r="AB203" s="38"/>
      <c r="AC203" s="38"/>
      <c r="AD203" s="38"/>
      <c r="AE203" s="38"/>
      <c r="AR203" s="217" t="s">
        <v>185</v>
      </c>
      <c r="AT203" s="217" t="s">
        <v>170</v>
      </c>
      <c r="AU203" s="217" t="s">
        <v>89</v>
      </c>
      <c r="AY203" s="19" t="s">
        <v>167</v>
      </c>
      <c r="BE203" s="218">
        <f>IF(O203="základní",K203,0)</f>
        <v>0</v>
      </c>
      <c r="BF203" s="218">
        <f>IF(O203="snížená",K203,0)</f>
        <v>0</v>
      </c>
      <c r="BG203" s="218">
        <f>IF(O203="zákl. přenesená",K203,0)</f>
        <v>0</v>
      </c>
      <c r="BH203" s="218">
        <f>IF(O203="sníž. přenesená",K203,0)</f>
        <v>0</v>
      </c>
      <c r="BI203" s="218">
        <f>IF(O203="nulová",K203,0)</f>
        <v>0</v>
      </c>
      <c r="BJ203" s="19" t="s">
        <v>87</v>
      </c>
      <c r="BK203" s="218">
        <f>ROUND(P203*H203,2)</f>
        <v>0</v>
      </c>
      <c r="BL203" s="19" t="s">
        <v>185</v>
      </c>
      <c r="BM203" s="217" t="s">
        <v>1311</v>
      </c>
    </row>
    <row r="204" s="2" customFormat="1">
      <c r="A204" s="38"/>
      <c r="B204" s="39"/>
      <c r="C204" s="38"/>
      <c r="D204" s="219" t="s">
        <v>177</v>
      </c>
      <c r="E204" s="38"/>
      <c r="F204" s="220" t="s">
        <v>1312</v>
      </c>
      <c r="G204" s="38"/>
      <c r="H204" s="38"/>
      <c r="I204" s="134"/>
      <c r="J204" s="134"/>
      <c r="K204" s="38"/>
      <c r="L204" s="38"/>
      <c r="M204" s="39"/>
      <c r="N204" s="221"/>
      <c r="O204" s="222"/>
      <c r="P204" s="77"/>
      <c r="Q204" s="77"/>
      <c r="R204" s="77"/>
      <c r="S204" s="77"/>
      <c r="T204" s="77"/>
      <c r="U204" s="77"/>
      <c r="V204" s="77"/>
      <c r="W204" s="77"/>
      <c r="X204" s="78"/>
      <c r="Y204" s="38"/>
      <c r="Z204" s="38"/>
      <c r="AA204" s="38"/>
      <c r="AB204" s="38"/>
      <c r="AC204" s="38"/>
      <c r="AD204" s="38"/>
      <c r="AE204" s="38"/>
      <c r="AT204" s="19" t="s">
        <v>177</v>
      </c>
      <c r="AU204" s="19" t="s">
        <v>89</v>
      </c>
    </row>
    <row r="205" s="2" customFormat="1">
      <c r="A205" s="38"/>
      <c r="B205" s="39"/>
      <c r="C205" s="38"/>
      <c r="D205" s="219" t="s">
        <v>288</v>
      </c>
      <c r="E205" s="38"/>
      <c r="F205" s="223" t="s">
        <v>1313</v>
      </c>
      <c r="G205" s="38"/>
      <c r="H205" s="38"/>
      <c r="I205" s="134"/>
      <c r="J205" s="134"/>
      <c r="K205" s="38"/>
      <c r="L205" s="38"/>
      <c r="M205" s="39"/>
      <c r="N205" s="221"/>
      <c r="O205" s="222"/>
      <c r="P205" s="77"/>
      <c r="Q205" s="77"/>
      <c r="R205" s="77"/>
      <c r="S205" s="77"/>
      <c r="T205" s="77"/>
      <c r="U205" s="77"/>
      <c r="V205" s="77"/>
      <c r="W205" s="77"/>
      <c r="X205" s="78"/>
      <c r="Y205" s="38"/>
      <c r="Z205" s="38"/>
      <c r="AA205" s="38"/>
      <c r="AB205" s="38"/>
      <c r="AC205" s="38"/>
      <c r="AD205" s="38"/>
      <c r="AE205" s="38"/>
      <c r="AT205" s="19" t="s">
        <v>288</v>
      </c>
      <c r="AU205" s="19" t="s">
        <v>89</v>
      </c>
    </row>
    <row r="206" s="2" customFormat="1" ht="24" customHeight="1">
      <c r="A206" s="38"/>
      <c r="B206" s="204"/>
      <c r="C206" s="205" t="s">
        <v>255</v>
      </c>
      <c r="D206" s="205" t="s">
        <v>170</v>
      </c>
      <c r="E206" s="206" t="s">
        <v>1314</v>
      </c>
      <c r="F206" s="207" t="s">
        <v>1315</v>
      </c>
      <c r="G206" s="208" t="s">
        <v>344</v>
      </c>
      <c r="H206" s="209">
        <v>48.658999999999999</v>
      </c>
      <c r="I206" s="210"/>
      <c r="J206" s="210"/>
      <c r="K206" s="211">
        <f>ROUND(P206*H206,2)</f>
        <v>0</v>
      </c>
      <c r="L206" s="207" t="s">
        <v>174</v>
      </c>
      <c r="M206" s="39"/>
      <c r="N206" s="212" t="s">
        <v>1</v>
      </c>
      <c r="O206" s="213" t="s">
        <v>43</v>
      </c>
      <c r="P206" s="214">
        <f>I206+J206</f>
        <v>0</v>
      </c>
      <c r="Q206" s="214">
        <f>ROUND(I206*H206,2)</f>
        <v>0</v>
      </c>
      <c r="R206" s="214">
        <f>ROUND(J206*H206,2)</f>
        <v>0</v>
      </c>
      <c r="S206" s="77"/>
      <c r="T206" s="215">
        <f>S206*H206</f>
        <v>0</v>
      </c>
      <c r="U206" s="215">
        <v>0</v>
      </c>
      <c r="V206" s="215">
        <f>U206*H206</f>
        <v>0</v>
      </c>
      <c r="W206" s="215">
        <v>0</v>
      </c>
      <c r="X206" s="216">
        <f>W206*H206</f>
        <v>0</v>
      </c>
      <c r="Y206" s="38"/>
      <c r="Z206" s="38"/>
      <c r="AA206" s="38"/>
      <c r="AB206" s="38"/>
      <c r="AC206" s="38"/>
      <c r="AD206" s="38"/>
      <c r="AE206" s="38"/>
      <c r="AR206" s="217" t="s">
        <v>185</v>
      </c>
      <c r="AT206" s="217" t="s">
        <v>170</v>
      </c>
      <c r="AU206" s="217" t="s">
        <v>89</v>
      </c>
      <c r="AY206" s="19" t="s">
        <v>167</v>
      </c>
      <c r="BE206" s="218">
        <f>IF(O206="základní",K206,0)</f>
        <v>0</v>
      </c>
      <c r="BF206" s="218">
        <f>IF(O206="snížená",K206,0)</f>
        <v>0</v>
      </c>
      <c r="BG206" s="218">
        <f>IF(O206="zákl. přenesená",K206,0)</f>
        <v>0</v>
      </c>
      <c r="BH206" s="218">
        <f>IF(O206="sníž. přenesená",K206,0)</f>
        <v>0</v>
      </c>
      <c r="BI206" s="218">
        <f>IF(O206="nulová",K206,0)</f>
        <v>0</v>
      </c>
      <c r="BJ206" s="19" t="s">
        <v>87</v>
      </c>
      <c r="BK206" s="218">
        <f>ROUND(P206*H206,2)</f>
        <v>0</v>
      </c>
      <c r="BL206" s="19" t="s">
        <v>185</v>
      </c>
      <c r="BM206" s="217" t="s">
        <v>1316</v>
      </c>
    </row>
    <row r="207" s="2" customFormat="1">
      <c r="A207" s="38"/>
      <c r="B207" s="39"/>
      <c r="C207" s="38"/>
      <c r="D207" s="219" t="s">
        <v>177</v>
      </c>
      <c r="E207" s="38"/>
      <c r="F207" s="220" t="s">
        <v>1317</v>
      </c>
      <c r="G207" s="38"/>
      <c r="H207" s="38"/>
      <c r="I207" s="134"/>
      <c r="J207" s="134"/>
      <c r="K207" s="38"/>
      <c r="L207" s="38"/>
      <c r="M207" s="39"/>
      <c r="N207" s="221"/>
      <c r="O207" s="222"/>
      <c r="P207" s="77"/>
      <c r="Q207" s="77"/>
      <c r="R207" s="77"/>
      <c r="S207" s="77"/>
      <c r="T207" s="77"/>
      <c r="U207" s="77"/>
      <c r="V207" s="77"/>
      <c r="W207" s="77"/>
      <c r="X207" s="78"/>
      <c r="Y207" s="38"/>
      <c r="Z207" s="38"/>
      <c r="AA207" s="38"/>
      <c r="AB207" s="38"/>
      <c r="AC207" s="38"/>
      <c r="AD207" s="38"/>
      <c r="AE207" s="38"/>
      <c r="AT207" s="19" t="s">
        <v>177</v>
      </c>
      <c r="AU207" s="19" t="s">
        <v>89</v>
      </c>
    </row>
    <row r="208" s="12" customFormat="1" ht="25.92" customHeight="1">
      <c r="A208" s="12"/>
      <c r="B208" s="190"/>
      <c r="C208" s="12"/>
      <c r="D208" s="191" t="s">
        <v>79</v>
      </c>
      <c r="E208" s="192" t="s">
        <v>434</v>
      </c>
      <c r="F208" s="192" t="s">
        <v>435</v>
      </c>
      <c r="G208" s="12"/>
      <c r="H208" s="12"/>
      <c r="I208" s="193"/>
      <c r="J208" s="193"/>
      <c r="K208" s="194">
        <f>BK208</f>
        <v>0</v>
      </c>
      <c r="L208" s="12"/>
      <c r="M208" s="190"/>
      <c r="N208" s="195"/>
      <c r="O208" s="196"/>
      <c r="P208" s="196"/>
      <c r="Q208" s="197">
        <f>Q209+Q227</f>
        <v>0</v>
      </c>
      <c r="R208" s="197">
        <f>R209+R227</f>
        <v>0</v>
      </c>
      <c r="S208" s="196"/>
      <c r="T208" s="198">
        <f>T209+T227</f>
        <v>0</v>
      </c>
      <c r="U208" s="196"/>
      <c r="V208" s="198">
        <f>V209+V227</f>
        <v>3.4215195</v>
      </c>
      <c r="W208" s="196"/>
      <c r="X208" s="199">
        <f>X209+X227</f>
        <v>0</v>
      </c>
      <c r="Y208" s="12"/>
      <c r="Z208" s="12"/>
      <c r="AA208" s="12"/>
      <c r="AB208" s="12"/>
      <c r="AC208" s="12"/>
      <c r="AD208" s="12"/>
      <c r="AE208" s="12"/>
      <c r="AR208" s="191" t="s">
        <v>89</v>
      </c>
      <c r="AT208" s="200" t="s">
        <v>79</v>
      </c>
      <c r="AU208" s="200" t="s">
        <v>80</v>
      </c>
      <c r="AY208" s="191" t="s">
        <v>167</v>
      </c>
      <c r="BK208" s="201">
        <f>BK209+BK227</f>
        <v>0</v>
      </c>
    </row>
    <row r="209" s="12" customFormat="1" ht="22.8" customHeight="1">
      <c r="A209" s="12"/>
      <c r="B209" s="190"/>
      <c r="C209" s="12"/>
      <c r="D209" s="191" t="s">
        <v>79</v>
      </c>
      <c r="E209" s="202" t="s">
        <v>1318</v>
      </c>
      <c r="F209" s="202" t="s">
        <v>1319</v>
      </c>
      <c r="G209" s="12"/>
      <c r="H209" s="12"/>
      <c r="I209" s="193"/>
      <c r="J209" s="193"/>
      <c r="K209" s="203">
        <f>BK209</f>
        <v>0</v>
      </c>
      <c r="L209" s="12"/>
      <c r="M209" s="190"/>
      <c r="N209" s="195"/>
      <c r="O209" s="196"/>
      <c r="P209" s="196"/>
      <c r="Q209" s="197">
        <f>SUM(Q210:Q226)</f>
        <v>0</v>
      </c>
      <c r="R209" s="197">
        <f>SUM(R210:R226)</f>
        <v>0</v>
      </c>
      <c r="S209" s="196"/>
      <c r="T209" s="198">
        <f>SUM(T210:T226)</f>
        <v>0</v>
      </c>
      <c r="U209" s="196"/>
      <c r="V209" s="198">
        <f>SUM(V210:V226)</f>
        <v>3.3599999999999999</v>
      </c>
      <c r="W209" s="196"/>
      <c r="X209" s="199">
        <f>SUM(X210:X226)</f>
        <v>0</v>
      </c>
      <c r="Y209" s="12"/>
      <c r="Z209" s="12"/>
      <c r="AA209" s="12"/>
      <c r="AB209" s="12"/>
      <c r="AC209" s="12"/>
      <c r="AD209" s="12"/>
      <c r="AE209" s="12"/>
      <c r="AR209" s="191" t="s">
        <v>89</v>
      </c>
      <c r="AT209" s="200" t="s">
        <v>79</v>
      </c>
      <c r="AU209" s="200" t="s">
        <v>87</v>
      </c>
      <c r="AY209" s="191" t="s">
        <v>167</v>
      </c>
      <c r="BK209" s="201">
        <f>SUM(BK210:BK226)</f>
        <v>0</v>
      </c>
    </row>
    <row r="210" s="2" customFormat="1" ht="24" customHeight="1">
      <c r="A210" s="38"/>
      <c r="B210" s="204"/>
      <c r="C210" s="205" t="s">
        <v>261</v>
      </c>
      <c r="D210" s="205" t="s">
        <v>170</v>
      </c>
      <c r="E210" s="206" t="s">
        <v>1320</v>
      </c>
      <c r="F210" s="207" t="s">
        <v>1321</v>
      </c>
      <c r="G210" s="208" t="s">
        <v>1218</v>
      </c>
      <c r="H210" s="209">
        <v>3200</v>
      </c>
      <c r="I210" s="210"/>
      <c r="J210" s="210"/>
      <c r="K210" s="211">
        <f>ROUND(P210*H210,2)</f>
        <v>0</v>
      </c>
      <c r="L210" s="207" t="s">
        <v>174</v>
      </c>
      <c r="M210" s="39"/>
      <c r="N210" s="212" t="s">
        <v>1</v>
      </c>
      <c r="O210" s="213" t="s">
        <v>43</v>
      </c>
      <c r="P210" s="214">
        <f>I210+J210</f>
        <v>0</v>
      </c>
      <c r="Q210" s="214">
        <f>ROUND(I210*H210,2)</f>
        <v>0</v>
      </c>
      <c r="R210" s="214">
        <f>ROUND(J210*H210,2)</f>
        <v>0</v>
      </c>
      <c r="S210" s="77"/>
      <c r="T210" s="215">
        <f>S210*H210</f>
        <v>0</v>
      </c>
      <c r="U210" s="215">
        <v>5.0000000000000002E-05</v>
      </c>
      <c r="V210" s="215">
        <f>U210*H210</f>
        <v>0.16</v>
      </c>
      <c r="W210" s="215">
        <v>0</v>
      </c>
      <c r="X210" s="216">
        <f>W210*H210</f>
        <v>0</v>
      </c>
      <c r="Y210" s="38"/>
      <c r="Z210" s="38"/>
      <c r="AA210" s="38"/>
      <c r="AB210" s="38"/>
      <c r="AC210" s="38"/>
      <c r="AD210" s="38"/>
      <c r="AE210" s="38"/>
      <c r="AR210" s="217" t="s">
        <v>246</v>
      </c>
      <c r="AT210" s="217" t="s">
        <v>170</v>
      </c>
      <c r="AU210" s="217" t="s">
        <v>89</v>
      </c>
      <c r="AY210" s="19" t="s">
        <v>167</v>
      </c>
      <c r="BE210" s="218">
        <f>IF(O210="základní",K210,0)</f>
        <v>0</v>
      </c>
      <c r="BF210" s="218">
        <f>IF(O210="snížená",K210,0)</f>
        <v>0</v>
      </c>
      <c r="BG210" s="218">
        <f>IF(O210="zákl. přenesená",K210,0)</f>
        <v>0</v>
      </c>
      <c r="BH210" s="218">
        <f>IF(O210="sníž. přenesená",K210,0)</f>
        <v>0</v>
      </c>
      <c r="BI210" s="218">
        <f>IF(O210="nulová",K210,0)</f>
        <v>0</v>
      </c>
      <c r="BJ210" s="19" t="s">
        <v>87</v>
      </c>
      <c r="BK210" s="218">
        <f>ROUND(P210*H210,2)</f>
        <v>0</v>
      </c>
      <c r="BL210" s="19" t="s">
        <v>246</v>
      </c>
      <c r="BM210" s="217" t="s">
        <v>1322</v>
      </c>
    </row>
    <row r="211" s="2" customFormat="1">
      <c r="A211" s="38"/>
      <c r="B211" s="39"/>
      <c r="C211" s="38"/>
      <c r="D211" s="219" t="s">
        <v>177</v>
      </c>
      <c r="E211" s="38"/>
      <c r="F211" s="220" t="s">
        <v>1323</v>
      </c>
      <c r="G211" s="38"/>
      <c r="H211" s="38"/>
      <c r="I211" s="134"/>
      <c r="J211" s="134"/>
      <c r="K211" s="38"/>
      <c r="L211" s="38"/>
      <c r="M211" s="39"/>
      <c r="N211" s="221"/>
      <c r="O211" s="222"/>
      <c r="P211" s="77"/>
      <c r="Q211" s="77"/>
      <c r="R211" s="77"/>
      <c r="S211" s="77"/>
      <c r="T211" s="77"/>
      <c r="U211" s="77"/>
      <c r="V211" s="77"/>
      <c r="W211" s="77"/>
      <c r="X211" s="78"/>
      <c r="Y211" s="38"/>
      <c r="Z211" s="38"/>
      <c r="AA211" s="38"/>
      <c r="AB211" s="38"/>
      <c r="AC211" s="38"/>
      <c r="AD211" s="38"/>
      <c r="AE211" s="38"/>
      <c r="AT211" s="19" t="s">
        <v>177</v>
      </c>
      <c r="AU211" s="19" t="s">
        <v>89</v>
      </c>
    </row>
    <row r="212" s="2" customFormat="1">
      <c r="A212" s="38"/>
      <c r="B212" s="39"/>
      <c r="C212" s="38"/>
      <c r="D212" s="219" t="s">
        <v>288</v>
      </c>
      <c r="E212" s="38"/>
      <c r="F212" s="223" t="s">
        <v>1324</v>
      </c>
      <c r="G212" s="38"/>
      <c r="H212" s="38"/>
      <c r="I212" s="134"/>
      <c r="J212" s="134"/>
      <c r="K212" s="38"/>
      <c r="L212" s="38"/>
      <c r="M212" s="39"/>
      <c r="N212" s="221"/>
      <c r="O212" s="222"/>
      <c r="P212" s="77"/>
      <c r="Q212" s="77"/>
      <c r="R212" s="77"/>
      <c r="S212" s="77"/>
      <c r="T212" s="77"/>
      <c r="U212" s="77"/>
      <c r="V212" s="77"/>
      <c r="W212" s="77"/>
      <c r="X212" s="78"/>
      <c r="Y212" s="38"/>
      <c r="Z212" s="38"/>
      <c r="AA212" s="38"/>
      <c r="AB212" s="38"/>
      <c r="AC212" s="38"/>
      <c r="AD212" s="38"/>
      <c r="AE212" s="38"/>
      <c r="AT212" s="19" t="s">
        <v>288</v>
      </c>
      <c r="AU212" s="19" t="s">
        <v>89</v>
      </c>
    </row>
    <row r="213" s="2" customFormat="1" ht="24" customHeight="1">
      <c r="A213" s="38"/>
      <c r="B213" s="204"/>
      <c r="C213" s="260" t="s">
        <v>266</v>
      </c>
      <c r="D213" s="260" t="s">
        <v>648</v>
      </c>
      <c r="E213" s="261" t="s">
        <v>1325</v>
      </c>
      <c r="F213" s="262" t="s">
        <v>1326</v>
      </c>
      <c r="G213" s="263" t="s">
        <v>344</v>
      </c>
      <c r="H213" s="264">
        <v>2.0659999999999998</v>
      </c>
      <c r="I213" s="265"/>
      <c r="J213" s="266"/>
      <c r="K213" s="267">
        <f>ROUND(P213*H213,2)</f>
        <v>0</v>
      </c>
      <c r="L213" s="262" t="s">
        <v>174</v>
      </c>
      <c r="M213" s="268"/>
      <c r="N213" s="269" t="s">
        <v>1</v>
      </c>
      <c r="O213" s="213" t="s">
        <v>43</v>
      </c>
      <c r="P213" s="214">
        <f>I213+J213</f>
        <v>0</v>
      </c>
      <c r="Q213" s="214">
        <f>ROUND(I213*H213,2)</f>
        <v>0</v>
      </c>
      <c r="R213" s="214">
        <f>ROUND(J213*H213,2)</f>
        <v>0</v>
      </c>
      <c r="S213" s="77"/>
      <c r="T213" s="215">
        <f>S213*H213</f>
        <v>0</v>
      </c>
      <c r="U213" s="215">
        <v>1</v>
      </c>
      <c r="V213" s="215">
        <f>U213*H213</f>
        <v>2.0659999999999998</v>
      </c>
      <c r="W213" s="215">
        <v>0</v>
      </c>
      <c r="X213" s="216">
        <f>W213*H213</f>
        <v>0</v>
      </c>
      <c r="Y213" s="38"/>
      <c r="Z213" s="38"/>
      <c r="AA213" s="38"/>
      <c r="AB213" s="38"/>
      <c r="AC213" s="38"/>
      <c r="AD213" s="38"/>
      <c r="AE213" s="38"/>
      <c r="AR213" s="217" t="s">
        <v>370</v>
      </c>
      <c r="AT213" s="217" t="s">
        <v>648</v>
      </c>
      <c r="AU213" s="217" t="s">
        <v>89</v>
      </c>
      <c r="AY213" s="19" t="s">
        <v>167</v>
      </c>
      <c r="BE213" s="218">
        <f>IF(O213="základní",K213,0)</f>
        <v>0</v>
      </c>
      <c r="BF213" s="218">
        <f>IF(O213="snížená",K213,0)</f>
        <v>0</v>
      </c>
      <c r="BG213" s="218">
        <f>IF(O213="zákl. přenesená",K213,0)</f>
        <v>0</v>
      </c>
      <c r="BH213" s="218">
        <f>IF(O213="sníž. přenesená",K213,0)</f>
        <v>0</v>
      </c>
      <c r="BI213" s="218">
        <f>IF(O213="nulová",K213,0)</f>
        <v>0</v>
      </c>
      <c r="BJ213" s="19" t="s">
        <v>87</v>
      </c>
      <c r="BK213" s="218">
        <f>ROUND(P213*H213,2)</f>
        <v>0</v>
      </c>
      <c r="BL213" s="19" t="s">
        <v>246</v>
      </c>
      <c r="BM213" s="217" t="s">
        <v>1327</v>
      </c>
    </row>
    <row r="214" s="2" customFormat="1">
      <c r="A214" s="38"/>
      <c r="B214" s="39"/>
      <c r="C214" s="38"/>
      <c r="D214" s="219" t="s">
        <v>177</v>
      </c>
      <c r="E214" s="38"/>
      <c r="F214" s="220" t="s">
        <v>1326</v>
      </c>
      <c r="G214" s="38"/>
      <c r="H214" s="38"/>
      <c r="I214" s="134"/>
      <c r="J214" s="134"/>
      <c r="K214" s="38"/>
      <c r="L214" s="38"/>
      <c r="M214" s="39"/>
      <c r="N214" s="221"/>
      <c r="O214" s="222"/>
      <c r="P214" s="77"/>
      <c r="Q214" s="77"/>
      <c r="R214" s="77"/>
      <c r="S214" s="77"/>
      <c r="T214" s="77"/>
      <c r="U214" s="77"/>
      <c r="V214" s="77"/>
      <c r="W214" s="77"/>
      <c r="X214" s="78"/>
      <c r="Y214" s="38"/>
      <c r="Z214" s="38"/>
      <c r="AA214" s="38"/>
      <c r="AB214" s="38"/>
      <c r="AC214" s="38"/>
      <c r="AD214" s="38"/>
      <c r="AE214" s="38"/>
      <c r="AT214" s="19" t="s">
        <v>177</v>
      </c>
      <c r="AU214" s="19" t="s">
        <v>89</v>
      </c>
    </row>
    <row r="215" s="2" customFormat="1">
      <c r="A215" s="38"/>
      <c r="B215" s="39"/>
      <c r="C215" s="38"/>
      <c r="D215" s="219" t="s">
        <v>189</v>
      </c>
      <c r="E215" s="38"/>
      <c r="F215" s="223" t="s">
        <v>1328</v>
      </c>
      <c r="G215" s="38"/>
      <c r="H215" s="38"/>
      <c r="I215" s="134"/>
      <c r="J215" s="134"/>
      <c r="K215" s="38"/>
      <c r="L215" s="38"/>
      <c r="M215" s="39"/>
      <c r="N215" s="221"/>
      <c r="O215" s="222"/>
      <c r="P215" s="77"/>
      <c r="Q215" s="77"/>
      <c r="R215" s="77"/>
      <c r="S215" s="77"/>
      <c r="T215" s="77"/>
      <c r="U215" s="77"/>
      <c r="V215" s="77"/>
      <c r="W215" s="77"/>
      <c r="X215" s="78"/>
      <c r="Y215" s="38"/>
      <c r="Z215" s="38"/>
      <c r="AA215" s="38"/>
      <c r="AB215" s="38"/>
      <c r="AC215" s="38"/>
      <c r="AD215" s="38"/>
      <c r="AE215" s="38"/>
      <c r="AT215" s="19" t="s">
        <v>189</v>
      </c>
      <c r="AU215" s="19" t="s">
        <v>89</v>
      </c>
    </row>
    <row r="216" s="13" customFormat="1">
      <c r="A216" s="13"/>
      <c r="B216" s="228"/>
      <c r="C216" s="13"/>
      <c r="D216" s="219" t="s">
        <v>291</v>
      </c>
      <c r="E216" s="229" t="s">
        <v>1</v>
      </c>
      <c r="F216" s="230" t="s">
        <v>1329</v>
      </c>
      <c r="G216" s="13"/>
      <c r="H216" s="231">
        <v>2.0659999999999998</v>
      </c>
      <c r="I216" s="232"/>
      <c r="J216" s="232"/>
      <c r="K216" s="13"/>
      <c r="L216" s="13"/>
      <c r="M216" s="228"/>
      <c r="N216" s="233"/>
      <c r="O216" s="234"/>
      <c r="P216" s="234"/>
      <c r="Q216" s="234"/>
      <c r="R216" s="234"/>
      <c r="S216" s="234"/>
      <c r="T216" s="234"/>
      <c r="U216" s="234"/>
      <c r="V216" s="234"/>
      <c r="W216" s="234"/>
      <c r="X216" s="235"/>
      <c r="Y216" s="13"/>
      <c r="Z216" s="13"/>
      <c r="AA216" s="13"/>
      <c r="AB216" s="13"/>
      <c r="AC216" s="13"/>
      <c r="AD216" s="13"/>
      <c r="AE216" s="13"/>
      <c r="AT216" s="229" t="s">
        <v>291</v>
      </c>
      <c r="AU216" s="229" t="s">
        <v>89</v>
      </c>
      <c r="AV216" s="13" t="s">
        <v>89</v>
      </c>
      <c r="AW216" s="13" t="s">
        <v>4</v>
      </c>
      <c r="AX216" s="13" t="s">
        <v>87</v>
      </c>
      <c r="AY216" s="229" t="s">
        <v>167</v>
      </c>
    </row>
    <row r="217" s="2" customFormat="1" ht="24" customHeight="1">
      <c r="A217" s="38"/>
      <c r="B217" s="204"/>
      <c r="C217" s="260" t="s">
        <v>8</v>
      </c>
      <c r="D217" s="260" t="s">
        <v>648</v>
      </c>
      <c r="E217" s="261" t="s">
        <v>1330</v>
      </c>
      <c r="F217" s="262" t="s">
        <v>1331</v>
      </c>
      <c r="G217" s="263" t="s">
        <v>344</v>
      </c>
      <c r="H217" s="264">
        <v>1.1339999999999999</v>
      </c>
      <c r="I217" s="265"/>
      <c r="J217" s="266"/>
      <c r="K217" s="267">
        <f>ROUND(P217*H217,2)</f>
        <v>0</v>
      </c>
      <c r="L217" s="262" t="s">
        <v>174</v>
      </c>
      <c r="M217" s="268"/>
      <c r="N217" s="269" t="s">
        <v>1</v>
      </c>
      <c r="O217" s="213" t="s">
        <v>43</v>
      </c>
      <c r="P217" s="214">
        <f>I217+J217</f>
        <v>0</v>
      </c>
      <c r="Q217" s="214">
        <f>ROUND(I217*H217,2)</f>
        <v>0</v>
      </c>
      <c r="R217" s="214">
        <f>ROUND(J217*H217,2)</f>
        <v>0</v>
      </c>
      <c r="S217" s="77"/>
      <c r="T217" s="215">
        <f>S217*H217</f>
        <v>0</v>
      </c>
      <c r="U217" s="215">
        <v>1</v>
      </c>
      <c r="V217" s="215">
        <f>U217*H217</f>
        <v>1.1339999999999999</v>
      </c>
      <c r="W217" s="215">
        <v>0</v>
      </c>
      <c r="X217" s="216">
        <f>W217*H217</f>
        <v>0</v>
      </c>
      <c r="Y217" s="38"/>
      <c r="Z217" s="38"/>
      <c r="AA217" s="38"/>
      <c r="AB217" s="38"/>
      <c r="AC217" s="38"/>
      <c r="AD217" s="38"/>
      <c r="AE217" s="38"/>
      <c r="AR217" s="217" t="s">
        <v>370</v>
      </c>
      <c r="AT217" s="217" t="s">
        <v>648</v>
      </c>
      <c r="AU217" s="217" t="s">
        <v>89</v>
      </c>
      <c r="AY217" s="19" t="s">
        <v>167</v>
      </c>
      <c r="BE217" s="218">
        <f>IF(O217="základní",K217,0)</f>
        <v>0</v>
      </c>
      <c r="BF217" s="218">
        <f>IF(O217="snížená",K217,0)</f>
        <v>0</v>
      </c>
      <c r="BG217" s="218">
        <f>IF(O217="zákl. přenesená",K217,0)</f>
        <v>0</v>
      </c>
      <c r="BH217" s="218">
        <f>IF(O217="sníž. přenesená",K217,0)</f>
        <v>0</v>
      </c>
      <c r="BI217" s="218">
        <f>IF(O217="nulová",K217,0)</f>
        <v>0</v>
      </c>
      <c r="BJ217" s="19" t="s">
        <v>87</v>
      </c>
      <c r="BK217" s="218">
        <f>ROUND(P217*H217,2)</f>
        <v>0</v>
      </c>
      <c r="BL217" s="19" t="s">
        <v>246</v>
      </c>
      <c r="BM217" s="217" t="s">
        <v>1332</v>
      </c>
    </row>
    <row r="218" s="2" customFormat="1">
      <c r="A218" s="38"/>
      <c r="B218" s="39"/>
      <c r="C218" s="38"/>
      <c r="D218" s="219" t="s">
        <v>177</v>
      </c>
      <c r="E218" s="38"/>
      <c r="F218" s="220" t="s">
        <v>1331</v>
      </c>
      <c r="G218" s="38"/>
      <c r="H218" s="38"/>
      <c r="I218" s="134"/>
      <c r="J218" s="134"/>
      <c r="K218" s="38"/>
      <c r="L218" s="38"/>
      <c r="M218" s="39"/>
      <c r="N218" s="221"/>
      <c r="O218" s="222"/>
      <c r="P218" s="77"/>
      <c r="Q218" s="77"/>
      <c r="R218" s="77"/>
      <c r="S218" s="77"/>
      <c r="T218" s="77"/>
      <c r="U218" s="77"/>
      <c r="V218" s="77"/>
      <c r="W218" s="77"/>
      <c r="X218" s="78"/>
      <c r="Y218" s="38"/>
      <c r="Z218" s="38"/>
      <c r="AA218" s="38"/>
      <c r="AB218" s="38"/>
      <c r="AC218" s="38"/>
      <c r="AD218" s="38"/>
      <c r="AE218" s="38"/>
      <c r="AT218" s="19" t="s">
        <v>177</v>
      </c>
      <c r="AU218" s="19" t="s">
        <v>89</v>
      </c>
    </row>
    <row r="219" s="2" customFormat="1">
      <c r="A219" s="38"/>
      <c r="B219" s="39"/>
      <c r="C219" s="38"/>
      <c r="D219" s="219" t="s">
        <v>189</v>
      </c>
      <c r="E219" s="38"/>
      <c r="F219" s="223" t="s">
        <v>1333</v>
      </c>
      <c r="G219" s="38"/>
      <c r="H219" s="38"/>
      <c r="I219" s="134"/>
      <c r="J219" s="134"/>
      <c r="K219" s="38"/>
      <c r="L219" s="38"/>
      <c r="M219" s="39"/>
      <c r="N219" s="221"/>
      <c r="O219" s="222"/>
      <c r="P219" s="77"/>
      <c r="Q219" s="77"/>
      <c r="R219" s="77"/>
      <c r="S219" s="77"/>
      <c r="T219" s="77"/>
      <c r="U219" s="77"/>
      <c r="V219" s="77"/>
      <c r="W219" s="77"/>
      <c r="X219" s="78"/>
      <c r="Y219" s="38"/>
      <c r="Z219" s="38"/>
      <c r="AA219" s="38"/>
      <c r="AB219" s="38"/>
      <c r="AC219" s="38"/>
      <c r="AD219" s="38"/>
      <c r="AE219" s="38"/>
      <c r="AT219" s="19" t="s">
        <v>189</v>
      </c>
      <c r="AU219" s="19" t="s">
        <v>89</v>
      </c>
    </row>
    <row r="220" s="13" customFormat="1">
      <c r="A220" s="13"/>
      <c r="B220" s="228"/>
      <c r="C220" s="13"/>
      <c r="D220" s="219" t="s">
        <v>291</v>
      </c>
      <c r="E220" s="229" t="s">
        <v>1</v>
      </c>
      <c r="F220" s="230" t="s">
        <v>1334</v>
      </c>
      <c r="G220" s="13"/>
      <c r="H220" s="231">
        <v>1.1339999999999999</v>
      </c>
      <c r="I220" s="232"/>
      <c r="J220" s="232"/>
      <c r="K220" s="13"/>
      <c r="L220" s="13"/>
      <c r="M220" s="228"/>
      <c r="N220" s="233"/>
      <c r="O220" s="234"/>
      <c r="P220" s="234"/>
      <c r="Q220" s="234"/>
      <c r="R220" s="234"/>
      <c r="S220" s="234"/>
      <c r="T220" s="234"/>
      <c r="U220" s="234"/>
      <c r="V220" s="234"/>
      <c r="W220" s="234"/>
      <c r="X220" s="235"/>
      <c r="Y220" s="13"/>
      <c r="Z220" s="13"/>
      <c r="AA220" s="13"/>
      <c r="AB220" s="13"/>
      <c r="AC220" s="13"/>
      <c r="AD220" s="13"/>
      <c r="AE220" s="13"/>
      <c r="AT220" s="229" t="s">
        <v>291</v>
      </c>
      <c r="AU220" s="229" t="s">
        <v>89</v>
      </c>
      <c r="AV220" s="13" t="s">
        <v>89</v>
      </c>
      <c r="AW220" s="13" t="s">
        <v>4</v>
      </c>
      <c r="AX220" s="13" t="s">
        <v>87</v>
      </c>
      <c r="AY220" s="229" t="s">
        <v>167</v>
      </c>
    </row>
    <row r="221" s="2" customFormat="1" ht="24" customHeight="1">
      <c r="A221" s="38"/>
      <c r="B221" s="204"/>
      <c r="C221" s="205" t="s">
        <v>420</v>
      </c>
      <c r="D221" s="205" t="s">
        <v>170</v>
      </c>
      <c r="E221" s="206" t="s">
        <v>1335</v>
      </c>
      <c r="F221" s="207" t="s">
        <v>1336</v>
      </c>
      <c r="G221" s="208" t="s">
        <v>344</v>
      </c>
      <c r="H221" s="209">
        <v>3.3599999999999999</v>
      </c>
      <c r="I221" s="210"/>
      <c r="J221" s="210"/>
      <c r="K221" s="211">
        <f>ROUND(P221*H221,2)</f>
        <v>0</v>
      </c>
      <c r="L221" s="207" t="s">
        <v>174</v>
      </c>
      <c r="M221" s="39"/>
      <c r="N221" s="212" t="s">
        <v>1</v>
      </c>
      <c r="O221" s="213" t="s">
        <v>43</v>
      </c>
      <c r="P221" s="214">
        <f>I221+J221</f>
        <v>0</v>
      </c>
      <c r="Q221" s="214">
        <f>ROUND(I221*H221,2)</f>
        <v>0</v>
      </c>
      <c r="R221" s="214">
        <f>ROUND(J221*H221,2)</f>
        <v>0</v>
      </c>
      <c r="S221" s="77"/>
      <c r="T221" s="215">
        <f>S221*H221</f>
        <v>0</v>
      </c>
      <c r="U221" s="215">
        <v>0</v>
      </c>
      <c r="V221" s="215">
        <f>U221*H221</f>
        <v>0</v>
      </c>
      <c r="W221" s="215">
        <v>0</v>
      </c>
      <c r="X221" s="216">
        <f>W221*H221</f>
        <v>0</v>
      </c>
      <c r="Y221" s="38"/>
      <c r="Z221" s="38"/>
      <c r="AA221" s="38"/>
      <c r="AB221" s="38"/>
      <c r="AC221" s="38"/>
      <c r="AD221" s="38"/>
      <c r="AE221" s="38"/>
      <c r="AR221" s="217" t="s">
        <v>185</v>
      </c>
      <c r="AT221" s="217" t="s">
        <v>170</v>
      </c>
      <c r="AU221" s="217" t="s">
        <v>89</v>
      </c>
      <c r="AY221" s="19" t="s">
        <v>167</v>
      </c>
      <c r="BE221" s="218">
        <f>IF(O221="základní",K221,0)</f>
        <v>0</v>
      </c>
      <c r="BF221" s="218">
        <f>IF(O221="snížená",K221,0)</f>
        <v>0</v>
      </c>
      <c r="BG221" s="218">
        <f>IF(O221="zákl. přenesená",K221,0)</f>
        <v>0</v>
      </c>
      <c r="BH221" s="218">
        <f>IF(O221="sníž. přenesená",K221,0)</f>
        <v>0</v>
      </c>
      <c r="BI221" s="218">
        <f>IF(O221="nulová",K221,0)</f>
        <v>0</v>
      </c>
      <c r="BJ221" s="19" t="s">
        <v>87</v>
      </c>
      <c r="BK221" s="218">
        <f>ROUND(P221*H221,2)</f>
        <v>0</v>
      </c>
      <c r="BL221" s="19" t="s">
        <v>185</v>
      </c>
      <c r="BM221" s="217" t="s">
        <v>1337</v>
      </c>
    </row>
    <row r="222" s="2" customFormat="1">
      <c r="A222" s="38"/>
      <c r="B222" s="39"/>
      <c r="C222" s="38"/>
      <c r="D222" s="219" t="s">
        <v>177</v>
      </c>
      <c r="E222" s="38"/>
      <c r="F222" s="220" t="s">
        <v>1338</v>
      </c>
      <c r="G222" s="38"/>
      <c r="H222" s="38"/>
      <c r="I222" s="134"/>
      <c r="J222" s="134"/>
      <c r="K222" s="38"/>
      <c r="L222" s="38"/>
      <c r="M222" s="39"/>
      <c r="N222" s="221"/>
      <c r="O222" s="222"/>
      <c r="P222" s="77"/>
      <c r="Q222" s="77"/>
      <c r="R222" s="77"/>
      <c r="S222" s="77"/>
      <c r="T222" s="77"/>
      <c r="U222" s="77"/>
      <c r="V222" s="77"/>
      <c r="W222" s="77"/>
      <c r="X222" s="78"/>
      <c r="Y222" s="38"/>
      <c r="Z222" s="38"/>
      <c r="AA222" s="38"/>
      <c r="AB222" s="38"/>
      <c r="AC222" s="38"/>
      <c r="AD222" s="38"/>
      <c r="AE222" s="38"/>
      <c r="AT222" s="19" t="s">
        <v>177</v>
      </c>
      <c r="AU222" s="19" t="s">
        <v>89</v>
      </c>
    </row>
    <row r="223" s="2" customFormat="1">
      <c r="A223" s="38"/>
      <c r="B223" s="39"/>
      <c r="C223" s="38"/>
      <c r="D223" s="219" t="s">
        <v>288</v>
      </c>
      <c r="E223" s="38"/>
      <c r="F223" s="223" t="s">
        <v>1339</v>
      </c>
      <c r="G223" s="38"/>
      <c r="H223" s="38"/>
      <c r="I223" s="134"/>
      <c r="J223" s="134"/>
      <c r="K223" s="38"/>
      <c r="L223" s="38"/>
      <c r="M223" s="39"/>
      <c r="N223" s="221"/>
      <c r="O223" s="222"/>
      <c r="P223" s="77"/>
      <c r="Q223" s="77"/>
      <c r="R223" s="77"/>
      <c r="S223" s="77"/>
      <c r="T223" s="77"/>
      <c r="U223" s="77"/>
      <c r="V223" s="77"/>
      <c r="W223" s="77"/>
      <c r="X223" s="78"/>
      <c r="Y223" s="38"/>
      <c r="Z223" s="38"/>
      <c r="AA223" s="38"/>
      <c r="AB223" s="38"/>
      <c r="AC223" s="38"/>
      <c r="AD223" s="38"/>
      <c r="AE223" s="38"/>
      <c r="AT223" s="19" t="s">
        <v>288</v>
      </c>
      <c r="AU223" s="19" t="s">
        <v>89</v>
      </c>
    </row>
    <row r="224" s="2" customFormat="1" ht="24" customHeight="1">
      <c r="A224" s="38"/>
      <c r="B224" s="204"/>
      <c r="C224" s="205" t="s">
        <v>428</v>
      </c>
      <c r="D224" s="205" t="s">
        <v>170</v>
      </c>
      <c r="E224" s="206" t="s">
        <v>1340</v>
      </c>
      <c r="F224" s="207" t="s">
        <v>1341</v>
      </c>
      <c r="G224" s="208" t="s">
        <v>344</v>
      </c>
      <c r="H224" s="209">
        <v>3.3599999999999999</v>
      </c>
      <c r="I224" s="210"/>
      <c r="J224" s="210"/>
      <c r="K224" s="211">
        <f>ROUND(P224*H224,2)</f>
        <v>0</v>
      </c>
      <c r="L224" s="207" t="s">
        <v>174</v>
      </c>
      <c r="M224" s="39"/>
      <c r="N224" s="212" t="s">
        <v>1</v>
      </c>
      <c r="O224" s="213" t="s">
        <v>43</v>
      </c>
      <c r="P224" s="214">
        <f>I224+J224</f>
        <v>0</v>
      </c>
      <c r="Q224" s="214">
        <f>ROUND(I224*H224,2)</f>
        <v>0</v>
      </c>
      <c r="R224" s="214">
        <f>ROUND(J224*H224,2)</f>
        <v>0</v>
      </c>
      <c r="S224" s="77"/>
      <c r="T224" s="215">
        <f>S224*H224</f>
        <v>0</v>
      </c>
      <c r="U224" s="215">
        <v>0</v>
      </c>
      <c r="V224" s="215">
        <f>U224*H224</f>
        <v>0</v>
      </c>
      <c r="W224" s="215">
        <v>0</v>
      </c>
      <c r="X224" s="216">
        <f>W224*H224</f>
        <v>0</v>
      </c>
      <c r="Y224" s="38"/>
      <c r="Z224" s="38"/>
      <c r="AA224" s="38"/>
      <c r="AB224" s="38"/>
      <c r="AC224" s="38"/>
      <c r="AD224" s="38"/>
      <c r="AE224" s="38"/>
      <c r="AR224" s="217" t="s">
        <v>246</v>
      </c>
      <c r="AT224" s="217" t="s">
        <v>170</v>
      </c>
      <c r="AU224" s="217" t="s">
        <v>89</v>
      </c>
      <c r="AY224" s="19" t="s">
        <v>167</v>
      </c>
      <c r="BE224" s="218">
        <f>IF(O224="základní",K224,0)</f>
        <v>0</v>
      </c>
      <c r="BF224" s="218">
        <f>IF(O224="snížená",K224,0)</f>
        <v>0</v>
      </c>
      <c r="BG224" s="218">
        <f>IF(O224="zákl. přenesená",K224,0)</f>
        <v>0</v>
      </c>
      <c r="BH224" s="218">
        <f>IF(O224="sníž. přenesená",K224,0)</f>
        <v>0</v>
      </c>
      <c r="BI224" s="218">
        <f>IF(O224="nulová",K224,0)</f>
        <v>0</v>
      </c>
      <c r="BJ224" s="19" t="s">
        <v>87</v>
      </c>
      <c r="BK224" s="218">
        <f>ROUND(P224*H224,2)</f>
        <v>0</v>
      </c>
      <c r="BL224" s="19" t="s">
        <v>246</v>
      </c>
      <c r="BM224" s="217" t="s">
        <v>1342</v>
      </c>
    </row>
    <row r="225" s="2" customFormat="1">
      <c r="A225" s="38"/>
      <c r="B225" s="39"/>
      <c r="C225" s="38"/>
      <c r="D225" s="219" t="s">
        <v>177</v>
      </c>
      <c r="E225" s="38"/>
      <c r="F225" s="220" t="s">
        <v>1343</v>
      </c>
      <c r="G225" s="38"/>
      <c r="H225" s="38"/>
      <c r="I225" s="134"/>
      <c r="J225" s="134"/>
      <c r="K225" s="38"/>
      <c r="L225" s="38"/>
      <c r="M225" s="39"/>
      <c r="N225" s="221"/>
      <c r="O225" s="222"/>
      <c r="P225" s="77"/>
      <c r="Q225" s="77"/>
      <c r="R225" s="77"/>
      <c r="S225" s="77"/>
      <c r="T225" s="77"/>
      <c r="U225" s="77"/>
      <c r="V225" s="77"/>
      <c r="W225" s="77"/>
      <c r="X225" s="78"/>
      <c r="Y225" s="38"/>
      <c r="Z225" s="38"/>
      <c r="AA225" s="38"/>
      <c r="AB225" s="38"/>
      <c r="AC225" s="38"/>
      <c r="AD225" s="38"/>
      <c r="AE225" s="38"/>
      <c r="AT225" s="19" t="s">
        <v>177</v>
      </c>
      <c r="AU225" s="19" t="s">
        <v>89</v>
      </c>
    </row>
    <row r="226" s="2" customFormat="1">
      <c r="A226" s="38"/>
      <c r="B226" s="39"/>
      <c r="C226" s="38"/>
      <c r="D226" s="219" t="s">
        <v>288</v>
      </c>
      <c r="E226" s="38"/>
      <c r="F226" s="223" t="s">
        <v>1339</v>
      </c>
      <c r="G226" s="38"/>
      <c r="H226" s="38"/>
      <c r="I226" s="134"/>
      <c r="J226" s="134"/>
      <c r="K226" s="38"/>
      <c r="L226" s="38"/>
      <c r="M226" s="39"/>
      <c r="N226" s="221"/>
      <c r="O226" s="222"/>
      <c r="P226" s="77"/>
      <c r="Q226" s="77"/>
      <c r="R226" s="77"/>
      <c r="S226" s="77"/>
      <c r="T226" s="77"/>
      <c r="U226" s="77"/>
      <c r="V226" s="77"/>
      <c r="W226" s="77"/>
      <c r="X226" s="78"/>
      <c r="Y226" s="38"/>
      <c r="Z226" s="38"/>
      <c r="AA226" s="38"/>
      <c r="AB226" s="38"/>
      <c r="AC226" s="38"/>
      <c r="AD226" s="38"/>
      <c r="AE226" s="38"/>
      <c r="AT226" s="19" t="s">
        <v>288</v>
      </c>
      <c r="AU226" s="19" t="s">
        <v>89</v>
      </c>
    </row>
    <row r="227" s="12" customFormat="1" ht="22.8" customHeight="1">
      <c r="A227" s="12"/>
      <c r="B227" s="190"/>
      <c r="C227" s="12"/>
      <c r="D227" s="191" t="s">
        <v>79</v>
      </c>
      <c r="E227" s="202" t="s">
        <v>1344</v>
      </c>
      <c r="F227" s="202" t="s">
        <v>1345</v>
      </c>
      <c r="G227" s="12"/>
      <c r="H227" s="12"/>
      <c r="I227" s="193"/>
      <c r="J227" s="193"/>
      <c r="K227" s="203">
        <f>BK227</f>
        <v>0</v>
      </c>
      <c r="L227" s="12"/>
      <c r="M227" s="190"/>
      <c r="N227" s="195"/>
      <c r="O227" s="196"/>
      <c r="P227" s="196"/>
      <c r="Q227" s="197">
        <f>SUM(Q228:Q236)</f>
        <v>0</v>
      </c>
      <c r="R227" s="197">
        <f>SUM(R228:R236)</f>
        <v>0</v>
      </c>
      <c r="S227" s="196"/>
      <c r="T227" s="198">
        <f>SUM(T228:T236)</f>
        <v>0</v>
      </c>
      <c r="U227" s="196"/>
      <c r="V227" s="198">
        <f>SUM(V228:V236)</f>
        <v>0.061519500000000005</v>
      </c>
      <c r="W227" s="196"/>
      <c r="X227" s="199">
        <f>SUM(X228:X236)</f>
        <v>0</v>
      </c>
      <c r="Y227" s="12"/>
      <c r="Z227" s="12"/>
      <c r="AA227" s="12"/>
      <c r="AB227" s="12"/>
      <c r="AC227" s="12"/>
      <c r="AD227" s="12"/>
      <c r="AE227" s="12"/>
      <c r="AR227" s="191" t="s">
        <v>89</v>
      </c>
      <c r="AT227" s="200" t="s">
        <v>79</v>
      </c>
      <c r="AU227" s="200" t="s">
        <v>87</v>
      </c>
      <c r="AY227" s="191" t="s">
        <v>167</v>
      </c>
      <c r="BK227" s="201">
        <f>SUM(BK228:BK236)</f>
        <v>0</v>
      </c>
    </row>
    <row r="228" s="2" customFormat="1" ht="24" customHeight="1">
      <c r="A228" s="38"/>
      <c r="B228" s="204"/>
      <c r="C228" s="205" t="s">
        <v>345</v>
      </c>
      <c r="D228" s="205" t="s">
        <v>170</v>
      </c>
      <c r="E228" s="206" t="s">
        <v>1346</v>
      </c>
      <c r="F228" s="207" t="s">
        <v>1347</v>
      </c>
      <c r="G228" s="208" t="s">
        <v>305</v>
      </c>
      <c r="H228" s="209">
        <v>97.650000000000006</v>
      </c>
      <c r="I228" s="210"/>
      <c r="J228" s="210"/>
      <c r="K228" s="211">
        <f>ROUND(P228*H228,2)</f>
        <v>0</v>
      </c>
      <c r="L228" s="207" t="s">
        <v>174</v>
      </c>
      <c r="M228" s="39"/>
      <c r="N228" s="212" t="s">
        <v>1</v>
      </c>
      <c r="O228" s="213" t="s">
        <v>43</v>
      </c>
      <c r="P228" s="214">
        <f>I228+J228</f>
        <v>0</v>
      </c>
      <c r="Q228" s="214">
        <f>ROUND(I228*H228,2)</f>
        <v>0</v>
      </c>
      <c r="R228" s="214">
        <f>ROUND(J228*H228,2)</f>
        <v>0</v>
      </c>
      <c r="S228" s="77"/>
      <c r="T228" s="215">
        <f>S228*H228</f>
        <v>0</v>
      </c>
      <c r="U228" s="215">
        <v>8.0000000000000007E-05</v>
      </c>
      <c r="V228" s="215">
        <f>U228*H228</f>
        <v>0.0078120000000000012</v>
      </c>
      <c r="W228" s="215">
        <v>0</v>
      </c>
      <c r="X228" s="216">
        <f>W228*H228</f>
        <v>0</v>
      </c>
      <c r="Y228" s="38"/>
      <c r="Z228" s="38"/>
      <c r="AA228" s="38"/>
      <c r="AB228" s="38"/>
      <c r="AC228" s="38"/>
      <c r="AD228" s="38"/>
      <c r="AE228" s="38"/>
      <c r="AR228" s="217" t="s">
        <v>246</v>
      </c>
      <c r="AT228" s="217" t="s">
        <v>170</v>
      </c>
      <c r="AU228" s="217" t="s">
        <v>89</v>
      </c>
      <c r="AY228" s="19" t="s">
        <v>167</v>
      </c>
      <c r="BE228" s="218">
        <f>IF(O228="základní",K228,0)</f>
        <v>0</v>
      </c>
      <c r="BF228" s="218">
        <f>IF(O228="snížená",K228,0)</f>
        <v>0</v>
      </c>
      <c r="BG228" s="218">
        <f>IF(O228="zákl. přenesená",K228,0)</f>
        <v>0</v>
      </c>
      <c r="BH228" s="218">
        <f>IF(O228="sníž. přenesená",K228,0)</f>
        <v>0</v>
      </c>
      <c r="BI228" s="218">
        <f>IF(O228="nulová",K228,0)</f>
        <v>0</v>
      </c>
      <c r="BJ228" s="19" t="s">
        <v>87</v>
      </c>
      <c r="BK228" s="218">
        <f>ROUND(P228*H228,2)</f>
        <v>0</v>
      </c>
      <c r="BL228" s="19" t="s">
        <v>246</v>
      </c>
      <c r="BM228" s="217" t="s">
        <v>1348</v>
      </c>
    </row>
    <row r="229" s="2" customFormat="1">
      <c r="A229" s="38"/>
      <c r="B229" s="39"/>
      <c r="C229" s="38"/>
      <c r="D229" s="219" t="s">
        <v>177</v>
      </c>
      <c r="E229" s="38"/>
      <c r="F229" s="220" t="s">
        <v>1349</v>
      </c>
      <c r="G229" s="38"/>
      <c r="H229" s="38"/>
      <c r="I229" s="134"/>
      <c r="J229" s="134"/>
      <c r="K229" s="38"/>
      <c r="L229" s="38"/>
      <c r="M229" s="39"/>
      <c r="N229" s="221"/>
      <c r="O229" s="222"/>
      <c r="P229" s="77"/>
      <c r="Q229" s="77"/>
      <c r="R229" s="77"/>
      <c r="S229" s="77"/>
      <c r="T229" s="77"/>
      <c r="U229" s="77"/>
      <c r="V229" s="77"/>
      <c r="W229" s="77"/>
      <c r="X229" s="78"/>
      <c r="Y229" s="38"/>
      <c r="Z229" s="38"/>
      <c r="AA229" s="38"/>
      <c r="AB229" s="38"/>
      <c r="AC229" s="38"/>
      <c r="AD229" s="38"/>
      <c r="AE229" s="38"/>
      <c r="AT229" s="19" t="s">
        <v>177</v>
      </c>
      <c r="AU229" s="19" t="s">
        <v>89</v>
      </c>
    </row>
    <row r="230" s="2" customFormat="1" ht="24" customHeight="1">
      <c r="A230" s="38"/>
      <c r="B230" s="204"/>
      <c r="C230" s="205" t="s">
        <v>443</v>
      </c>
      <c r="D230" s="205" t="s">
        <v>170</v>
      </c>
      <c r="E230" s="206" t="s">
        <v>1350</v>
      </c>
      <c r="F230" s="207" t="s">
        <v>1351</v>
      </c>
      <c r="G230" s="208" t="s">
        <v>305</v>
      </c>
      <c r="H230" s="209">
        <v>97.650000000000006</v>
      </c>
      <c r="I230" s="210"/>
      <c r="J230" s="210"/>
      <c r="K230" s="211">
        <f>ROUND(P230*H230,2)</f>
        <v>0</v>
      </c>
      <c r="L230" s="207" t="s">
        <v>174</v>
      </c>
      <c r="M230" s="39"/>
      <c r="N230" s="212" t="s">
        <v>1</v>
      </c>
      <c r="O230" s="213" t="s">
        <v>43</v>
      </c>
      <c r="P230" s="214">
        <f>I230+J230</f>
        <v>0</v>
      </c>
      <c r="Q230" s="214">
        <f>ROUND(I230*H230,2)</f>
        <v>0</v>
      </c>
      <c r="R230" s="214">
        <f>ROUND(J230*H230,2)</f>
        <v>0</v>
      </c>
      <c r="S230" s="77"/>
      <c r="T230" s="215">
        <f>S230*H230</f>
        <v>0</v>
      </c>
      <c r="U230" s="215">
        <v>0.00013999999999999999</v>
      </c>
      <c r="V230" s="215">
        <f>U230*H230</f>
        <v>0.013670999999999999</v>
      </c>
      <c r="W230" s="215">
        <v>0</v>
      </c>
      <c r="X230" s="216">
        <f>W230*H230</f>
        <v>0</v>
      </c>
      <c r="Y230" s="38"/>
      <c r="Z230" s="38"/>
      <c r="AA230" s="38"/>
      <c r="AB230" s="38"/>
      <c r="AC230" s="38"/>
      <c r="AD230" s="38"/>
      <c r="AE230" s="38"/>
      <c r="AR230" s="217" t="s">
        <v>246</v>
      </c>
      <c r="AT230" s="217" t="s">
        <v>170</v>
      </c>
      <c r="AU230" s="217" t="s">
        <v>89</v>
      </c>
      <c r="AY230" s="19" t="s">
        <v>167</v>
      </c>
      <c r="BE230" s="218">
        <f>IF(O230="základní",K230,0)</f>
        <v>0</v>
      </c>
      <c r="BF230" s="218">
        <f>IF(O230="snížená",K230,0)</f>
        <v>0</v>
      </c>
      <c r="BG230" s="218">
        <f>IF(O230="zákl. přenesená",K230,0)</f>
        <v>0</v>
      </c>
      <c r="BH230" s="218">
        <f>IF(O230="sníž. přenesená",K230,0)</f>
        <v>0</v>
      </c>
      <c r="BI230" s="218">
        <f>IF(O230="nulová",K230,0)</f>
        <v>0</v>
      </c>
      <c r="BJ230" s="19" t="s">
        <v>87</v>
      </c>
      <c r="BK230" s="218">
        <f>ROUND(P230*H230,2)</f>
        <v>0</v>
      </c>
      <c r="BL230" s="19" t="s">
        <v>246</v>
      </c>
      <c r="BM230" s="217" t="s">
        <v>1352</v>
      </c>
    </row>
    <row r="231" s="2" customFormat="1">
      <c r="A231" s="38"/>
      <c r="B231" s="39"/>
      <c r="C231" s="38"/>
      <c r="D231" s="219" t="s">
        <v>177</v>
      </c>
      <c r="E231" s="38"/>
      <c r="F231" s="220" t="s">
        <v>1353</v>
      </c>
      <c r="G231" s="38"/>
      <c r="H231" s="38"/>
      <c r="I231" s="134"/>
      <c r="J231" s="134"/>
      <c r="K231" s="38"/>
      <c r="L231" s="38"/>
      <c r="M231" s="39"/>
      <c r="N231" s="221"/>
      <c r="O231" s="222"/>
      <c r="P231" s="77"/>
      <c r="Q231" s="77"/>
      <c r="R231" s="77"/>
      <c r="S231" s="77"/>
      <c r="T231" s="77"/>
      <c r="U231" s="77"/>
      <c r="V231" s="77"/>
      <c r="W231" s="77"/>
      <c r="X231" s="78"/>
      <c r="Y231" s="38"/>
      <c r="Z231" s="38"/>
      <c r="AA231" s="38"/>
      <c r="AB231" s="38"/>
      <c r="AC231" s="38"/>
      <c r="AD231" s="38"/>
      <c r="AE231" s="38"/>
      <c r="AT231" s="19" t="s">
        <v>177</v>
      </c>
      <c r="AU231" s="19" t="s">
        <v>89</v>
      </c>
    </row>
    <row r="232" s="2" customFormat="1" ht="24" customHeight="1">
      <c r="A232" s="38"/>
      <c r="B232" s="204"/>
      <c r="C232" s="205" t="s">
        <v>350</v>
      </c>
      <c r="D232" s="205" t="s">
        <v>170</v>
      </c>
      <c r="E232" s="206" t="s">
        <v>1354</v>
      </c>
      <c r="F232" s="207" t="s">
        <v>1355</v>
      </c>
      <c r="G232" s="208" t="s">
        <v>305</v>
      </c>
      <c r="H232" s="209">
        <v>97.650000000000006</v>
      </c>
      <c r="I232" s="210"/>
      <c r="J232" s="210"/>
      <c r="K232" s="211">
        <f>ROUND(P232*H232,2)</f>
        <v>0</v>
      </c>
      <c r="L232" s="207" t="s">
        <v>174</v>
      </c>
      <c r="M232" s="39"/>
      <c r="N232" s="212" t="s">
        <v>1</v>
      </c>
      <c r="O232" s="213" t="s">
        <v>43</v>
      </c>
      <c r="P232" s="214">
        <f>I232+J232</f>
        <v>0</v>
      </c>
      <c r="Q232" s="214">
        <f>ROUND(I232*H232,2)</f>
        <v>0</v>
      </c>
      <c r="R232" s="214">
        <f>ROUND(J232*H232,2)</f>
        <v>0</v>
      </c>
      <c r="S232" s="77"/>
      <c r="T232" s="215">
        <f>S232*H232</f>
        <v>0</v>
      </c>
      <c r="U232" s="215">
        <v>0.00017000000000000001</v>
      </c>
      <c r="V232" s="215">
        <f>U232*H232</f>
        <v>0.016600500000000001</v>
      </c>
      <c r="W232" s="215">
        <v>0</v>
      </c>
      <c r="X232" s="216">
        <f>W232*H232</f>
        <v>0</v>
      </c>
      <c r="Y232" s="38"/>
      <c r="Z232" s="38"/>
      <c r="AA232" s="38"/>
      <c r="AB232" s="38"/>
      <c r="AC232" s="38"/>
      <c r="AD232" s="38"/>
      <c r="AE232" s="38"/>
      <c r="AR232" s="217" t="s">
        <v>246</v>
      </c>
      <c r="AT232" s="217" t="s">
        <v>170</v>
      </c>
      <c r="AU232" s="217" t="s">
        <v>89</v>
      </c>
      <c r="AY232" s="19" t="s">
        <v>167</v>
      </c>
      <c r="BE232" s="218">
        <f>IF(O232="základní",K232,0)</f>
        <v>0</v>
      </c>
      <c r="BF232" s="218">
        <f>IF(O232="snížená",K232,0)</f>
        <v>0</v>
      </c>
      <c r="BG232" s="218">
        <f>IF(O232="zákl. přenesená",K232,0)</f>
        <v>0</v>
      </c>
      <c r="BH232" s="218">
        <f>IF(O232="sníž. přenesená",K232,0)</f>
        <v>0</v>
      </c>
      <c r="BI232" s="218">
        <f>IF(O232="nulová",K232,0)</f>
        <v>0</v>
      </c>
      <c r="BJ232" s="19" t="s">
        <v>87</v>
      </c>
      <c r="BK232" s="218">
        <f>ROUND(P232*H232,2)</f>
        <v>0</v>
      </c>
      <c r="BL232" s="19" t="s">
        <v>246</v>
      </c>
      <c r="BM232" s="217" t="s">
        <v>1356</v>
      </c>
    </row>
    <row r="233" s="2" customFormat="1">
      <c r="A233" s="38"/>
      <c r="B233" s="39"/>
      <c r="C233" s="38"/>
      <c r="D233" s="219" t="s">
        <v>177</v>
      </c>
      <c r="E233" s="38"/>
      <c r="F233" s="220" t="s">
        <v>1357</v>
      </c>
      <c r="G233" s="38"/>
      <c r="H233" s="38"/>
      <c r="I233" s="134"/>
      <c r="J233" s="134"/>
      <c r="K233" s="38"/>
      <c r="L233" s="38"/>
      <c r="M233" s="39"/>
      <c r="N233" s="221"/>
      <c r="O233" s="222"/>
      <c r="P233" s="77"/>
      <c r="Q233" s="77"/>
      <c r="R233" s="77"/>
      <c r="S233" s="77"/>
      <c r="T233" s="77"/>
      <c r="U233" s="77"/>
      <c r="V233" s="77"/>
      <c r="W233" s="77"/>
      <c r="X233" s="78"/>
      <c r="Y233" s="38"/>
      <c r="Z233" s="38"/>
      <c r="AA233" s="38"/>
      <c r="AB233" s="38"/>
      <c r="AC233" s="38"/>
      <c r="AD233" s="38"/>
      <c r="AE233" s="38"/>
      <c r="AT233" s="19" t="s">
        <v>177</v>
      </c>
      <c r="AU233" s="19" t="s">
        <v>89</v>
      </c>
    </row>
    <row r="234" s="2" customFormat="1" ht="24" customHeight="1">
      <c r="A234" s="38"/>
      <c r="B234" s="204"/>
      <c r="C234" s="205" t="s">
        <v>459</v>
      </c>
      <c r="D234" s="205" t="s">
        <v>170</v>
      </c>
      <c r="E234" s="206" t="s">
        <v>1358</v>
      </c>
      <c r="F234" s="207" t="s">
        <v>1359</v>
      </c>
      <c r="G234" s="208" t="s">
        <v>305</v>
      </c>
      <c r="H234" s="209">
        <v>195.30000000000001</v>
      </c>
      <c r="I234" s="210"/>
      <c r="J234" s="210"/>
      <c r="K234" s="211">
        <f>ROUND(P234*H234,2)</f>
        <v>0</v>
      </c>
      <c r="L234" s="207" t="s">
        <v>174</v>
      </c>
      <c r="M234" s="39"/>
      <c r="N234" s="212" t="s">
        <v>1</v>
      </c>
      <c r="O234" s="213" t="s">
        <v>43</v>
      </c>
      <c r="P234" s="214">
        <f>I234+J234</f>
        <v>0</v>
      </c>
      <c r="Q234" s="214">
        <f>ROUND(I234*H234,2)</f>
        <v>0</v>
      </c>
      <c r="R234" s="214">
        <f>ROUND(J234*H234,2)</f>
        <v>0</v>
      </c>
      <c r="S234" s="77"/>
      <c r="T234" s="215">
        <f>S234*H234</f>
        <v>0</v>
      </c>
      <c r="U234" s="215">
        <v>0.00012</v>
      </c>
      <c r="V234" s="215">
        <f>U234*H234</f>
        <v>0.023436000000000002</v>
      </c>
      <c r="W234" s="215">
        <v>0</v>
      </c>
      <c r="X234" s="216">
        <f>W234*H234</f>
        <v>0</v>
      </c>
      <c r="Y234" s="38"/>
      <c r="Z234" s="38"/>
      <c r="AA234" s="38"/>
      <c r="AB234" s="38"/>
      <c r="AC234" s="38"/>
      <c r="AD234" s="38"/>
      <c r="AE234" s="38"/>
      <c r="AR234" s="217" t="s">
        <v>246</v>
      </c>
      <c r="AT234" s="217" t="s">
        <v>170</v>
      </c>
      <c r="AU234" s="217" t="s">
        <v>89</v>
      </c>
      <c r="AY234" s="19" t="s">
        <v>167</v>
      </c>
      <c r="BE234" s="218">
        <f>IF(O234="základní",K234,0)</f>
        <v>0</v>
      </c>
      <c r="BF234" s="218">
        <f>IF(O234="snížená",K234,0)</f>
        <v>0</v>
      </c>
      <c r="BG234" s="218">
        <f>IF(O234="zákl. přenesená",K234,0)</f>
        <v>0</v>
      </c>
      <c r="BH234" s="218">
        <f>IF(O234="sníž. přenesená",K234,0)</f>
        <v>0</v>
      </c>
      <c r="BI234" s="218">
        <f>IF(O234="nulová",K234,0)</f>
        <v>0</v>
      </c>
      <c r="BJ234" s="19" t="s">
        <v>87</v>
      </c>
      <c r="BK234" s="218">
        <f>ROUND(P234*H234,2)</f>
        <v>0</v>
      </c>
      <c r="BL234" s="19" t="s">
        <v>246</v>
      </c>
      <c r="BM234" s="217" t="s">
        <v>1360</v>
      </c>
    </row>
    <row r="235" s="2" customFormat="1">
      <c r="A235" s="38"/>
      <c r="B235" s="39"/>
      <c r="C235" s="38"/>
      <c r="D235" s="219" t="s">
        <v>177</v>
      </c>
      <c r="E235" s="38"/>
      <c r="F235" s="220" t="s">
        <v>1361</v>
      </c>
      <c r="G235" s="38"/>
      <c r="H235" s="38"/>
      <c r="I235" s="134"/>
      <c r="J235" s="134"/>
      <c r="K235" s="38"/>
      <c r="L235" s="38"/>
      <c r="M235" s="39"/>
      <c r="N235" s="221"/>
      <c r="O235" s="222"/>
      <c r="P235" s="77"/>
      <c r="Q235" s="77"/>
      <c r="R235" s="77"/>
      <c r="S235" s="77"/>
      <c r="T235" s="77"/>
      <c r="U235" s="77"/>
      <c r="V235" s="77"/>
      <c r="W235" s="77"/>
      <c r="X235" s="78"/>
      <c r="Y235" s="38"/>
      <c r="Z235" s="38"/>
      <c r="AA235" s="38"/>
      <c r="AB235" s="38"/>
      <c r="AC235" s="38"/>
      <c r="AD235" s="38"/>
      <c r="AE235" s="38"/>
      <c r="AT235" s="19" t="s">
        <v>177</v>
      </c>
      <c r="AU235" s="19" t="s">
        <v>89</v>
      </c>
    </row>
    <row r="236" s="13" customFormat="1">
      <c r="A236" s="13"/>
      <c r="B236" s="228"/>
      <c r="C236" s="13"/>
      <c r="D236" s="219" t="s">
        <v>291</v>
      </c>
      <c r="E236" s="13"/>
      <c r="F236" s="230" t="s">
        <v>1362</v>
      </c>
      <c r="G236" s="13"/>
      <c r="H236" s="231">
        <v>195.30000000000001</v>
      </c>
      <c r="I236" s="232"/>
      <c r="J236" s="232"/>
      <c r="K236" s="13"/>
      <c r="L236" s="13"/>
      <c r="M236" s="228"/>
      <c r="N236" s="270"/>
      <c r="O236" s="271"/>
      <c r="P236" s="271"/>
      <c r="Q236" s="271"/>
      <c r="R236" s="271"/>
      <c r="S236" s="271"/>
      <c r="T236" s="271"/>
      <c r="U236" s="271"/>
      <c r="V236" s="271"/>
      <c r="W236" s="271"/>
      <c r="X236" s="272"/>
      <c r="Y236" s="13"/>
      <c r="Z236" s="13"/>
      <c r="AA236" s="13"/>
      <c r="AB236" s="13"/>
      <c r="AC236" s="13"/>
      <c r="AD236" s="13"/>
      <c r="AE236" s="13"/>
      <c r="AT236" s="229" t="s">
        <v>291</v>
      </c>
      <c r="AU236" s="229" t="s">
        <v>89</v>
      </c>
      <c r="AV236" s="13" t="s">
        <v>89</v>
      </c>
      <c r="AW236" s="13" t="s">
        <v>3</v>
      </c>
      <c r="AX236" s="13" t="s">
        <v>87</v>
      </c>
      <c r="AY236" s="229" t="s">
        <v>167</v>
      </c>
    </row>
    <row r="237" s="2" customFormat="1" ht="6.96" customHeight="1">
      <c r="A237" s="38"/>
      <c r="B237" s="60"/>
      <c r="C237" s="61"/>
      <c r="D237" s="61"/>
      <c r="E237" s="61"/>
      <c r="F237" s="61"/>
      <c r="G237" s="61"/>
      <c r="H237" s="61"/>
      <c r="I237" s="160"/>
      <c r="J237" s="160"/>
      <c r="K237" s="61"/>
      <c r="L237" s="61"/>
      <c r="M237" s="39"/>
      <c r="N237" s="38"/>
      <c r="P237" s="38"/>
      <c r="Q237" s="38"/>
      <c r="R237" s="38"/>
      <c r="S237" s="38"/>
      <c r="T237" s="38"/>
      <c r="U237" s="38"/>
      <c r="V237" s="38"/>
      <c r="W237" s="38"/>
      <c r="X237" s="38"/>
      <c r="Y237" s="38"/>
      <c r="Z237" s="38"/>
      <c r="AA237" s="38"/>
      <c r="AB237" s="38"/>
      <c r="AC237" s="38"/>
      <c r="AD237" s="38"/>
      <c r="AE237" s="38"/>
    </row>
  </sheetData>
  <autoFilter ref="C129:L236"/>
  <mergeCells count="12">
    <mergeCell ref="E7:H7"/>
    <mergeCell ref="E9:H9"/>
    <mergeCell ref="E11:H11"/>
    <mergeCell ref="E20:H20"/>
    <mergeCell ref="E29:H29"/>
    <mergeCell ref="E85:H85"/>
    <mergeCell ref="E87:H87"/>
    <mergeCell ref="E89:H89"/>
    <mergeCell ref="E118:H118"/>
    <mergeCell ref="E120:H120"/>
    <mergeCell ref="E122:H122"/>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106</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1363</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ROUND(K131,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ROUND((SUM(BE131:BE221)),  2)</f>
        <v>0</v>
      </c>
      <c r="G37" s="38"/>
      <c r="H37" s="38"/>
      <c r="I37" s="147">
        <v>0.20999999999999999</v>
      </c>
      <c r="J37" s="134"/>
      <c r="K37" s="143">
        <f>ROUND(((SUM(BE131:BE221))*I37),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ROUND((SUM(BF131:BF221)),  2)</f>
        <v>0</v>
      </c>
      <c r="G38" s="38"/>
      <c r="H38" s="38"/>
      <c r="I38" s="147">
        <v>0.14999999999999999</v>
      </c>
      <c r="J38" s="134"/>
      <c r="K38" s="143">
        <f>ROUND(((SUM(BF131:BF221))*I38),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ROUND((SUM(BG131:BG221)),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ROUND((SUM(BH131:BH221)),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ROUND((SUM(BI131:BI221)),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SO202 - Zárubní zeď</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Q131</f>
        <v>0</v>
      </c>
      <c r="J98" s="167">
        <f>R131</f>
        <v>0</v>
      </c>
      <c r="K98" s="96">
        <f>K131</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Q132</f>
        <v>0</v>
      </c>
      <c r="J99" s="171">
        <f>R132</f>
        <v>0</v>
      </c>
      <c r="K99" s="172">
        <f>K132</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Q133</f>
        <v>0</v>
      </c>
      <c r="J100" s="176">
        <f>R133</f>
        <v>0</v>
      </c>
      <c r="K100" s="177">
        <f>K133</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486</v>
      </c>
      <c r="E101" s="175"/>
      <c r="F101" s="175"/>
      <c r="G101" s="175"/>
      <c r="H101" s="175"/>
      <c r="I101" s="176">
        <f>Q152</f>
        <v>0</v>
      </c>
      <c r="J101" s="176">
        <f>R152</f>
        <v>0</v>
      </c>
      <c r="K101" s="177">
        <f>K152</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1223</v>
      </c>
      <c r="E102" s="175"/>
      <c r="F102" s="175"/>
      <c r="G102" s="175"/>
      <c r="H102" s="175"/>
      <c r="I102" s="176">
        <f>Q171</f>
        <v>0</v>
      </c>
      <c r="J102" s="176">
        <f>R171</f>
        <v>0</v>
      </c>
      <c r="K102" s="177">
        <f>K171</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488</v>
      </c>
      <c r="E103" s="175"/>
      <c r="F103" s="175"/>
      <c r="G103" s="175"/>
      <c r="H103" s="175"/>
      <c r="I103" s="176">
        <f>Q176</f>
        <v>0</v>
      </c>
      <c r="J103" s="176">
        <f>R176</f>
        <v>0</v>
      </c>
      <c r="K103" s="177">
        <f>K176</f>
        <v>0</v>
      </c>
      <c r="L103" s="10"/>
      <c r="M103" s="173"/>
      <c r="S103" s="10"/>
      <c r="T103" s="10"/>
      <c r="U103" s="10"/>
      <c r="V103" s="10"/>
      <c r="W103" s="10"/>
      <c r="X103" s="10"/>
      <c r="Y103" s="10"/>
      <c r="Z103" s="10"/>
      <c r="AA103" s="10"/>
      <c r="AB103" s="10"/>
      <c r="AC103" s="10"/>
      <c r="AD103" s="10"/>
      <c r="AE103" s="10"/>
    </row>
    <row r="104" s="10" customFormat="1" ht="19.92" customHeight="1">
      <c r="A104" s="10"/>
      <c r="B104" s="173"/>
      <c r="C104" s="10"/>
      <c r="D104" s="174" t="s">
        <v>489</v>
      </c>
      <c r="E104" s="175"/>
      <c r="F104" s="175"/>
      <c r="G104" s="175"/>
      <c r="H104" s="175"/>
      <c r="I104" s="176">
        <f>Q180</f>
        <v>0</v>
      </c>
      <c r="J104" s="176">
        <f>R180</f>
        <v>0</v>
      </c>
      <c r="K104" s="177">
        <f>K180</f>
        <v>0</v>
      </c>
      <c r="L104" s="10"/>
      <c r="M104" s="173"/>
      <c r="S104" s="10"/>
      <c r="T104" s="10"/>
      <c r="U104" s="10"/>
      <c r="V104" s="10"/>
      <c r="W104" s="10"/>
      <c r="X104" s="10"/>
      <c r="Y104" s="10"/>
      <c r="Z104" s="10"/>
      <c r="AA104" s="10"/>
      <c r="AB104" s="10"/>
      <c r="AC104" s="10"/>
      <c r="AD104" s="10"/>
      <c r="AE104" s="10"/>
    </row>
    <row r="105" s="10" customFormat="1" ht="19.92" customHeight="1">
      <c r="A105" s="10"/>
      <c r="B105" s="173"/>
      <c r="C105" s="10"/>
      <c r="D105" s="174" t="s">
        <v>274</v>
      </c>
      <c r="E105" s="175"/>
      <c r="F105" s="175"/>
      <c r="G105" s="175"/>
      <c r="H105" s="175"/>
      <c r="I105" s="176">
        <f>Q184</f>
        <v>0</v>
      </c>
      <c r="J105" s="176">
        <f>R184</f>
        <v>0</v>
      </c>
      <c r="K105" s="177">
        <f>K184</f>
        <v>0</v>
      </c>
      <c r="L105" s="10"/>
      <c r="M105" s="173"/>
      <c r="S105" s="10"/>
      <c r="T105" s="10"/>
      <c r="U105" s="10"/>
      <c r="V105" s="10"/>
      <c r="W105" s="10"/>
      <c r="X105" s="10"/>
      <c r="Y105" s="10"/>
      <c r="Z105" s="10"/>
      <c r="AA105" s="10"/>
      <c r="AB105" s="10"/>
      <c r="AC105" s="10"/>
      <c r="AD105" s="10"/>
      <c r="AE105" s="10"/>
    </row>
    <row r="106" s="10" customFormat="1" ht="19.92" customHeight="1">
      <c r="A106" s="10"/>
      <c r="B106" s="173"/>
      <c r="C106" s="10"/>
      <c r="D106" s="174" t="s">
        <v>491</v>
      </c>
      <c r="E106" s="175"/>
      <c r="F106" s="175"/>
      <c r="G106" s="175"/>
      <c r="H106" s="175"/>
      <c r="I106" s="176">
        <f>Q188</f>
        <v>0</v>
      </c>
      <c r="J106" s="176">
        <f>R188</f>
        <v>0</v>
      </c>
      <c r="K106" s="177">
        <f>K188</f>
        <v>0</v>
      </c>
      <c r="L106" s="10"/>
      <c r="M106" s="173"/>
      <c r="S106" s="10"/>
      <c r="T106" s="10"/>
      <c r="U106" s="10"/>
      <c r="V106" s="10"/>
      <c r="W106" s="10"/>
      <c r="X106" s="10"/>
      <c r="Y106" s="10"/>
      <c r="Z106" s="10"/>
      <c r="AA106" s="10"/>
      <c r="AB106" s="10"/>
      <c r="AC106" s="10"/>
      <c r="AD106" s="10"/>
      <c r="AE106" s="10"/>
    </row>
    <row r="107" s="9" customFormat="1" ht="24.96" customHeight="1">
      <c r="A107" s="9"/>
      <c r="B107" s="168"/>
      <c r="C107" s="9"/>
      <c r="D107" s="169" t="s">
        <v>277</v>
      </c>
      <c r="E107" s="170"/>
      <c r="F107" s="170"/>
      <c r="G107" s="170"/>
      <c r="H107" s="170"/>
      <c r="I107" s="171">
        <f>Q192</f>
        <v>0</v>
      </c>
      <c r="J107" s="171">
        <f>R192</f>
        <v>0</v>
      </c>
      <c r="K107" s="172">
        <f>K192</f>
        <v>0</v>
      </c>
      <c r="L107" s="9"/>
      <c r="M107" s="168"/>
      <c r="S107" s="9"/>
      <c r="T107" s="9"/>
      <c r="U107" s="9"/>
      <c r="V107" s="9"/>
      <c r="W107" s="9"/>
      <c r="X107" s="9"/>
      <c r="Y107" s="9"/>
      <c r="Z107" s="9"/>
      <c r="AA107" s="9"/>
      <c r="AB107" s="9"/>
      <c r="AC107" s="9"/>
      <c r="AD107" s="9"/>
      <c r="AE107" s="9"/>
    </row>
    <row r="108" s="10" customFormat="1" ht="19.92" customHeight="1">
      <c r="A108" s="10"/>
      <c r="B108" s="173"/>
      <c r="C108" s="10"/>
      <c r="D108" s="174" t="s">
        <v>1224</v>
      </c>
      <c r="E108" s="175"/>
      <c r="F108" s="175"/>
      <c r="G108" s="175"/>
      <c r="H108" s="175"/>
      <c r="I108" s="176">
        <f>Q193</f>
        <v>0</v>
      </c>
      <c r="J108" s="176">
        <f>R193</f>
        <v>0</v>
      </c>
      <c r="K108" s="177">
        <f>K193</f>
        <v>0</v>
      </c>
      <c r="L108" s="10"/>
      <c r="M108" s="173"/>
      <c r="S108" s="10"/>
      <c r="T108" s="10"/>
      <c r="U108" s="10"/>
      <c r="V108" s="10"/>
      <c r="W108" s="10"/>
      <c r="X108" s="10"/>
      <c r="Y108" s="10"/>
      <c r="Z108" s="10"/>
      <c r="AA108" s="10"/>
      <c r="AB108" s="10"/>
      <c r="AC108" s="10"/>
      <c r="AD108" s="10"/>
      <c r="AE108" s="10"/>
    </row>
    <row r="109" s="10" customFormat="1" ht="19.92" customHeight="1">
      <c r="A109" s="10"/>
      <c r="B109" s="173"/>
      <c r="C109" s="10"/>
      <c r="D109" s="174" t="s">
        <v>1225</v>
      </c>
      <c r="E109" s="175"/>
      <c r="F109" s="175"/>
      <c r="G109" s="175"/>
      <c r="H109" s="175"/>
      <c r="I109" s="176">
        <f>Q209</f>
        <v>0</v>
      </c>
      <c r="J109" s="176">
        <f>R209</f>
        <v>0</v>
      </c>
      <c r="K109" s="177">
        <f>K209</f>
        <v>0</v>
      </c>
      <c r="L109" s="10"/>
      <c r="M109" s="173"/>
      <c r="S109" s="10"/>
      <c r="T109" s="10"/>
      <c r="U109" s="10"/>
      <c r="V109" s="10"/>
      <c r="W109" s="10"/>
      <c r="X109" s="10"/>
      <c r="Y109" s="10"/>
      <c r="Z109" s="10"/>
      <c r="AA109" s="10"/>
      <c r="AB109" s="10"/>
      <c r="AC109" s="10"/>
      <c r="AD109" s="10"/>
      <c r="AE109" s="10"/>
    </row>
    <row r="110" s="2" customFormat="1" ht="21.84" customHeight="1">
      <c r="A110" s="38"/>
      <c r="B110" s="39"/>
      <c r="C110" s="38"/>
      <c r="D110" s="38"/>
      <c r="E110" s="38"/>
      <c r="F110" s="38"/>
      <c r="G110" s="38"/>
      <c r="H110" s="38"/>
      <c r="I110" s="134"/>
      <c r="J110" s="134"/>
      <c r="K110" s="38"/>
      <c r="L110" s="38"/>
      <c r="M110" s="55"/>
      <c r="S110" s="38"/>
      <c r="T110" s="38"/>
      <c r="U110" s="38"/>
      <c r="V110" s="38"/>
      <c r="W110" s="38"/>
      <c r="X110" s="38"/>
      <c r="Y110" s="38"/>
      <c r="Z110" s="38"/>
      <c r="AA110" s="38"/>
      <c r="AB110" s="38"/>
      <c r="AC110" s="38"/>
      <c r="AD110" s="38"/>
      <c r="AE110" s="38"/>
    </row>
    <row r="111" s="2" customFormat="1" ht="6.96" customHeight="1">
      <c r="A111" s="38"/>
      <c r="B111" s="60"/>
      <c r="C111" s="61"/>
      <c r="D111" s="61"/>
      <c r="E111" s="61"/>
      <c r="F111" s="61"/>
      <c r="G111" s="61"/>
      <c r="H111" s="61"/>
      <c r="I111" s="160"/>
      <c r="J111" s="160"/>
      <c r="K111" s="61"/>
      <c r="L111" s="61"/>
      <c r="M111" s="55"/>
      <c r="S111" s="38"/>
      <c r="T111" s="38"/>
      <c r="U111" s="38"/>
      <c r="V111" s="38"/>
      <c r="W111" s="38"/>
      <c r="X111" s="38"/>
      <c r="Y111" s="38"/>
      <c r="Z111" s="38"/>
      <c r="AA111" s="38"/>
      <c r="AB111" s="38"/>
      <c r="AC111" s="38"/>
      <c r="AD111" s="38"/>
      <c r="AE111" s="38"/>
    </row>
    <row r="115" s="2" customFormat="1" ht="6.96" customHeight="1">
      <c r="A115" s="38"/>
      <c r="B115" s="62"/>
      <c r="C115" s="63"/>
      <c r="D115" s="63"/>
      <c r="E115" s="63"/>
      <c r="F115" s="63"/>
      <c r="G115" s="63"/>
      <c r="H115" s="63"/>
      <c r="I115" s="161"/>
      <c r="J115" s="161"/>
      <c r="K115" s="63"/>
      <c r="L115" s="63"/>
      <c r="M115" s="55"/>
      <c r="S115" s="38"/>
      <c r="T115" s="38"/>
      <c r="U115" s="38"/>
      <c r="V115" s="38"/>
      <c r="W115" s="38"/>
      <c r="X115" s="38"/>
      <c r="Y115" s="38"/>
      <c r="Z115" s="38"/>
      <c r="AA115" s="38"/>
      <c r="AB115" s="38"/>
      <c r="AC115" s="38"/>
      <c r="AD115" s="38"/>
      <c r="AE115" s="38"/>
    </row>
    <row r="116" s="2" customFormat="1" ht="24.96" customHeight="1">
      <c r="A116" s="38"/>
      <c r="B116" s="39"/>
      <c r="C116" s="23" t="s">
        <v>147</v>
      </c>
      <c r="D116" s="38"/>
      <c r="E116" s="38"/>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6.96" customHeight="1">
      <c r="A117" s="38"/>
      <c r="B117" s="39"/>
      <c r="C117" s="38"/>
      <c r="D117" s="38"/>
      <c r="E117" s="38"/>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12" customHeight="1">
      <c r="A118" s="38"/>
      <c r="B118" s="39"/>
      <c r="C118" s="32" t="s">
        <v>17</v>
      </c>
      <c r="D118" s="38"/>
      <c r="E118" s="38"/>
      <c r="F118" s="38"/>
      <c r="G118" s="38"/>
      <c r="H118" s="38"/>
      <c r="I118" s="134"/>
      <c r="J118" s="134"/>
      <c r="K118" s="38"/>
      <c r="L118" s="38"/>
      <c r="M118" s="55"/>
      <c r="S118" s="38"/>
      <c r="T118" s="38"/>
      <c r="U118" s="38"/>
      <c r="V118" s="38"/>
      <c r="W118" s="38"/>
      <c r="X118" s="38"/>
      <c r="Y118" s="38"/>
      <c r="Z118" s="38"/>
      <c r="AA118" s="38"/>
      <c r="AB118" s="38"/>
      <c r="AC118" s="38"/>
      <c r="AD118" s="38"/>
      <c r="AE118" s="38"/>
    </row>
    <row r="119" s="2" customFormat="1" ht="16.5" customHeight="1">
      <c r="A119" s="38"/>
      <c r="B119" s="39"/>
      <c r="C119" s="38"/>
      <c r="D119" s="38"/>
      <c r="E119" s="133" t="str">
        <f>E7</f>
        <v>Terminál v zeleni, Choceň</v>
      </c>
      <c r="F119" s="32"/>
      <c r="G119" s="32"/>
      <c r="H119" s="32"/>
      <c r="I119" s="134"/>
      <c r="J119" s="134"/>
      <c r="K119" s="38"/>
      <c r="L119" s="38"/>
      <c r="M119" s="55"/>
      <c r="S119" s="38"/>
      <c r="T119" s="38"/>
      <c r="U119" s="38"/>
      <c r="V119" s="38"/>
      <c r="W119" s="38"/>
      <c r="X119" s="38"/>
      <c r="Y119" s="38"/>
      <c r="Z119" s="38"/>
      <c r="AA119" s="38"/>
      <c r="AB119" s="38"/>
      <c r="AC119" s="38"/>
      <c r="AD119" s="38"/>
      <c r="AE119" s="38"/>
    </row>
    <row r="120" s="1" customFormat="1" ht="12" customHeight="1">
      <c r="B120" s="22"/>
      <c r="C120" s="32" t="s">
        <v>129</v>
      </c>
      <c r="I120" s="130"/>
      <c r="J120" s="130"/>
      <c r="M120" s="22"/>
    </row>
    <row r="121" s="2" customFormat="1" ht="16.5" customHeight="1">
      <c r="A121" s="38"/>
      <c r="B121" s="39"/>
      <c r="C121" s="38"/>
      <c r="D121" s="38"/>
      <c r="E121" s="133" t="s">
        <v>130</v>
      </c>
      <c r="F121" s="38"/>
      <c r="G121" s="38"/>
      <c r="H121" s="38"/>
      <c r="I121" s="134"/>
      <c r="J121" s="134"/>
      <c r="K121" s="38"/>
      <c r="L121" s="38"/>
      <c r="M121" s="55"/>
      <c r="S121" s="38"/>
      <c r="T121" s="38"/>
      <c r="U121" s="38"/>
      <c r="V121" s="38"/>
      <c r="W121" s="38"/>
      <c r="X121" s="38"/>
      <c r="Y121" s="38"/>
      <c r="Z121" s="38"/>
      <c r="AA121" s="38"/>
      <c r="AB121" s="38"/>
      <c r="AC121" s="38"/>
      <c r="AD121" s="38"/>
      <c r="AE121" s="38"/>
    </row>
    <row r="122" s="2" customFormat="1" ht="12" customHeight="1">
      <c r="A122" s="38"/>
      <c r="B122" s="39"/>
      <c r="C122" s="32" t="s">
        <v>131</v>
      </c>
      <c r="D122" s="38"/>
      <c r="E122" s="38"/>
      <c r="F122" s="38"/>
      <c r="G122" s="38"/>
      <c r="H122" s="38"/>
      <c r="I122" s="134"/>
      <c r="J122" s="134"/>
      <c r="K122" s="38"/>
      <c r="L122" s="38"/>
      <c r="M122" s="55"/>
      <c r="S122" s="38"/>
      <c r="T122" s="38"/>
      <c r="U122" s="38"/>
      <c r="V122" s="38"/>
      <c r="W122" s="38"/>
      <c r="X122" s="38"/>
      <c r="Y122" s="38"/>
      <c r="Z122" s="38"/>
      <c r="AA122" s="38"/>
      <c r="AB122" s="38"/>
      <c r="AC122" s="38"/>
      <c r="AD122" s="38"/>
      <c r="AE122" s="38"/>
    </row>
    <row r="123" s="2" customFormat="1" ht="16.5" customHeight="1">
      <c r="A123" s="38"/>
      <c r="B123" s="39"/>
      <c r="C123" s="38"/>
      <c r="D123" s="38"/>
      <c r="E123" s="67" t="str">
        <f>E11</f>
        <v>SO202 - Zárubní zeď</v>
      </c>
      <c r="F123" s="38"/>
      <c r="G123" s="38"/>
      <c r="H123" s="38"/>
      <c r="I123" s="134"/>
      <c r="J123" s="134"/>
      <c r="K123" s="38"/>
      <c r="L123" s="38"/>
      <c r="M123" s="55"/>
      <c r="S123" s="38"/>
      <c r="T123" s="38"/>
      <c r="U123" s="38"/>
      <c r="V123" s="38"/>
      <c r="W123" s="38"/>
      <c r="X123" s="38"/>
      <c r="Y123" s="38"/>
      <c r="Z123" s="38"/>
      <c r="AA123" s="38"/>
      <c r="AB123" s="38"/>
      <c r="AC123" s="38"/>
      <c r="AD123" s="38"/>
      <c r="AE123" s="38"/>
    </row>
    <row r="124" s="2" customFormat="1" ht="6.96" customHeight="1">
      <c r="A124" s="38"/>
      <c r="B124" s="39"/>
      <c r="C124" s="38"/>
      <c r="D124" s="38"/>
      <c r="E124" s="38"/>
      <c r="F124" s="38"/>
      <c r="G124" s="38"/>
      <c r="H124" s="38"/>
      <c r="I124" s="134"/>
      <c r="J124" s="134"/>
      <c r="K124" s="38"/>
      <c r="L124" s="38"/>
      <c r="M124" s="55"/>
      <c r="S124" s="38"/>
      <c r="T124" s="38"/>
      <c r="U124" s="38"/>
      <c r="V124" s="38"/>
      <c r="W124" s="38"/>
      <c r="X124" s="38"/>
      <c r="Y124" s="38"/>
      <c r="Z124" s="38"/>
      <c r="AA124" s="38"/>
      <c r="AB124" s="38"/>
      <c r="AC124" s="38"/>
      <c r="AD124" s="38"/>
      <c r="AE124" s="38"/>
    </row>
    <row r="125" s="2" customFormat="1" ht="12" customHeight="1">
      <c r="A125" s="38"/>
      <c r="B125" s="39"/>
      <c r="C125" s="32" t="s">
        <v>21</v>
      </c>
      <c r="D125" s="38"/>
      <c r="E125" s="38"/>
      <c r="F125" s="27" t="str">
        <f>F14</f>
        <v xml:space="preserve"> </v>
      </c>
      <c r="G125" s="38"/>
      <c r="H125" s="38"/>
      <c r="I125" s="135" t="s">
        <v>23</v>
      </c>
      <c r="J125" s="137" t="str">
        <f>IF(J14="","",J14)</f>
        <v>11. 9. 2017</v>
      </c>
      <c r="K125" s="38"/>
      <c r="L125" s="38"/>
      <c r="M125" s="55"/>
      <c r="S125" s="38"/>
      <c r="T125" s="38"/>
      <c r="U125" s="38"/>
      <c r="V125" s="38"/>
      <c r="W125" s="38"/>
      <c r="X125" s="38"/>
      <c r="Y125" s="38"/>
      <c r="Z125" s="38"/>
      <c r="AA125" s="38"/>
      <c r="AB125" s="38"/>
      <c r="AC125" s="38"/>
      <c r="AD125" s="38"/>
      <c r="AE125" s="38"/>
    </row>
    <row r="126" s="2" customFormat="1" ht="6.96" customHeight="1">
      <c r="A126" s="38"/>
      <c r="B126" s="39"/>
      <c r="C126" s="38"/>
      <c r="D126" s="38"/>
      <c r="E126" s="38"/>
      <c r="F126" s="38"/>
      <c r="G126" s="38"/>
      <c r="H126" s="38"/>
      <c r="I126" s="134"/>
      <c r="J126" s="134"/>
      <c r="K126" s="38"/>
      <c r="L126" s="38"/>
      <c r="M126" s="55"/>
      <c r="S126" s="38"/>
      <c r="T126" s="38"/>
      <c r="U126" s="38"/>
      <c r="V126" s="38"/>
      <c r="W126" s="38"/>
      <c r="X126" s="38"/>
      <c r="Y126" s="38"/>
      <c r="Z126" s="38"/>
      <c r="AA126" s="38"/>
      <c r="AB126" s="38"/>
      <c r="AC126" s="38"/>
      <c r="AD126" s="38"/>
      <c r="AE126" s="38"/>
    </row>
    <row r="127" s="2" customFormat="1" ht="15.15" customHeight="1">
      <c r="A127" s="38"/>
      <c r="B127" s="39"/>
      <c r="C127" s="32" t="s">
        <v>25</v>
      </c>
      <c r="D127" s="38"/>
      <c r="E127" s="38"/>
      <c r="F127" s="27" t="str">
        <f>E17</f>
        <v>Město Choceň</v>
      </c>
      <c r="G127" s="38"/>
      <c r="H127" s="38"/>
      <c r="I127" s="135" t="s">
        <v>32</v>
      </c>
      <c r="J127" s="162" t="str">
        <f>E23</f>
        <v>Laboro ateliér s.r.o.</v>
      </c>
      <c r="K127" s="38"/>
      <c r="L127" s="38"/>
      <c r="M127" s="55"/>
      <c r="S127" s="38"/>
      <c r="T127" s="38"/>
      <c r="U127" s="38"/>
      <c r="V127" s="38"/>
      <c r="W127" s="38"/>
      <c r="X127" s="38"/>
      <c r="Y127" s="38"/>
      <c r="Z127" s="38"/>
      <c r="AA127" s="38"/>
      <c r="AB127" s="38"/>
      <c r="AC127" s="38"/>
      <c r="AD127" s="38"/>
      <c r="AE127" s="38"/>
    </row>
    <row r="128" s="2" customFormat="1" ht="15.15" customHeight="1">
      <c r="A128" s="38"/>
      <c r="B128" s="39"/>
      <c r="C128" s="32" t="s">
        <v>30</v>
      </c>
      <c r="D128" s="38"/>
      <c r="E128" s="38"/>
      <c r="F128" s="27" t="str">
        <f>IF(E20="","",E20)</f>
        <v>Vyplň údaj</v>
      </c>
      <c r="G128" s="38"/>
      <c r="H128" s="38"/>
      <c r="I128" s="135" t="s">
        <v>36</v>
      </c>
      <c r="J128" s="162" t="str">
        <f>E26</f>
        <v>Laboro ateliér s.r.o.</v>
      </c>
      <c r="K128" s="38"/>
      <c r="L128" s="38"/>
      <c r="M128" s="55"/>
      <c r="S128" s="38"/>
      <c r="T128" s="38"/>
      <c r="U128" s="38"/>
      <c r="V128" s="38"/>
      <c r="W128" s="38"/>
      <c r="X128" s="38"/>
      <c r="Y128" s="38"/>
      <c r="Z128" s="38"/>
      <c r="AA128" s="38"/>
      <c r="AB128" s="38"/>
      <c r="AC128" s="38"/>
      <c r="AD128" s="38"/>
      <c r="AE128" s="38"/>
    </row>
    <row r="129" s="2" customFormat="1" ht="10.32" customHeight="1">
      <c r="A129" s="38"/>
      <c r="B129" s="39"/>
      <c r="C129" s="38"/>
      <c r="D129" s="38"/>
      <c r="E129" s="38"/>
      <c r="F129" s="38"/>
      <c r="G129" s="38"/>
      <c r="H129" s="38"/>
      <c r="I129" s="134"/>
      <c r="J129" s="134"/>
      <c r="K129" s="38"/>
      <c r="L129" s="38"/>
      <c r="M129" s="55"/>
      <c r="S129" s="38"/>
      <c r="T129" s="38"/>
      <c r="U129" s="38"/>
      <c r="V129" s="38"/>
      <c r="W129" s="38"/>
      <c r="X129" s="38"/>
      <c r="Y129" s="38"/>
      <c r="Z129" s="38"/>
      <c r="AA129" s="38"/>
      <c r="AB129" s="38"/>
      <c r="AC129" s="38"/>
      <c r="AD129" s="38"/>
      <c r="AE129" s="38"/>
    </row>
    <row r="130" s="11" customFormat="1" ht="29.28" customHeight="1">
      <c r="A130" s="178"/>
      <c r="B130" s="179"/>
      <c r="C130" s="180" t="s">
        <v>148</v>
      </c>
      <c r="D130" s="181" t="s">
        <v>63</v>
      </c>
      <c r="E130" s="181" t="s">
        <v>59</v>
      </c>
      <c r="F130" s="181" t="s">
        <v>60</v>
      </c>
      <c r="G130" s="181" t="s">
        <v>149</v>
      </c>
      <c r="H130" s="181" t="s">
        <v>150</v>
      </c>
      <c r="I130" s="182" t="s">
        <v>151</v>
      </c>
      <c r="J130" s="182" t="s">
        <v>152</v>
      </c>
      <c r="K130" s="181" t="s">
        <v>139</v>
      </c>
      <c r="L130" s="183" t="s">
        <v>153</v>
      </c>
      <c r="M130" s="184"/>
      <c r="N130" s="86" t="s">
        <v>1</v>
      </c>
      <c r="O130" s="87" t="s">
        <v>42</v>
      </c>
      <c r="P130" s="87" t="s">
        <v>154</v>
      </c>
      <c r="Q130" s="87" t="s">
        <v>155</v>
      </c>
      <c r="R130" s="87" t="s">
        <v>156</v>
      </c>
      <c r="S130" s="87" t="s">
        <v>157</v>
      </c>
      <c r="T130" s="87" t="s">
        <v>158</v>
      </c>
      <c r="U130" s="87" t="s">
        <v>159</v>
      </c>
      <c r="V130" s="87" t="s">
        <v>160</v>
      </c>
      <c r="W130" s="87" t="s">
        <v>161</v>
      </c>
      <c r="X130" s="88" t="s">
        <v>162</v>
      </c>
      <c r="Y130" s="178"/>
      <c r="Z130" s="178"/>
      <c r="AA130" s="178"/>
      <c r="AB130" s="178"/>
      <c r="AC130" s="178"/>
      <c r="AD130" s="178"/>
      <c r="AE130" s="178"/>
    </row>
    <row r="131" s="2" customFormat="1" ht="22.8" customHeight="1">
      <c r="A131" s="38"/>
      <c r="B131" s="39"/>
      <c r="C131" s="93" t="s">
        <v>163</v>
      </c>
      <c r="D131" s="38"/>
      <c r="E131" s="38"/>
      <c r="F131" s="38"/>
      <c r="G131" s="38"/>
      <c r="H131" s="38"/>
      <c r="I131" s="134"/>
      <c r="J131" s="134"/>
      <c r="K131" s="185">
        <f>BK131</f>
        <v>0</v>
      </c>
      <c r="L131" s="38"/>
      <c r="M131" s="39"/>
      <c r="N131" s="89"/>
      <c r="O131" s="73"/>
      <c r="P131" s="90"/>
      <c r="Q131" s="186">
        <f>Q132+Q192</f>
        <v>0</v>
      </c>
      <c r="R131" s="186">
        <f>R132+R192</f>
        <v>0</v>
      </c>
      <c r="S131" s="90"/>
      <c r="T131" s="187">
        <f>T132+T192</f>
        <v>0</v>
      </c>
      <c r="U131" s="90"/>
      <c r="V131" s="187">
        <f>V132+V192</f>
        <v>185.86754386000001</v>
      </c>
      <c r="W131" s="90"/>
      <c r="X131" s="188">
        <f>X132+X192</f>
        <v>0</v>
      </c>
      <c r="Y131" s="38"/>
      <c r="Z131" s="38"/>
      <c r="AA131" s="38"/>
      <c r="AB131" s="38"/>
      <c r="AC131" s="38"/>
      <c r="AD131" s="38"/>
      <c r="AE131" s="38"/>
      <c r="AT131" s="19" t="s">
        <v>79</v>
      </c>
      <c r="AU131" s="19" t="s">
        <v>141</v>
      </c>
      <c r="BK131" s="189">
        <f>BK132+BK192</f>
        <v>0</v>
      </c>
    </row>
    <row r="132" s="12" customFormat="1" ht="25.92" customHeight="1">
      <c r="A132" s="12"/>
      <c r="B132" s="190"/>
      <c r="C132" s="12"/>
      <c r="D132" s="191" t="s">
        <v>79</v>
      </c>
      <c r="E132" s="192" t="s">
        <v>281</v>
      </c>
      <c r="F132" s="192" t="s">
        <v>282</v>
      </c>
      <c r="G132" s="12"/>
      <c r="H132" s="12"/>
      <c r="I132" s="193"/>
      <c r="J132" s="193"/>
      <c r="K132" s="194">
        <f>BK132</f>
        <v>0</v>
      </c>
      <c r="L132" s="12"/>
      <c r="M132" s="190"/>
      <c r="N132" s="195"/>
      <c r="O132" s="196"/>
      <c r="P132" s="196"/>
      <c r="Q132" s="197">
        <f>Q133+Q152+Q171+Q176+Q180+Q184+Q188</f>
        <v>0</v>
      </c>
      <c r="R132" s="197">
        <f>R133+R152+R171+R176+R180+R184+R188</f>
        <v>0</v>
      </c>
      <c r="S132" s="196"/>
      <c r="T132" s="198">
        <f>T133+T152+T171+T176+T180+T184+T188</f>
        <v>0</v>
      </c>
      <c r="U132" s="196"/>
      <c r="V132" s="198">
        <f>V133+V152+V171+V176+V180+V184+V188</f>
        <v>185.18500677</v>
      </c>
      <c r="W132" s="196"/>
      <c r="X132" s="199">
        <f>X133+X152+X171+X176+X180+X184+X188</f>
        <v>0</v>
      </c>
      <c r="Y132" s="12"/>
      <c r="Z132" s="12"/>
      <c r="AA132" s="12"/>
      <c r="AB132" s="12"/>
      <c r="AC132" s="12"/>
      <c r="AD132" s="12"/>
      <c r="AE132" s="12"/>
      <c r="AR132" s="191" t="s">
        <v>87</v>
      </c>
      <c r="AT132" s="200" t="s">
        <v>79</v>
      </c>
      <c r="AU132" s="200" t="s">
        <v>80</v>
      </c>
      <c r="AY132" s="191" t="s">
        <v>167</v>
      </c>
      <c r="BK132" s="201">
        <f>BK133+BK152+BK171+BK176+BK180+BK184+BK188</f>
        <v>0</v>
      </c>
    </row>
    <row r="133" s="12" customFormat="1" ht="22.8" customHeight="1">
      <c r="A133" s="12"/>
      <c r="B133" s="190"/>
      <c r="C133" s="12"/>
      <c r="D133" s="191" t="s">
        <v>79</v>
      </c>
      <c r="E133" s="202" t="s">
        <v>87</v>
      </c>
      <c r="F133" s="202" t="s">
        <v>283</v>
      </c>
      <c r="G133" s="12"/>
      <c r="H133" s="12"/>
      <c r="I133" s="193"/>
      <c r="J133" s="193"/>
      <c r="K133" s="203">
        <f>BK133</f>
        <v>0</v>
      </c>
      <c r="L133" s="12"/>
      <c r="M133" s="190"/>
      <c r="N133" s="195"/>
      <c r="O133" s="196"/>
      <c r="P133" s="196"/>
      <c r="Q133" s="197">
        <f>SUM(Q134:Q151)</f>
        <v>0</v>
      </c>
      <c r="R133" s="197">
        <f>SUM(R134:R151)</f>
        <v>0</v>
      </c>
      <c r="S133" s="196"/>
      <c r="T133" s="198">
        <f>SUM(T134:T151)</f>
        <v>0</v>
      </c>
      <c r="U133" s="196"/>
      <c r="V133" s="198">
        <f>SUM(V134:V151)</f>
        <v>86.400000000000006</v>
      </c>
      <c r="W133" s="196"/>
      <c r="X133" s="199">
        <f>SUM(X134:X151)</f>
        <v>0</v>
      </c>
      <c r="Y133" s="12"/>
      <c r="Z133" s="12"/>
      <c r="AA133" s="12"/>
      <c r="AB133" s="12"/>
      <c r="AC133" s="12"/>
      <c r="AD133" s="12"/>
      <c r="AE133" s="12"/>
      <c r="AR133" s="191" t="s">
        <v>87</v>
      </c>
      <c r="AT133" s="200" t="s">
        <v>79</v>
      </c>
      <c r="AU133" s="200" t="s">
        <v>87</v>
      </c>
      <c r="AY133" s="191" t="s">
        <v>167</v>
      </c>
      <c r="BK133" s="201">
        <f>SUM(BK134:BK151)</f>
        <v>0</v>
      </c>
    </row>
    <row r="134" s="2" customFormat="1" ht="24" customHeight="1">
      <c r="A134" s="38"/>
      <c r="B134" s="204"/>
      <c r="C134" s="205" t="s">
        <v>87</v>
      </c>
      <c r="D134" s="205" t="s">
        <v>170</v>
      </c>
      <c r="E134" s="206" t="s">
        <v>1364</v>
      </c>
      <c r="F134" s="207" t="s">
        <v>1365</v>
      </c>
      <c r="G134" s="208" t="s">
        <v>286</v>
      </c>
      <c r="H134" s="209">
        <v>96</v>
      </c>
      <c r="I134" s="210"/>
      <c r="J134" s="210"/>
      <c r="K134" s="211">
        <f>ROUND(P134*H134,2)</f>
        <v>0</v>
      </c>
      <c r="L134" s="207" t="s">
        <v>174</v>
      </c>
      <c r="M134" s="39"/>
      <c r="N134" s="212" t="s">
        <v>1</v>
      </c>
      <c r="O134" s="213" t="s">
        <v>43</v>
      </c>
      <c r="P134" s="214">
        <f>I134+J134</f>
        <v>0</v>
      </c>
      <c r="Q134" s="214">
        <f>ROUND(I134*H134,2)</f>
        <v>0</v>
      </c>
      <c r="R134" s="214">
        <f>ROUND(J134*H134,2)</f>
        <v>0</v>
      </c>
      <c r="S134" s="77"/>
      <c r="T134" s="215">
        <f>S134*H134</f>
        <v>0</v>
      </c>
      <c r="U134" s="215">
        <v>0</v>
      </c>
      <c r="V134" s="215">
        <f>U134*H134</f>
        <v>0</v>
      </c>
      <c r="W134" s="215">
        <v>0</v>
      </c>
      <c r="X134" s="216">
        <f>W134*H134</f>
        <v>0</v>
      </c>
      <c r="Y134" s="38"/>
      <c r="Z134" s="38"/>
      <c r="AA134" s="38"/>
      <c r="AB134" s="38"/>
      <c r="AC134" s="38"/>
      <c r="AD134" s="38"/>
      <c r="AE134" s="38"/>
      <c r="AR134" s="217" t="s">
        <v>185</v>
      </c>
      <c r="AT134" s="217" t="s">
        <v>170</v>
      </c>
      <c r="AU134" s="217" t="s">
        <v>89</v>
      </c>
      <c r="AY134" s="19" t="s">
        <v>167</v>
      </c>
      <c r="BE134" s="218">
        <f>IF(O134="základní",K134,0)</f>
        <v>0</v>
      </c>
      <c r="BF134" s="218">
        <f>IF(O134="snížená",K134,0)</f>
        <v>0</v>
      </c>
      <c r="BG134" s="218">
        <f>IF(O134="zákl. přenesená",K134,0)</f>
        <v>0</v>
      </c>
      <c r="BH134" s="218">
        <f>IF(O134="sníž. přenesená",K134,0)</f>
        <v>0</v>
      </c>
      <c r="BI134" s="218">
        <f>IF(O134="nulová",K134,0)</f>
        <v>0</v>
      </c>
      <c r="BJ134" s="19" t="s">
        <v>87</v>
      </c>
      <c r="BK134" s="218">
        <f>ROUND(P134*H134,2)</f>
        <v>0</v>
      </c>
      <c r="BL134" s="19" t="s">
        <v>185</v>
      </c>
      <c r="BM134" s="217" t="s">
        <v>1366</v>
      </c>
    </row>
    <row r="135" s="2" customFormat="1">
      <c r="A135" s="38"/>
      <c r="B135" s="39"/>
      <c r="C135" s="38"/>
      <c r="D135" s="219" t="s">
        <v>177</v>
      </c>
      <c r="E135" s="38"/>
      <c r="F135" s="220" t="s">
        <v>1367</v>
      </c>
      <c r="G135" s="38"/>
      <c r="H135" s="38"/>
      <c r="I135" s="134"/>
      <c r="J135" s="134"/>
      <c r="K135" s="38"/>
      <c r="L135" s="38"/>
      <c r="M135" s="39"/>
      <c r="N135" s="221"/>
      <c r="O135" s="222"/>
      <c r="P135" s="77"/>
      <c r="Q135" s="77"/>
      <c r="R135" s="77"/>
      <c r="S135" s="77"/>
      <c r="T135" s="77"/>
      <c r="U135" s="77"/>
      <c r="V135" s="77"/>
      <c r="W135" s="77"/>
      <c r="X135" s="78"/>
      <c r="Y135" s="38"/>
      <c r="Z135" s="38"/>
      <c r="AA135" s="38"/>
      <c r="AB135" s="38"/>
      <c r="AC135" s="38"/>
      <c r="AD135" s="38"/>
      <c r="AE135" s="38"/>
      <c r="AT135" s="19" t="s">
        <v>177</v>
      </c>
      <c r="AU135" s="19" t="s">
        <v>89</v>
      </c>
    </row>
    <row r="136" s="2" customFormat="1">
      <c r="A136" s="38"/>
      <c r="B136" s="39"/>
      <c r="C136" s="38"/>
      <c r="D136" s="219" t="s">
        <v>288</v>
      </c>
      <c r="E136" s="38"/>
      <c r="F136" s="223" t="s">
        <v>1230</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288</v>
      </c>
      <c r="AU136" s="19" t="s">
        <v>89</v>
      </c>
    </row>
    <row r="137" s="13" customFormat="1">
      <c r="A137" s="13"/>
      <c r="B137" s="228"/>
      <c r="C137" s="13"/>
      <c r="D137" s="219" t="s">
        <v>291</v>
      </c>
      <c r="E137" s="229" t="s">
        <v>1</v>
      </c>
      <c r="F137" s="230" t="s">
        <v>1368</v>
      </c>
      <c r="G137" s="13"/>
      <c r="H137" s="231">
        <v>96</v>
      </c>
      <c r="I137" s="232"/>
      <c r="J137" s="232"/>
      <c r="K137" s="13"/>
      <c r="L137" s="13"/>
      <c r="M137" s="228"/>
      <c r="N137" s="233"/>
      <c r="O137" s="234"/>
      <c r="P137" s="234"/>
      <c r="Q137" s="234"/>
      <c r="R137" s="234"/>
      <c r="S137" s="234"/>
      <c r="T137" s="234"/>
      <c r="U137" s="234"/>
      <c r="V137" s="234"/>
      <c r="W137" s="234"/>
      <c r="X137" s="235"/>
      <c r="Y137" s="13"/>
      <c r="Z137" s="13"/>
      <c r="AA137" s="13"/>
      <c r="AB137" s="13"/>
      <c r="AC137" s="13"/>
      <c r="AD137" s="13"/>
      <c r="AE137" s="13"/>
      <c r="AT137" s="229" t="s">
        <v>291</v>
      </c>
      <c r="AU137" s="229" t="s">
        <v>89</v>
      </c>
      <c r="AV137" s="13" t="s">
        <v>89</v>
      </c>
      <c r="AW137" s="13" t="s">
        <v>4</v>
      </c>
      <c r="AX137" s="13" t="s">
        <v>87</v>
      </c>
      <c r="AY137" s="229" t="s">
        <v>167</v>
      </c>
    </row>
    <row r="138" s="2" customFormat="1" ht="24" customHeight="1">
      <c r="A138" s="38"/>
      <c r="B138" s="204"/>
      <c r="C138" s="205" t="s">
        <v>89</v>
      </c>
      <c r="D138" s="205" t="s">
        <v>170</v>
      </c>
      <c r="E138" s="206" t="s">
        <v>612</v>
      </c>
      <c r="F138" s="207" t="s">
        <v>613</v>
      </c>
      <c r="G138" s="208" t="s">
        <v>286</v>
      </c>
      <c r="H138" s="209">
        <v>96</v>
      </c>
      <c r="I138" s="210"/>
      <c r="J138" s="210"/>
      <c r="K138" s="211">
        <f>ROUND(P138*H138,2)</f>
        <v>0</v>
      </c>
      <c r="L138" s="207" t="s">
        <v>174</v>
      </c>
      <c r="M138" s="39"/>
      <c r="N138" s="212" t="s">
        <v>1</v>
      </c>
      <c r="O138" s="213" t="s">
        <v>43</v>
      </c>
      <c r="P138" s="214">
        <f>I138+J138</f>
        <v>0</v>
      </c>
      <c r="Q138" s="214">
        <f>ROUND(I138*H138,2)</f>
        <v>0</v>
      </c>
      <c r="R138" s="214">
        <f>ROUND(J138*H138,2)</f>
        <v>0</v>
      </c>
      <c r="S138" s="77"/>
      <c r="T138" s="215">
        <f>S138*H138</f>
        <v>0</v>
      </c>
      <c r="U138" s="215">
        <v>0</v>
      </c>
      <c r="V138" s="215">
        <f>U138*H138</f>
        <v>0</v>
      </c>
      <c r="W138" s="215">
        <v>0</v>
      </c>
      <c r="X138" s="216">
        <f>W138*H138</f>
        <v>0</v>
      </c>
      <c r="Y138" s="38"/>
      <c r="Z138" s="38"/>
      <c r="AA138" s="38"/>
      <c r="AB138" s="38"/>
      <c r="AC138" s="38"/>
      <c r="AD138" s="38"/>
      <c r="AE138" s="38"/>
      <c r="AR138" s="217" t="s">
        <v>185</v>
      </c>
      <c r="AT138" s="217" t="s">
        <v>170</v>
      </c>
      <c r="AU138" s="217" t="s">
        <v>89</v>
      </c>
      <c r="AY138" s="19" t="s">
        <v>167</v>
      </c>
      <c r="BE138" s="218">
        <f>IF(O138="základní",K138,0)</f>
        <v>0</v>
      </c>
      <c r="BF138" s="218">
        <f>IF(O138="snížená",K138,0)</f>
        <v>0</v>
      </c>
      <c r="BG138" s="218">
        <f>IF(O138="zákl. přenesená",K138,0)</f>
        <v>0</v>
      </c>
      <c r="BH138" s="218">
        <f>IF(O138="sníž. přenesená",K138,0)</f>
        <v>0</v>
      </c>
      <c r="BI138" s="218">
        <f>IF(O138="nulová",K138,0)</f>
        <v>0</v>
      </c>
      <c r="BJ138" s="19" t="s">
        <v>87</v>
      </c>
      <c r="BK138" s="218">
        <f>ROUND(P138*H138,2)</f>
        <v>0</v>
      </c>
      <c r="BL138" s="19" t="s">
        <v>185</v>
      </c>
      <c r="BM138" s="217" t="s">
        <v>1369</v>
      </c>
    </row>
    <row r="139" s="2" customFormat="1">
      <c r="A139" s="38"/>
      <c r="B139" s="39"/>
      <c r="C139" s="38"/>
      <c r="D139" s="219" t="s">
        <v>177</v>
      </c>
      <c r="E139" s="38"/>
      <c r="F139" s="220" t="s">
        <v>615</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177</v>
      </c>
      <c r="AU139" s="19" t="s">
        <v>89</v>
      </c>
    </row>
    <row r="140" s="2" customFormat="1">
      <c r="A140" s="38"/>
      <c r="B140" s="39"/>
      <c r="C140" s="38"/>
      <c r="D140" s="219" t="s">
        <v>288</v>
      </c>
      <c r="E140" s="38"/>
      <c r="F140" s="223" t="s">
        <v>289</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288</v>
      </c>
      <c r="AU140" s="19" t="s">
        <v>89</v>
      </c>
    </row>
    <row r="141" s="13" customFormat="1">
      <c r="A141" s="13"/>
      <c r="B141" s="228"/>
      <c r="C141" s="13"/>
      <c r="D141" s="219" t="s">
        <v>291</v>
      </c>
      <c r="E141" s="229" t="s">
        <v>1</v>
      </c>
      <c r="F141" s="230" t="s">
        <v>1368</v>
      </c>
      <c r="G141" s="13"/>
      <c r="H141" s="231">
        <v>96</v>
      </c>
      <c r="I141" s="232"/>
      <c r="J141" s="232"/>
      <c r="K141" s="13"/>
      <c r="L141" s="13"/>
      <c r="M141" s="228"/>
      <c r="N141" s="233"/>
      <c r="O141" s="234"/>
      <c r="P141" s="234"/>
      <c r="Q141" s="234"/>
      <c r="R141" s="234"/>
      <c r="S141" s="234"/>
      <c r="T141" s="234"/>
      <c r="U141" s="234"/>
      <c r="V141" s="234"/>
      <c r="W141" s="234"/>
      <c r="X141" s="235"/>
      <c r="Y141" s="13"/>
      <c r="Z141" s="13"/>
      <c r="AA141" s="13"/>
      <c r="AB141" s="13"/>
      <c r="AC141" s="13"/>
      <c r="AD141" s="13"/>
      <c r="AE141" s="13"/>
      <c r="AT141" s="229" t="s">
        <v>291</v>
      </c>
      <c r="AU141" s="229" t="s">
        <v>89</v>
      </c>
      <c r="AV141" s="13" t="s">
        <v>89</v>
      </c>
      <c r="AW141" s="13" t="s">
        <v>4</v>
      </c>
      <c r="AX141" s="13" t="s">
        <v>87</v>
      </c>
      <c r="AY141" s="229" t="s">
        <v>167</v>
      </c>
    </row>
    <row r="142" s="2" customFormat="1" ht="24" customHeight="1">
      <c r="A142" s="38"/>
      <c r="B142" s="204"/>
      <c r="C142" s="205" t="s">
        <v>181</v>
      </c>
      <c r="D142" s="205" t="s">
        <v>170</v>
      </c>
      <c r="E142" s="206" t="s">
        <v>630</v>
      </c>
      <c r="F142" s="207" t="s">
        <v>631</v>
      </c>
      <c r="G142" s="208" t="s">
        <v>344</v>
      </c>
      <c r="H142" s="209">
        <v>163.19999999999999</v>
      </c>
      <c r="I142" s="210"/>
      <c r="J142" s="210"/>
      <c r="K142" s="211">
        <f>ROUND(P142*H142,2)</f>
        <v>0</v>
      </c>
      <c r="L142" s="207" t="s">
        <v>174</v>
      </c>
      <c r="M142" s="39"/>
      <c r="N142" s="212" t="s">
        <v>1</v>
      </c>
      <c r="O142" s="213" t="s">
        <v>43</v>
      </c>
      <c r="P142" s="214">
        <f>I142+J142</f>
        <v>0</v>
      </c>
      <c r="Q142" s="214">
        <f>ROUND(I142*H142,2)</f>
        <v>0</v>
      </c>
      <c r="R142" s="214">
        <f>ROUND(J142*H142,2)</f>
        <v>0</v>
      </c>
      <c r="S142" s="77"/>
      <c r="T142" s="215">
        <f>S142*H142</f>
        <v>0</v>
      </c>
      <c r="U142" s="215">
        <v>0</v>
      </c>
      <c r="V142" s="215">
        <f>U142*H142</f>
        <v>0</v>
      </c>
      <c r="W142" s="215">
        <v>0</v>
      </c>
      <c r="X142" s="216">
        <f>W142*H142</f>
        <v>0</v>
      </c>
      <c r="Y142" s="38"/>
      <c r="Z142" s="38"/>
      <c r="AA142" s="38"/>
      <c r="AB142" s="38"/>
      <c r="AC142" s="38"/>
      <c r="AD142" s="38"/>
      <c r="AE142" s="38"/>
      <c r="AR142" s="217" t="s">
        <v>185</v>
      </c>
      <c r="AT142" s="217" t="s">
        <v>170</v>
      </c>
      <c r="AU142" s="217" t="s">
        <v>89</v>
      </c>
      <c r="AY142" s="19" t="s">
        <v>167</v>
      </c>
      <c r="BE142" s="218">
        <f>IF(O142="základní",K142,0)</f>
        <v>0</v>
      </c>
      <c r="BF142" s="218">
        <f>IF(O142="snížená",K142,0)</f>
        <v>0</v>
      </c>
      <c r="BG142" s="218">
        <f>IF(O142="zákl. přenesená",K142,0)</f>
        <v>0</v>
      </c>
      <c r="BH142" s="218">
        <f>IF(O142="sníž. přenesená",K142,0)</f>
        <v>0</v>
      </c>
      <c r="BI142" s="218">
        <f>IF(O142="nulová",K142,0)</f>
        <v>0</v>
      </c>
      <c r="BJ142" s="19" t="s">
        <v>87</v>
      </c>
      <c r="BK142" s="218">
        <f>ROUND(P142*H142,2)</f>
        <v>0</v>
      </c>
      <c r="BL142" s="19" t="s">
        <v>185</v>
      </c>
      <c r="BM142" s="217" t="s">
        <v>1370</v>
      </c>
    </row>
    <row r="143" s="2" customFormat="1">
      <c r="A143" s="38"/>
      <c r="B143" s="39"/>
      <c r="C143" s="38"/>
      <c r="D143" s="219" t="s">
        <v>177</v>
      </c>
      <c r="E143" s="38"/>
      <c r="F143" s="220" t="s">
        <v>633</v>
      </c>
      <c r="G143" s="38"/>
      <c r="H143" s="38"/>
      <c r="I143" s="134"/>
      <c r="J143" s="134"/>
      <c r="K143" s="38"/>
      <c r="L143" s="38"/>
      <c r="M143" s="39"/>
      <c r="N143" s="221"/>
      <c r="O143" s="222"/>
      <c r="P143" s="77"/>
      <c r="Q143" s="77"/>
      <c r="R143" s="77"/>
      <c r="S143" s="77"/>
      <c r="T143" s="77"/>
      <c r="U143" s="77"/>
      <c r="V143" s="77"/>
      <c r="W143" s="77"/>
      <c r="X143" s="78"/>
      <c r="Y143" s="38"/>
      <c r="Z143" s="38"/>
      <c r="AA143" s="38"/>
      <c r="AB143" s="38"/>
      <c r="AC143" s="38"/>
      <c r="AD143" s="38"/>
      <c r="AE143" s="38"/>
      <c r="AT143" s="19" t="s">
        <v>177</v>
      </c>
      <c r="AU143" s="19" t="s">
        <v>89</v>
      </c>
    </row>
    <row r="144" s="13" customFormat="1">
      <c r="A144" s="13"/>
      <c r="B144" s="228"/>
      <c r="C144" s="13"/>
      <c r="D144" s="219" t="s">
        <v>291</v>
      </c>
      <c r="E144" s="229" t="s">
        <v>1</v>
      </c>
      <c r="F144" s="230" t="s">
        <v>1371</v>
      </c>
      <c r="G144" s="13"/>
      <c r="H144" s="231">
        <v>163.19999999999999</v>
      </c>
      <c r="I144" s="232"/>
      <c r="J144" s="232"/>
      <c r="K144" s="13"/>
      <c r="L144" s="13"/>
      <c r="M144" s="228"/>
      <c r="N144" s="233"/>
      <c r="O144" s="234"/>
      <c r="P144" s="234"/>
      <c r="Q144" s="234"/>
      <c r="R144" s="234"/>
      <c r="S144" s="234"/>
      <c r="T144" s="234"/>
      <c r="U144" s="234"/>
      <c r="V144" s="234"/>
      <c r="W144" s="234"/>
      <c r="X144" s="235"/>
      <c r="Y144" s="13"/>
      <c r="Z144" s="13"/>
      <c r="AA144" s="13"/>
      <c r="AB144" s="13"/>
      <c r="AC144" s="13"/>
      <c r="AD144" s="13"/>
      <c r="AE144" s="13"/>
      <c r="AT144" s="229" t="s">
        <v>291</v>
      </c>
      <c r="AU144" s="229" t="s">
        <v>89</v>
      </c>
      <c r="AV144" s="13" t="s">
        <v>89</v>
      </c>
      <c r="AW144" s="13" t="s">
        <v>4</v>
      </c>
      <c r="AX144" s="13" t="s">
        <v>87</v>
      </c>
      <c r="AY144" s="229" t="s">
        <v>167</v>
      </c>
    </row>
    <row r="145" s="2" customFormat="1" ht="24" customHeight="1">
      <c r="A145" s="38"/>
      <c r="B145" s="204"/>
      <c r="C145" s="205" t="s">
        <v>185</v>
      </c>
      <c r="D145" s="205" t="s">
        <v>170</v>
      </c>
      <c r="E145" s="206" t="s">
        <v>299</v>
      </c>
      <c r="F145" s="207" t="s">
        <v>300</v>
      </c>
      <c r="G145" s="208" t="s">
        <v>286</v>
      </c>
      <c r="H145" s="209">
        <v>48</v>
      </c>
      <c r="I145" s="210"/>
      <c r="J145" s="210"/>
      <c r="K145" s="211">
        <f>ROUND(P145*H145,2)</f>
        <v>0</v>
      </c>
      <c r="L145" s="207" t="s">
        <v>174</v>
      </c>
      <c r="M145" s="39"/>
      <c r="N145" s="212" t="s">
        <v>1</v>
      </c>
      <c r="O145" s="213" t="s">
        <v>43</v>
      </c>
      <c r="P145" s="214">
        <f>I145+J145</f>
        <v>0</v>
      </c>
      <c r="Q145" s="214">
        <f>ROUND(I145*H145,2)</f>
        <v>0</v>
      </c>
      <c r="R145" s="214">
        <f>ROUND(J145*H145,2)</f>
        <v>0</v>
      </c>
      <c r="S145" s="77"/>
      <c r="T145" s="215">
        <f>S145*H145</f>
        <v>0</v>
      </c>
      <c r="U145" s="215">
        <v>0</v>
      </c>
      <c r="V145" s="215">
        <f>U145*H145</f>
        <v>0</v>
      </c>
      <c r="W145" s="215">
        <v>0</v>
      </c>
      <c r="X145" s="216">
        <f>W145*H145</f>
        <v>0</v>
      </c>
      <c r="Y145" s="38"/>
      <c r="Z145" s="38"/>
      <c r="AA145" s="38"/>
      <c r="AB145" s="38"/>
      <c r="AC145" s="38"/>
      <c r="AD145" s="38"/>
      <c r="AE145" s="38"/>
      <c r="AR145" s="217" t="s">
        <v>185</v>
      </c>
      <c r="AT145" s="217" t="s">
        <v>170</v>
      </c>
      <c r="AU145" s="217" t="s">
        <v>89</v>
      </c>
      <c r="AY145" s="19" t="s">
        <v>167</v>
      </c>
      <c r="BE145" s="218">
        <f>IF(O145="základní",K145,0)</f>
        <v>0</v>
      </c>
      <c r="BF145" s="218">
        <f>IF(O145="snížená",K145,0)</f>
        <v>0</v>
      </c>
      <c r="BG145" s="218">
        <f>IF(O145="zákl. přenesená",K145,0)</f>
        <v>0</v>
      </c>
      <c r="BH145" s="218">
        <f>IF(O145="sníž. přenesená",K145,0)</f>
        <v>0</v>
      </c>
      <c r="BI145" s="218">
        <f>IF(O145="nulová",K145,0)</f>
        <v>0</v>
      </c>
      <c r="BJ145" s="19" t="s">
        <v>87</v>
      </c>
      <c r="BK145" s="218">
        <f>ROUND(P145*H145,2)</f>
        <v>0</v>
      </c>
      <c r="BL145" s="19" t="s">
        <v>185</v>
      </c>
      <c r="BM145" s="217" t="s">
        <v>1372</v>
      </c>
    </row>
    <row r="146" s="2" customFormat="1">
      <c r="A146" s="38"/>
      <c r="B146" s="39"/>
      <c r="C146" s="38"/>
      <c r="D146" s="219" t="s">
        <v>177</v>
      </c>
      <c r="E146" s="38"/>
      <c r="F146" s="220" t="s">
        <v>301</v>
      </c>
      <c r="G146" s="38"/>
      <c r="H146" s="38"/>
      <c r="I146" s="134"/>
      <c r="J146" s="134"/>
      <c r="K146" s="38"/>
      <c r="L146" s="38"/>
      <c r="M146" s="39"/>
      <c r="N146" s="221"/>
      <c r="O146" s="222"/>
      <c r="P146" s="77"/>
      <c r="Q146" s="77"/>
      <c r="R146" s="77"/>
      <c r="S146" s="77"/>
      <c r="T146" s="77"/>
      <c r="U146" s="77"/>
      <c r="V146" s="77"/>
      <c r="W146" s="77"/>
      <c r="X146" s="78"/>
      <c r="Y146" s="38"/>
      <c r="Z146" s="38"/>
      <c r="AA146" s="38"/>
      <c r="AB146" s="38"/>
      <c r="AC146" s="38"/>
      <c r="AD146" s="38"/>
      <c r="AE146" s="38"/>
      <c r="AT146" s="19" t="s">
        <v>177</v>
      </c>
      <c r="AU146" s="19" t="s">
        <v>89</v>
      </c>
    </row>
    <row r="147" s="2" customFormat="1">
      <c r="A147" s="38"/>
      <c r="B147" s="39"/>
      <c r="C147" s="38"/>
      <c r="D147" s="219" t="s">
        <v>288</v>
      </c>
      <c r="E147" s="38"/>
      <c r="F147" s="223" t="s">
        <v>302</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288</v>
      </c>
      <c r="AU147" s="19" t="s">
        <v>89</v>
      </c>
    </row>
    <row r="148" s="13" customFormat="1">
      <c r="A148" s="13"/>
      <c r="B148" s="228"/>
      <c r="C148" s="13"/>
      <c r="D148" s="219" t="s">
        <v>291</v>
      </c>
      <c r="E148" s="229" t="s">
        <v>1</v>
      </c>
      <c r="F148" s="230" t="s">
        <v>1373</v>
      </c>
      <c r="G148" s="13"/>
      <c r="H148" s="231">
        <v>48</v>
      </c>
      <c r="I148" s="232"/>
      <c r="J148" s="232"/>
      <c r="K148" s="13"/>
      <c r="L148" s="13"/>
      <c r="M148" s="228"/>
      <c r="N148" s="233"/>
      <c r="O148" s="234"/>
      <c r="P148" s="234"/>
      <c r="Q148" s="234"/>
      <c r="R148" s="234"/>
      <c r="S148" s="234"/>
      <c r="T148" s="234"/>
      <c r="U148" s="234"/>
      <c r="V148" s="234"/>
      <c r="W148" s="234"/>
      <c r="X148" s="235"/>
      <c r="Y148" s="13"/>
      <c r="Z148" s="13"/>
      <c r="AA148" s="13"/>
      <c r="AB148" s="13"/>
      <c r="AC148" s="13"/>
      <c r="AD148" s="13"/>
      <c r="AE148" s="13"/>
      <c r="AT148" s="229" t="s">
        <v>291</v>
      </c>
      <c r="AU148" s="229" t="s">
        <v>89</v>
      </c>
      <c r="AV148" s="13" t="s">
        <v>89</v>
      </c>
      <c r="AW148" s="13" t="s">
        <v>4</v>
      </c>
      <c r="AX148" s="13" t="s">
        <v>87</v>
      </c>
      <c r="AY148" s="229" t="s">
        <v>167</v>
      </c>
    </row>
    <row r="149" s="2" customFormat="1" ht="24" customHeight="1">
      <c r="A149" s="38"/>
      <c r="B149" s="204"/>
      <c r="C149" s="260" t="s">
        <v>166</v>
      </c>
      <c r="D149" s="260" t="s">
        <v>648</v>
      </c>
      <c r="E149" s="261" t="s">
        <v>1374</v>
      </c>
      <c r="F149" s="262" t="s">
        <v>650</v>
      </c>
      <c r="G149" s="263" t="s">
        <v>344</v>
      </c>
      <c r="H149" s="264">
        <v>86.400000000000006</v>
      </c>
      <c r="I149" s="265"/>
      <c r="J149" s="266"/>
      <c r="K149" s="267">
        <f>ROUND(P149*H149,2)</f>
        <v>0</v>
      </c>
      <c r="L149" s="262" t="s">
        <v>174</v>
      </c>
      <c r="M149" s="268"/>
      <c r="N149" s="269" t="s">
        <v>1</v>
      </c>
      <c r="O149" s="213" t="s">
        <v>43</v>
      </c>
      <c r="P149" s="214">
        <f>I149+J149</f>
        <v>0</v>
      </c>
      <c r="Q149" s="214">
        <f>ROUND(I149*H149,2)</f>
        <v>0</v>
      </c>
      <c r="R149" s="214">
        <f>ROUND(J149*H149,2)</f>
        <v>0</v>
      </c>
      <c r="S149" s="77"/>
      <c r="T149" s="215">
        <f>S149*H149</f>
        <v>0</v>
      </c>
      <c r="U149" s="215">
        <v>1</v>
      </c>
      <c r="V149" s="215">
        <f>U149*H149</f>
        <v>86.400000000000006</v>
      </c>
      <c r="W149" s="215">
        <v>0</v>
      </c>
      <c r="X149" s="216">
        <f>W149*H149</f>
        <v>0</v>
      </c>
      <c r="Y149" s="38"/>
      <c r="Z149" s="38"/>
      <c r="AA149" s="38"/>
      <c r="AB149" s="38"/>
      <c r="AC149" s="38"/>
      <c r="AD149" s="38"/>
      <c r="AE149" s="38"/>
      <c r="AR149" s="217" t="s">
        <v>207</v>
      </c>
      <c r="AT149" s="217" t="s">
        <v>648</v>
      </c>
      <c r="AU149" s="217" t="s">
        <v>89</v>
      </c>
      <c r="AY149" s="19" t="s">
        <v>167</v>
      </c>
      <c r="BE149" s="218">
        <f>IF(O149="základní",K149,0)</f>
        <v>0</v>
      </c>
      <c r="BF149" s="218">
        <f>IF(O149="snížená",K149,0)</f>
        <v>0</v>
      </c>
      <c r="BG149" s="218">
        <f>IF(O149="zákl. přenesená",K149,0)</f>
        <v>0</v>
      </c>
      <c r="BH149" s="218">
        <f>IF(O149="sníž. přenesená",K149,0)</f>
        <v>0</v>
      </c>
      <c r="BI149" s="218">
        <f>IF(O149="nulová",K149,0)</f>
        <v>0</v>
      </c>
      <c r="BJ149" s="19" t="s">
        <v>87</v>
      </c>
      <c r="BK149" s="218">
        <f>ROUND(P149*H149,2)</f>
        <v>0</v>
      </c>
      <c r="BL149" s="19" t="s">
        <v>185</v>
      </c>
      <c r="BM149" s="217" t="s">
        <v>1375</v>
      </c>
    </row>
    <row r="150" s="2" customFormat="1">
      <c r="A150" s="38"/>
      <c r="B150" s="39"/>
      <c r="C150" s="38"/>
      <c r="D150" s="219" t="s">
        <v>177</v>
      </c>
      <c r="E150" s="38"/>
      <c r="F150" s="220" t="s">
        <v>650</v>
      </c>
      <c r="G150" s="38"/>
      <c r="H150" s="38"/>
      <c r="I150" s="134"/>
      <c r="J150" s="134"/>
      <c r="K150" s="38"/>
      <c r="L150" s="38"/>
      <c r="M150" s="39"/>
      <c r="N150" s="221"/>
      <c r="O150" s="222"/>
      <c r="P150" s="77"/>
      <c r="Q150" s="77"/>
      <c r="R150" s="77"/>
      <c r="S150" s="77"/>
      <c r="T150" s="77"/>
      <c r="U150" s="77"/>
      <c r="V150" s="77"/>
      <c r="W150" s="77"/>
      <c r="X150" s="78"/>
      <c r="Y150" s="38"/>
      <c r="Z150" s="38"/>
      <c r="AA150" s="38"/>
      <c r="AB150" s="38"/>
      <c r="AC150" s="38"/>
      <c r="AD150" s="38"/>
      <c r="AE150" s="38"/>
      <c r="AT150" s="19" t="s">
        <v>177</v>
      </c>
      <c r="AU150" s="19" t="s">
        <v>89</v>
      </c>
    </row>
    <row r="151" s="13" customFormat="1">
      <c r="A151" s="13"/>
      <c r="B151" s="228"/>
      <c r="C151" s="13"/>
      <c r="D151" s="219" t="s">
        <v>291</v>
      </c>
      <c r="E151" s="13"/>
      <c r="F151" s="230" t="s">
        <v>1376</v>
      </c>
      <c r="G151" s="13"/>
      <c r="H151" s="231">
        <v>86.400000000000006</v>
      </c>
      <c r="I151" s="232"/>
      <c r="J151" s="232"/>
      <c r="K151" s="13"/>
      <c r="L151" s="13"/>
      <c r="M151" s="228"/>
      <c r="N151" s="233"/>
      <c r="O151" s="234"/>
      <c r="P151" s="234"/>
      <c r="Q151" s="234"/>
      <c r="R151" s="234"/>
      <c r="S151" s="234"/>
      <c r="T151" s="234"/>
      <c r="U151" s="234"/>
      <c r="V151" s="234"/>
      <c r="W151" s="234"/>
      <c r="X151" s="235"/>
      <c r="Y151" s="13"/>
      <c r="Z151" s="13"/>
      <c r="AA151" s="13"/>
      <c r="AB151" s="13"/>
      <c r="AC151" s="13"/>
      <c r="AD151" s="13"/>
      <c r="AE151" s="13"/>
      <c r="AT151" s="229" t="s">
        <v>291</v>
      </c>
      <c r="AU151" s="229" t="s">
        <v>89</v>
      </c>
      <c r="AV151" s="13" t="s">
        <v>89</v>
      </c>
      <c r="AW151" s="13" t="s">
        <v>3</v>
      </c>
      <c r="AX151" s="13" t="s">
        <v>87</v>
      </c>
      <c r="AY151" s="229" t="s">
        <v>167</v>
      </c>
    </row>
    <row r="152" s="12" customFormat="1" ht="22.8" customHeight="1">
      <c r="A152" s="12"/>
      <c r="B152" s="190"/>
      <c r="C152" s="12"/>
      <c r="D152" s="191" t="s">
        <v>79</v>
      </c>
      <c r="E152" s="202" t="s">
        <v>89</v>
      </c>
      <c r="F152" s="202" t="s">
        <v>669</v>
      </c>
      <c r="G152" s="12"/>
      <c r="H152" s="12"/>
      <c r="I152" s="193"/>
      <c r="J152" s="193"/>
      <c r="K152" s="203">
        <f>BK152</f>
        <v>0</v>
      </c>
      <c r="L152" s="12"/>
      <c r="M152" s="190"/>
      <c r="N152" s="195"/>
      <c r="O152" s="196"/>
      <c r="P152" s="196"/>
      <c r="Q152" s="197">
        <f>SUM(Q153:Q170)</f>
        <v>0</v>
      </c>
      <c r="R152" s="197">
        <f>SUM(R153:R170)</f>
        <v>0</v>
      </c>
      <c r="S152" s="196"/>
      <c r="T152" s="198">
        <f>SUM(T153:T170)</f>
        <v>0</v>
      </c>
      <c r="U152" s="196"/>
      <c r="V152" s="198">
        <f>SUM(V153:V170)</f>
        <v>90.966326769999981</v>
      </c>
      <c r="W152" s="196"/>
      <c r="X152" s="199">
        <f>SUM(X153:X170)</f>
        <v>0</v>
      </c>
      <c r="Y152" s="12"/>
      <c r="Z152" s="12"/>
      <c r="AA152" s="12"/>
      <c r="AB152" s="12"/>
      <c r="AC152" s="12"/>
      <c r="AD152" s="12"/>
      <c r="AE152" s="12"/>
      <c r="AR152" s="191" t="s">
        <v>87</v>
      </c>
      <c r="AT152" s="200" t="s">
        <v>79</v>
      </c>
      <c r="AU152" s="200" t="s">
        <v>87</v>
      </c>
      <c r="AY152" s="191" t="s">
        <v>167</v>
      </c>
      <c r="BK152" s="201">
        <f>SUM(BK153:BK170)</f>
        <v>0</v>
      </c>
    </row>
    <row r="153" s="2" customFormat="1" ht="24" customHeight="1">
      <c r="A153" s="38"/>
      <c r="B153" s="204"/>
      <c r="C153" s="205" t="s">
        <v>195</v>
      </c>
      <c r="D153" s="205" t="s">
        <v>170</v>
      </c>
      <c r="E153" s="206" t="s">
        <v>1243</v>
      </c>
      <c r="F153" s="207" t="s">
        <v>1244</v>
      </c>
      <c r="G153" s="208" t="s">
        <v>462</v>
      </c>
      <c r="H153" s="209">
        <v>16</v>
      </c>
      <c r="I153" s="210"/>
      <c r="J153" s="210"/>
      <c r="K153" s="211">
        <f>ROUND(P153*H153,2)</f>
        <v>0</v>
      </c>
      <c r="L153" s="207" t="s">
        <v>174</v>
      </c>
      <c r="M153" s="39"/>
      <c r="N153" s="212" t="s">
        <v>1</v>
      </c>
      <c r="O153" s="213" t="s">
        <v>43</v>
      </c>
      <c r="P153" s="214">
        <f>I153+J153</f>
        <v>0</v>
      </c>
      <c r="Q153" s="214">
        <f>ROUND(I153*H153,2)</f>
        <v>0</v>
      </c>
      <c r="R153" s="214">
        <f>ROUND(J153*H153,2)</f>
        <v>0</v>
      </c>
      <c r="S153" s="77"/>
      <c r="T153" s="215">
        <f>S153*H153</f>
        <v>0</v>
      </c>
      <c r="U153" s="215">
        <v>0.00114</v>
      </c>
      <c r="V153" s="215">
        <f>U153*H153</f>
        <v>0.018239999999999999</v>
      </c>
      <c r="W153" s="215">
        <v>0</v>
      </c>
      <c r="X153" s="216">
        <f>W153*H153</f>
        <v>0</v>
      </c>
      <c r="Y153" s="38"/>
      <c r="Z153" s="38"/>
      <c r="AA153" s="38"/>
      <c r="AB153" s="38"/>
      <c r="AC153" s="38"/>
      <c r="AD153" s="38"/>
      <c r="AE153" s="38"/>
      <c r="AR153" s="217" t="s">
        <v>185</v>
      </c>
      <c r="AT153" s="217" t="s">
        <v>170</v>
      </c>
      <c r="AU153" s="217" t="s">
        <v>89</v>
      </c>
      <c r="AY153" s="19" t="s">
        <v>167</v>
      </c>
      <c r="BE153" s="218">
        <f>IF(O153="základní",K153,0)</f>
        <v>0</v>
      </c>
      <c r="BF153" s="218">
        <f>IF(O153="snížená",K153,0)</f>
        <v>0</v>
      </c>
      <c r="BG153" s="218">
        <f>IF(O153="zákl. přenesená",K153,0)</f>
        <v>0</v>
      </c>
      <c r="BH153" s="218">
        <f>IF(O153="sníž. přenesená",K153,0)</f>
        <v>0</v>
      </c>
      <c r="BI153" s="218">
        <f>IF(O153="nulová",K153,0)</f>
        <v>0</v>
      </c>
      <c r="BJ153" s="19" t="s">
        <v>87</v>
      </c>
      <c r="BK153" s="218">
        <f>ROUND(P153*H153,2)</f>
        <v>0</v>
      </c>
      <c r="BL153" s="19" t="s">
        <v>185</v>
      </c>
      <c r="BM153" s="217" t="s">
        <v>1377</v>
      </c>
    </row>
    <row r="154" s="2" customFormat="1">
      <c r="A154" s="38"/>
      <c r="B154" s="39"/>
      <c r="C154" s="38"/>
      <c r="D154" s="219" t="s">
        <v>177</v>
      </c>
      <c r="E154" s="38"/>
      <c r="F154" s="220" t="s">
        <v>1246</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177</v>
      </c>
      <c r="AU154" s="19" t="s">
        <v>89</v>
      </c>
    </row>
    <row r="155" s="2" customFormat="1">
      <c r="A155" s="38"/>
      <c r="B155" s="39"/>
      <c r="C155" s="38"/>
      <c r="D155" s="219" t="s">
        <v>288</v>
      </c>
      <c r="E155" s="38"/>
      <c r="F155" s="223" t="s">
        <v>1247</v>
      </c>
      <c r="G155" s="38"/>
      <c r="H155" s="38"/>
      <c r="I155" s="134"/>
      <c r="J155" s="134"/>
      <c r="K155" s="38"/>
      <c r="L155" s="38"/>
      <c r="M155" s="39"/>
      <c r="N155" s="221"/>
      <c r="O155" s="222"/>
      <c r="P155" s="77"/>
      <c r="Q155" s="77"/>
      <c r="R155" s="77"/>
      <c r="S155" s="77"/>
      <c r="T155" s="77"/>
      <c r="U155" s="77"/>
      <c r="V155" s="77"/>
      <c r="W155" s="77"/>
      <c r="X155" s="78"/>
      <c r="Y155" s="38"/>
      <c r="Z155" s="38"/>
      <c r="AA155" s="38"/>
      <c r="AB155" s="38"/>
      <c r="AC155" s="38"/>
      <c r="AD155" s="38"/>
      <c r="AE155" s="38"/>
      <c r="AT155" s="19" t="s">
        <v>288</v>
      </c>
      <c r="AU155" s="19" t="s">
        <v>89</v>
      </c>
    </row>
    <row r="156" s="13" customFormat="1">
      <c r="A156" s="13"/>
      <c r="B156" s="228"/>
      <c r="C156" s="13"/>
      <c r="D156" s="219" t="s">
        <v>291</v>
      </c>
      <c r="E156" s="229" t="s">
        <v>1</v>
      </c>
      <c r="F156" s="230" t="s">
        <v>246</v>
      </c>
      <c r="G156" s="13"/>
      <c r="H156" s="231">
        <v>16</v>
      </c>
      <c r="I156" s="232"/>
      <c r="J156" s="232"/>
      <c r="K156" s="13"/>
      <c r="L156" s="13"/>
      <c r="M156" s="228"/>
      <c r="N156" s="233"/>
      <c r="O156" s="234"/>
      <c r="P156" s="234"/>
      <c r="Q156" s="234"/>
      <c r="R156" s="234"/>
      <c r="S156" s="234"/>
      <c r="T156" s="234"/>
      <c r="U156" s="234"/>
      <c r="V156" s="234"/>
      <c r="W156" s="234"/>
      <c r="X156" s="235"/>
      <c r="Y156" s="13"/>
      <c r="Z156" s="13"/>
      <c r="AA156" s="13"/>
      <c r="AB156" s="13"/>
      <c r="AC156" s="13"/>
      <c r="AD156" s="13"/>
      <c r="AE156" s="13"/>
      <c r="AT156" s="229" t="s">
        <v>291</v>
      </c>
      <c r="AU156" s="229" t="s">
        <v>89</v>
      </c>
      <c r="AV156" s="13" t="s">
        <v>89</v>
      </c>
      <c r="AW156" s="13" t="s">
        <v>4</v>
      </c>
      <c r="AX156" s="13" t="s">
        <v>87</v>
      </c>
      <c r="AY156" s="229" t="s">
        <v>167</v>
      </c>
    </row>
    <row r="157" s="2" customFormat="1" ht="24" customHeight="1">
      <c r="A157" s="38"/>
      <c r="B157" s="204"/>
      <c r="C157" s="260" t="s">
        <v>200</v>
      </c>
      <c r="D157" s="260" t="s">
        <v>648</v>
      </c>
      <c r="E157" s="261" t="s">
        <v>1378</v>
      </c>
      <c r="F157" s="262" t="s">
        <v>1379</v>
      </c>
      <c r="G157" s="263" t="s">
        <v>305</v>
      </c>
      <c r="H157" s="264">
        <v>22.399999999999999</v>
      </c>
      <c r="I157" s="265"/>
      <c r="J157" s="266"/>
      <c r="K157" s="267">
        <f>ROUND(P157*H157,2)</f>
        <v>0</v>
      </c>
      <c r="L157" s="262" t="s">
        <v>174</v>
      </c>
      <c r="M157" s="268"/>
      <c r="N157" s="269" t="s">
        <v>1</v>
      </c>
      <c r="O157" s="213" t="s">
        <v>43</v>
      </c>
      <c r="P157" s="214">
        <f>I157+J157</f>
        <v>0</v>
      </c>
      <c r="Q157" s="214">
        <f>ROUND(I157*H157,2)</f>
        <v>0</v>
      </c>
      <c r="R157" s="214">
        <f>ROUND(J157*H157,2)</f>
        <v>0</v>
      </c>
      <c r="S157" s="77"/>
      <c r="T157" s="215">
        <f>S157*H157</f>
        <v>0</v>
      </c>
      <c r="U157" s="215">
        <v>0.00396</v>
      </c>
      <c r="V157" s="215">
        <f>U157*H157</f>
        <v>0.088703999999999991</v>
      </c>
      <c r="W157" s="215">
        <v>0</v>
      </c>
      <c r="X157" s="216">
        <f>W157*H157</f>
        <v>0</v>
      </c>
      <c r="Y157" s="38"/>
      <c r="Z157" s="38"/>
      <c r="AA157" s="38"/>
      <c r="AB157" s="38"/>
      <c r="AC157" s="38"/>
      <c r="AD157" s="38"/>
      <c r="AE157" s="38"/>
      <c r="AR157" s="217" t="s">
        <v>207</v>
      </c>
      <c r="AT157" s="217" t="s">
        <v>648</v>
      </c>
      <c r="AU157" s="217" t="s">
        <v>89</v>
      </c>
      <c r="AY157" s="19" t="s">
        <v>167</v>
      </c>
      <c r="BE157" s="218">
        <f>IF(O157="základní",K157,0)</f>
        <v>0</v>
      </c>
      <c r="BF157" s="218">
        <f>IF(O157="snížená",K157,0)</f>
        <v>0</v>
      </c>
      <c r="BG157" s="218">
        <f>IF(O157="zákl. přenesená",K157,0)</f>
        <v>0</v>
      </c>
      <c r="BH157" s="218">
        <f>IF(O157="sníž. přenesená",K157,0)</f>
        <v>0</v>
      </c>
      <c r="BI157" s="218">
        <f>IF(O157="nulová",K157,0)</f>
        <v>0</v>
      </c>
      <c r="BJ157" s="19" t="s">
        <v>87</v>
      </c>
      <c r="BK157" s="218">
        <f>ROUND(P157*H157,2)</f>
        <v>0</v>
      </c>
      <c r="BL157" s="19" t="s">
        <v>185</v>
      </c>
      <c r="BM157" s="217" t="s">
        <v>1380</v>
      </c>
    </row>
    <row r="158" s="2" customFormat="1">
      <c r="A158" s="38"/>
      <c r="B158" s="39"/>
      <c r="C158" s="38"/>
      <c r="D158" s="219" t="s">
        <v>177</v>
      </c>
      <c r="E158" s="38"/>
      <c r="F158" s="220" t="s">
        <v>1379</v>
      </c>
      <c r="G158" s="38"/>
      <c r="H158" s="38"/>
      <c r="I158" s="134"/>
      <c r="J158" s="134"/>
      <c r="K158" s="38"/>
      <c r="L158" s="38"/>
      <c r="M158" s="39"/>
      <c r="N158" s="221"/>
      <c r="O158" s="222"/>
      <c r="P158" s="77"/>
      <c r="Q158" s="77"/>
      <c r="R158" s="77"/>
      <c r="S158" s="77"/>
      <c r="T158" s="77"/>
      <c r="U158" s="77"/>
      <c r="V158" s="77"/>
      <c r="W158" s="77"/>
      <c r="X158" s="78"/>
      <c r="Y158" s="38"/>
      <c r="Z158" s="38"/>
      <c r="AA158" s="38"/>
      <c r="AB158" s="38"/>
      <c r="AC158" s="38"/>
      <c r="AD158" s="38"/>
      <c r="AE158" s="38"/>
      <c r="AT158" s="19" t="s">
        <v>177</v>
      </c>
      <c r="AU158" s="19" t="s">
        <v>89</v>
      </c>
    </row>
    <row r="159" s="13" customFormat="1">
      <c r="A159" s="13"/>
      <c r="B159" s="228"/>
      <c r="C159" s="13"/>
      <c r="D159" s="219" t="s">
        <v>291</v>
      </c>
      <c r="E159" s="229" t="s">
        <v>1</v>
      </c>
      <c r="F159" s="230" t="s">
        <v>1381</v>
      </c>
      <c r="G159" s="13"/>
      <c r="H159" s="231">
        <v>22.399999999999999</v>
      </c>
      <c r="I159" s="232"/>
      <c r="J159" s="232"/>
      <c r="K159" s="13"/>
      <c r="L159" s="13"/>
      <c r="M159" s="228"/>
      <c r="N159" s="233"/>
      <c r="O159" s="234"/>
      <c r="P159" s="234"/>
      <c r="Q159" s="234"/>
      <c r="R159" s="234"/>
      <c r="S159" s="234"/>
      <c r="T159" s="234"/>
      <c r="U159" s="234"/>
      <c r="V159" s="234"/>
      <c r="W159" s="234"/>
      <c r="X159" s="235"/>
      <c r="Y159" s="13"/>
      <c r="Z159" s="13"/>
      <c r="AA159" s="13"/>
      <c r="AB159" s="13"/>
      <c r="AC159" s="13"/>
      <c r="AD159" s="13"/>
      <c r="AE159" s="13"/>
      <c r="AT159" s="229" t="s">
        <v>291</v>
      </c>
      <c r="AU159" s="229" t="s">
        <v>89</v>
      </c>
      <c r="AV159" s="13" t="s">
        <v>89</v>
      </c>
      <c r="AW159" s="13" t="s">
        <v>4</v>
      </c>
      <c r="AX159" s="13" t="s">
        <v>87</v>
      </c>
      <c r="AY159" s="229" t="s">
        <v>167</v>
      </c>
    </row>
    <row r="160" s="2" customFormat="1" ht="24" customHeight="1">
      <c r="A160" s="38"/>
      <c r="B160" s="204"/>
      <c r="C160" s="205" t="s">
        <v>207</v>
      </c>
      <c r="D160" s="205" t="s">
        <v>170</v>
      </c>
      <c r="E160" s="206" t="s">
        <v>1382</v>
      </c>
      <c r="F160" s="207" t="s">
        <v>1383</v>
      </c>
      <c r="G160" s="208" t="s">
        <v>286</v>
      </c>
      <c r="H160" s="209">
        <v>18.280999999999999</v>
      </c>
      <c r="I160" s="210"/>
      <c r="J160" s="210"/>
      <c r="K160" s="211">
        <f>ROUND(P160*H160,2)</f>
        <v>0</v>
      </c>
      <c r="L160" s="207" t="s">
        <v>174</v>
      </c>
      <c r="M160" s="39"/>
      <c r="N160" s="212" t="s">
        <v>1</v>
      </c>
      <c r="O160" s="213" t="s">
        <v>43</v>
      </c>
      <c r="P160" s="214">
        <f>I160+J160</f>
        <v>0</v>
      </c>
      <c r="Q160" s="214">
        <f>ROUND(I160*H160,2)</f>
        <v>0</v>
      </c>
      <c r="R160" s="214">
        <f>ROUND(J160*H160,2)</f>
        <v>0</v>
      </c>
      <c r="S160" s="77"/>
      <c r="T160" s="215">
        <f>S160*H160</f>
        <v>0</v>
      </c>
      <c r="U160" s="215">
        <v>2.2563399999999998</v>
      </c>
      <c r="V160" s="215">
        <f>U160*H160</f>
        <v>41.248151539999995</v>
      </c>
      <c r="W160" s="215">
        <v>0</v>
      </c>
      <c r="X160" s="216">
        <f>W160*H160</f>
        <v>0</v>
      </c>
      <c r="Y160" s="38"/>
      <c r="Z160" s="38"/>
      <c r="AA160" s="38"/>
      <c r="AB160" s="38"/>
      <c r="AC160" s="38"/>
      <c r="AD160" s="38"/>
      <c r="AE160" s="38"/>
      <c r="AR160" s="217" t="s">
        <v>185</v>
      </c>
      <c r="AT160" s="217" t="s">
        <v>170</v>
      </c>
      <c r="AU160" s="217" t="s">
        <v>89</v>
      </c>
      <c r="AY160" s="19" t="s">
        <v>167</v>
      </c>
      <c r="BE160" s="218">
        <f>IF(O160="základní",K160,0)</f>
        <v>0</v>
      </c>
      <c r="BF160" s="218">
        <f>IF(O160="snížená",K160,0)</f>
        <v>0</v>
      </c>
      <c r="BG160" s="218">
        <f>IF(O160="zákl. přenesená",K160,0)</f>
        <v>0</v>
      </c>
      <c r="BH160" s="218">
        <f>IF(O160="sníž. přenesená",K160,0)</f>
        <v>0</v>
      </c>
      <c r="BI160" s="218">
        <f>IF(O160="nulová",K160,0)</f>
        <v>0</v>
      </c>
      <c r="BJ160" s="19" t="s">
        <v>87</v>
      </c>
      <c r="BK160" s="218">
        <f>ROUND(P160*H160,2)</f>
        <v>0</v>
      </c>
      <c r="BL160" s="19" t="s">
        <v>185</v>
      </c>
      <c r="BM160" s="217" t="s">
        <v>1384</v>
      </c>
    </row>
    <row r="161" s="2" customFormat="1">
      <c r="A161" s="38"/>
      <c r="B161" s="39"/>
      <c r="C161" s="38"/>
      <c r="D161" s="219" t="s">
        <v>177</v>
      </c>
      <c r="E161" s="38"/>
      <c r="F161" s="220" t="s">
        <v>1385</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177</v>
      </c>
      <c r="AU161" s="19" t="s">
        <v>89</v>
      </c>
    </row>
    <row r="162" s="2" customFormat="1">
      <c r="A162" s="38"/>
      <c r="B162" s="39"/>
      <c r="C162" s="38"/>
      <c r="D162" s="219" t="s">
        <v>288</v>
      </c>
      <c r="E162" s="38"/>
      <c r="F162" s="223" t="s">
        <v>1263</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288</v>
      </c>
      <c r="AU162" s="19" t="s">
        <v>89</v>
      </c>
    </row>
    <row r="163" s="13" customFormat="1">
      <c r="A163" s="13"/>
      <c r="B163" s="228"/>
      <c r="C163" s="13"/>
      <c r="D163" s="219" t="s">
        <v>291</v>
      </c>
      <c r="E163" s="229" t="s">
        <v>1</v>
      </c>
      <c r="F163" s="230" t="s">
        <v>1386</v>
      </c>
      <c r="G163" s="13"/>
      <c r="H163" s="231">
        <v>18.280999999999999</v>
      </c>
      <c r="I163" s="232"/>
      <c r="J163" s="232"/>
      <c r="K163" s="13"/>
      <c r="L163" s="13"/>
      <c r="M163" s="228"/>
      <c r="N163" s="233"/>
      <c r="O163" s="234"/>
      <c r="P163" s="234"/>
      <c r="Q163" s="234"/>
      <c r="R163" s="234"/>
      <c r="S163" s="234"/>
      <c r="T163" s="234"/>
      <c r="U163" s="234"/>
      <c r="V163" s="234"/>
      <c r="W163" s="234"/>
      <c r="X163" s="235"/>
      <c r="Y163" s="13"/>
      <c r="Z163" s="13"/>
      <c r="AA163" s="13"/>
      <c r="AB163" s="13"/>
      <c r="AC163" s="13"/>
      <c r="AD163" s="13"/>
      <c r="AE163" s="13"/>
      <c r="AT163" s="229" t="s">
        <v>291</v>
      </c>
      <c r="AU163" s="229" t="s">
        <v>89</v>
      </c>
      <c r="AV163" s="13" t="s">
        <v>89</v>
      </c>
      <c r="AW163" s="13" t="s">
        <v>4</v>
      </c>
      <c r="AX163" s="13" t="s">
        <v>87</v>
      </c>
      <c r="AY163" s="229" t="s">
        <v>167</v>
      </c>
    </row>
    <row r="164" s="2" customFormat="1" ht="24" customHeight="1">
      <c r="A164" s="38"/>
      <c r="B164" s="204"/>
      <c r="C164" s="205" t="s">
        <v>212</v>
      </c>
      <c r="D164" s="205" t="s">
        <v>170</v>
      </c>
      <c r="E164" s="206" t="s">
        <v>1387</v>
      </c>
      <c r="F164" s="207" t="s">
        <v>1388</v>
      </c>
      <c r="G164" s="208" t="s">
        <v>305</v>
      </c>
      <c r="H164" s="209">
        <v>39.899999999999999</v>
      </c>
      <c r="I164" s="210"/>
      <c r="J164" s="210"/>
      <c r="K164" s="211">
        <f>ROUND(P164*H164,2)</f>
        <v>0</v>
      </c>
      <c r="L164" s="207" t="s">
        <v>174</v>
      </c>
      <c r="M164" s="39"/>
      <c r="N164" s="212" t="s">
        <v>1</v>
      </c>
      <c r="O164" s="213" t="s">
        <v>43</v>
      </c>
      <c r="P164" s="214">
        <f>I164+J164</f>
        <v>0</v>
      </c>
      <c r="Q164" s="214">
        <f>ROUND(I164*H164,2)</f>
        <v>0</v>
      </c>
      <c r="R164" s="214">
        <f>ROUND(J164*H164,2)</f>
        <v>0</v>
      </c>
      <c r="S164" s="77"/>
      <c r="T164" s="215">
        <f>S164*H164</f>
        <v>0</v>
      </c>
      <c r="U164" s="215">
        <v>1.20855</v>
      </c>
      <c r="V164" s="215">
        <f>U164*H164</f>
        <v>48.221145</v>
      </c>
      <c r="W164" s="215">
        <v>0</v>
      </c>
      <c r="X164" s="216">
        <f>W164*H164</f>
        <v>0</v>
      </c>
      <c r="Y164" s="38"/>
      <c r="Z164" s="38"/>
      <c r="AA164" s="38"/>
      <c r="AB164" s="38"/>
      <c r="AC164" s="38"/>
      <c r="AD164" s="38"/>
      <c r="AE164" s="38"/>
      <c r="AR164" s="217" t="s">
        <v>185</v>
      </c>
      <c r="AT164" s="217" t="s">
        <v>170</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185</v>
      </c>
      <c r="BM164" s="217" t="s">
        <v>1389</v>
      </c>
    </row>
    <row r="165" s="2" customFormat="1">
      <c r="A165" s="38"/>
      <c r="B165" s="39"/>
      <c r="C165" s="38"/>
      <c r="D165" s="219" t="s">
        <v>177</v>
      </c>
      <c r="E165" s="38"/>
      <c r="F165" s="220" t="s">
        <v>1390</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c r="A166" s="38"/>
      <c r="B166" s="39"/>
      <c r="C166" s="38"/>
      <c r="D166" s="219" t="s">
        <v>288</v>
      </c>
      <c r="E166" s="38"/>
      <c r="F166" s="223" t="s">
        <v>1391</v>
      </c>
      <c r="G166" s="38"/>
      <c r="H166" s="38"/>
      <c r="I166" s="134"/>
      <c r="J166" s="134"/>
      <c r="K166" s="38"/>
      <c r="L166" s="38"/>
      <c r="M166" s="39"/>
      <c r="N166" s="221"/>
      <c r="O166" s="222"/>
      <c r="P166" s="77"/>
      <c r="Q166" s="77"/>
      <c r="R166" s="77"/>
      <c r="S166" s="77"/>
      <c r="T166" s="77"/>
      <c r="U166" s="77"/>
      <c r="V166" s="77"/>
      <c r="W166" s="77"/>
      <c r="X166" s="78"/>
      <c r="Y166" s="38"/>
      <c r="Z166" s="38"/>
      <c r="AA166" s="38"/>
      <c r="AB166" s="38"/>
      <c r="AC166" s="38"/>
      <c r="AD166" s="38"/>
      <c r="AE166" s="38"/>
      <c r="AT166" s="19" t="s">
        <v>288</v>
      </c>
      <c r="AU166" s="19" t="s">
        <v>89</v>
      </c>
    </row>
    <row r="167" s="13" customFormat="1">
      <c r="A167" s="13"/>
      <c r="B167" s="228"/>
      <c r="C167" s="13"/>
      <c r="D167" s="219" t="s">
        <v>291</v>
      </c>
      <c r="E167" s="229" t="s">
        <v>1</v>
      </c>
      <c r="F167" s="230" t="s">
        <v>1392</v>
      </c>
      <c r="G167" s="13"/>
      <c r="H167" s="231">
        <v>39.899999999999999</v>
      </c>
      <c r="I167" s="232"/>
      <c r="J167" s="232"/>
      <c r="K167" s="13"/>
      <c r="L167" s="13"/>
      <c r="M167" s="228"/>
      <c r="N167" s="233"/>
      <c r="O167" s="234"/>
      <c r="P167" s="234"/>
      <c r="Q167" s="234"/>
      <c r="R167" s="234"/>
      <c r="S167" s="234"/>
      <c r="T167" s="234"/>
      <c r="U167" s="234"/>
      <c r="V167" s="234"/>
      <c r="W167" s="234"/>
      <c r="X167" s="235"/>
      <c r="Y167" s="13"/>
      <c r="Z167" s="13"/>
      <c r="AA167" s="13"/>
      <c r="AB167" s="13"/>
      <c r="AC167" s="13"/>
      <c r="AD167" s="13"/>
      <c r="AE167" s="13"/>
      <c r="AT167" s="229" t="s">
        <v>291</v>
      </c>
      <c r="AU167" s="229" t="s">
        <v>89</v>
      </c>
      <c r="AV167" s="13" t="s">
        <v>89</v>
      </c>
      <c r="AW167" s="13" t="s">
        <v>4</v>
      </c>
      <c r="AX167" s="13" t="s">
        <v>87</v>
      </c>
      <c r="AY167" s="229" t="s">
        <v>167</v>
      </c>
    </row>
    <row r="168" s="2" customFormat="1" ht="24" customHeight="1">
      <c r="A168" s="38"/>
      <c r="B168" s="204"/>
      <c r="C168" s="205" t="s">
        <v>217</v>
      </c>
      <c r="D168" s="205" t="s">
        <v>170</v>
      </c>
      <c r="E168" s="206" t="s">
        <v>1393</v>
      </c>
      <c r="F168" s="207" t="s">
        <v>1394</v>
      </c>
      <c r="G168" s="208" t="s">
        <v>344</v>
      </c>
      <c r="H168" s="209">
        <v>1.3129999999999999</v>
      </c>
      <c r="I168" s="210"/>
      <c r="J168" s="210"/>
      <c r="K168" s="211">
        <f>ROUND(P168*H168,2)</f>
        <v>0</v>
      </c>
      <c r="L168" s="207" t="s">
        <v>174</v>
      </c>
      <c r="M168" s="39"/>
      <c r="N168" s="212" t="s">
        <v>1</v>
      </c>
      <c r="O168" s="213" t="s">
        <v>43</v>
      </c>
      <c r="P168" s="214">
        <f>I168+J168</f>
        <v>0</v>
      </c>
      <c r="Q168" s="214">
        <f>ROUND(I168*H168,2)</f>
        <v>0</v>
      </c>
      <c r="R168" s="214">
        <f>ROUND(J168*H168,2)</f>
        <v>0</v>
      </c>
      <c r="S168" s="77"/>
      <c r="T168" s="215">
        <f>S168*H168</f>
        <v>0</v>
      </c>
      <c r="U168" s="215">
        <v>1.05871</v>
      </c>
      <c r="V168" s="215">
        <f>U168*H168</f>
        <v>1.3900862300000001</v>
      </c>
      <c r="W168" s="215">
        <v>0</v>
      </c>
      <c r="X168" s="216">
        <f>W168*H168</f>
        <v>0</v>
      </c>
      <c r="Y168" s="38"/>
      <c r="Z168" s="38"/>
      <c r="AA168" s="38"/>
      <c r="AB168" s="38"/>
      <c r="AC168" s="38"/>
      <c r="AD168" s="38"/>
      <c r="AE168" s="38"/>
      <c r="AR168" s="217" t="s">
        <v>185</v>
      </c>
      <c r="AT168" s="217" t="s">
        <v>170</v>
      </c>
      <c r="AU168" s="217" t="s">
        <v>89</v>
      </c>
      <c r="AY168" s="19" t="s">
        <v>167</v>
      </c>
      <c r="BE168" s="218">
        <f>IF(O168="základní",K168,0)</f>
        <v>0</v>
      </c>
      <c r="BF168" s="218">
        <f>IF(O168="snížená",K168,0)</f>
        <v>0</v>
      </c>
      <c r="BG168" s="218">
        <f>IF(O168="zákl. přenesená",K168,0)</f>
        <v>0</v>
      </c>
      <c r="BH168" s="218">
        <f>IF(O168="sníž. přenesená",K168,0)</f>
        <v>0</v>
      </c>
      <c r="BI168" s="218">
        <f>IF(O168="nulová",K168,0)</f>
        <v>0</v>
      </c>
      <c r="BJ168" s="19" t="s">
        <v>87</v>
      </c>
      <c r="BK168" s="218">
        <f>ROUND(P168*H168,2)</f>
        <v>0</v>
      </c>
      <c r="BL168" s="19" t="s">
        <v>185</v>
      </c>
      <c r="BM168" s="217" t="s">
        <v>1395</v>
      </c>
    </row>
    <row r="169" s="2" customFormat="1">
      <c r="A169" s="38"/>
      <c r="B169" s="39"/>
      <c r="C169" s="38"/>
      <c r="D169" s="219" t="s">
        <v>177</v>
      </c>
      <c r="E169" s="38"/>
      <c r="F169" s="220" t="s">
        <v>1396</v>
      </c>
      <c r="G169" s="38"/>
      <c r="H169" s="38"/>
      <c r="I169" s="134"/>
      <c r="J169" s="134"/>
      <c r="K169" s="38"/>
      <c r="L169" s="38"/>
      <c r="M169" s="39"/>
      <c r="N169" s="221"/>
      <c r="O169" s="222"/>
      <c r="P169" s="77"/>
      <c r="Q169" s="77"/>
      <c r="R169" s="77"/>
      <c r="S169" s="77"/>
      <c r="T169" s="77"/>
      <c r="U169" s="77"/>
      <c r="V169" s="77"/>
      <c r="W169" s="77"/>
      <c r="X169" s="78"/>
      <c r="Y169" s="38"/>
      <c r="Z169" s="38"/>
      <c r="AA169" s="38"/>
      <c r="AB169" s="38"/>
      <c r="AC169" s="38"/>
      <c r="AD169" s="38"/>
      <c r="AE169" s="38"/>
      <c r="AT169" s="19" t="s">
        <v>177</v>
      </c>
      <c r="AU169" s="19" t="s">
        <v>89</v>
      </c>
    </row>
    <row r="170" s="13" customFormat="1">
      <c r="A170" s="13"/>
      <c r="B170" s="228"/>
      <c r="C170" s="13"/>
      <c r="D170" s="219" t="s">
        <v>291</v>
      </c>
      <c r="E170" s="229" t="s">
        <v>1</v>
      </c>
      <c r="F170" s="230" t="s">
        <v>1397</v>
      </c>
      <c r="G170" s="13"/>
      <c r="H170" s="231">
        <v>1.3129999999999999</v>
      </c>
      <c r="I170" s="232"/>
      <c r="J170" s="232"/>
      <c r="K170" s="13"/>
      <c r="L170" s="13"/>
      <c r="M170" s="228"/>
      <c r="N170" s="233"/>
      <c r="O170" s="234"/>
      <c r="P170" s="234"/>
      <c r="Q170" s="234"/>
      <c r="R170" s="234"/>
      <c r="S170" s="234"/>
      <c r="T170" s="234"/>
      <c r="U170" s="234"/>
      <c r="V170" s="234"/>
      <c r="W170" s="234"/>
      <c r="X170" s="235"/>
      <c r="Y170" s="13"/>
      <c r="Z170" s="13"/>
      <c r="AA170" s="13"/>
      <c r="AB170" s="13"/>
      <c r="AC170" s="13"/>
      <c r="AD170" s="13"/>
      <c r="AE170" s="13"/>
      <c r="AT170" s="229" t="s">
        <v>291</v>
      </c>
      <c r="AU170" s="229" t="s">
        <v>89</v>
      </c>
      <c r="AV170" s="13" t="s">
        <v>89</v>
      </c>
      <c r="AW170" s="13" t="s">
        <v>4</v>
      </c>
      <c r="AX170" s="13" t="s">
        <v>87</v>
      </c>
      <c r="AY170" s="229" t="s">
        <v>167</v>
      </c>
    </row>
    <row r="171" s="12" customFormat="1" ht="22.8" customHeight="1">
      <c r="A171" s="12"/>
      <c r="B171" s="190"/>
      <c r="C171" s="12"/>
      <c r="D171" s="191" t="s">
        <v>79</v>
      </c>
      <c r="E171" s="202" t="s">
        <v>181</v>
      </c>
      <c r="F171" s="202" t="s">
        <v>1266</v>
      </c>
      <c r="G171" s="12"/>
      <c r="H171" s="12"/>
      <c r="I171" s="193"/>
      <c r="J171" s="193"/>
      <c r="K171" s="203">
        <f>BK171</f>
        <v>0</v>
      </c>
      <c r="L171" s="12"/>
      <c r="M171" s="190"/>
      <c r="N171" s="195"/>
      <c r="O171" s="196"/>
      <c r="P171" s="196"/>
      <c r="Q171" s="197">
        <f>SUM(Q172:Q175)</f>
        <v>0</v>
      </c>
      <c r="R171" s="197">
        <f>SUM(R172:R175)</f>
        <v>0</v>
      </c>
      <c r="S171" s="196"/>
      <c r="T171" s="198">
        <f>SUM(T172:T175)</f>
        <v>0</v>
      </c>
      <c r="U171" s="196"/>
      <c r="V171" s="198">
        <f>SUM(V172:V175)</f>
        <v>1.48288</v>
      </c>
      <c r="W171" s="196"/>
      <c r="X171" s="199">
        <f>SUM(X172:X175)</f>
        <v>0</v>
      </c>
      <c r="Y171" s="12"/>
      <c r="Z171" s="12"/>
      <c r="AA171" s="12"/>
      <c r="AB171" s="12"/>
      <c r="AC171" s="12"/>
      <c r="AD171" s="12"/>
      <c r="AE171" s="12"/>
      <c r="AR171" s="191" t="s">
        <v>87</v>
      </c>
      <c r="AT171" s="200" t="s">
        <v>79</v>
      </c>
      <c r="AU171" s="200" t="s">
        <v>87</v>
      </c>
      <c r="AY171" s="191" t="s">
        <v>167</v>
      </c>
      <c r="BK171" s="201">
        <f>SUM(BK172:BK175)</f>
        <v>0</v>
      </c>
    </row>
    <row r="172" s="2" customFormat="1" ht="24" customHeight="1">
      <c r="A172" s="38"/>
      <c r="B172" s="204"/>
      <c r="C172" s="205" t="s">
        <v>222</v>
      </c>
      <c r="D172" s="205" t="s">
        <v>170</v>
      </c>
      <c r="E172" s="206" t="s">
        <v>1398</v>
      </c>
      <c r="F172" s="207" t="s">
        <v>1399</v>
      </c>
      <c r="G172" s="208" t="s">
        <v>462</v>
      </c>
      <c r="H172" s="209">
        <v>32</v>
      </c>
      <c r="I172" s="210"/>
      <c r="J172" s="210"/>
      <c r="K172" s="211">
        <f>ROUND(P172*H172,2)</f>
        <v>0</v>
      </c>
      <c r="L172" s="207" t="s">
        <v>174</v>
      </c>
      <c r="M172" s="39"/>
      <c r="N172" s="212" t="s">
        <v>1</v>
      </c>
      <c r="O172" s="213" t="s">
        <v>43</v>
      </c>
      <c r="P172" s="214">
        <f>I172+J172</f>
        <v>0</v>
      </c>
      <c r="Q172" s="214">
        <f>ROUND(I172*H172,2)</f>
        <v>0</v>
      </c>
      <c r="R172" s="214">
        <f>ROUND(J172*H172,2)</f>
        <v>0</v>
      </c>
      <c r="S172" s="77"/>
      <c r="T172" s="215">
        <f>S172*H172</f>
        <v>0</v>
      </c>
      <c r="U172" s="215">
        <v>0.046339999999999999</v>
      </c>
      <c r="V172" s="215">
        <f>U172*H172</f>
        <v>1.48288</v>
      </c>
      <c r="W172" s="215">
        <v>0</v>
      </c>
      <c r="X172" s="216">
        <f>W172*H172</f>
        <v>0</v>
      </c>
      <c r="Y172" s="38"/>
      <c r="Z172" s="38"/>
      <c r="AA172" s="38"/>
      <c r="AB172" s="38"/>
      <c r="AC172" s="38"/>
      <c r="AD172" s="38"/>
      <c r="AE172" s="38"/>
      <c r="AR172" s="217" t="s">
        <v>185</v>
      </c>
      <c r="AT172" s="217" t="s">
        <v>170</v>
      </c>
      <c r="AU172" s="217" t="s">
        <v>89</v>
      </c>
      <c r="AY172" s="19" t="s">
        <v>167</v>
      </c>
      <c r="BE172" s="218">
        <f>IF(O172="základní",K172,0)</f>
        <v>0</v>
      </c>
      <c r="BF172" s="218">
        <f>IF(O172="snížená",K172,0)</f>
        <v>0</v>
      </c>
      <c r="BG172" s="218">
        <f>IF(O172="zákl. přenesená",K172,0)</f>
        <v>0</v>
      </c>
      <c r="BH172" s="218">
        <f>IF(O172="sníž. přenesená",K172,0)</f>
        <v>0</v>
      </c>
      <c r="BI172" s="218">
        <f>IF(O172="nulová",K172,0)</f>
        <v>0</v>
      </c>
      <c r="BJ172" s="19" t="s">
        <v>87</v>
      </c>
      <c r="BK172" s="218">
        <f>ROUND(P172*H172,2)</f>
        <v>0</v>
      </c>
      <c r="BL172" s="19" t="s">
        <v>185</v>
      </c>
      <c r="BM172" s="217" t="s">
        <v>1400</v>
      </c>
    </row>
    <row r="173" s="2" customFormat="1">
      <c r="A173" s="38"/>
      <c r="B173" s="39"/>
      <c r="C173" s="38"/>
      <c r="D173" s="219" t="s">
        <v>177</v>
      </c>
      <c r="E173" s="38"/>
      <c r="F173" s="220" t="s">
        <v>1401</v>
      </c>
      <c r="G173" s="38"/>
      <c r="H173" s="38"/>
      <c r="I173" s="134"/>
      <c r="J173" s="134"/>
      <c r="K173" s="38"/>
      <c r="L173" s="38"/>
      <c r="M173" s="39"/>
      <c r="N173" s="221"/>
      <c r="O173" s="222"/>
      <c r="P173" s="77"/>
      <c r="Q173" s="77"/>
      <c r="R173" s="77"/>
      <c r="S173" s="77"/>
      <c r="T173" s="77"/>
      <c r="U173" s="77"/>
      <c r="V173" s="77"/>
      <c r="W173" s="77"/>
      <c r="X173" s="78"/>
      <c r="Y173" s="38"/>
      <c r="Z173" s="38"/>
      <c r="AA173" s="38"/>
      <c r="AB173" s="38"/>
      <c r="AC173" s="38"/>
      <c r="AD173" s="38"/>
      <c r="AE173" s="38"/>
      <c r="AT173" s="19" t="s">
        <v>177</v>
      </c>
      <c r="AU173" s="19" t="s">
        <v>89</v>
      </c>
    </row>
    <row r="174" s="2" customFormat="1">
      <c r="A174" s="38"/>
      <c r="B174" s="39"/>
      <c r="C174" s="38"/>
      <c r="D174" s="219" t="s">
        <v>288</v>
      </c>
      <c r="E174" s="38"/>
      <c r="F174" s="223" t="s">
        <v>1402</v>
      </c>
      <c r="G174" s="38"/>
      <c r="H174" s="38"/>
      <c r="I174" s="134"/>
      <c r="J174" s="134"/>
      <c r="K174" s="38"/>
      <c r="L174" s="38"/>
      <c r="M174" s="39"/>
      <c r="N174" s="221"/>
      <c r="O174" s="222"/>
      <c r="P174" s="77"/>
      <c r="Q174" s="77"/>
      <c r="R174" s="77"/>
      <c r="S174" s="77"/>
      <c r="T174" s="77"/>
      <c r="U174" s="77"/>
      <c r="V174" s="77"/>
      <c r="W174" s="77"/>
      <c r="X174" s="78"/>
      <c r="Y174" s="38"/>
      <c r="Z174" s="38"/>
      <c r="AA174" s="38"/>
      <c r="AB174" s="38"/>
      <c r="AC174" s="38"/>
      <c r="AD174" s="38"/>
      <c r="AE174" s="38"/>
      <c r="AT174" s="19" t="s">
        <v>288</v>
      </c>
      <c r="AU174" s="19" t="s">
        <v>89</v>
      </c>
    </row>
    <row r="175" s="13" customFormat="1">
      <c r="A175" s="13"/>
      <c r="B175" s="228"/>
      <c r="C175" s="13"/>
      <c r="D175" s="219" t="s">
        <v>291</v>
      </c>
      <c r="E175" s="229" t="s">
        <v>1</v>
      </c>
      <c r="F175" s="230" t="s">
        <v>1403</v>
      </c>
      <c r="G175" s="13"/>
      <c r="H175" s="231">
        <v>32</v>
      </c>
      <c r="I175" s="232"/>
      <c r="J175" s="232"/>
      <c r="K175" s="13"/>
      <c r="L175" s="13"/>
      <c r="M175" s="228"/>
      <c r="N175" s="233"/>
      <c r="O175" s="234"/>
      <c r="P175" s="234"/>
      <c r="Q175" s="234"/>
      <c r="R175" s="234"/>
      <c r="S175" s="234"/>
      <c r="T175" s="234"/>
      <c r="U175" s="234"/>
      <c r="V175" s="234"/>
      <c r="W175" s="234"/>
      <c r="X175" s="235"/>
      <c r="Y175" s="13"/>
      <c r="Z175" s="13"/>
      <c r="AA175" s="13"/>
      <c r="AB175" s="13"/>
      <c r="AC175" s="13"/>
      <c r="AD175" s="13"/>
      <c r="AE175" s="13"/>
      <c r="AT175" s="229" t="s">
        <v>291</v>
      </c>
      <c r="AU175" s="229" t="s">
        <v>89</v>
      </c>
      <c r="AV175" s="13" t="s">
        <v>89</v>
      </c>
      <c r="AW175" s="13" t="s">
        <v>4</v>
      </c>
      <c r="AX175" s="13" t="s">
        <v>87</v>
      </c>
      <c r="AY175" s="229" t="s">
        <v>167</v>
      </c>
    </row>
    <row r="176" s="12" customFormat="1" ht="22.8" customHeight="1">
      <c r="A176" s="12"/>
      <c r="B176" s="190"/>
      <c r="C176" s="12"/>
      <c r="D176" s="191" t="s">
        <v>79</v>
      </c>
      <c r="E176" s="202" t="s">
        <v>166</v>
      </c>
      <c r="F176" s="202" t="s">
        <v>721</v>
      </c>
      <c r="G176" s="12"/>
      <c r="H176" s="12"/>
      <c r="I176" s="193"/>
      <c r="J176" s="193"/>
      <c r="K176" s="203">
        <f>BK176</f>
        <v>0</v>
      </c>
      <c r="L176" s="12"/>
      <c r="M176" s="190"/>
      <c r="N176" s="195"/>
      <c r="O176" s="196"/>
      <c r="P176" s="196"/>
      <c r="Q176" s="197">
        <f>SUM(Q177:Q179)</f>
        <v>0</v>
      </c>
      <c r="R176" s="197">
        <f>SUM(R177:R179)</f>
        <v>0</v>
      </c>
      <c r="S176" s="196"/>
      <c r="T176" s="198">
        <f>SUM(T177:T179)</f>
        <v>0</v>
      </c>
      <c r="U176" s="196"/>
      <c r="V176" s="198">
        <f>SUM(V177:V179)</f>
        <v>0</v>
      </c>
      <c r="W176" s="196"/>
      <c r="X176" s="199">
        <f>SUM(X177:X179)</f>
        <v>0</v>
      </c>
      <c r="Y176" s="12"/>
      <c r="Z176" s="12"/>
      <c r="AA176" s="12"/>
      <c r="AB176" s="12"/>
      <c r="AC176" s="12"/>
      <c r="AD176" s="12"/>
      <c r="AE176" s="12"/>
      <c r="AR176" s="191" t="s">
        <v>87</v>
      </c>
      <c r="AT176" s="200" t="s">
        <v>79</v>
      </c>
      <c r="AU176" s="200" t="s">
        <v>87</v>
      </c>
      <c r="AY176" s="191" t="s">
        <v>167</v>
      </c>
      <c r="BK176" s="201">
        <f>SUM(BK177:BK179)</f>
        <v>0</v>
      </c>
    </row>
    <row r="177" s="2" customFormat="1" ht="24" customHeight="1">
      <c r="A177" s="38"/>
      <c r="B177" s="204"/>
      <c r="C177" s="205" t="s">
        <v>226</v>
      </c>
      <c r="D177" s="205" t="s">
        <v>170</v>
      </c>
      <c r="E177" s="206" t="s">
        <v>1404</v>
      </c>
      <c r="F177" s="207" t="s">
        <v>1405</v>
      </c>
      <c r="G177" s="208" t="s">
        <v>305</v>
      </c>
      <c r="H177" s="209">
        <v>32.5</v>
      </c>
      <c r="I177" s="210"/>
      <c r="J177" s="210"/>
      <c r="K177" s="211">
        <f>ROUND(P177*H177,2)</f>
        <v>0</v>
      </c>
      <c r="L177" s="207" t="s">
        <v>174</v>
      </c>
      <c r="M177" s="39"/>
      <c r="N177" s="212" t="s">
        <v>1</v>
      </c>
      <c r="O177" s="213" t="s">
        <v>43</v>
      </c>
      <c r="P177" s="214">
        <f>I177+J177</f>
        <v>0</v>
      </c>
      <c r="Q177" s="214">
        <f>ROUND(I177*H177,2)</f>
        <v>0</v>
      </c>
      <c r="R177" s="214">
        <f>ROUND(J177*H177,2)</f>
        <v>0</v>
      </c>
      <c r="S177" s="77"/>
      <c r="T177" s="215">
        <f>S177*H177</f>
        <v>0</v>
      </c>
      <c r="U177" s="215">
        <v>0</v>
      </c>
      <c r="V177" s="215">
        <f>U177*H177</f>
        <v>0</v>
      </c>
      <c r="W177" s="215">
        <v>0</v>
      </c>
      <c r="X177" s="216">
        <f>W177*H177</f>
        <v>0</v>
      </c>
      <c r="Y177" s="38"/>
      <c r="Z177" s="38"/>
      <c r="AA177" s="38"/>
      <c r="AB177" s="38"/>
      <c r="AC177" s="38"/>
      <c r="AD177" s="38"/>
      <c r="AE177" s="38"/>
      <c r="AR177" s="217" t="s">
        <v>185</v>
      </c>
      <c r="AT177" s="217" t="s">
        <v>170</v>
      </c>
      <c r="AU177" s="217" t="s">
        <v>89</v>
      </c>
      <c r="AY177" s="19" t="s">
        <v>167</v>
      </c>
      <c r="BE177" s="218">
        <f>IF(O177="základní",K177,0)</f>
        <v>0</v>
      </c>
      <c r="BF177" s="218">
        <f>IF(O177="snížená",K177,0)</f>
        <v>0</v>
      </c>
      <c r="BG177" s="218">
        <f>IF(O177="zákl. přenesená",K177,0)</f>
        <v>0</v>
      </c>
      <c r="BH177" s="218">
        <f>IF(O177="sníž. přenesená",K177,0)</f>
        <v>0</v>
      </c>
      <c r="BI177" s="218">
        <f>IF(O177="nulová",K177,0)</f>
        <v>0</v>
      </c>
      <c r="BJ177" s="19" t="s">
        <v>87</v>
      </c>
      <c r="BK177" s="218">
        <f>ROUND(P177*H177,2)</f>
        <v>0</v>
      </c>
      <c r="BL177" s="19" t="s">
        <v>185</v>
      </c>
      <c r="BM177" s="217" t="s">
        <v>1406</v>
      </c>
    </row>
    <row r="178" s="2" customFormat="1">
      <c r="A178" s="38"/>
      <c r="B178" s="39"/>
      <c r="C178" s="38"/>
      <c r="D178" s="219" t="s">
        <v>177</v>
      </c>
      <c r="E178" s="38"/>
      <c r="F178" s="220" t="s">
        <v>1407</v>
      </c>
      <c r="G178" s="38"/>
      <c r="H178" s="38"/>
      <c r="I178" s="134"/>
      <c r="J178" s="134"/>
      <c r="K178" s="38"/>
      <c r="L178" s="38"/>
      <c r="M178" s="39"/>
      <c r="N178" s="221"/>
      <c r="O178" s="222"/>
      <c r="P178" s="77"/>
      <c r="Q178" s="77"/>
      <c r="R178" s="77"/>
      <c r="S178" s="77"/>
      <c r="T178" s="77"/>
      <c r="U178" s="77"/>
      <c r="V178" s="77"/>
      <c r="W178" s="77"/>
      <c r="X178" s="78"/>
      <c r="Y178" s="38"/>
      <c r="Z178" s="38"/>
      <c r="AA178" s="38"/>
      <c r="AB178" s="38"/>
      <c r="AC178" s="38"/>
      <c r="AD178" s="38"/>
      <c r="AE178" s="38"/>
      <c r="AT178" s="19" t="s">
        <v>177</v>
      </c>
      <c r="AU178" s="19" t="s">
        <v>89</v>
      </c>
    </row>
    <row r="179" s="13" customFormat="1">
      <c r="A179" s="13"/>
      <c r="B179" s="228"/>
      <c r="C179" s="13"/>
      <c r="D179" s="219" t="s">
        <v>291</v>
      </c>
      <c r="E179" s="229" t="s">
        <v>1</v>
      </c>
      <c r="F179" s="230" t="s">
        <v>1408</v>
      </c>
      <c r="G179" s="13"/>
      <c r="H179" s="231">
        <v>32.5</v>
      </c>
      <c r="I179" s="232"/>
      <c r="J179" s="232"/>
      <c r="K179" s="13"/>
      <c r="L179" s="13"/>
      <c r="M179" s="228"/>
      <c r="N179" s="233"/>
      <c r="O179" s="234"/>
      <c r="P179" s="234"/>
      <c r="Q179" s="234"/>
      <c r="R179" s="234"/>
      <c r="S179" s="234"/>
      <c r="T179" s="234"/>
      <c r="U179" s="234"/>
      <c r="V179" s="234"/>
      <c r="W179" s="234"/>
      <c r="X179" s="235"/>
      <c r="Y179" s="13"/>
      <c r="Z179" s="13"/>
      <c r="AA179" s="13"/>
      <c r="AB179" s="13"/>
      <c r="AC179" s="13"/>
      <c r="AD179" s="13"/>
      <c r="AE179" s="13"/>
      <c r="AT179" s="229" t="s">
        <v>291</v>
      </c>
      <c r="AU179" s="229" t="s">
        <v>89</v>
      </c>
      <c r="AV179" s="13" t="s">
        <v>89</v>
      </c>
      <c r="AW179" s="13" t="s">
        <v>4</v>
      </c>
      <c r="AX179" s="13" t="s">
        <v>87</v>
      </c>
      <c r="AY179" s="229" t="s">
        <v>167</v>
      </c>
    </row>
    <row r="180" s="12" customFormat="1" ht="22.8" customHeight="1">
      <c r="A180" s="12"/>
      <c r="B180" s="190"/>
      <c r="C180" s="12"/>
      <c r="D180" s="191" t="s">
        <v>79</v>
      </c>
      <c r="E180" s="202" t="s">
        <v>195</v>
      </c>
      <c r="F180" s="202" t="s">
        <v>921</v>
      </c>
      <c r="G180" s="12"/>
      <c r="H180" s="12"/>
      <c r="I180" s="193"/>
      <c r="J180" s="193"/>
      <c r="K180" s="203">
        <f>BK180</f>
        <v>0</v>
      </c>
      <c r="L180" s="12"/>
      <c r="M180" s="190"/>
      <c r="N180" s="195"/>
      <c r="O180" s="196"/>
      <c r="P180" s="196"/>
      <c r="Q180" s="197">
        <f>SUM(Q181:Q183)</f>
        <v>0</v>
      </c>
      <c r="R180" s="197">
        <f>SUM(R181:R183)</f>
        <v>0</v>
      </c>
      <c r="S180" s="196"/>
      <c r="T180" s="198">
        <f>SUM(T181:T183)</f>
        <v>0</v>
      </c>
      <c r="U180" s="196"/>
      <c r="V180" s="198">
        <f>SUM(V181:V183)</f>
        <v>1.323</v>
      </c>
      <c r="W180" s="196"/>
      <c r="X180" s="199">
        <f>SUM(X181:X183)</f>
        <v>0</v>
      </c>
      <c r="Y180" s="12"/>
      <c r="Z180" s="12"/>
      <c r="AA180" s="12"/>
      <c r="AB180" s="12"/>
      <c r="AC180" s="12"/>
      <c r="AD180" s="12"/>
      <c r="AE180" s="12"/>
      <c r="AR180" s="191" t="s">
        <v>87</v>
      </c>
      <c r="AT180" s="200" t="s">
        <v>79</v>
      </c>
      <c r="AU180" s="200" t="s">
        <v>87</v>
      </c>
      <c r="AY180" s="191" t="s">
        <v>167</v>
      </c>
      <c r="BK180" s="201">
        <f>SUM(BK181:BK183)</f>
        <v>0</v>
      </c>
    </row>
    <row r="181" s="2" customFormat="1" ht="24" customHeight="1">
      <c r="A181" s="38"/>
      <c r="B181" s="204"/>
      <c r="C181" s="205" t="s">
        <v>231</v>
      </c>
      <c r="D181" s="205" t="s">
        <v>170</v>
      </c>
      <c r="E181" s="206" t="s">
        <v>1409</v>
      </c>
      <c r="F181" s="207" t="s">
        <v>1410</v>
      </c>
      <c r="G181" s="208" t="s">
        <v>305</v>
      </c>
      <c r="H181" s="209">
        <v>42</v>
      </c>
      <c r="I181" s="210"/>
      <c r="J181" s="210"/>
      <c r="K181" s="211">
        <f>ROUND(P181*H181,2)</f>
        <v>0</v>
      </c>
      <c r="L181" s="207" t="s">
        <v>174</v>
      </c>
      <c r="M181" s="39"/>
      <c r="N181" s="212" t="s">
        <v>1</v>
      </c>
      <c r="O181" s="213" t="s">
        <v>43</v>
      </c>
      <c r="P181" s="214">
        <f>I181+J181</f>
        <v>0</v>
      </c>
      <c r="Q181" s="214">
        <f>ROUND(I181*H181,2)</f>
        <v>0</v>
      </c>
      <c r="R181" s="214">
        <f>ROUND(J181*H181,2)</f>
        <v>0</v>
      </c>
      <c r="S181" s="77"/>
      <c r="T181" s="215">
        <f>S181*H181</f>
        <v>0</v>
      </c>
      <c r="U181" s="215">
        <v>0.0315</v>
      </c>
      <c r="V181" s="215">
        <f>U181*H181</f>
        <v>1.323</v>
      </c>
      <c r="W181" s="215">
        <v>0</v>
      </c>
      <c r="X181" s="216">
        <f>W181*H181</f>
        <v>0</v>
      </c>
      <c r="Y181" s="38"/>
      <c r="Z181" s="38"/>
      <c r="AA181" s="38"/>
      <c r="AB181" s="38"/>
      <c r="AC181" s="38"/>
      <c r="AD181" s="38"/>
      <c r="AE181" s="38"/>
      <c r="AR181" s="217" t="s">
        <v>185</v>
      </c>
      <c r="AT181" s="217" t="s">
        <v>170</v>
      </c>
      <c r="AU181" s="217" t="s">
        <v>89</v>
      </c>
      <c r="AY181" s="19" t="s">
        <v>167</v>
      </c>
      <c r="BE181" s="218">
        <f>IF(O181="základní",K181,0)</f>
        <v>0</v>
      </c>
      <c r="BF181" s="218">
        <f>IF(O181="snížená",K181,0)</f>
        <v>0</v>
      </c>
      <c r="BG181" s="218">
        <f>IF(O181="zákl. přenesená",K181,0)</f>
        <v>0</v>
      </c>
      <c r="BH181" s="218">
        <f>IF(O181="sníž. přenesená",K181,0)</f>
        <v>0</v>
      </c>
      <c r="BI181" s="218">
        <f>IF(O181="nulová",K181,0)</f>
        <v>0</v>
      </c>
      <c r="BJ181" s="19" t="s">
        <v>87</v>
      </c>
      <c r="BK181" s="218">
        <f>ROUND(P181*H181,2)</f>
        <v>0</v>
      </c>
      <c r="BL181" s="19" t="s">
        <v>185</v>
      </c>
      <c r="BM181" s="217" t="s">
        <v>1411</v>
      </c>
    </row>
    <row r="182" s="2" customFormat="1">
      <c r="A182" s="38"/>
      <c r="B182" s="39"/>
      <c r="C182" s="38"/>
      <c r="D182" s="219" t="s">
        <v>177</v>
      </c>
      <c r="E182" s="38"/>
      <c r="F182" s="220" t="s">
        <v>1412</v>
      </c>
      <c r="G182" s="38"/>
      <c r="H182" s="38"/>
      <c r="I182" s="134"/>
      <c r="J182" s="134"/>
      <c r="K182" s="38"/>
      <c r="L182" s="38"/>
      <c r="M182" s="39"/>
      <c r="N182" s="221"/>
      <c r="O182" s="222"/>
      <c r="P182" s="77"/>
      <c r="Q182" s="77"/>
      <c r="R182" s="77"/>
      <c r="S182" s="77"/>
      <c r="T182" s="77"/>
      <c r="U182" s="77"/>
      <c r="V182" s="77"/>
      <c r="W182" s="77"/>
      <c r="X182" s="78"/>
      <c r="Y182" s="38"/>
      <c r="Z182" s="38"/>
      <c r="AA182" s="38"/>
      <c r="AB182" s="38"/>
      <c r="AC182" s="38"/>
      <c r="AD182" s="38"/>
      <c r="AE182" s="38"/>
      <c r="AT182" s="19" t="s">
        <v>177</v>
      </c>
      <c r="AU182" s="19" t="s">
        <v>89</v>
      </c>
    </row>
    <row r="183" s="2" customFormat="1">
      <c r="A183" s="38"/>
      <c r="B183" s="39"/>
      <c r="C183" s="38"/>
      <c r="D183" s="219" t="s">
        <v>288</v>
      </c>
      <c r="E183" s="38"/>
      <c r="F183" s="223" t="s">
        <v>1413</v>
      </c>
      <c r="G183" s="38"/>
      <c r="H183" s="38"/>
      <c r="I183" s="134"/>
      <c r="J183" s="134"/>
      <c r="K183" s="38"/>
      <c r="L183" s="38"/>
      <c r="M183" s="39"/>
      <c r="N183" s="221"/>
      <c r="O183" s="222"/>
      <c r="P183" s="77"/>
      <c r="Q183" s="77"/>
      <c r="R183" s="77"/>
      <c r="S183" s="77"/>
      <c r="T183" s="77"/>
      <c r="U183" s="77"/>
      <c r="V183" s="77"/>
      <c r="W183" s="77"/>
      <c r="X183" s="78"/>
      <c r="Y183" s="38"/>
      <c r="Z183" s="38"/>
      <c r="AA183" s="38"/>
      <c r="AB183" s="38"/>
      <c r="AC183" s="38"/>
      <c r="AD183" s="38"/>
      <c r="AE183" s="38"/>
      <c r="AT183" s="19" t="s">
        <v>288</v>
      </c>
      <c r="AU183" s="19" t="s">
        <v>89</v>
      </c>
    </row>
    <row r="184" s="12" customFormat="1" ht="22.8" customHeight="1">
      <c r="A184" s="12"/>
      <c r="B184" s="190"/>
      <c r="C184" s="12"/>
      <c r="D184" s="191" t="s">
        <v>79</v>
      </c>
      <c r="E184" s="202" t="s">
        <v>212</v>
      </c>
      <c r="F184" s="202" t="s">
        <v>309</v>
      </c>
      <c r="G184" s="12"/>
      <c r="H184" s="12"/>
      <c r="I184" s="193"/>
      <c r="J184" s="193"/>
      <c r="K184" s="203">
        <f>BK184</f>
        <v>0</v>
      </c>
      <c r="L184" s="12"/>
      <c r="M184" s="190"/>
      <c r="N184" s="195"/>
      <c r="O184" s="196"/>
      <c r="P184" s="196"/>
      <c r="Q184" s="197">
        <f>SUM(Q185:Q187)</f>
        <v>0</v>
      </c>
      <c r="R184" s="197">
        <f>SUM(R185:R187)</f>
        <v>0</v>
      </c>
      <c r="S184" s="196"/>
      <c r="T184" s="198">
        <f>SUM(T185:T187)</f>
        <v>0</v>
      </c>
      <c r="U184" s="196"/>
      <c r="V184" s="198">
        <f>SUM(V185:V187)</f>
        <v>5.0128000000000004</v>
      </c>
      <c r="W184" s="196"/>
      <c r="X184" s="199">
        <f>SUM(X185:X187)</f>
        <v>0</v>
      </c>
      <c r="Y184" s="12"/>
      <c r="Z184" s="12"/>
      <c r="AA184" s="12"/>
      <c r="AB184" s="12"/>
      <c r="AC184" s="12"/>
      <c r="AD184" s="12"/>
      <c r="AE184" s="12"/>
      <c r="AR184" s="191" t="s">
        <v>87</v>
      </c>
      <c r="AT184" s="200" t="s">
        <v>79</v>
      </c>
      <c r="AU184" s="200" t="s">
        <v>87</v>
      </c>
      <c r="AY184" s="191" t="s">
        <v>167</v>
      </c>
      <c r="BK184" s="201">
        <f>SUM(BK185:BK187)</f>
        <v>0</v>
      </c>
    </row>
    <row r="185" s="2" customFormat="1" ht="24" customHeight="1">
      <c r="A185" s="38"/>
      <c r="B185" s="204"/>
      <c r="C185" s="205" t="s">
        <v>235</v>
      </c>
      <c r="D185" s="205" t="s">
        <v>170</v>
      </c>
      <c r="E185" s="206" t="s">
        <v>1414</v>
      </c>
      <c r="F185" s="207" t="s">
        <v>1415</v>
      </c>
      <c r="G185" s="208" t="s">
        <v>462</v>
      </c>
      <c r="H185" s="209">
        <v>16</v>
      </c>
      <c r="I185" s="210"/>
      <c r="J185" s="210"/>
      <c r="K185" s="211">
        <f>ROUND(P185*H185,2)</f>
        <v>0</v>
      </c>
      <c r="L185" s="207" t="s">
        <v>174</v>
      </c>
      <c r="M185" s="39"/>
      <c r="N185" s="212" t="s">
        <v>1</v>
      </c>
      <c r="O185" s="213" t="s">
        <v>43</v>
      </c>
      <c r="P185" s="214">
        <f>I185+J185</f>
        <v>0</v>
      </c>
      <c r="Q185" s="214">
        <f>ROUND(I185*H185,2)</f>
        <v>0</v>
      </c>
      <c r="R185" s="214">
        <f>ROUND(J185*H185,2)</f>
        <v>0</v>
      </c>
      <c r="S185" s="77"/>
      <c r="T185" s="215">
        <f>S185*H185</f>
        <v>0</v>
      </c>
      <c r="U185" s="215">
        <v>0.31330000000000002</v>
      </c>
      <c r="V185" s="215">
        <f>U185*H185</f>
        <v>5.0128000000000004</v>
      </c>
      <c r="W185" s="215">
        <v>0</v>
      </c>
      <c r="X185" s="216">
        <f>W185*H185</f>
        <v>0</v>
      </c>
      <c r="Y185" s="38"/>
      <c r="Z185" s="38"/>
      <c r="AA185" s="38"/>
      <c r="AB185" s="38"/>
      <c r="AC185" s="38"/>
      <c r="AD185" s="38"/>
      <c r="AE185" s="38"/>
      <c r="AR185" s="217" t="s">
        <v>185</v>
      </c>
      <c r="AT185" s="217" t="s">
        <v>170</v>
      </c>
      <c r="AU185" s="217" t="s">
        <v>89</v>
      </c>
      <c r="AY185" s="19" t="s">
        <v>167</v>
      </c>
      <c r="BE185" s="218">
        <f>IF(O185="základní",K185,0)</f>
        <v>0</v>
      </c>
      <c r="BF185" s="218">
        <f>IF(O185="snížená",K185,0)</f>
        <v>0</v>
      </c>
      <c r="BG185" s="218">
        <f>IF(O185="zákl. přenesená",K185,0)</f>
        <v>0</v>
      </c>
      <c r="BH185" s="218">
        <f>IF(O185="sníž. přenesená",K185,0)</f>
        <v>0</v>
      </c>
      <c r="BI185" s="218">
        <f>IF(O185="nulová",K185,0)</f>
        <v>0</v>
      </c>
      <c r="BJ185" s="19" t="s">
        <v>87</v>
      </c>
      <c r="BK185" s="218">
        <f>ROUND(P185*H185,2)</f>
        <v>0</v>
      </c>
      <c r="BL185" s="19" t="s">
        <v>185</v>
      </c>
      <c r="BM185" s="217" t="s">
        <v>1416</v>
      </c>
    </row>
    <row r="186" s="2" customFormat="1">
      <c r="A186" s="38"/>
      <c r="B186" s="39"/>
      <c r="C186" s="38"/>
      <c r="D186" s="219" t="s">
        <v>177</v>
      </c>
      <c r="E186" s="38"/>
      <c r="F186" s="220" t="s">
        <v>1417</v>
      </c>
      <c r="G186" s="38"/>
      <c r="H186" s="38"/>
      <c r="I186" s="134"/>
      <c r="J186" s="134"/>
      <c r="K186" s="38"/>
      <c r="L186" s="38"/>
      <c r="M186" s="39"/>
      <c r="N186" s="221"/>
      <c r="O186" s="222"/>
      <c r="P186" s="77"/>
      <c r="Q186" s="77"/>
      <c r="R186" s="77"/>
      <c r="S186" s="77"/>
      <c r="T186" s="77"/>
      <c r="U186" s="77"/>
      <c r="V186" s="77"/>
      <c r="W186" s="77"/>
      <c r="X186" s="78"/>
      <c r="Y186" s="38"/>
      <c r="Z186" s="38"/>
      <c r="AA186" s="38"/>
      <c r="AB186" s="38"/>
      <c r="AC186" s="38"/>
      <c r="AD186" s="38"/>
      <c r="AE186" s="38"/>
      <c r="AT186" s="19" t="s">
        <v>177</v>
      </c>
      <c r="AU186" s="19" t="s">
        <v>89</v>
      </c>
    </row>
    <row r="187" s="2" customFormat="1">
      <c r="A187" s="38"/>
      <c r="B187" s="39"/>
      <c r="C187" s="38"/>
      <c r="D187" s="219" t="s">
        <v>288</v>
      </c>
      <c r="E187" s="38"/>
      <c r="F187" s="223" t="s">
        <v>1418</v>
      </c>
      <c r="G187" s="38"/>
      <c r="H187" s="38"/>
      <c r="I187" s="134"/>
      <c r="J187" s="134"/>
      <c r="K187" s="38"/>
      <c r="L187" s="38"/>
      <c r="M187" s="39"/>
      <c r="N187" s="221"/>
      <c r="O187" s="222"/>
      <c r="P187" s="77"/>
      <c r="Q187" s="77"/>
      <c r="R187" s="77"/>
      <c r="S187" s="77"/>
      <c r="T187" s="77"/>
      <c r="U187" s="77"/>
      <c r="V187" s="77"/>
      <c r="W187" s="77"/>
      <c r="X187" s="78"/>
      <c r="Y187" s="38"/>
      <c r="Z187" s="38"/>
      <c r="AA187" s="38"/>
      <c r="AB187" s="38"/>
      <c r="AC187" s="38"/>
      <c r="AD187" s="38"/>
      <c r="AE187" s="38"/>
      <c r="AT187" s="19" t="s">
        <v>288</v>
      </c>
      <c r="AU187" s="19" t="s">
        <v>89</v>
      </c>
    </row>
    <row r="188" s="12" customFormat="1" ht="22.8" customHeight="1">
      <c r="A188" s="12"/>
      <c r="B188" s="190"/>
      <c r="C188" s="12"/>
      <c r="D188" s="191" t="s">
        <v>79</v>
      </c>
      <c r="E188" s="202" t="s">
        <v>1183</v>
      </c>
      <c r="F188" s="202" t="s">
        <v>1184</v>
      </c>
      <c r="G188" s="12"/>
      <c r="H188" s="12"/>
      <c r="I188" s="193"/>
      <c r="J188" s="193"/>
      <c r="K188" s="203">
        <f>BK188</f>
        <v>0</v>
      </c>
      <c r="L188" s="12"/>
      <c r="M188" s="190"/>
      <c r="N188" s="195"/>
      <c r="O188" s="196"/>
      <c r="P188" s="196"/>
      <c r="Q188" s="197">
        <f>SUM(Q189:Q191)</f>
        <v>0</v>
      </c>
      <c r="R188" s="197">
        <f>SUM(R189:R191)</f>
        <v>0</v>
      </c>
      <c r="S188" s="196"/>
      <c r="T188" s="198">
        <f>SUM(T189:T191)</f>
        <v>0</v>
      </c>
      <c r="U188" s="196"/>
      <c r="V188" s="198">
        <f>SUM(V189:V191)</f>
        <v>0</v>
      </c>
      <c r="W188" s="196"/>
      <c r="X188" s="199">
        <f>SUM(X189:X191)</f>
        <v>0</v>
      </c>
      <c r="Y188" s="12"/>
      <c r="Z188" s="12"/>
      <c r="AA188" s="12"/>
      <c r="AB188" s="12"/>
      <c r="AC188" s="12"/>
      <c r="AD188" s="12"/>
      <c r="AE188" s="12"/>
      <c r="AR188" s="191" t="s">
        <v>87</v>
      </c>
      <c r="AT188" s="200" t="s">
        <v>79</v>
      </c>
      <c r="AU188" s="200" t="s">
        <v>87</v>
      </c>
      <c r="AY188" s="191" t="s">
        <v>167</v>
      </c>
      <c r="BK188" s="201">
        <f>SUM(BK189:BK191)</f>
        <v>0</v>
      </c>
    </row>
    <row r="189" s="2" customFormat="1" ht="24" customHeight="1">
      <c r="A189" s="38"/>
      <c r="B189" s="204"/>
      <c r="C189" s="205" t="s">
        <v>9</v>
      </c>
      <c r="D189" s="205" t="s">
        <v>170</v>
      </c>
      <c r="E189" s="206" t="s">
        <v>1419</v>
      </c>
      <c r="F189" s="207" t="s">
        <v>1420</v>
      </c>
      <c r="G189" s="208" t="s">
        <v>344</v>
      </c>
      <c r="H189" s="209">
        <v>185.185</v>
      </c>
      <c r="I189" s="210"/>
      <c r="J189" s="210"/>
      <c r="K189" s="211">
        <f>ROUND(P189*H189,2)</f>
        <v>0</v>
      </c>
      <c r="L189" s="207" t="s">
        <v>174</v>
      </c>
      <c r="M189" s="39"/>
      <c r="N189" s="212" t="s">
        <v>1</v>
      </c>
      <c r="O189" s="213" t="s">
        <v>43</v>
      </c>
      <c r="P189" s="214">
        <f>I189+J189</f>
        <v>0</v>
      </c>
      <c r="Q189" s="214">
        <f>ROUND(I189*H189,2)</f>
        <v>0</v>
      </c>
      <c r="R189" s="214">
        <f>ROUND(J189*H189,2)</f>
        <v>0</v>
      </c>
      <c r="S189" s="77"/>
      <c r="T189" s="215">
        <f>S189*H189</f>
        <v>0</v>
      </c>
      <c r="U189" s="215">
        <v>0</v>
      </c>
      <c r="V189" s="215">
        <f>U189*H189</f>
        <v>0</v>
      </c>
      <c r="W189" s="215">
        <v>0</v>
      </c>
      <c r="X189" s="216">
        <f>W189*H189</f>
        <v>0</v>
      </c>
      <c r="Y189" s="38"/>
      <c r="Z189" s="38"/>
      <c r="AA189" s="38"/>
      <c r="AB189" s="38"/>
      <c r="AC189" s="38"/>
      <c r="AD189" s="38"/>
      <c r="AE189" s="38"/>
      <c r="AR189" s="217" t="s">
        <v>185</v>
      </c>
      <c r="AT189" s="217" t="s">
        <v>170</v>
      </c>
      <c r="AU189" s="217" t="s">
        <v>89</v>
      </c>
      <c r="AY189" s="19" t="s">
        <v>167</v>
      </c>
      <c r="BE189" s="218">
        <f>IF(O189="základní",K189,0)</f>
        <v>0</v>
      </c>
      <c r="BF189" s="218">
        <f>IF(O189="snížená",K189,0)</f>
        <v>0</v>
      </c>
      <c r="BG189" s="218">
        <f>IF(O189="zákl. přenesená",K189,0)</f>
        <v>0</v>
      </c>
      <c r="BH189" s="218">
        <f>IF(O189="sníž. přenesená",K189,0)</f>
        <v>0</v>
      </c>
      <c r="BI189" s="218">
        <f>IF(O189="nulová",K189,0)</f>
        <v>0</v>
      </c>
      <c r="BJ189" s="19" t="s">
        <v>87</v>
      </c>
      <c r="BK189" s="218">
        <f>ROUND(P189*H189,2)</f>
        <v>0</v>
      </c>
      <c r="BL189" s="19" t="s">
        <v>185</v>
      </c>
      <c r="BM189" s="217" t="s">
        <v>1421</v>
      </c>
    </row>
    <row r="190" s="2" customFormat="1">
      <c r="A190" s="38"/>
      <c r="B190" s="39"/>
      <c r="C190" s="38"/>
      <c r="D190" s="219" t="s">
        <v>177</v>
      </c>
      <c r="E190" s="38"/>
      <c r="F190" s="220" t="s">
        <v>1422</v>
      </c>
      <c r="G190" s="38"/>
      <c r="H190" s="38"/>
      <c r="I190" s="134"/>
      <c r="J190" s="134"/>
      <c r="K190" s="38"/>
      <c r="L190" s="38"/>
      <c r="M190" s="39"/>
      <c r="N190" s="221"/>
      <c r="O190" s="222"/>
      <c r="P190" s="77"/>
      <c r="Q190" s="77"/>
      <c r="R190" s="77"/>
      <c r="S190" s="77"/>
      <c r="T190" s="77"/>
      <c r="U190" s="77"/>
      <c r="V190" s="77"/>
      <c r="W190" s="77"/>
      <c r="X190" s="78"/>
      <c r="Y190" s="38"/>
      <c r="Z190" s="38"/>
      <c r="AA190" s="38"/>
      <c r="AB190" s="38"/>
      <c r="AC190" s="38"/>
      <c r="AD190" s="38"/>
      <c r="AE190" s="38"/>
      <c r="AT190" s="19" t="s">
        <v>177</v>
      </c>
      <c r="AU190" s="19" t="s">
        <v>89</v>
      </c>
    </row>
    <row r="191" s="2" customFormat="1">
      <c r="A191" s="38"/>
      <c r="B191" s="39"/>
      <c r="C191" s="38"/>
      <c r="D191" s="219" t="s">
        <v>288</v>
      </c>
      <c r="E191" s="38"/>
      <c r="F191" s="223" t="s">
        <v>1423</v>
      </c>
      <c r="G191" s="38"/>
      <c r="H191" s="38"/>
      <c r="I191" s="134"/>
      <c r="J191" s="134"/>
      <c r="K191" s="38"/>
      <c r="L191" s="38"/>
      <c r="M191" s="39"/>
      <c r="N191" s="221"/>
      <c r="O191" s="222"/>
      <c r="P191" s="77"/>
      <c r="Q191" s="77"/>
      <c r="R191" s="77"/>
      <c r="S191" s="77"/>
      <c r="T191" s="77"/>
      <c r="U191" s="77"/>
      <c r="V191" s="77"/>
      <c r="W191" s="77"/>
      <c r="X191" s="78"/>
      <c r="Y191" s="38"/>
      <c r="Z191" s="38"/>
      <c r="AA191" s="38"/>
      <c r="AB191" s="38"/>
      <c r="AC191" s="38"/>
      <c r="AD191" s="38"/>
      <c r="AE191" s="38"/>
      <c r="AT191" s="19" t="s">
        <v>288</v>
      </c>
      <c r="AU191" s="19" t="s">
        <v>89</v>
      </c>
    </row>
    <row r="192" s="12" customFormat="1" ht="25.92" customHeight="1">
      <c r="A192" s="12"/>
      <c r="B192" s="190"/>
      <c r="C192" s="12"/>
      <c r="D192" s="191" t="s">
        <v>79</v>
      </c>
      <c r="E192" s="192" t="s">
        <v>434</v>
      </c>
      <c r="F192" s="192" t="s">
        <v>435</v>
      </c>
      <c r="G192" s="12"/>
      <c r="H192" s="12"/>
      <c r="I192" s="193"/>
      <c r="J192" s="193"/>
      <c r="K192" s="194">
        <f>BK192</f>
        <v>0</v>
      </c>
      <c r="L192" s="12"/>
      <c r="M192" s="190"/>
      <c r="N192" s="195"/>
      <c r="O192" s="196"/>
      <c r="P192" s="196"/>
      <c r="Q192" s="197">
        <f>Q193+Q209</f>
        <v>0</v>
      </c>
      <c r="R192" s="197">
        <f>R193+R209</f>
        <v>0</v>
      </c>
      <c r="S192" s="196"/>
      <c r="T192" s="198">
        <f>T193+T209</f>
        <v>0</v>
      </c>
      <c r="U192" s="196"/>
      <c r="V192" s="198">
        <f>V193+V209</f>
        <v>0.68253708999999996</v>
      </c>
      <c r="W192" s="196"/>
      <c r="X192" s="199">
        <f>X193+X209</f>
        <v>0</v>
      </c>
      <c r="Y192" s="12"/>
      <c r="Z192" s="12"/>
      <c r="AA192" s="12"/>
      <c r="AB192" s="12"/>
      <c r="AC192" s="12"/>
      <c r="AD192" s="12"/>
      <c r="AE192" s="12"/>
      <c r="AR192" s="191" t="s">
        <v>89</v>
      </c>
      <c r="AT192" s="200" t="s">
        <v>79</v>
      </c>
      <c r="AU192" s="200" t="s">
        <v>80</v>
      </c>
      <c r="AY192" s="191" t="s">
        <v>167</v>
      </c>
      <c r="BK192" s="201">
        <f>BK193+BK209</f>
        <v>0</v>
      </c>
    </row>
    <row r="193" s="12" customFormat="1" ht="22.8" customHeight="1">
      <c r="A193" s="12"/>
      <c r="B193" s="190"/>
      <c r="C193" s="12"/>
      <c r="D193" s="191" t="s">
        <v>79</v>
      </c>
      <c r="E193" s="202" t="s">
        <v>1318</v>
      </c>
      <c r="F193" s="202" t="s">
        <v>1319</v>
      </c>
      <c r="G193" s="12"/>
      <c r="H193" s="12"/>
      <c r="I193" s="193"/>
      <c r="J193" s="193"/>
      <c r="K193" s="203">
        <f>BK193</f>
        <v>0</v>
      </c>
      <c r="L193" s="12"/>
      <c r="M193" s="190"/>
      <c r="N193" s="195"/>
      <c r="O193" s="196"/>
      <c r="P193" s="196"/>
      <c r="Q193" s="197">
        <f>SUM(Q194:Q208)</f>
        <v>0</v>
      </c>
      <c r="R193" s="197">
        <f>SUM(R194:R208)</f>
        <v>0</v>
      </c>
      <c r="S193" s="196"/>
      <c r="T193" s="198">
        <f>SUM(T194:T208)</f>
        <v>0</v>
      </c>
      <c r="U193" s="196"/>
      <c r="V193" s="198">
        <f>SUM(V194:V208)</f>
        <v>0.67684</v>
      </c>
      <c r="W193" s="196"/>
      <c r="X193" s="199">
        <f>SUM(X194:X208)</f>
        <v>0</v>
      </c>
      <c r="Y193" s="12"/>
      <c r="Z193" s="12"/>
      <c r="AA193" s="12"/>
      <c r="AB193" s="12"/>
      <c r="AC193" s="12"/>
      <c r="AD193" s="12"/>
      <c r="AE193" s="12"/>
      <c r="AR193" s="191" t="s">
        <v>89</v>
      </c>
      <c r="AT193" s="200" t="s">
        <v>79</v>
      </c>
      <c r="AU193" s="200" t="s">
        <v>87</v>
      </c>
      <c r="AY193" s="191" t="s">
        <v>167</v>
      </c>
      <c r="BK193" s="201">
        <f>SUM(BK194:BK208)</f>
        <v>0</v>
      </c>
    </row>
    <row r="194" s="2" customFormat="1" ht="24" customHeight="1">
      <c r="A194" s="38"/>
      <c r="B194" s="204"/>
      <c r="C194" s="205" t="s">
        <v>246</v>
      </c>
      <c r="D194" s="205" t="s">
        <v>170</v>
      </c>
      <c r="E194" s="206" t="s">
        <v>1424</v>
      </c>
      <c r="F194" s="207" t="s">
        <v>1425</v>
      </c>
      <c r="G194" s="208" t="s">
        <v>462</v>
      </c>
      <c r="H194" s="209">
        <v>16</v>
      </c>
      <c r="I194" s="210"/>
      <c r="J194" s="210"/>
      <c r="K194" s="211">
        <f>ROUND(P194*H194,2)</f>
        <v>0</v>
      </c>
      <c r="L194" s="207" t="s">
        <v>174</v>
      </c>
      <c r="M194" s="39"/>
      <c r="N194" s="212" t="s">
        <v>1</v>
      </c>
      <c r="O194" s="213" t="s">
        <v>43</v>
      </c>
      <c r="P194" s="214">
        <f>I194+J194</f>
        <v>0</v>
      </c>
      <c r="Q194" s="214">
        <f>ROUND(I194*H194,2)</f>
        <v>0</v>
      </c>
      <c r="R194" s="214">
        <f>ROUND(J194*H194,2)</f>
        <v>0</v>
      </c>
      <c r="S194" s="77"/>
      <c r="T194" s="215">
        <f>S194*H194</f>
        <v>0</v>
      </c>
      <c r="U194" s="215">
        <v>6.0000000000000002E-05</v>
      </c>
      <c r="V194" s="215">
        <f>U194*H194</f>
        <v>0.00096000000000000002</v>
      </c>
      <c r="W194" s="215">
        <v>0</v>
      </c>
      <c r="X194" s="216">
        <f>W194*H194</f>
        <v>0</v>
      </c>
      <c r="Y194" s="38"/>
      <c r="Z194" s="38"/>
      <c r="AA194" s="38"/>
      <c r="AB194" s="38"/>
      <c r="AC194" s="38"/>
      <c r="AD194" s="38"/>
      <c r="AE194" s="38"/>
      <c r="AR194" s="217" t="s">
        <v>246</v>
      </c>
      <c r="AT194" s="217" t="s">
        <v>170</v>
      </c>
      <c r="AU194" s="217" t="s">
        <v>89</v>
      </c>
      <c r="AY194" s="19" t="s">
        <v>167</v>
      </c>
      <c r="BE194" s="218">
        <f>IF(O194="základní",K194,0)</f>
        <v>0</v>
      </c>
      <c r="BF194" s="218">
        <f>IF(O194="snížená",K194,0)</f>
        <v>0</v>
      </c>
      <c r="BG194" s="218">
        <f>IF(O194="zákl. přenesená",K194,0)</f>
        <v>0</v>
      </c>
      <c r="BH194" s="218">
        <f>IF(O194="sníž. přenesená",K194,0)</f>
        <v>0</v>
      </c>
      <c r="BI194" s="218">
        <f>IF(O194="nulová",K194,0)</f>
        <v>0</v>
      </c>
      <c r="BJ194" s="19" t="s">
        <v>87</v>
      </c>
      <c r="BK194" s="218">
        <f>ROUND(P194*H194,2)</f>
        <v>0</v>
      </c>
      <c r="BL194" s="19" t="s">
        <v>246</v>
      </c>
      <c r="BM194" s="217" t="s">
        <v>1426</v>
      </c>
    </row>
    <row r="195" s="2" customFormat="1">
      <c r="A195" s="38"/>
      <c r="B195" s="39"/>
      <c r="C195" s="38"/>
      <c r="D195" s="219" t="s">
        <v>177</v>
      </c>
      <c r="E195" s="38"/>
      <c r="F195" s="220" t="s">
        <v>1427</v>
      </c>
      <c r="G195" s="38"/>
      <c r="H195" s="38"/>
      <c r="I195" s="134"/>
      <c r="J195" s="134"/>
      <c r="K195" s="38"/>
      <c r="L195" s="38"/>
      <c r="M195" s="39"/>
      <c r="N195" s="221"/>
      <c r="O195" s="222"/>
      <c r="P195" s="77"/>
      <c r="Q195" s="77"/>
      <c r="R195" s="77"/>
      <c r="S195" s="77"/>
      <c r="T195" s="77"/>
      <c r="U195" s="77"/>
      <c r="V195" s="77"/>
      <c r="W195" s="77"/>
      <c r="X195" s="78"/>
      <c r="Y195" s="38"/>
      <c r="Z195" s="38"/>
      <c r="AA195" s="38"/>
      <c r="AB195" s="38"/>
      <c r="AC195" s="38"/>
      <c r="AD195" s="38"/>
      <c r="AE195" s="38"/>
      <c r="AT195" s="19" t="s">
        <v>177</v>
      </c>
      <c r="AU195" s="19" t="s">
        <v>89</v>
      </c>
    </row>
    <row r="196" s="2" customFormat="1">
      <c r="A196" s="38"/>
      <c r="B196" s="39"/>
      <c r="C196" s="38"/>
      <c r="D196" s="219" t="s">
        <v>288</v>
      </c>
      <c r="E196" s="38"/>
      <c r="F196" s="223" t="s">
        <v>1428</v>
      </c>
      <c r="G196" s="38"/>
      <c r="H196" s="38"/>
      <c r="I196" s="134"/>
      <c r="J196" s="134"/>
      <c r="K196" s="38"/>
      <c r="L196" s="38"/>
      <c r="M196" s="39"/>
      <c r="N196" s="221"/>
      <c r="O196" s="222"/>
      <c r="P196" s="77"/>
      <c r="Q196" s="77"/>
      <c r="R196" s="77"/>
      <c r="S196" s="77"/>
      <c r="T196" s="77"/>
      <c r="U196" s="77"/>
      <c r="V196" s="77"/>
      <c r="W196" s="77"/>
      <c r="X196" s="78"/>
      <c r="Y196" s="38"/>
      <c r="Z196" s="38"/>
      <c r="AA196" s="38"/>
      <c r="AB196" s="38"/>
      <c r="AC196" s="38"/>
      <c r="AD196" s="38"/>
      <c r="AE196" s="38"/>
      <c r="AT196" s="19" t="s">
        <v>288</v>
      </c>
      <c r="AU196" s="19" t="s">
        <v>89</v>
      </c>
    </row>
    <row r="197" s="2" customFormat="1" ht="24" customHeight="1">
      <c r="A197" s="38"/>
      <c r="B197" s="204"/>
      <c r="C197" s="205" t="s">
        <v>250</v>
      </c>
      <c r="D197" s="205" t="s">
        <v>170</v>
      </c>
      <c r="E197" s="206" t="s">
        <v>1320</v>
      </c>
      <c r="F197" s="207" t="s">
        <v>1321</v>
      </c>
      <c r="G197" s="208" t="s">
        <v>1218</v>
      </c>
      <c r="H197" s="209">
        <v>644</v>
      </c>
      <c r="I197" s="210"/>
      <c r="J197" s="210"/>
      <c r="K197" s="211">
        <f>ROUND(P197*H197,2)</f>
        <v>0</v>
      </c>
      <c r="L197" s="207" t="s">
        <v>174</v>
      </c>
      <c r="M197" s="39"/>
      <c r="N197" s="212" t="s">
        <v>1</v>
      </c>
      <c r="O197" s="213" t="s">
        <v>43</v>
      </c>
      <c r="P197" s="214">
        <f>I197+J197</f>
        <v>0</v>
      </c>
      <c r="Q197" s="214">
        <f>ROUND(I197*H197,2)</f>
        <v>0</v>
      </c>
      <c r="R197" s="214">
        <f>ROUND(J197*H197,2)</f>
        <v>0</v>
      </c>
      <c r="S197" s="77"/>
      <c r="T197" s="215">
        <f>S197*H197</f>
        <v>0</v>
      </c>
      <c r="U197" s="215">
        <v>5.0000000000000002E-05</v>
      </c>
      <c r="V197" s="215">
        <f>U197*H197</f>
        <v>0.032199999999999999</v>
      </c>
      <c r="W197" s="215">
        <v>0</v>
      </c>
      <c r="X197" s="216">
        <f>W197*H197</f>
        <v>0</v>
      </c>
      <c r="Y197" s="38"/>
      <c r="Z197" s="38"/>
      <c r="AA197" s="38"/>
      <c r="AB197" s="38"/>
      <c r="AC197" s="38"/>
      <c r="AD197" s="38"/>
      <c r="AE197" s="38"/>
      <c r="AR197" s="217" t="s">
        <v>246</v>
      </c>
      <c r="AT197" s="217" t="s">
        <v>170</v>
      </c>
      <c r="AU197" s="217" t="s">
        <v>89</v>
      </c>
      <c r="AY197" s="19" t="s">
        <v>167</v>
      </c>
      <c r="BE197" s="218">
        <f>IF(O197="základní",K197,0)</f>
        <v>0</v>
      </c>
      <c r="BF197" s="218">
        <f>IF(O197="snížená",K197,0)</f>
        <v>0</v>
      </c>
      <c r="BG197" s="218">
        <f>IF(O197="zákl. přenesená",K197,0)</f>
        <v>0</v>
      </c>
      <c r="BH197" s="218">
        <f>IF(O197="sníž. přenesená",K197,0)</f>
        <v>0</v>
      </c>
      <c r="BI197" s="218">
        <f>IF(O197="nulová",K197,0)</f>
        <v>0</v>
      </c>
      <c r="BJ197" s="19" t="s">
        <v>87</v>
      </c>
      <c r="BK197" s="218">
        <f>ROUND(P197*H197,2)</f>
        <v>0</v>
      </c>
      <c r="BL197" s="19" t="s">
        <v>246</v>
      </c>
      <c r="BM197" s="217" t="s">
        <v>1429</v>
      </c>
    </row>
    <row r="198" s="2" customFormat="1">
      <c r="A198" s="38"/>
      <c r="B198" s="39"/>
      <c r="C198" s="38"/>
      <c r="D198" s="219" t="s">
        <v>177</v>
      </c>
      <c r="E198" s="38"/>
      <c r="F198" s="220" t="s">
        <v>1323</v>
      </c>
      <c r="G198" s="38"/>
      <c r="H198" s="38"/>
      <c r="I198" s="134"/>
      <c r="J198" s="134"/>
      <c r="K198" s="38"/>
      <c r="L198" s="38"/>
      <c r="M198" s="39"/>
      <c r="N198" s="221"/>
      <c r="O198" s="222"/>
      <c r="P198" s="77"/>
      <c r="Q198" s="77"/>
      <c r="R198" s="77"/>
      <c r="S198" s="77"/>
      <c r="T198" s="77"/>
      <c r="U198" s="77"/>
      <c r="V198" s="77"/>
      <c r="W198" s="77"/>
      <c r="X198" s="78"/>
      <c r="Y198" s="38"/>
      <c r="Z198" s="38"/>
      <c r="AA198" s="38"/>
      <c r="AB198" s="38"/>
      <c r="AC198" s="38"/>
      <c r="AD198" s="38"/>
      <c r="AE198" s="38"/>
      <c r="AT198" s="19" t="s">
        <v>177</v>
      </c>
      <c r="AU198" s="19" t="s">
        <v>89</v>
      </c>
    </row>
    <row r="199" s="2" customFormat="1">
      <c r="A199" s="38"/>
      <c r="B199" s="39"/>
      <c r="C199" s="38"/>
      <c r="D199" s="219" t="s">
        <v>288</v>
      </c>
      <c r="E199" s="38"/>
      <c r="F199" s="223" t="s">
        <v>1324</v>
      </c>
      <c r="G199" s="38"/>
      <c r="H199" s="38"/>
      <c r="I199" s="134"/>
      <c r="J199" s="134"/>
      <c r="K199" s="38"/>
      <c r="L199" s="38"/>
      <c r="M199" s="39"/>
      <c r="N199" s="221"/>
      <c r="O199" s="222"/>
      <c r="P199" s="77"/>
      <c r="Q199" s="77"/>
      <c r="R199" s="77"/>
      <c r="S199" s="77"/>
      <c r="T199" s="77"/>
      <c r="U199" s="77"/>
      <c r="V199" s="77"/>
      <c r="W199" s="77"/>
      <c r="X199" s="78"/>
      <c r="Y199" s="38"/>
      <c r="Z199" s="38"/>
      <c r="AA199" s="38"/>
      <c r="AB199" s="38"/>
      <c r="AC199" s="38"/>
      <c r="AD199" s="38"/>
      <c r="AE199" s="38"/>
      <c r="AT199" s="19" t="s">
        <v>288</v>
      </c>
      <c r="AU199" s="19" t="s">
        <v>89</v>
      </c>
    </row>
    <row r="200" s="2" customFormat="1" ht="24" customHeight="1">
      <c r="A200" s="38"/>
      <c r="B200" s="204"/>
      <c r="C200" s="260" t="s">
        <v>255</v>
      </c>
      <c r="D200" s="260" t="s">
        <v>648</v>
      </c>
      <c r="E200" s="261" t="s">
        <v>1430</v>
      </c>
      <c r="F200" s="262" t="s">
        <v>1431</v>
      </c>
      <c r="G200" s="263" t="s">
        <v>462</v>
      </c>
      <c r="H200" s="264">
        <v>36</v>
      </c>
      <c r="I200" s="265"/>
      <c r="J200" s="266"/>
      <c r="K200" s="267">
        <f>ROUND(P200*H200,2)</f>
        <v>0</v>
      </c>
      <c r="L200" s="262" t="s">
        <v>174</v>
      </c>
      <c r="M200" s="268"/>
      <c r="N200" s="269" t="s">
        <v>1</v>
      </c>
      <c r="O200" s="213" t="s">
        <v>43</v>
      </c>
      <c r="P200" s="214">
        <f>I200+J200</f>
        <v>0</v>
      </c>
      <c r="Q200" s="214">
        <f>ROUND(I200*H200,2)</f>
        <v>0</v>
      </c>
      <c r="R200" s="214">
        <f>ROUND(J200*H200,2)</f>
        <v>0</v>
      </c>
      <c r="S200" s="77"/>
      <c r="T200" s="215">
        <f>S200*H200</f>
        <v>0</v>
      </c>
      <c r="U200" s="215">
        <v>0.01788</v>
      </c>
      <c r="V200" s="215">
        <f>U200*H200</f>
        <v>0.64368000000000003</v>
      </c>
      <c r="W200" s="215">
        <v>0</v>
      </c>
      <c r="X200" s="216">
        <f>W200*H200</f>
        <v>0</v>
      </c>
      <c r="Y200" s="38"/>
      <c r="Z200" s="38"/>
      <c r="AA200" s="38"/>
      <c r="AB200" s="38"/>
      <c r="AC200" s="38"/>
      <c r="AD200" s="38"/>
      <c r="AE200" s="38"/>
      <c r="AR200" s="217" t="s">
        <v>370</v>
      </c>
      <c r="AT200" s="217" t="s">
        <v>648</v>
      </c>
      <c r="AU200" s="217" t="s">
        <v>89</v>
      </c>
      <c r="AY200" s="19" t="s">
        <v>167</v>
      </c>
      <c r="BE200" s="218">
        <f>IF(O200="základní",K200,0)</f>
        <v>0</v>
      </c>
      <c r="BF200" s="218">
        <f>IF(O200="snížená",K200,0)</f>
        <v>0</v>
      </c>
      <c r="BG200" s="218">
        <f>IF(O200="zákl. přenesená",K200,0)</f>
        <v>0</v>
      </c>
      <c r="BH200" s="218">
        <f>IF(O200="sníž. přenesená",K200,0)</f>
        <v>0</v>
      </c>
      <c r="BI200" s="218">
        <f>IF(O200="nulová",K200,0)</f>
        <v>0</v>
      </c>
      <c r="BJ200" s="19" t="s">
        <v>87</v>
      </c>
      <c r="BK200" s="218">
        <f>ROUND(P200*H200,2)</f>
        <v>0</v>
      </c>
      <c r="BL200" s="19" t="s">
        <v>246</v>
      </c>
      <c r="BM200" s="217" t="s">
        <v>1432</v>
      </c>
    </row>
    <row r="201" s="2" customFormat="1">
      <c r="A201" s="38"/>
      <c r="B201" s="39"/>
      <c r="C201" s="38"/>
      <c r="D201" s="219" t="s">
        <v>177</v>
      </c>
      <c r="E201" s="38"/>
      <c r="F201" s="220" t="s">
        <v>1431</v>
      </c>
      <c r="G201" s="38"/>
      <c r="H201" s="38"/>
      <c r="I201" s="134"/>
      <c r="J201" s="134"/>
      <c r="K201" s="38"/>
      <c r="L201" s="38"/>
      <c r="M201" s="39"/>
      <c r="N201" s="221"/>
      <c r="O201" s="222"/>
      <c r="P201" s="77"/>
      <c r="Q201" s="77"/>
      <c r="R201" s="77"/>
      <c r="S201" s="77"/>
      <c r="T201" s="77"/>
      <c r="U201" s="77"/>
      <c r="V201" s="77"/>
      <c r="W201" s="77"/>
      <c r="X201" s="78"/>
      <c r="Y201" s="38"/>
      <c r="Z201" s="38"/>
      <c r="AA201" s="38"/>
      <c r="AB201" s="38"/>
      <c r="AC201" s="38"/>
      <c r="AD201" s="38"/>
      <c r="AE201" s="38"/>
      <c r="AT201" s="19" t="s">
        <v>177</v>
      </c>
      <c r="AU201" s="19" t="s">
        <v>89</v>
      </c>
    </row>
    <row r="202" s="13" customFormat="1">
      <c r="A202" s="13"/>
      <c r="B202" s="228"/>
      <c r="C202" s="13"/>
      <c r="D202" s="219" t="s">
        <v>291</v>
      </c>
      <c r="E202" s="229" t="s">
        <v>1</v>
      </c>
      <c r="F202" s="230" t="s">
        <v>1433</v>
      </c>
      <c r="G202" s="13"/>
      <c r="H202" s="231">
        <v>36</v>
      </c>
      <c r="I202" s="232"/>
      <c r="J202" s="232"/>
      <c r="K202" s="13"/>
      <c r="L202" s="13"/>
      <c r="M202" s="228"/>
      <c r="N202" s="233"/>
      <c r="O202" s="234"/>
      <c r="P202" s="234"/>
      <c r="Q202" s="234"/>
      <c r="R202" s="234"/>
      <c r="S202" s="234"/>
      <c r="T202" s="234"/>
      <c r="U202" s="234"/>
      <c r="V202" s="234"/>
      <c r="W202" s="234"/>
      <c r="X202" s="235"/>
      <c r="Y202" s="13"/>
      <c r="Z202" s="13"/>
      <c r="AA202" s="13"/>
      <c r="AB202" s="13"/>
      <c r="AC202" s="13"/>
      <c r="AD202" s="13"/>
      <c r="AE202" s="13"/>
      <c r="AT202" s="229" t="s">
        <v>291</v>
      </c>
      <c r="AU202" s="229" t="s">
        <v>89</v>
      </c>
      <c r="AV202" s="13" t="s">
        <v>89</v>
      </c>
      <c r="AW202" s="13" t="s">
        <v>4</v>
      </c>
      <c r="AX202" s="13" t="s">
        <v>87</v>
      </c>
      <c r="AY202" s="229" t="s">
        <v>167</v>
      </c>
    </row>
    <row r="203" s="2" customFormat="1" ht="24" customHeight="1">
      <c r="A203" s="38"/>
      <c r="B203" s="204"/>
      <c r="C203" s="205" t="s">
        <v>261</v>
      </c>
      <c r="D203" s="205" t="s">
        <v>170</v>
      </c>
      <c r="E203" s="206" t="s">
        <v>1335</v>
      </c>
      <c r="F203" s="207" t="s">
        <v>1336</v>
      </c>
      <c r="G203" s="208" t="s">
        <v>344</v>
      </c>
      <c r="H203" s="209">
        <v>0.67700000000000005</v>
      </c>
      <c r="I203" s="210"/>
      <c r="J203" s="210"/>
      <c r="K203" s="211">
        <f>ROUND(P203*H203,2)</f>
        <v>0</v>
      </c>
      <c r="L203" s="207" t="s">
        <v>174</v>
      </c>
      <c r="M203" s="39"/>
      <c r="N203" s="212" t="s">
        <v>1</v>
      </c>
      <c r="O203" s="213" t="s">
        <v>43</v>
      </c>
      <c r="P203" s="214">
        <f>I203+J203</f>
        <v>0</v>
      </c>
      <c r="Q203" s="214">
        <f>ROUND(I203*H203,2)</f>
        <v>0</v>
      </c>
      <c r="R203" s="214">
        <f>ROUND(J203*H203,2)</f>
        <v>0</v>
      </c>
      <c r="S203" s="77"/>
      <c r="T203" s="215">
        <f>S203*H203</f>
        <v>0</v>
      </c>
      <c r="U203" s="215">
        <v>0</v>
      </c>
      <c r="V203" s="215">
        <f>U203*H203</f>
        <v>0</v>
      </c>
      <c r="W203" s="215">
        <v>0</v>
      </c>
      <c r="X203" s="216">
        <f>W203*H203</f>
        <v>0</v>
      </c>
      <c r="Y203" s="38"/>
      <c r="Z203" s="38"/>
      <c r="AA203" s="38"/>
      <c r="AB203" s="38"/>
      <c r="AC203" s="38"/>
      <c r="AD203" s="38"/>
      <c r="AE203" s="38"/>
      <c r="AR203" s="217" t="s">
        <v>185</v>
      </c>
      <c r="AT203" s="217" t="s">
        <v>170</v>
      </c>
      <c r="AU203" s="217" t="s">
        <v>89</v>
      </c>
      <c r="AY203" s="19" t="s">
        <v>167</v>
      </c>
      <c r="BE203" s="218">
        <f>IF(O203="základní",K203,0)</f>
        <v>0</v>
      </c>
      <c r="BF203" s="218">
        <f>IF(O203="snížená",K203,0)</f>
        <v>0</v>
      </c>
      <c r="BG203" s="218">
        <f>IF(O203="zákl. přenesená",K203,0)</f>
        <v>0</v>
      </c>
      <c r="BH203" s="218">
        <f>IF(O203="sníž. přenesená",K203,0)</f>
        <v>0</v>
      </c>
      <c r="BI203" s="218">
        <f>IF(O203="nulová",K203,0)</f>
        <v>0</v>
      </c>
      <c r="BJ203" s="19" t="s">
        <v>87</v>
      </c>
      <c r="BK203" s="218">
        <f>ROUND(P203*H203,2)</f>
        <v>0</v>
      </c>
      <c r="BL203" s="19" t="s">
        <v>185</v>
      </c>
      <c r="BM203" s="217" t="s">
        <v>1434</v>
      </c>
    </row>
    <row r="204" s="2" customFormat="1">
      <c r="A204" s="38"/>
      <c r="B204" s="39"/>
      <c r="C204" s="38"/>
      <c r="D204" s="219" t="s">
        <v>177</v>
      </c>
      <c r="E204" s="38"/>
      <c r="F204" s="220" t="s">
        <v>1338</v>
      </c>
      <c r="G204" s="38"/>
      <c r="H204" s="38"/>
      <c r="I204" s="134"/>
      <c r="J204" s="134"/>
      <c r="K204" s="38"/>
      <c r="L204" s="38"/>
      <c r="M204" s="39"/>
      <c r="N204" s="221"/>
      <c r="O204" s="222"/>
      <c r="P204" s="77"/>
      <c r="Q204" s="77"/>
      <c r="R204" s="77"/>
      <c r="S204" s="77"/>
      <c r="T204" s="77"/>
      <c r="U204" s="77"/>
      <c r="V204" s="77"/>
      <c r="W204" s="77"/>
      <c r="X204" s="78"/>
      <c r="Y204" s="38"/>
      <c r="Z204" s="38"/>
      <c r="AA204" s="38"/>
      <c r="AB204" s="38"/>
      <c r="AC204" s="38"/>
      <c r="AD204" s="38"/>
      <c r="AE204" s="38"/>
      <c r="AT204" s="19" t="s">
        <v>177</v>
      </c>
      <c r="AU204" s="19" t="s">
        <v>89</v>
      </c>
    </row>
    <row r="205" s="2" customFormat="1">
      <c r="A205" s="38"/>
      <c r="B205" s="39"/>
      <c r="C205" s="38"/>
      <c r="D205" s="219" t="s">
        <v>288</v>
      </c>
      <c r="E205" s="38"/>
      <c r="F205" s="223" t="s">
        <v>1339</v>
      </c>
      <c r="G205" s="38"/>
      <c r="H205" s="38"/>
      <c r="I205" s="134"/>
      <c r="J205" s="134"/>
      <c r="K205" s="38"/>
      <c r="L205" s="38"/>
      <c r="M205" s="39"/>
      <c r="N205" s="221"/>
      <c r="O205" s="222"/>
      <c r="P205" s="77"/>
      <c r="Q205" s="77"/>
      <c r="R205" s="77"/>
      <c r="S205" s="77"/>
      <c r="T205" s="77"/>
      <c r="U205" s="77"/>
      <c r="V205" s="77"/>
      <c r="W205" s="77"/>
      <c r="X205" s="78"/>
      <c r="Y205" s="38"/>
      <c r="Z205" s="38"/>
      <c r="AA205" s="38"/>
      <c r="AB205" s="38"/>
      <c r="AC205" s="38"/>
      <c r="AD205" s="38"/>
      <c r="AE205" s="38"/>
      <c r="AT205" s="19" t="s">
        <v>288</v>
      </c>
      <c r="AU205" s="19" t="s">
        <v>89</v>
      </c>
    </row>
    <row r="206" s="2" customFormat="1" ht="24" customHeight="1">
      <c r="A206" s="38"/>
      <c r="B206" s="204"/>
      <c r="C206" s="205" t="s">
        <v>266</v>
      </c>
      <c r="D206" s="205" t="s">
        <v>170</v>
      </c>
      <c r="E206" s="206" t="s">
        <v>1340</v>
      </c>
      <c r="F206" s="207" t="s">
        <v>1341</v>
      </c>
      <c r="G206" s="208" t="s">
        <v>344</v>
      </c>
      <c r="H206" s="209">
        <v>0.67700000000000005</v>
      </c>
      <c r="I206" s="210"/>
      <c r="J206" s="210"/>
      <c r="K206" s="211">
        <f>ROUND(P206*H206,2)</f>
        <v>0</v>
      </c>
      <c r="L206" s="207" t="s">
        <v>174</v>
      </c>
      <c r="M206" s="39"/>
      <c r="N206" s="212" t="s">
        <v>1</v>
      </c>
      <c r="O206" s="213" t="s">
        <v>43</v>
      </c>
      <c r="P206" s="214">
        <f>I206+J206</f>
        <v>0</v>
      </c>
      <c r="Q206" s="214">
        <f>ROUND(I206*H206,2)</f>
        <v>0</v>
      </c>
      <c r="R206" s="214">
        <f>ROUND(J206*H206,2)</f>
        <v>0</v>
      </c>
      <c r="S206" s="77"/>
      <c r="T206" s="215">
        <f>S206*H206</f>
        <v>0</v>
      </c>
      <c r="U206" s="215">
        <v>0</v>
      </c>
      <c r="V206" s="215">
        <f>U206*H206</f>
        <v>0</v>
      </c>
      <c r="W206" s="215">
        <v>0</v>
      </c>
      <c r="X206" s="216">
        <f>W206*H206</f>
        <v>0</v>
      </c>
      <c r="Y206" s="38"/>
      <c r="Z206" s="38"/>
      <c r="AA206" s="38"/>
      <c r="AB206" s="38"/>
      <c r="AC206" s="38"/>
      <c r="AD206" s="38"/>
      <c r="AE206" s="38"/>
      <c r="AR206" s="217" t="s">
        <v>246</v>
      </c>
      <c r="AT206" s="217" t="s">
        <v>170</v>
      </c>
      <c r="AU206" s="217" t="s">
        <v>89</v>
      </c>
      <c r="AY206" s="19" t="s">
        <v>167</v>
      </c>
      <c r="BE206" s="218">
        <f>IF(O206="základní",K206,0)</f>
        <v>0</v>
      </c>
      <c r="BF206" s="218">
        <f>IF(O206="snížená",K206,0)</f>
        <v>0</v>
      </c>
      <c r="BG206" s="218">
        <f>IF(O206="zákl. přenesená",K206,0)</f>
        <v>0</v>
      </c>
      <c r="BH206" s="218">
        <f>IF(O206="sníž. přenesená",K206,0)</f>
        <v>0</v>
      </c>
      <c r="BI206" s="218">
        <f>IF(O206="nulová",K206,0)</f>
        <v>0</v>
      </c>
      <c r="BJ206" s="19" t="s">
        <v>87</v>
      </c>
      <c r="BK206" s="218">
        <f>ROUND(P206*H206,2)</f>
        <v>0</v>
      </c>
      <c r="BL206" s="19" t="s">
        <v>246</v>
      </c>
      <c r="BM206" s="217" t="s">
        <v>1435</v>
      </c>
    </row>
    <row r="207" s="2" customFormat="1">
      <c r="A207" s="38"/>
      <c r="B207" s="39"/>
      <c r="C207" s="38"/>
      <c r="D207" s="219" t="s">
        <v>177</v>
      </c>
      <c r="E207" s="38"/>
      <c r="F207" s="220" t="s">
        <v>1343</v>
      </c>
      <c r="G207" s="38"/>
      <c r="H207" s="38"/>
      <c r="I207" s="134"/>
      <c r="J207" s="134"/>
      <c r="K207" s="38"/>
      <c r="L207" s="38"/>
      <c r="M207" s="39"/>
      <c r="N207" s="221"/>
      <c r="O207" s="222"/>
      <c r="P207" s="77"/>
      <c r="Q207" s="77"/>
      <c r="R207" s="77"/>
      <c r="S207" s="77"/>
      <c r="T207" s="77"/>
      <c r="U207" s="77"/>
      <c r="V207" s="77"/>
      <c r="W207" s="77"/>
      <c r="X207" s="78"/>
      <c r="Y207" s="38"/>
      <c r="Z207" s="38"/>
      <c r="AA207" s="38"/>
      <c r="AB207" s="38"/>
      <c r="AC207" s="38"/>
      <c r="AD207" s="38"/>
      <c r="AE207" s="38"/>
      <c r="AT207" s="19" t="s">
        <v>177</v>
      </c>
      <c r="AU207" s="19" t="s">
        <v>89</v>
      </c>
    </row>
    <row r="208" s="2" customFormat="1">
      <c r="A208" s="38"/>
      <c r="B208" s="39"/>
      <c r="C208" s="38"/>
      <c r="D208" s="219" t="s">
        <v>288</v>
      </c>
      <c r="E208" s="38"/>
      <c r="F208" s="223" t="s">
        <v>1339</v>
      </c>
      <c r="G208" s="38"/>
      <c r="H208" s="38"/>
      <c r="I208" s="134"/>
      <c r="J208" s="134"/>
      <c r="K208" s="38"/>
      <c r="L208" s="38"/>
      <c r="M208" s="39"/>
      <c r="N208" s="221"/>
      <c r="O208" s="222"/>
      <c r="P208" s="77"/>
      <c r="Q208" s="77"/>
      <c r="R208" s="77"/>
      <c r="S208" s="77"/>
      <c r="T208" s="77"/>
      <c r="U208" s="77"/>
      <c r="V208" s="77"/>
      <c r="W208" s="77"/>
      <c r="X208" s="78"/>
      <c r="Y208" s="38"/>
      <c r="Z208" s="38"/>
      <c r="AA208" s="38"/>
      <c r="AB208" s="38"/>
      <c r="AC208" s="38"/>
      <c r="AD208" s="38"/>
      <c r="AE208" s="38"/>
      <c r="AT208" s="19" t="s">
        <v>288</v>
      </c>
      <c r="AU208" s="19" t="s">
        <v>89</v>
      </c>
    </row>
    <row r="209" s="12" customFormat="1" ht="22.8" customHeight="1">
      <c r="A209" s="12"/>
      <c r="B209" s="190"/>
      <c r="C209" s="12"/>
      <c r="D209" s="191" t="s">
        <v>79</v>
      </c>
      <c r="E209" s="202" t="s">
        <v>1344</v>
      </c>
      <c r="F209" s="202" t="s">
        <v>1345</v>
      </c>
      <c r="G209" s="12"/>
      <c r="H209" s="12"/>
      <c r="I209" s="193"/>
      <c r="J209" s="193"/>
      <c r="K209" s="203">
        <f>BK209</f>
        <v>0</v>
      </c>
      <c r="L209" s="12"/>
      <c r="M209" s="190"/>
      <c r="N209" s="195"/>
      <c r="O209" s="196"/>
      <c r="P209" s="196"/>
      <c r="Q209" s="197">
        <f>SUM(Q210:Q221)</f>
        <v>0</v>
      </c>
      <c r="R209" s="197">
        <f>SUM(R210:R221)</f>
        <v>0</v>
      </c>
      <c r="S209" s="196"/>
      <c r="T209" s="198">
        <f>SUM(T210:T221)</f>
        <v>0</v>
      </c>
      <c r="U209" s="196"/>
      <c r="V209" s="198">
        <f>SUM(V210:V221)</f>
        <v>0.0056970900000000001</v>
      </c>
      <c r="W209" s="196"/>
      <c r="X209" s="199">
        <f>SUM(X210:X221)</f>
        <v>0</v>
      </c>
      <c r="Y209" s="12"/>
      <c r="Z209" s="12"/>
      <c r="AA209" s="12"/>
      <c r="AB209" s="12"/>
      <c r="AC209" s="12"/>
      <c r="AD209" s="12"/>
      <c r="AE209" s="12"/>
      <c r="AR209" s="191" t="s">
        <v>89</v>
      </c>
      <c r="AT209" s="200" t="s">
        <v>79</v>
      </c>
      <c r="AU209" s="200" t="s">
        <v>87</v>
      </c>
      <c r="AY209" s="191" t="s">
        <v>167</v>
      </c>
      <c r="BK209" s="201">
        <f>SUM(BK210:BK221)</f>
        <v>0</v>
      </c>
    </row>
    <row r="210" s="2" customFormat="1" ht="24" customHeight="1">
      <c r="A210" s="38"/>
      <c r="B210" s="204"/>
      <c r="C210" s="205" t="s">
        <v>8</v>
      </c>
      <c r="D210" s="205" t="s">
        <v>170</v>
      </c>
      <c r="E210" s="206" t="s">
        <v>1346</v>
      </c>
      <c r="F210" s="207" t="s">
        <v>1347</v>
      </c>
      <c r="G210" s="208" t="s">
        <v>305</v>
      </c>
      <c r="H210" s="209">
        <v>9.0429999999999993</v>
      </c>
      <c r="I210" s="210"/>
      <c r="J210" s="210"/>
      <c r="K210" s="211">
        <f>ROUND(P210*H210,2)</f>
        <v>0</v>
      </c>
      <c r="L210" s="207" t="s">
        <v>174</v>
      </c>
      <c r="M210" s="39"/>
      <c r="N210" s="212" t="s">
        <v>1</v>
      </c>
      <c r="O210" s="213" t="s">
        <v>43</v>
      </c>
      <c r="P210" s="214">
        <f>I210+J210</f>
        <v>0</v>
      </c>
      <c r="Q210" s="214">
        <f>ROUND(I210*H210,2)</f>
        <v>0</v>
      </c>
      <c r="R210" s="214">
        <f>ROUND(J210*H210,2)</f>
        <v>0</v>
      </c>
      <c r="S210" s="77"/>
      <c r="T210" s="215">
        <f>S210*H210</f>
        <v>0</v>
      </c>
      <c r="U210" s="215">
        <v>8.0000000000000007E-05</v>
      </c>
      <c r="V210" s="215">
        <f>U210*H210</f>
        <v>0.00072344</v>
      </c>
      <c r="W210" s="215">
        <v>0</v>
      </c>
      <c r="X210" s="216">
        <f>W210*H210</f>
        <v>0</v>
      </c>
      <c r="Y210" s="38"/>
      <c r="Z210" s="38"/>
      <c r="AA210" s="38"/>
      <c r="AB210" s="38"/>
      <c r="AC210" s="38"/>
      <c r="AD210" s="38"/>
      <c r="AE210" s="38"/>
      <c r="AR210" s="217" t="s">
        <v>246</v>
      </c>
      <c r="AT210" s="217" t="s">
        <v>170</v>
      </c>
      <c r="AU210" s="217" t="s">
        <v>89</v>
      </c>
      <c r="AY210" s="19" t="s">
        <v>167</v>
      </c>
      <c r="BE210" s="218">
        <f>IF(O210="základní",K210,0)</f>
        <v>0</v>
      </c>
      <c r="BF210" s="218">
        <f>IF(O210="snížená",K210,0)</f>
        <v>0</v>
      </c>
      <c r="BG210" s="218">
        <f>IF(O210="zákl. přenesená",K210,0)</f>
        <v>0</v>
      </c>
      <c r="BH210" s="218">
        <f>IF(O210="sníž. přenesená",K210,0)</f>
        <v>0</v>
      </c>
      <c r="BI210" s="218">
        <f>IF(O210="nulová",K210,0)</f>
        <v>0</v>
      </c>
      <c r="BJ210" s="19" t="s">
        <v>87</v>
      </c>
      <c r="BK210" s="218">
        <f>ROUND(P210*H210,2)</f>
        <v>0</v>
      </c>
      <c r="BL210" s="19" t="s">
        <v>246</v>
      </c>
      <c r="BM210" s="217" t="s">
        <v>1436</v>
      </c>
    </row>
    <row r="211" s="2" customFormat="1">
      <c r="A211" s="38"/>
      <c r="B211" s="39"/>
      <c r="C211" s="38"/>
      <c r="D211" s="219" t="s">
        <v>177</v>
      </c>
      <c r="E211" s="38"/>
      <c r="F211" s="220" t="s">
        <v>1349</v>
      </c>
      <c r="G211" s="38"/>
      <c r="H211" s="38"/>
      <c r="I211" s="134"/>
      <c r="J211" s="134"/>
      <c r="K211" s="38"/>
      <c r="L211" s="38"/>
      <c r="M211" s="39"/>
      <c r="N211" s="221"/>
      <c r="O211" s="222"/>
      <c r="P211" s="77"/>
      <c r="Q211" s="77"/>
      <c r="R211" s="77"/>
      <c r="S211" s="77"/>
      <c r="T211" s="77"/>
      <c r="U211" s="77"/>
      <c r="V211" s="77"/>
      <c r="W211" s="77"/>
      <c r="X211" s="78"/>
      <c r="Y211" s="38"/>
      <c r="Z211" s="38"/>
      <c r="AA211" s="38"/>
      <c r="AB211" s="38"/>
      <c r="AC211" s="38"/>
      <c r="AD211" s="38"/>
      <c r="AE211" s="38"/>
      <c r="AT211" s="19" t="s">
        <v>177</v>
      </c>
      <c r="AU211" s="19" t="s">
        <v>89</v>
      </c>
    </row>
    <row r="212" s="13" customFormat="1">
      <c r="A212" s="13"/>
      <c r="B212" s="228"/>
      <c r="C212" s="13"/>
      <c r="D212" s="219" t="s">
        <v>291</v>
      </c>
      <c r="E212" s="229" t="s">
        <v>1</v>
      </c>
      <c r="F212" s="230" t="s">
        <v>1437</v>
      </c>
      <c r="G212" s="13"/>
      <c r="H212" s="231">
        <v>9.0429999999999993</v>
      </c>
      <c r="I212" s="232"/>
      <c r="J212" s="232"/>
      <c r="K212" s="13"/>
      <c r="L212" s="13"/>
      <c r="M212" s="228"/>
      <c r="N212" s="233"/>
      <c r="O212" s="234"/>
      <c r="P212" s="234"/>
      <c r="Q212" s="234"/>
      <c r="R212" s="234"/>
      <c r="S212" s="234"/>
      <c r="T212" s="234"/>
      <c r="U212" s="234"/>
      <c r="V212" s="234"/>
      <c r="W212" s="234"/>
      <c r="X212" s="235"/>
      <c r="Y212" s="13"/>
      <c r="Z212" s="13"/>
      <c r="AA212" s="13"/>
      <c r="AB212" s="13"/>
      <c r="AC212" s="13"/>
      <c r="AD212" s="13"/>
      <c r="AE212" s="13"/>
      <c r="AT212" s="229" t="s">
        <v>291</v>
      </c>
      <c r="AU212" s="229" t="s">
        <v>89</v>
      </c>
      <c r="AV212" s="13" t="s">
        <v>89</v>
      </c>
      <c r="AW212" s="13" t="s">
        <v>4</v>
      </c>
      <c r="AX212" s="13" t="s">
        <v>87</v>
      </c>
      <c r="AY212" s="229" t="s">
        <v>167</v>
      </c>
    </row>
    <row r="213" s="2" customFormat="1" ht="24" customHeight="1">
      <c r="A213" s="38"/>
      <c r="B213" s="204"/>
      <c r="C213" s="205" t="s">
        <v>420</v>
      </c>
      <c r="D213" s="205" t="s">
        <v>170</v>
      </c>
      <c r="E213" s="206" t="s">
        <v>1350</v>
      </c>
      <c r="F213" s="207" t="s">
        <v>1351</v>
      </c>
      <c r="G213" s="208" t="s">
        <v>305</v>
      </c>
      <c r="H213" s="209">
        <v>9.0429999999999993</v>
      </c>
      <c r="I213" s="210"/>
      <c r="J213" s="210"/>
      <c r="K213" s="211">
        <f>ROUND(P213*H213,2)</f>
        <v>0</v>
      </c>
      <c r="L213" s="207" t="s">
        <v>174</v>
      </c>
      <c r="M213" s="39"/>
      <c r="N213" s="212" t="s">
        <v>1</v>
      </c>
      <c r="O213" s="213" t="s">
        <v>43</v>
      </c>
      <c r="P213" s="214">
        <f>I213+J213</f>
        <v>0</v>
      </c>
      <c r="Q213" s="214">
        <f>ROUND(I213*H213,2)</f>
        <v>0</v>
      </c>
      <c r="R213" s="214">
        <f>ROUND(J213*H213,2)</f>
        <v>0</v>
      </c>
      <c r="S213" s="77"/>
      <c r="T213" s="215">
        <f>S213*H213</f>
        <v>0</v>
      </c>
      <c r="U213" s="215">
        <v>0.00013999999999999999</v>
      </c>
      <c r="V213" s="215">
        <f>U213*H213</f>
        <v>0.0012660199999999999</v>
      </c>
      <c r="W213" s="215">
        <v>0</v>
      </c>
      <c r="X213" s="216">
        <f>W213*H213</f>
        <v>0</v>
      </c>
      <c r="Y213" s="38"/>
      <c r="Z213" s="38"/>
      <c r="AA213" s="38"/>
      <c r="AB213" s="38"/>
      <c r="AC213" s="38"/>
      <c r="AD213" s="38"/>
      <c r="AE213" s="38"/>
      <c r="AR213" s="217" t="s">
        <v>246</v>
      </c>
      <c r="AT213" s="217" t="s">
        <v>170</v>
      </c>
      <c r="AU213" s="217" t="s">
        <v>89</v>
      </c>
      <c r="AY213" s="19" t="s">
        <v>167</v>
      </c>
      <c r="BE213" s="218">
        <f>IF(O213="základní",K213,0)</f>
        <v>0</v>
      </c>
      <c r="BF213" s="218">
        <f>IF(O213="snížená",K213,0)</f>
        <v>0</v>
      </c>
      <c r="BG213" s="218">
        <f>IF(O213="zákl. přenesená",K213,0)</f>
        <v>0</v>
      </c>
      <c r="BH213" s="218">
        <f>IF(O213="sníž. přenesená",K213,0)</f>
        <v>0</v>
      </c>
      <c r="BI213" s="218">
        <f>IF(O213="nulová",K213,0)</f>
        <v>0</v>
      </c>
      <c r="BJ213" s="19" t="s">
        <v>87</v>
      </c>
      <c r="BK213" s="218">
        <f>ROUND(P213*H213,2)</f>
        <v>0</v>
      </c>
      <c r="BL213" s="19" t="s">
        <v>246</v>
      </c>
      <c r="BM213" s="217" t="s">
        <v>1438</v>
      </c>
    </row>
    <row r="214" s="2" customFormat="1">
      <c r="A214" s="38"/>
      <c r="B214" s="39"/>
      <c r="C214" s="38"/>
      <c r="D214" s="219" t="s">
        <v>177</v>
      </c>
      <c r="E214" s="38"/>
      <c r="F214" s="220" t="s">
        <v>1353</v>
      </c>
      <c r="G214" s="38"/>
      <c r="H214" s="38"/>
      <c r="I214" s="134"/>
      <c r="J214" s="134"/>
      <c r="K214" s="38"/>
      <c r="L214" s="38"/>
      <c r="M214" s="39"/>
      <c r="N214" s="221"/>
      <c r="O214" s="222"/>
      <c r="P214" s="77"/>
      <c r="Q214" s="77"/>
      <c r="R214" s="77"/>
      <c r="S214" s="77"/>
      <c r="T214" s="77"/>
      <c r="U214" s="77"/>
      <c r="V214" s="77"/>
      <c r="W214" s="77"/>
      <c r="X214" s="78"/>
      <c r="Y214" s="38"/>
      <c r="Z214" s="38"/>
      <c r="AA214" s="38"/>
      <c r="AB214" s="38"/>
      <c r="AC214" s="38"/>
      <c r="AD214" s="38"/>
      <c r="AE214" s="38"/>
      <c r="AT214" s="19" t="s">
        <v>177</v>
      </c>
      <c r="AU214" s="19" t="s">
        <v>89</v>
      </c>
    </row>
    <row r="215" s="13" customFormat="1">
      <c r="A215" s="13"/>
      <c r="B215" s="228"/>
      <c r="C215" s="13"/>
      <c r="D215" s="219" t="s">
        <v>291</v>
      </c>
      <c r="E215" s="229" t="s">
        <v>1</v>
      </c>
      <c r="F215" s="230" t="s">
        <v>1437</v>
      </c>
      <c r="G215" s="13"/>
      <c r="H215" s="231">
        <v>9.0429999999999993</v>
      </c>
      <c r="I215" s="232"/>
      <c r="J215" s="232"/>
      <c r="K215" s="13"/>
      <c r="L215" s="13"/>
      <c r="M215" s="228"/>
      <c r="N215" s="233"/>
      <c r="O215" s="234"/>
      <c r="P215" s="234"/>
      <c r="Q215" s="234"/>
      <c r="R215" s="234"/>
      <c r="S215" s="234"/>
      <c r="T215" s="234"/>
      <c r="U215" s="234"/>
      <c r="V215" s="234"/>
      <c r="W215" s="234"/>
      <c r="X215" s="235"/>
      <c r="Y215" s="13"/>
      <c r="Z215" s="13"/>
      <c r="AA215" s="13"/>
      <c r="AB215" s="13"/>
      <c r="AC215" s="13"/>
      <c r="AD215" s="13"/>
      <c r="AE215" s="13"/>
      <c r="AT215" s="229" t="s">
        <v>291</v>
      </c>
      <c r="AU215" s="229" t="s">
        <v>89</v>
      </c>
      <c r="AV215" s="13" t="s">
        <v>89</v>
      </c>
      <c r="AW215" s="13" t="s">
        <v>4</v>
      </c>
      <c r="AX215" s="13" t="s">
        <v>87</v>
      </c>
      <c r="AY215" s="229" t="s">
        <v>167</v>
      </c>
    </row>
    <row r="216" s="2" customFormat="1" ht="24" customHeight="1">
      <c r="A216" s="38"/>
      <c r="B216" s="204"/>
      <c r="C216" s="205" t="s">
        <v>428</v>
      </c>
      <c r="D216" s="205" t="s">
        <v>170</v>
      </c>
      <c r="E216" s="206" t="s">
        <v>1354</v>
      </c>
      <c r="F216" s="207" t="s">
        <v>1355</v>
      </c>
      <c r="G216" s="208" t="s">
        <v>305</v>
      </c>
      <c r="H216" s="209">
        <v>9.0429999999999993</v>
      </c>
      <c r="I216" s="210"/>
      <c r="J216" s="210"/>
      <c r="K216" s="211">
        <f>ROUND(P216*H216,2)</f>
        <v>0</v>
      </c>
      <c r="L216" s="207" t="s">
        <v>174</v>
      </c>
      <c r="M216" s="39"/>
      <c r="N216" s="212" t="s">
        <v>1</v>
      </c>
      <c r="O216" s="213" t="s">
        <v>43</v>
      </c>
      <c r="P216" s="214">
        <f>I216+J216</f>
        <v>0</v>
      </c>
      <c r="Q216" s="214">
        <f>ROUND(I216*H216,2)</f>
        <v>0</v>
      </c>
      <c r="R216" s="214">
        <f>ROUND(J216*H216,2)</f>
        <v>0</v>
      </c>
      <c r="S216" s="77"/>
      <c r="T216" s="215">
        <f>S216*H216</f>
        <v>0</v>
      </c>
      <c r="U216" s="215">
        <v>0.00017000000000000001</v>
      </c>
      <c r="V216" s="215">
        <f>U216*H216</f>
        <v>0.0015373100000000001</v>
      </c>
      <c r="W216" s="215">
        <v>0</v>
      </c>
      <c r="X216" s="216">
        <f>W216*H216</f>
        <v>0</v>
      </c>
      <c r="Y216" s="38"/>
      <c r="Z216" s="38"/>
      <c r="AA216" s="38"/>
      <c r="AB216" s="38"/>
      <c r="AC216" s="38"/>
      <c r="AD216" s="38"/>
      <c r="AE216" s="38"/>
      <c r="AR216" s="217" t="s">
        <v>246</v>
      </c>
      <c r="AT216" s="217" t="s">
        <v>170</v>
      </c>
      <c r="AU216" s="217" t="s">
        <v>89</v>
      </c>
      <c r="AY216" s="19" t="s">
        <v>167</v>
      </c>
      <c r="BE216" s="218">
        <f>IF(O216="základní",K216,0)</f>
        <v>0</v>
      </c>
      <c r="BF216" s="218">
        <f>IF(O216="snížená",K216,0)</f>
        <v>0</v>
      </c>
      <c r="BG216" s="218">
        <f>IF(O216="zákl. přenesená",K216,0)</f>
        <v>0</v>
      </c>
      <c r="BH216" s="218">
        <f>IF(O216="sníž. přenesená",K216,0)</f>
        <v>0</v>
      </c>
      <c r="BI216" s="218">
        <f>IF(O216="nulová",K216,0)</f>
        <v>0</v>
      </c>
      <c r="BJ216" s="19" t="s">
        <v>87</v>
      </c>
      <c r="BK216" s="218">
        <f>ROUND(P216*H216,2)</f>
        <v>0</v>
      </c>
      <c r="BL216" s="19" t="s">
        <v>246</v>
      </c>
      <c r="BM216" s="217" t="s">
        <v>1439</v>
      </c>
    </row>
    <row r="217" s="2" customFormat="1">
      <c r="A217" s="38"/>
      <c r="B217" s="39"/>
      <c r="C217" s="38"/>
      <c r="D217" s="219" t="s">
        <v>177</v>
      </c>
      <c r="E217" s="38"/>
      <c r="F217" s="220" t="s">
        <v>1357</v>
      </c>
      <c r="G217" s="38"/>
      <c r="H217" s="38"/>
      <c r="I217" s="134"/>
      <c r="J217" s="134"/>
      <c r="K217" s="38"/>
      <c r="L217" s="38"/>
      <c r="M217" s="39"/>
      <c r="N217" s="221"/>
      <c r="O217" s="222"/>
      <c r="P217" s="77"/>
      <c r="Q217" s="77"/>
      <c r="R217" s="77"/>
      <c r="S217" s="77"/>
      <c r="T217" s="77"/>
      <c r="U217" s="77"/>
      <c r="V217" s="77"/>
      <c r="W217" s="77"/>
      <c r="X217" s="78"/>
      <c r="Y217" s="38"/>
      <c r="Z217" s="38"/>
      <c r="AA217" s="38"/>
      <c r="AB217" s="38"/>
      <c r="AC217" s="38"/>
      <c r="AD217" s="38"/>
      <c r="AE217" s="38"/>
      <c r="AT217" s="19" t="s">
        <v>177</v>
      </c>
      <c r="AU217" s="19" t="s">
        <v>89</v>
      </c>
    </row>
    <row r="218" s="13" customFormat="1">
      <c r="A218" s="13"/>
      <c r="B218" s="228"/>
      <c r="C218" s="13"/>
      <c r="D218" s="219" t="s">
        <v>291</v>
      </c>
      <c r="E218" s="229" t="s">
        <v>1</v>
      </c>
      <c r="F218" s="230" t="s">
        <v>1437</v>
      </c>
      <c r="G218" s="13"/>
      <c r="H218" s="231">
        <v>9.0429999999999993</v>
      </c>
      <c r="I218" s="232"/>
      <c r="J218" s="232"/>
      <c r="K218" s="13"/>
      <c r="L218" s="13"/>
      <c r="M218" s="228"/>
      <c r="N218" s="233"/>
      <c r="O218" s="234"/>
      <c r="P218" s="234"/>
      <c r="Q218" s="234"/>
      <c r="R218" s="234"/>
      <c r="S218" s="234"/>
      <c r="T218" s="234"/>
      <c r="U218" s="234"/>
      <c r="V218" s="234"/>
      <c r="W218" s="234"/>
      <c r="X218" s="235"/>
      <c r="Y218" s="13"/>
      <c r="Z218" s="13"/>
      <c r="AA218" s="13"/>
      <c r="AB218" s="13"/>
      <c r="AC218" s="13"/>
      <c r="AD218" s="13"/>
      <c r="AE218" s="13"/>
      <c r="AT218" s="229" t="s">
        <v>291</v>
      </c>
      <c r="AU218" s="229" t="s">
        <v>89</v>
      </c>
      <c r="AV218" s="13" t="s">
        <v>89</v>
      </c>
      <c r="AW218" s="13" t="s">
        <v>4</v>
      </c>
      <c r="AX218" s="13" t="s">
        <v>87</v>
      </c>
      <c r="AY218" s="229" t="s">
        <v>167</v>
      </c>
    </row>
    <row r="219" s="2" customFormat="1" ht="24" customHeight="1">
      <c r="A219" s="38"/>
      <c r="B219" s="204"/>
      <c r="C219" s="205" t="s">
        <v>345</v>
      </c>
      <c r="D219" s="205" t="s">
        <v>170</v>
      </c>
      <c r="E219" s="206" t="s">
        <v>1358</v>
      </c>
      <c r="F219" s="207" t="s">
        <v>1359</v>
      </c>
      <c r="G219" s="208" t="s">
        <v>305</v>
      </c>
      <c r="H219" s="209">
        <v>18.085999999999999</v>
      </c>
      <c r="I219" s="210"/>
      <c r="J219" s="210"/>
      <c r="K219" s="211">
        <f>ROUND(P219*H219,2)</f>
        <v>0</v>
      </c>
      <c r="L219" s="207" t="s">
        <v>174</v>
      </c>
      <c r="M219" s="39"/>
      <c r="N219" s="212" t="s">
        <v>1</v>
      </c>
      <c r="O219" s="213" t="s">
        <v>43</v>
      </c>
      <c r="P219" s="214">
        <f>I219+J219</f>
        <v>0</v>
      </c>
      <c r="Q219" s="214">
        <f>ROUND(I219*H219,2)</f>
        <v>0</v>
      </c>
      <c r="R219" s="214">
        <f>ROUND(J219*H219,2)</f>
        <v>0</v>
      </c>
      <c r="S219" s="77"/>
      <c r="T219" s="215">
        <f>S219*H219</f>
        <v>0</v>
      </c>
      <c r="U219" s="215">
        <v>0.00012</v>
      </c>
      <c r="V219" s="215">
        <f>U219*H219</f>
        <v>0.0021703199999999999</v>
      </c>
      <c r="W219" s="215">
        <v>0</v>
      </c>
      <c r="X219" s="216">
        <f>W219*H219</f>
        <v>0</v>
      </c>
      <c r="Y219" s="38"/>
      <c r="Z219" s="38"/>
      <c r="AA219" s="38"/>
      <c r="AB219" s="38"/>
      <c r="AC219" s="38"/>
      <c r="AD219" s="38"/>
      <c r="AE219" s="38"/>
      <c r="AR219" s="217" t="s">
        <v>246</v>
      </c>
      <c r="AT219" s="217" t="s">
        <v>170</v>
      </c>
      <c r="AU219" s="217" t="s">
        <v>89</v>
      </c>
      <c r="AY219" s="19" t="s">
        <v>167</v>
      </c>
      <c r="BE219" s="218">
        <f>IF(O219="základní",K219,0)</f>
        <v>0</v>
      </c>
      <c r="BF219" s="218">
        <f>IF(O219="snížená",K219,0)</f>
        <v>0</v>
      </c>
      <c r="BG219" s="218">
        <f>IF(O219="zákl. přenesená",K219,0)</f>
        <v>0</v>
      </c>
      <c r="BH219" s="218">
        <f>IF(O219="sníž. přenesená",K219,0)</f>
        <v>0</v>
      </c>
      <c r="BI219" s="218">
        <f>IF(O219="nulová",K219,0)</f>
        <v>0</v>
      </c>
      <c r="BJ219" s="19" t="s">
        <v>87</v>
      </c>
      <c r="BK219" s="218">
        <f>ROUND(P219*H219,2)</f>
        <v>0</v>
      </c>
      <c r="BL219" s="19" t="s">
        <v>246</v>
      </c>
      <c r="BM219" s="217" t="s">
        <v>1440</v>
      </c>
    </row>
    <row r="220" s="2" customFormat="1">
      <c r="A220" s="38"/>
      <c r="B220" s="39"/>
      <c r="C220" s="38"/>
      <c r="D220" s="219" t="s">
        <v>177</v>
      </c>
      <c r="E220" s="38"/>
      <c r="F220" s="220" t="s">
        <v>1361</v>
      </c>
      <c r="G220" s="38"/>
      <c r="H220" s="38"/>
      <c r="I220" s="134"/>
      <c r="J220" s="134"/>
      <c r="K220" s="38"/>
      <c r="L220" s="38"/>
      <c r="M220" s="39"/>
      <c r="N220" s="221"/>
      <c r="O220" s="222"/>
      <c r="P220" s="77"/>
      <c r="Q220" s="77"/>
      <c r="R220" s="77"/>
      <c r="S220" s="77"/>
      <c r="T220" s="77"/>
      <c r="U220" s="77"/>
      <c r="V220" s="77"/>
      <c r="W220" s="77"/>
      <c r="X220" s="78"/>
      <c r="Y220" s="38"/>
      <c r="Z220" s="38"/>
      <c r="AA220" s="38"/>
      <c r="AB220" s="38"/>
      <c r="AC220" s="38"/>
      <c r="AD220" s="38"/>
      <c r="AE220" s="38"/>
      <c r="AT220" s="19" t="s">
        <v>177</v>
      </c>
      <c r="AU220" s="19" t="s">
        <v>89</v>
      </c>
    </row>
    <row r="221" s="13" customFormat="1">
      <c r="A221" s="13"/>
      <c r="B221" s="228"/>
      <c r="C221" s="13"/>
      <c r="D221" s="219" t="s">
        <v>291</v>
      </c>
      <c r="E221" s="229" t="s">
        <v>1</v>
      </c>
      <c r="F221" s="230" t="s">
        <v>1441</v>
      </c>
      <c r="G221" s="13"/>
      <c r="H221" s="231">
        <v>18.085999999999999</v>
      </c>
      <c r="I221" s="232"/>
      <c r="J221" s="232"/>
      <c r="K221" s="13"/>
      <c r="L221" s="13"/>
      <c r="M221" s="228"/>
      <c r="N221" s="270"/>
      <c r="O221" s="271"/>
      <c r="P221" s="271"/>
      <c r="Q221" s="271"/>
      <c r="R221" s="271"/>
      <c r="S221" s="271"/>
      <c r="T221" s="271"/>
      <c r="U221" s="271"/>
      <c r="V221" s="271"/>
      <c r="W221" s="271"/>
      <c r="X221" s="272"/>
      <c r="Y221" s="13"/>
      <c r="Z221" s="13"/>
      <c r="AA221" s="13"/>
      <c r="AB221" s="13"/>
      <c r="AC221" s="13"/>
      <c r="AD221" s="13"/>
      <c r="AE221" s="13"/>
      <c r="AT221" s="229" t="s">
        <v>291</v>
      </c>
      <c r="AU221" s="229" t="s">
        <v>89</v>
      </c>
      <c r="AV221" s="13" t="s">
        <v>89</v>
      </c>
      <c r="AW221" s="13" t="s">
        <v>4</v>
      </c>
      <c r="AX221" s="13" t="s">
        <v>87</v>
      </c>
      <c r="AY221" s="229" t="s">
        <v>167</v>
      </c>
    </row>
    <row r="222" s="2" customFormat="1" ht="6.96" customHeight="1">
      <c r="A222" s="38"/>
      <c r="B222" s="60"/>
      <c r="C222" s="61"/>
      <c r="D222" s="61"/>
      <c r="E222" s="61"/>
      <c r="F222" s="61"/>
      <c r="G222" s="61"/>
      <c r="H222" s="61"/>
      <c r="I222" s="160"/>
      <c r="J222" s="160"/>
      <c r="K222" s="61"/>
      <c r="L222" s="61"/>
      <c r="M222" s="39"/>
      <c r="N222" s="38"/>
      <c r="P222" s="38"/>
      <c r="Q222" s="38"/>
      <c r="R222" s="38"/>
      <c r="S222" s="38"/>
      <c r="T222" s="38"/>
      <c r="U222" s="38"/>
      <c r="V222" s="38"/>
      <c r="W222" s="38"/>
      <c r="X222" s="38"/>
      <c r="Y222" s="38"/>
      <c r="Z222" s="38"/>
      <c r="AA222" s="38"/>
      <c r="AB222" s="38"/>
      <c r="AC222" s="38"/>
      <c r="AD222" s="38"/>
      <c r="AE222" s="38"/>
    </row>
  </sheetData>
  <autoFilter ref="C130:L221"/>
  <mergeCells count="12">
    <mergeCell ref="E7:H7"/>
    <mergeCell ref="E9:H9"/>
    <mergeCell ref="E11:H11"/>
    <mergeCell ref="E20:H20"/>
    <mergeCell ref="E29:H29"/>
    <mergeCell ref="E85:H85"/>
    <mergeCell ref="E87:H87"/>
    <mergeCell ref="E89:H89"/>
    <mergeCell ref="E119:H119"/>
    <mergeCell ref="E121:H121"/>
    <mergeCell ref="E123:H123"/>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109</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1442</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ROUND(K128,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ROUND((SUM(BE128:BE225)),  2)</f>
        <v>0</v>
      </c>
      <c r="G37" s="38"/>
      <c r="H37" s="38"/>
      <c r="I37" s="147">
        <v>0.20999999999999999</v>
      </c>
      <c r="J37" s="134"/>
      <c r="K37" s="143">
        <f>ROUND(((SUM(BE128:BE225))*I37),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ROUND((SUM(BF128:BF225)),  2)</f>
        <v>0</v>
      </c>
      <c r="G38" s="38"/>
      <c r="H38" s="38"/>
      <c r="I38" s="147">
        <v>0.14999999999999999</v>
      </c>
      <c r="J38" s="134"/>
      <c r="K38" s="143">
        <f>ROUND(((SUM(BF128:BF225))*I38),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ROUND((SUM(BG128:BG225)),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ROUND((SUM(BH128:BH225)),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ROUND((SUM(BI128:BI225)),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SO401 - Veřejné osvětlení</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Q128</f>
        <v>0</v>
      </c>
      <c r="J98" s="167">
        <f>R128</f>
        <v>0</v>
      </c>
      <c r="K98" s="96">
        <f>K128</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Q129</f>
        <v>0</v>
      </c>
      <c r="J99" s="171">
        <f>R129</f>
        <v>0</v>
      </c>
      <c r="K99" s="172">
        <f>K129</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Q130</f>
        <v>0</v>
      </c>
      <c r="J100" s="176">
        <f>R130</f>
        <v>0</v>
      </c>
      <c r="K100" s="177">
        <f>K130</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487</v>
      </c>
      <c r="E101" s="175"/>
      <c r="F101" s="175"/>
      <c r="G101" s="175"/>
      <c r="H101" s="175"/>
      <c r="I101" s="176">
        <f>Q146</f>
        <v>0</v>
      </c>
      <c r="J101" s="176">
        <f>R146</f>
        <v>0</v>
      </c>
      <c r="K101" s="177">
        <f>K146</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490</v>
      </c>
      <c r="E102" s="175"/>
      <c r="F102" s="175"/>
      <c r="G102" s="175"/>
      <c r="H102" s="175"/>
      <c r="I102" s="176">
        <f>Q151</f>
        <v>0</v>
      </c>
      <c r="J102" s="176">
        <f>R151</f>
        <v>0</v>
      </c>
      <c r="K102" s="177">
        <f>K151</f>
        <v>0</v>
      </c>
      <c r="L102" s="10"/>
      <c r="M102" s="173"/>
      <c r="S102" s="10"/>
      <c r="T102" s="10"/>
      <c r="U102" s="10"/>
      <c r="V102" s="10"/>
      <c r="W102" s="10"/>
      <c r="X102" s="10"/>
      <c r="Y102" s="10"/>
      <c r="Z102" s="10"/>
      <c r="AA102" s="10"/>
      <c r="AB102" s="10"/>
      <c r="AC102" s="10"/>
      <c r="AD102" s="10"/>
      <c r="AE102" s="10"/>
    </row>
    <row r="103" s="9" customFormat="1" ht="24.96" customHeight="1">
      <c r="A103" s="9"/>
      <c r="B103" s="168"/>
      <c r="C103" s="9"/>
      <c r="D103" s="169" t="s">
        <v>277</v>
      </c>
      <c r="E103" s="170"/>
      <c r="F103" s="170"/>
      <c r="G103" s="170"/>
      <c r="H103" s="170"/>
      <c r="I103" s="171">
        <f>Q155</f>
        <v>0</v>
      </c>
      <c r="J103" s="171">
        <f>R155</f>
        <v>0</v>
      </c>
      <c r="K103" s="172">
        <f>K155</f>
        <v>0</v>
      </c>
      <c r="L103" s="9"/>
      <c r="M103" s="168"/>
      <c r="S103" s="9"/>
      <c r="T103" s="9"/>
      <c r="U103" s="9"/>
      <c r="V103" s="9"/>
      <c r="W103" s="9"/>
      <c r="X103" s="9"/>
      <c r="Y103" s="9"/>
      <c r="Z103" s="9"/>
      <c r="AA103" s="9"/>
      <c r="AB103" s="9"/>
      <c r="AC103" s="9"/>
      <c r="AD103" s="9"/>
      <c r="AE103" s="9"/>
    </row>
    <row r="104" s="10" customFormat="1" ht="19.92" customHeight="1">
      <c r="A104" s="10"/>
      <c r="B104" s="173"/>
      <c r="C104" s="10"/>
      <c r="D104" s="174" t="s">
        <v>1443</v>
      </c>
      <c r="E104" s="175"/>
      <c r="F104" s="175"/>
      <c r="G104" s="175"/>
      <c r="H104" s="175"/>
      <c r="I104" s="176">
        <f>Q156</f>
        <v>0</v>
      </c>
      <c r="J104" s="176">
        <f>R156</f>
        <v>0</v>
      </c>
      <c r="K104" s="177">
        <f>K156</f>
        <v>0</v>
      </c>
      <c r="L104" s="10"/>
      <c r="M104" s="173"/>
      <c r="S104" s="10"/>
      <c r="T104" s="10"/>
      <c r="U104" s="10"/>
      <c r="V104" s="10"/>
      <c r="W104" s="10"/>
      <c r="X104" s="10"/>
      <c r="Y104" s="10"/>
      <c r="Z104" s="10"/>
      <c r="AA104" s="10"/>
      <c r="AB104" s="10"/>
      <c r="AC104" s="10"/>
      <c r="AD104" s="10"/>
      <c r="AE104" s="10"/>
    </row>
    <row r="105" s="10" customFormat="1" ht="19.92" customHeight="1">
      <c r="A105" s="10"/>
      <c r="B105" s="173"/>
      <c r="C105" s="10"/>
      <c r="D105" s="174" t="s">
        <v>1444</v>
      </c>
      <c r="E105" s="175"/>
      <c r="F105" s="175"/>
      <c r="G105" s="175"/>
      <c r="H105" s="175"/>
      <c r="I105" s="176">
        <f>Q211</f>
        <v>0</v>
      </c>
      <c r="J105" s="176">
        <f>R211</f>
        <v>0</v>
      </c>
      <c r="K105" s="177">
        <f>K211</f>
        <v>0</v>
      </c>
      <c r="L105" s="10"/>
      <c r="M105" s="173"/>
      <c r="S105" s="10"/>
      <c r="T105" s="10"/>
      <c r="U105" s="10"/>
      <c r="V105" s="10"/>
      <c r="W105" s="10"/>
      <c r="X105" s="10"/>
      <c r="Y105" s="10"/>
      <c r="Z105" s="10"/>
      <c r="AA105" s="10"/>
      <c r="AB105" s="10"/>
      <c r="AC105" s="10"/>
      <c r="AD105" s="10"/>
      <c r="AE105" s="10"/>
    </row>
    <row r="106" s="9" customFormat="1" ht="24.96" customHeight="1">
      <c r="A106" s="9"/>
      <c r="B106" s="168"/>
      <c r="C106" s="9"/>
      <c r="D106" s="169" t="s">
        <v>1445</v>
      </c>
      <c r="E106" s="170"/>
      <c r="F106" s="170"/>
      <c r="G106" s="170"/>
      <c r="H106" s="170"/>
      <c r="I106" s="171">
        <f>Q217</f>
        <v>0</v>
      </c>
      <c r="J106" s="171">
        <f>R217</f>
        <v>0</v>
      </c>
      <c r="K106" s="172">
        <f>K217</f>
        <v>0</v>
      </c>
      <c r="L106" s="9"/>
      <c r="M106" s="168"/>
      <c r="S106" s="9"/>
      <c r="T106" s="9"/>
      <c r="U106" s="9"/>
      <c r="V106" s="9"/>
      <c r="W106" s="9"/>
      <c r="X106" s="9"/>
      <c r="Y106" s="9"/>
      <c r="Z106" s="9"/>
      <c r="AA106" s="9"/>
      <c r="AB106" s="9"/>
      <c r="AC106" s="9"/>
      <c r="AD106" s="9"/>
      <c r="AE106" s="9"/>
    </row>
    <row r="107" s="2" customFormat="1" ht="21.84" customHeight="1">
      <c r="A107" s="38"/>
      <c r="B107" s="39"/>
      <c r="C107" s="38"/>
      <c r="D107" s="38"/>
      <c r="E107" s="38"/>
      <c r="F107" s="38"/>
      <c r="G107" s="38"/>
      <c r="H107" s="38"/>
      <c r="I107" s="134"/>
      <c r="J107" s="134"/>
      <c r="K107" s="38"/>
      <c r="L107" s="38"/>
      <c r="M107" s="55"/>
      <c r="S107" s="38"/>
      <c r="T107" s="38"/>
      <c r="U107" s="38"/>
      <c r="V107" s="38"/>
      <c r="W107" s="38"/>
      <c r="X107" s="38"/>
      <c r="Y107" s="38"/>
      <c r="Z107" s="38"/>
      <c r="AA107" s="38"/>
      <c r="AB107" s="38"/>
      <c r="AC107" s="38"/>
      <c r="AD107" s="38"/>
      <c r="AE107" s="38"/>
    </row>
    <row r="108" s="2" customFormat="1" ht="6.96" customHeight="1">
      <c r="A108" s="38"/>
      <c r="B108" s="60"/>
      <c r="C108" s="61"/>
      <c r="D108" s="61"/>
      <c r="E108" s="61"/>
      <c r="F108" s="61"/>
      <c r="G108" s="61"/>
      <c r="H108" s="61"/>
      <c r="I108" s="160"/>
      <c r="J108" s="160"/>
      <c r="K108" s="61"/>
      <c r="L108" s="61"/>
      <c r="M108" s="55"/>
      <c r="S108" s="38"/>
      <c r="T108" s="38"/>
      <c r="U108" s="38"/>
      <c r="V108" s="38"/>
      <c r="W108" s="38"/>
      <c r="X108" s="38"/>
      <c r="Y108" s="38"/>
      <c r="Z108" s="38"/>
      <c r="AA108" s="38"/>
      <c r="AB108" s="38"/>
      <c r="AC108" s="38"/>
      <c r="AD108" s="38"/>
      <c r="AE108" s="38"/>
    </row>
    <row r="112" s="2" customFormat="1" ht="6.96" customHeight="1">
      <c r="A112" s="38"/>
      <c r="B112" s="62"/>
      <c r="C112" s="63"/>
      <c r="D112" s="63"/>
      <c r="E112" s="63"/>
      <c r="F112" s="63"/>
      <c r="G112" s="63"/>
      <c r="H112" s="63"/>
      <c r="I112" s="161"/>
      <c r="J112" s="161"/>
      <c r="K112" s="63"/>
      <c r="L112" s="63"/>
      <c r="M112" s="55"/>
      <c r="S112" s="38"/>
      <c r="T112" s="38"/>
      <c r="U112" s="38"/>
      <c r="V112" s="38"/>
      <c r="W112" s="38"/>
      <c r="X112" s="38"/>
      <c r="Y112" s="38"/>
      <c r="Z112" s="38"/>
      <c r="AA112" s="38"/>
      <c r="AB112" s="38"/>
      <c r="AC112" s="38"/>
      <c r="AD112" s="38"/>
      <c r="AE112" s="38"/>
    </row>
    <row r="113" s="2" customFormat="1" ht="24.96" customHeight="1">
      <c r="A113" s="38"/>
      <c r="B113" s="39"/>
      <c r="C113" s="23" t="s">
        <v>147</v>
      </c>
      <c r="D113" s="38"/>
      <c r="E113" s="38"/>
      <c r="F113" s="38"/>
      <c r="G113" s="38"/>
      <c r="H113" s="38"/>
      <c r="I113" s="134"/>
      <c r="J113" s="134"/>
      <c r="K113" s="38"/>
      <c r="L113" s="38"/>
      <c r="M113" s="55"/>
      <c r="S113" s="38"/>
      <c r="T113" s="38"/>
      <c r="U113" s="38"/>
      <c r="V113" s="38"/>
      <c r="W113" s="38"/>
      <c r="X113" s="38"/>
      <c r="Y113" s="38"/>
      <c r="Z113" s="38"/>
      <c r="AA113" s="38"/>
      <c r="AB113" s="38"/>
      <c r="AC113" s="38"/>
      <c r="AD113" s="38"/>
      <c r="AE113" s="38"/>
    </row>
    <row r="114" s="2" customFormat="1" ht="6.96" customHeight="1">
      <c r="A114" s="38"/>
      <c r="B114" s="39"/>
      <c r="C114" s="38"/>
      <c r="D114" s="38"/>
      <c r="E114" s="38"/>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12" customHeight="1">
      <c r="A115" s="38"/>
      <c r="B115" s="39"/>
      <c r="C115" s="32" t="s">
        <v>17</v>
      </c>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6.5" customHeight="1">
      <c r="A116" s="38"/>
      <c r="B116" s="39"/>
      <c r="C116" s="38"/>
      <c r="D116" s="38"/>
      <c r="E116" s="133" t="str">
        <f>E7</f>
        <v>Terminál v zeleni, Choceň</v>
      </c>
      <c r="F116" s="32"/>
      <c r="G116" s="32"/>
      <c r="H116" s="32"/>
      <c r="I116" s="134"/>
      <c r="J116" s="134"/>
      <c r="K116" s="38"/>
      <c r="L116" s="38"/>
      <c r="M116" s="55"/>
      <c r="S116" s="38"/>
      <c r="T116" s="38"/>
      <c r="U116" s="38"/>
      <c r="V116" s="38"/>
      <c r="W116" s="38"/>
      <c r="X116" s="38"/>
      <c r="Y116" s="38"/>
      <c r="Z116" s="38"/>
      <c r="AA116" s="38"/>
      <c r="AB116" s="38"/>
      <c r="AC116" s="38"/>
      <c r="AD116" s="38"/>
      <c r="AE116" s="38"/>
    </row>
    <row r="117" s="1" customFormat="1" ht="12" customHeight="1">
      <c r="B117" s="22"/>
      <c r="C117" s="32" t="s">
        <v>129</v>
      </c>
      <c r="I117" s="130"/>
      <c r="J117" s="130"/>
      <c r="M117" s="22"/>
    </row>
    <row r="118" s="2" customFormat="1" ht="16.5" customHeight="1">
      <c r="A118" s="38"/>
      <c r="B118" s="39"/>
      <c r="C118" s="38"/>
      <c r="D118" s="38"/>
      <c r="E118" s="133" t="s">
        <v>130</v>
      </c>
      <c r="F118" s="38"/>
      <c r="G118" s="38"/>
      <c r="H118" s="38"/>
      <c r="I118" s="134"/>
      <c r="J118" s="134"/>
      <c r="K118" s="38"/>
      <c r="L118" s="38"/>
      <c r="M118" s="55"/>
      <c r="S118" s="38"/>
      <c r="T118" s="38"/>
      <c r="U118" s="38"/>
      <c r="V118" s="38"/>
      <c r="W118" s="38"/>
      <c r="X118" s="38"/>
      <c r="Y118" s="38"/>
      <c r="Z118" s="38"/>
      <c r="AA118" s="38"/>
      <c r="AB118" s="38"/>
      <c r="AC118" s="38"/>
      <c r="AD118" s="38"/>
      <c r="AE118" s="38"/>
    </row>
    <row r="119" s="2" customFormat="1" ht="12" customHeight="1">
      <c r="A119" s="38"/>
      <c r="B119" s="39"/>
      <c r="C119" s="32" t="s">
        <v>131</v>
      </c>
      <c r="D119" s="38"/>
      <c r="E119" s="38"/>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16.5" customHeight="1">
      <c r="A120" s="38"/>
      <c r="B120" s="39"/>
      <c r="C120" s="38"/>
      <c r="D120" s="38"/>
      <c r="E120" s="67" t="str">
        <f>E11</f>
        <v>SO401 - Veřejné osvětlení</v>
      </c>
      <c r="F120" s="38"/>
      <c r="G120" s="38"/>
      <c r="H120" s="38"/>
      <c r="I120" s="134"/>
      <c r="J120" s="134"/>
      <c r="K120" s="38"/>
      <c r="L120" s="38"/>
      <c r="M120" s="55"/>
      <c r="S120" s="38"/>
      <c r="T120" s="38"/>
      <c r="U120" s="38"/>
      <c r="V120" s="38"/>
      <c r="W120" s="38"/>
      <c r="X120" s="38"/>
      <c r="Y120" s="38"/>
      <c r="Z120" s="38"/>
      <c r="AA120" s="38"/>
      <c r="AB120" s="38"/>
      <c r="AC120" s="38"/>
      <c r="AD120" s="38"/>
      <c r="AE120" s="38"/>
    </row>
    <row r="121" s="2" customFormat="1" ht="6.96" customHeight="1">
      <c r="A121" s="38"/>
      <c r="B121" s="39"/>
      <c r="C121" s="38"/>
      <c r="D121" s="38"/>
      <c r="E121" s="38"/>
      <c r="F121" s="38"/>
      <c r="G121" s="38"/>
      <c r="H121" s="38"/>
      <c r="I121" s="134"/>
      <c r="J121" s="134"/>
      <c r="K121" s="38"/>
      <c r="L121" s="38"/>
      <c r="M121" s="55"/>
      <c r="S121" s="38"/>
      <c r="T121" s="38"/>
      <c r="U121" s="38"/>
      <c r="V121" s="38"/>
      <c r="W121" s="38"/>
      <c r="X121" s="38"/>
      <c r="Y121" s="38"/>
      <c r="Z121" s="38"/>
      <c r="AA121" s="38"/>
      <c r="AB121" s="38"/>
      <c r="AC121" s="38"/>
      <c r="AD121" s="38"/>
      <c r="AE121" s="38"/>
    </row>
    <row r="122" s="2" customFormat="1" ht="12" customHeight="1">
      <c r="A122" s="38"/>
      <c r="B122" s="39"/>
      <c r="C122" s="32" t="s">
        <v>21</v>
      </c>
      <c r="D122" s="38"/>
      <c r="E122" s="38"/>
      <c r="F122" s="27" t="str">
        <f>F14</f>
        <v xml:space="preserve"> </v>
      </c>
      <c r="G122" s="38"/>
      <c r="H122" s="38"/>
      <c r="I122" s="135" t="s">
        <v>23</v>
      </c>
      <c r="J122" s="137" t="str">
        <f>IF(J14="","",J14)</f>
        <v>11. 9. 2017</v>
      </c>
      <c r="K122" s="38"/>
      <c r="L122" s="38"/>
      <c r="M122" s="55"/>
      <c r="S122" s="38"/>
      <c r="T122" s="38"/>
      <c r="U122" s="38"/>
      <c r="V122" s="38"/>
      <c r="W122" s="38"/>
      <c r="X122" s="38"/>
      <c r="Y122" s="38"/>
      <c r="Z122" s="38"/>
      <c r="AA122" s="38"/>
      <c r="AB122" s="38"/>
      <c r="AC122" s="38"/>
      <c r="AD122" s="38"/>
      <c r="AE122" s="38"/>
    </row>
    <row r="123" s="2" customFormat="1" ht="6.96" customHeight="1">
      <c r="A123" s="38"/>
      <c r="B123" s="39"/>
      <c r="C123" s="38"/>
      <c r="D123" s="38"/>
      <c r="E123" s="38"/>
      <c r="F123" s="38"/>
      <c r="G123" s="38"/>
      <c r="H123" s="38"/>
      <c r="I123" s="134"/>
      <c r="J123" s="134"/>
      <c r="K123" s="38"/>
      <c r="L123" s="38"/>
      <c r="M123" s="55"/>
      <c r="S123" s="38"/>
      <c r="T123" s="38"/>
      <c r="U123" s="38"/>
      <c r="V123" s="38"/>
      <c r="W123" s="38"/>
      <c r="X123" s="38"/>
      <c r="Y123" s="38"/>
      <c r="Z123" s="38"/>
      <c r="AA123" s="38"/>
      <c r="AB123" s="38"/>
      <c r="AC123" s="38"/>
      <c r="AD123" s="38"/>
      <c r="AE123" s="38"/>
    </row>
    <row r="124" s="2" customFormat="1" ht="15.15" customHeight="1">
      <c r="A124" s="38"/>
      <c r="B124" s="39"/>
      <c r="C124" s="32" t="s">
        <v>25</v>
      </c>
      <c r="D124" s="38"/>
      <c r="E124" s="38"/>
      <c r="F124" s="27" t="str">
        <f>E17</f>
        <v>Město Choceň</v>
      </c>
      <c r="G124" s="38"/>
      <c r="H124" s="38"/>
      <c r="I124" s="135" t="s">
        <v>32</v>
      </c>
      <c r="J124" s="162" t="str">
        <f>E23</f>
        <v>Laboro ateliér s.r.o.</v>
      </c>
      <c r="K124" s="38"/>
      <c r="L124" s="38"/>
      <c r="M124" s="55"/>
      <c r="S124" s="38"/>
      <c r="T124" s="38"/>
      <c r="U124" s="38"/>
      <c r="V124" s="38"/>
      <c r="W124" s="38"/>
      <c r="X124" s="38"/>
      <c r="Y124" s="38"/>
      <c r="Z124" s="38"/>
      <c r="AA124" s="38"/>
      <c r="AB124" s="38"/>
      <c r="AC124" s="38"/>
      <c r="AD124" s="38"/>
      <c r="AE124" s="38"/>
    </row>
    <row r="125" s="2" customFormat="1" ht="15.15" customHeight="1">
      <c r="A125" s="38"/>
      <c r="B125" s="39"/>
      <c r="C125" s="32" t="s">
        <v>30</v>
      </c>
      <c r="D125" s="38"/>
      <c r="E125" s="38"/>
      <c r="F125" s="27" t="str">
        <f>IF(E20="","",E20)</f>
        <v>Vyplň údaj</v>
      </c>
      <c r="G125" s="38"/>
      <c r="H125" s="38"/>
      <c r="I125" s="135" t="s">
        <v>36</v>
      </c>
      <c r="J125" s="162" t="str">
        <f>E26</f>
        <v>Laboro ateliér s.r.o.</v>
      </c>
      <c r="K125" s="38"/>
      <c r="L125" s="38"/>
      <c r="M125" s="55"/>
      <c r="S125" s="38"/>
      <c r="T125" s="38"/>
      <c r="U125" s="38"/>
      <c r="V125" s="38"/>
      <c r="W125" s="38"/>
      <c r="X125" s="38"/>
      <c r="Y125" s="38"/>
      <c r="Z125" s="38"/>
      <c r="AA125" s="38"/>
      <c r="AB125" s="38"/>
      <c r="AC125" s="38"/>
      <c r="AD125" s="38"/>
      <c r="AE125" s="38"/>
    </row>
    <row r="126" s="2" customFormat="1" ht="10.32" customHeight="1">
      <c r="A126" s="38"/>
      <c r="B126" s="39"/>
      <c r="C126" s="38"/>
      <c r="D126" s="38"/>
      <c r="E126" s="38"/>
      <c r="F126" s="38"/>
      <c r="G126" s="38"/>
      <c r="H126" s="38"/>
      <c r="I126" s="134"/>
      <c r="J126" s="134"/>
      <c r="K126" s="38"/>
      <c r="L126" s="38"/>
      <c r="M126" s="55"/>
      <c r="S126" s="38"/>
      <c r="T126" s="38"/>
      <c r="U126" s="38"/>
      <c r="V126" s="38"/>
      <c r="W126" s="38"/>
      <c r="X126" s="38"/>
      <c r="Y126" s="38"/>
      <c r="Z126" s="38"/>
      <c r="AA126" s="38"/>
      <c r="AB126" s="38"/>
      <c r="AC126" s="38"/>
      <c r="AD126" s="38"/>
      <c r="AE126" s="38"/>
    </row>
    <row r="127" s="11" customFormat="1" ht="29.28" customHeight="1">
      <c r="A127" s="178"/>
      <c r="B127" s="179"/>
      <c r="C127" s="180" t="s">
        <v>148</v>
      </c>
      <c r="D127" s="181" t="s">
        <v>63</v>
      </c>
      <c r="E127" s="181" t="s">
        <v>59</v>
      </c>
      <c r="F127" s="181" t="s">
        <v>60</v>
      </c>
      <c r="G127" s="181" t="s">
        <v>149</v>
      </c>
      <c r="H127" s="181" t="s">
        <v>150</v>
      </c>
      <c r="I127" s="182" t="s">
        <v>151</v>
      </c>
      <c r="J127" s="182" t="s">
        <v>152</v>
      </c>
      <c r="K127" s="181" t="s">
        <v>139</v>
      </c>
      <c r="L127" s="183" t="s">
        <v>153</v>
      </c>
      <c r="M127" s="184"/>
      <c r="N127" s="86" t="s">
        <v>1</v>
      </c>
      <c r="O127" s="87" t="s">
        <v>42</v>
      </c>
      <c r="P127" s="87" t="s">
        <v>154</v>
      </c>
      <c r="Q127" s="87" t="s">
        <v>155</v>
      </c>
      <c r="R127" s="87" t="s">
        <v>156</v>
      </c>
      <c r="S127" s="87" t="s">
        <v>157</v>
      </c>
      <c r="T127" s="87" t="s">
        <v>158</v>
      </c>
      <c r="U127" s="87" t="s">
        <v>159</v>
      </c>
      <c r="V127" s="87" t="s">
        <v>160</v>
      </c>
      <c r="W127" s="87" t="s">
        <v>161</v>
      </c>
      <c r="X127" s="88" t="s">
        <v>162</v>
      </c>
      <c r="Y127" s="178"/>
      <c r="Z127" s="178"/>
      <c r="AA127" s="178"/>
      <c r="AB127" s="178"/>
      <c r="AC127" s="178"/>
      <c r="AD127" s="178"/>
      <c r="AE127" s="178"/>
    </row>
    <row r="128" s="2" customFormat="1" ht="22.8" customHeight="1">
      <c r="A128" s="38"/>
      <c r="B128" s="39"/>
      <c r="C128" s="93" t="s">
        <v>163</v>
      </c>
      <c r="D128" s="38"/>
      <c r="E128" s="38"/>
      <c r="F128" s="38"/>
      <c r="G128" s="38"/>
      <c r="H128" s="38"/>
      <c r="I128" s="134"/>
      <c r="J128" s="134"/>
      <c r="K128" s="185">
        <f>BK128</f>
        <v>0</v>
      </c>
      <c r="L128" s="38"/>
      <c r="M128" s="39"/>
      <c r="N128" s="89"/>
      <c r="O128" s="73"/>
      <c r="P128" s="90"/>
      <c r="Q128" s="186">
        <f>Q129+Q155+Q217</f>
        <v>0</v>
      </c>
      <c r="R128" s="186">
        <f>R129+R155+R217</f>
        <v>0</v>
      </c>
      <c r="S128" s="90"/>
      <c r="T128" s="187">
        <f>T129+T155+T217</f>
        <v>0</v>
      </c>
      <c r="U128" s="90"/>
      <c r="V128" s="187">
        <f>V129+V155+V217</f>
        <v>0.55255500000000002</v>
      </c>
      <c r="W128" s="90"/>
      <c r="X128" s="188">
        <f>X129+X155+X217</f>
        <v>0</v>
      </c>
      <c r="Y128" s="38"/>
      <c r="Z128" s="38"/>
      <c r="AA128" s="38"/>
      <c r="AB128" s="38"/>
      <c r="AC128" s="38"/>
      <c r="AD128" s="38"/>
      <c r="AE128" s="38"/>
      <c r="AT128" s="19" t="s">
        <v>79</v>
      </c>
      <c r="AU128" s="19" t="s">
        <v>141</v>
      </c>
      <c r="BK128" s="189">
        <f>BK129+BK155+BK217</f>
        <v>0</v>
      </c>
    </row>
    <row r="129" s="12" customFormat="1" ht="25.92" customHeight="1">
      <c r="A129" s="12"/>
      <c r="B129" s="190"/>
      <c r="C129" s="12"/>
      <c r="D129" s="191" t="s">
        <v>79</v>
      </c>
      <c r="E129" s="192" t="s">
        <v>281</v>
      </c>
      <c r="F129" s="192" t="s">
        <v>282</v>
      </c>
      <c r="G129" s="12"/>
      <c r="H129" s="12"/>
      <c r="I129" s="193"/>
      <c r="J129" s="193"/>
      <c r="K129" s="194">
        <f>BK129</f>
        <v>0</v>
      </c>
      <c r="L129" s="12"/>
      <c r="M129" s="190"/>
      <c r="N129" s="195"/>
      <c r="O129" s="196"/>
      <c r="P129" s="196"/>
      <c r="Q129" s="197">
        <f>Q130+Q146+Q151</f>
        <v>0</v>
      </c>
      <c r="R129" s="197">
        <f>R130+R146+R151</f>
        <v>0</v>
      </c>
      <c r="S129" s="196"/>
      <c r="T129" s="198">
        <f>T130+T146+T151</f>
        <v>0</v>
      </c>
      <c r="U129" s="196"/>
      <c r="V129" s="198">
        <f>V130+V146+V151</f>
        <v>0.022499999999999999</v>
      </c>
      <c r="W129" s="196"/>
      <c r="X129" s="199">
        <f>X130+X146+X151</f>
        <v>0</v>
      </c>
      <c r="Y129" s="12"/>
      <c r="Z129" s="12"/>
      <c r="AA129" s="12"/>
      <c r="AB129" s="12"/>
      <c r="AC129" s="12"/>
      <c r="AD129" s="12"/>
      <c r="AE129" s="12"/>
      <c r="AR129" s="191" t="s">
        <v>87</v>
      </c>
      <c r="AT129" s="200" t="s">
        <v>79</v>
      </c>
      <c r="AU129" s="200" t="s">
        <v>80</v>
      </c>
      <c r="AY129" s="191" t="s">
        <v>167</v>
      </c>
      <c r="BK129" s="201">
        <f>BK130+BK146+BK151</f>
        <v>0</v>
      </c>
    </row>
    <row r="130" s="12" customFormat="1" ht="22.8" customHeight="1">
      <c r="A130" s="12"/>
      <c r="B130" s="190"/>
      <c r="C130" s="12"/>
      <c r="D130" s="191" t="s">
        <v>79</v>
      </c>
      <c r="E130" s="202" t="s">
        <v>87</v>
      </c>
      <c r="F130" s="202" t="s">
        <v>283</v>
      </c>
      <c r="G130" s="12"/>
      <c r="H130" s="12"/>
      <c r="I130" s="193"/>
      <c r="J130" s="193"/>
      <c r="K130" s="203">
        <f>BK130</f>
        <v>0</v>
      </c>
      <c r="L130" s="12"/>
      <c r="M130" s="190"/>
      <c r="N130" s="195"/>
      <c r="O130" s="196"/>
      <c r="P130" s="196"/>
      <c r="Q130" s="197">
        <f>SUM(Q131:Q145)</f>
        <v>0</v>
      </c>
      <c r="R130" s="197">
        <f>SUM(R131:R145)</f>
        <v>0</v>
      </c>
      <c r="S130" s="196"/>
      <c r="T130" s="198">
        <f>SUM(T131:T145)</f>
        <v>0</v>
      </c>
      <c r="U130" s="196"/>
      <c r="V130" s="198">
        <f>SUM(V131:V145)</f>
        <v>0</v>
      </c>
      <c r="W130" s="196"/>
      <c r="X130" s="199">
        <f>SUM(X131:X145)</f>
        <v>0</v>
      </c>
      <c r="Y130" s="12"/>
      <c r="Z130" s="12"/>
      <c r="AA130" s="12"/>
      <c r="AB130" s="12"/>
      <c r="AC130" s="12"/>
      <c r="AD130" s="12"/>
      <c r="AE130" s="12"/>
      <c r="AR130" s="191" t="s">
        <v>87</v>
      </c>
      <c r="AT130" s="200" t="s">
        <v>79</v>
      </c>
      <c r="AU130" s="200" t="s">
        <v>87</v>
      </c>
      <c r="AY130" s="191" t="s">
        <v>167</v>
      </c>
      <c r="BK130" s="201">
        <f>SUM(BK131:BK145)</f>
        <v>0</v>
      </c>
    </row>
    <row r="131" s="2" customFormat="1" ht="24" customHeight="1">
      <c r="A131" s="38"/>
      <c r="B131" s="204"/>
      <c r="C131" s="205" t="s">
        <v>87</v>
      </c>
      <c r="D131" s="205" t="s">
        <v>170</v>
      </c>
      <c r="E131" s="206" t="s">
        <v>1446</v>
      </c>
      <c r="F131" s="207" t="s">
        <v>1447</v>
      </c>
      <c r="G131" s="208" t="s">
        <v>286</v>
      </c>
      <c r="H131" s="209">
        <v>105</v>
      </c>
      <c r="I131" s="210"/>
      <c r="J131" s="210"/>
      <c r="K131" s="211">
        <f>ROUND(P131*H131,2)</f>
        <v>0</v>
      </c>
      <c r="L131" s="207" t="s">
        <v>174</v>
      </c>
      <c r="M131" s="39"/>
      <c r="N131" s="212" t="s">
        <v>1</v>
      </c>
      <c r="O131" s="213" t="s">
        <v>43</v>
      </c>
      <c r="P131" s="214">
        <f>I131+J131</f>
        <v>0</v>
      </c>
      <c r="Q131" s="214">
        <f>ROUND(I131*H131,2)</f>
        <v>0</v>
      </c>
      <c r="R131" s="214">
        <f>ROUND(J131*H131,2)</f>
        <v>0</v>
      </c>
      <c r="S131" s="77"/>
      <c r="T131" s="215">
        <f>S131*H131</f>
        <v>0</v>
      </c>
      <c r="U131" s="215">
        <v>0</v>
      </c>
      <c r="V131" s="215">
        <f>U131*H131</f>
        <v>0</v>
      </c>
      <c r="W131" s="215">
        <v>0</v>
      </c>
      <c r="X131" s="216">
        <f>W131*H131</f>
        <v>0</v>
      </c>
      <c r="Y131" s="38"/>
      <c r="Z131" s="38"/>
      <c r="AA131" s="38"/>
      <c r="AB131" s="38"/>
      <c r="AC131" s="38"/>
      <c r="AD131" s="38"/>
      <c r="AE131" s="38"/>
      <c r="AR131" s="217" t="s">
        <v>185</v>
      </c>
      <c r="AT131" s="217" t="s">
        <v>170</v>
      </c>
      <c r="AU131" s="217" t="s">
        <v>89</v>
      </c>
      <c r="AY131" s="19" t="s">
        <v>167</v>
      </c>
      <c r="BE131" s="218">
        <f>IF(O131="základní",K131,0)</f>
        <v>0</v>
      </c>
      <c r="BF131" s="218">
        <f>IF(O131="snížená",K131,0)</f>
        <v>0</v>
      </c>
      <c r="BG131" s="218">
        <f>IF(O131="zákl. přenesená",K131,0)</f>
        <v>0</v>
      </c>
      <c r="BH131" s="218">
        <f>IF(O131="sníž. přenesená",K131,0)</f>
        <v>0</v>
      </c>
      <c r="BI131" s="218">
        <f>IF(O131="nulová",K131,0)</f>
        <v>0</v>
      </c>
      <c r="BJ131" s="19" t="s">
        <v>87</v>
      </c>
      <c r="BK131" s="218">
        <f>ROUND(P131*H131,2)</f>
        <v>0</v>
      </c>
      <c r="BL131" s="19" t="s">
        <v>185</v>
      </c>
      <c r="BM131" s="217" t="s">
        <v>1448</v>
      </c>
    </row>
    <row r="132" s="2" customFormat="1">
      <c r="A132" s="38"/>
      <c r="B132" s="39"/>
      <c r="C132" s="38"/>
      <c r="D132" s="219" t="s">
        <v>177</v>
      </c>
      <c r="E132" s="38"/>
      <c r="F132" s="220" t="s">
        <v>1449</v>
      </c>
      <c r="G132" s="38"/>
      <c r="H132" s="38"/>
      <c r="I132" s="134"/>
      <c r="J132" s="134"/>
      <c r="K132" s="38"/>
      <c r="L132" s="38"/>
      <c r="M132" s="39"/>
      <c r="N132" s="221"/>
      <c r="O132" s="222"/>
      <c r="P132" s="77"/>
      <c r="Q132" s="77"/>
      <c r="R132" s="77"/>
      <c r="S132" s="77"/>
      <c r="T132" s="77"/>
      <c r="U132" s="77"/>
      <c r="V132" s="77"/>
      <c r="W132" s="77"/>
      <c r="X132" s="78"/>
      <c r="Y132" s="38"/>
      <c r="Z132" s="38"/>
      <c r="AA132" s="38"/>
      <c r="AB132" s="38"/>
      <c r="AC132" s="38"/>
      <c r="AD132" s="38"/>
      <c r="AE132" s="38"/>
      <c r="AT132" s="19" t="s">
        <v>177</v>
      </c>
      <c r="AU132" s="19" t="s">
        <v>89</v>
      </c>
    </row>
    <row r="133" s="2" customFormat="1">
      <c r="A133" s="38"/>
      <c r="B133" s="39"/>
      <c r="C133" s="38"/>
      <c r="D133" s="219" t="s">
        <v>288</v>
      </c>
      <c r="E133" s="38"/>
      <c r="F133" s="223" t="s">
        <v>604</v>
      </c>
      <c r="G133" s="38"/>
      <c r="H133" s="38"/>
      <c r="I133" s="134"/>
      <c r="J133" s="134"/>
      <c r="K133" s="38"/>
      <c r="L133" s="38"/>
      <c r="M133" s="39"/>
      <c r="N133" s="221"/>
      <c r="O133" s="222"/>
      <c r="P133" s="77"/>
      <c r="Q133" s="77"/>
      <c r="R133" s="77"/>
      <c r="S133" s="77"/>
      <c r="T133" s="77"/>
      <c r="U133" s="77"/>
      <c r="V133" s="77"/>
      <c r="W133" s="77"/>
      <c r="X133" s="78"/>
      <c r="Y133" s="38"/>
      <c r="Z133" s="38"/>
      <c r="AA133" s="38"/>
      <c r="AB133" s="38"/>
      <c r="AC133" s="38"/>
      <c r="AD133" s="38"/>
      <c r="AE133" s="38"/>
      <c r="AT133" s="19" t="s">
        <v>288</v>
      </c>
      <c r="AU133" s="19" t="s">
        <v>89</v>
      </c>
    </row>
    <row r="134" s="13" customFormat="1">
      <c r="A134" s="13"/>
      <c r="B134" s="228"/>
      <c r="C134" s="13"/>
      <c r="D134" s="219" t="s">
        <v>291</v>
      </c>
      <c r="E134" s="229" t="s">
        <v>1</v>
      </c>
      <c r="F134" s="230" t="s">
        <v>1450</v>
      </c>
      <c r="G134" s="13"/>
      <c r="H134" s="231">
        <v>105</v>
      </c>
      <c r="I134" s="232"/>
      <c r="J134" s="232"/>
      <c r="K134" s="13"/>
      <c r="L134" s="13"/>
      <c r="M134" s="228"/>
      <c r="N134" s="233"/>
      <c r="O134" s="234"/>
      <c r="P134" s="234"/>
      <c r="Q134" s="234"/>
      <c r="R134" s="234"/>
      <c r="S134" s="234"/>
      <c r="T134" s="234"/>
      <c r="U134" s="234"/>
      <c r="V134" s="234"/>
      <c r="W134" s="234"/>
      <c r="X134" s="235"/>
      <c r="Y134" s="13"/>
      <c r="Z134" s="13"/>
      <c r="AA134" s="13"/>
      <c r="AB134" s="13"/>
      <c r="AC134" s="13"/>
      <c r="AD134" s="13"/>
      <c r="AE134" s="13"/>
      <c r="AT134" s="229" t="s">
        <v>291</v>
      </c>
      <c r="AU134" s="229" t="s">
        <v>89</v>
      </c>
      <c r="AV134" s="13" t="s">
        <v>89</v>
      </c>
      <c r="AW134" s="13" t="s">
        <v>4</v>
      </c>
      <c r="AX134" s="13" t="s">
        <v>87</v>
      </c>
      <c r="AY134" s="229" t="s">
        <v>167</v>
      </c>
    </row>
    <row r="135" s="2" customFormat="1" ht="24" customHeight="1">
      <c r="A135" s="38"/>
      <c r="B135" s="204"/>
      <c r="C135" s="205" t="s">
        <v>89</v>
      </c>
      <c r="D135" s="205" t="s">
        <v>170</v>
      </c>
      <c r="E135" s="206" t="s">
        <v>1451</v>
      </c>
      <c r="F135" s="207" t="s">
        <v>1452</v>
      </c>
      <c r="G135" s="208" t="s">
        <v>286</v>
      </c>
      <c r="H135" s="209">
        <v>105</v>
      </c>
      <c r="I135" s="210"/>
      <c r="J135" s="210"/>
      <c r="K135" s="211">
        <f>ROUND(P135*H135,2)</f>
        <v>0</v>
      </c>
      <c r="L135" s="207" t="s">
        <v>174</v>
      </c>
      <c r="M135" s="39"/>
      <c r="N135" s="212" t="s">
        <v>1</v>
      </c>
      <c r="O135" s="213" t="s">
        <v>43</v>
      </c>
      <c r="P135" s="214">
        <f>I135+J135</f>
        <v>0</v>
      </c>
      <c r="Q135" s="214">
        <f>ROUND(I135*H135,2)</f>
        <v>0</v>
      </c>
      <c r="R135" s="214">
        <f>ROUND(J135*H135,2)</f>
        <v>0</v>
      </c>
      <c r="S135" s="77"/>
      <c r="T135" s="215">
        <f>S135*H135</f>
        <v>0</v>
      </c>
      <c r="U135" s="215">
        <v>0</v>
      </c>
      <c r="V135" s="215">
        <f>U135*H135</f>
        <v>0</v>
      </c>
      <c r="W135" s="215">
        <v>0</v>
      </c>
      <c r="X135" s="216">
        <f>W135*H135</f>
        <v>0</v>
      </c>
      <c r="Y135" s="38"/>
      <c r="Z135" s="38"/>
      <c r="AA135" s="38"/>
      <c r="AB135" s="38"/>
      <c r="AC135" s="38"/>
      <c r="AD135" s="38"/>
      <c r="AE135" s="38"/>
      <c r="AR135" s="217" t="s">
        <v>185</v>
      </c>
      <c r="AT135" s="217" t="s">
        <v>170</v>
      </c>
      <c r="AU135" s="217" t="s">
        <v>89</v>
      </c>
      <c r="AY135" s="19" t="s">
        <v>167</v>
      </c>
      <c r="BE135" s="218">
        <f>IF(O135="základní",K135,0)</f>
        <v>0</v>
      </c>
      <c r="BF135" s="218">
        <f>IF(O135="snížená",K135,0)</f>
        <v>0</v>
      </c>
      <c r="BG135" s="218">
        <f>IF(O135="zákl. přenesená",K135,0)</f>
        <v>0</v>
      </c>
      <c r="BH135" s="218">
        <f>IF(O135="sníž. přenesená",K135,0)</f>
        <v>0</v>
      </c>
      <c r="BI135" s="218">
        <f>IF(O135="nulová",K135,0)</f>
        <v>0</v>
      </c>
      <c r="BJ135" s="19" t="s">
        <v>87</v>
      </c>
      <c r="BK135" s="218">
        <f>ROUND(P135*H135,2)</f>
        <v>0</v>
      </c>
      <c r="BL135" s="19" t="s">
        <v>185</v>
      </c>
      <c r="BM135" s="217" t="s">
        <v>1453</v>
      </c>
    </row>
    <row r="136" s="2" customFormat="1">
      <c r="A136" s="38"/>
      <c r="B136" s="39"/>
      <c r="C136" s="38"/>
      <c r="D136" s="219" t="s">
        <v>177</v>
      </c>
      <c r="E136" s="38"/>
      <c r="F136" s="220" t="s">
        <v>1454</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177</v>
      </c>
      <c r="AU136" s="19" t="s">
        <v>89</v>
      </c>
    </row>
    <row r="137" s="2" customFormat="1">
      <c r="A137" s="38"/>
      <c r="B137" s="39"/>
      <c r="C137" s="38"/>
      <c r="D137" s="219" t="s">
        <v>288</v>
      </c>
      <c r="E137" s="38"/>
      <c r="F137" s="223" t="s">
        <v>289</v>
      </c>
      <c r="G137" s="38"/>
      <c r="H137" s="38"/>
      <c r="I137" s="134"/>
      <c r="J137" s="134"/>
      <c r="K137" s="38"/>
      <c r="L137" s="38"/>
      <c r="M137" s="39"/>
      <c r="N137" s="221"/>
      <c r="O137" s="222"/>
      <c r="P137" s="77"/>
      <c r="Q137" s="77"/>
      <c r="R137" s="77"/>
      <c r="S137" s="77"/>
      <c r="T137" s="77"/>
      <c r="U137" s="77"/>
      <c r="V137" s="77"/>
      <c r="W137" s="77"/>
      <c r="X137" s="78"/>
      <c r="Y137" s="38"/>
      <c r="Z137" s="38"/>
      <c r="AA137" s="38"/>
      <c r="AB137" s="38"/>
      <c r="AC137" s="38"/>
      <c r="AD137" s="38"/>
      <c r="AE137" s="38"/>
      <c r="AT137" s="19" t="s">
        <v>288</v>
      </c>
      <c r="AU137" s="19" t="s">
        <v>89</v>
      </c>
    </row>
    <row r="138" s="2" customFormat="1" ht="24" customHeight="1">
      <c r="A138" s="38"/>
      <c r="B138" s="204"/>
      <c r="C138" s="205" t="s">
        <v>181</v>
      </c>
      <c r="D138" s="205" t="s">
        <v>170</v>
      </c>
      <c r="E138" s="206" t="s">
        <v>630</v>
      </c>
      <c r="F138" s="207" t="s">
        <v>631</v>
      </c>
      <c r="G138" s="208" t="s">
        <v>344</v>
      </c>
      <c r="H138" s="209">
        <v>205.19999999999999</v>
      </c>
      <c r="I138" s="210"/>
      <c r="J138" s="210"/>
      <c r="K138" s="211">
        <f>ROUND(P138*H138,2)</f>
        <v>0</v>
      </c>
      <c r="L138" s="207" t="s">
        <v>174</v>
      </c>
      <c r="M138" s="39"/>
      <c r="N138" s="212" t="s">
        <v>1</v>
      </c>
      <c r="O138" s="213" t="s">
        <v>43</v>
      </c>
      <c r="P138" s="214">
        <f>I138+J138</f>
        <v>0</v>
      </c>
      <c r="Q138" s="214">
        <f>ROUND(I138*H138,2)</f>
        <v>0</v>
      </c>
      <c r="R138" s="214">
        <f>ROUND(J138*H138,2)</f>
        <v>0</v>
      </c>
      <c r="S138" s="77"/>
      <c r="T138" s="215">
        <f>S138*H138</f>
        <v>0</v>
      </c>
      <c r="U138" s="215">
        <v>0</v>
      </c>
      <c r="V138" s="215">
        <f>U138*H138</f>
        <v>0</v>
      </c>
      <c r="W138" s="215">
        <v>0</v>
      </c>
      <c r="X138" s="216">
        <f>W138*H138</f>
        <v>0</v>
      </c>
      <c r="Y138" s="38"/>
      <c r="Z138" s="38"/>
      <c r="AA138" s="38"/>
      <c r="AB138" s="38"/>
      <c r="AC138" s="38"/>
      <c r="AD138" s="38"/>
      <c r="AE138" s="38"/>
      <c r="AR138" s="217" t="s">
        <v>185</v>
      </c>
      <c r="AT138" s="217" t="s">
        <v>170</v>
      </c>
      <c r="AU138" s="217" t="s">
        <v>89</v>
      </c>
      <c r="AY138" s="19" t="s">
        <v>167</v>
      </c>
      <c r="BE138" s="218">
        <f>IF(O138="základní",K138,0)</f>
        <v>0</v>
      </c>
      <c r="BF138" s="218">
        <f>IF(O138="snížená",K138,0)</f>
        <v>0</v>
      </c>
      <c r="BG138" s="218">
        <f>IF(O138="zákl. přenesená",K138,0)</f>
        <v>0</v>
      </c>
      <c r="BH138" s="218">
        <f>IF(O138="sníž. přenesená",K138,0)</f>
        <v>0</v>
      </c>
      <c r="BI138" s="218">
        <f>IF(O138="nulová",K138,0)</f>
        <v>0</v>
      </c>
      <c r="BJ138" s="19" t="s">
        <v>87</v>
      </c>
      <c r="BK138" s="218">
        <f>ROUND(P138*H138,2)</f>
        <v>0</v>
      </c>
      <c r="BL138" s="19" t="s">
        <v>185</v>
      </c>
      <c r="BM138" s="217" t="s">
        <v>1455</v>
      </c>
    </row>
    <row r="139" s="2" customFormat="1">
      <c r="A139" s="38"/>
      <c r="B139" s="39"/>
      <c r="C139" s="38"/>
      <c r="D139" s="219" t="s">
        <v>177</v>
      </c>
      <c r="E139" s="38"/>
      <c r="F139" s="220" t="s">
        <v>633</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177</v>
      </c>
      <c r="AU139" s="19" t="s">
        <v>89</v>
      </c>
    </row>
    <row r="140" s="2" customFormat="1">
      <c r="A140" s="38"/>
      <c r="B140" s="39"/>
      <c r="C140" s="38"/>
      <c r="D140" s="219" t="s">
        <v>288</v>
      </c>
      <c r="E140" s="38"/>
      <c r="F140" s="223" t="s">
        <v>634</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288</v>
      </c>
      <c r="AU140" s="19" t="s">
        <v>89</v>
      </c>
    </row>
    <row r="141" s="13" customFormat="1">
      <c r="A141" s="13"/>
      <c r="B141" s="228"/>
      <c r="C141" s="13"/>
      <c r="D141" s="219" t="s">
        <v>291</v>
      </c>
      <c r="E141" s="13"/>
      <c r="F141" s="230" t="s">
        <v>1456</v>
      </c>
      <c r="G141" s="13"/>
      <c r="H141" s="231">
        <v>205.19999999999999</v>
      </c>
      <c r="I141" s="232"/>
      <c r="J141" s="232"/>
      <c r="K141" s="13"/>
      <c r="L141" s="13"/>
      <c r="M141" s="228"/>
      <c r="N141" s="233"/>
      <c r="O141" s="234"/>
      <c r="P141" s="234"/>
      <c r="Q141" s="234"/>
      <c r="R141" s="234"/>
      <c r="S141" s="234"/>
      <c r="T141" s="234"/>
      <c r="U141" s="234"/>
      <c r="V141" s="234"/>
      <c r="W141" s="234"/>
      <c r="X141" s="235"/>
      <c r="Y141" s="13"/>
      <c r="Z141" s="13"/>
      <c r="AA141" s="13"/>
      <c r="AB141" s="13"/>
      <c r="AC141" s="13"/>
      <c r="AD141" s="13"/>
      <c r="AE141" s="13"/>
      <c r="AT141" s="229" t="s">
        <v>291</v>
      </c>
      <c r="AU141" s="229" t="s">
        <v>89</v>
      </c>
      <c r="AV141" s="13" t="s">
        <v>89</v>
      </c>
      <c r="AW141" s="13" t="s">
        <v>3</v>
      </c>
      <c r="AX141" s="13" t="s">
        <v>87</v>
      </c>
      <c r="AY141" s="229" t="s">
        <v>167</v>
      </c>
    </row>
    <row r="142" s="2" customFormat="1" ht="24" customHeight="1">
      <c r="A142" s="38"/>
      <c r="B142" s="204"/>
      <c r="C142" s="205" t="s">
        <v>185</v>
      </c>
      <c r="D142" s="205" t="s">
        <v>170</v>
      </c>
      <c r="E142" s="206" t="s">
        <v>299</v>
      </c>
      <c r="F142" s="207" t="s">
        <v>300</v>
      </c>
      <c r="G142" s="208" t="s">
        <v>286</v>
      </c>
      <c r="H142" s="209">
        <v>91.875</v>
      </c>
      <c r="I142" s="210"/>
      <c r="J142" s="210"/>
      <c r="K142" s="211">
        <f>ROUND(P142*H142,2)</f>
        <v>0</v>
      </c>
      <c r="L142" s="207" t="s">
        <v>174</v>
      </c>
      <c r="M142" s="39"/>
      <c r="N142" s="212" t="s">
        <v>1</v>
      </c>
      <c r="O142" s="213" t="s">
        <v>43</v>
      </c>
      <c r="P142" s="214">
        <f>I142+J142</f>
        <v>0</v>
      </c>
      <c r="Q142" s="214">
        <f>ROUND(I142*H142,2)</f>
        <v>0</v>
      </c>
      <c r="R142" s="214">
        <f>ROUND(J142*H142,2)</f>
        <v>0</v>
      </c>
      <c r="S142" s="77"/>
      <c r="T142" s="215">
        <f>S142*H142</f>
        <v>0</v>
      </c>
      <c r="U142" s="215">
        <v>0</v>
      </c>
      <c r="V142" s="215">
        <f>U142*H142</f>
        <v>0</v>
      </c>
      <c r="W142" s="215">
        <v>0</v>
      </c>
      <c r="X142" s="216">
        <f>W142*H142</f>
        <v>0</v>
      </c>
      <c r="Y142" s="38"/>
      <c r="Z142" s="38"/>
      <c r="AA142" s="38"/>
      <c r="AB142" s="38"/>
      <c r="AC142" s="38"/>
      <c r="AD142" s="38"/>
      <c r="AE142" s="38"/>
      <c r="AR142" s="217" t="s">
        <v>185</v>
      </c>
      <c r="AT142" s="217" t="s">
        <v>170</v>
      </c>
      <c r="AU142" s="217" t="s">
        <v>89</v>
      </c>
      <c r="AY142" s="19" t="s">
        <v>167</v>
      </c>
      <c r="BE142" s="218">
        <f>IF(O142="základní",K142,0)</f>
        <v>0</v>
      </c>
      <c r="BF142" s="218">
        <f>IF(O142="snížená",K142,0)</f>
        <v>0</v>
      </c>
      <c r="BG142" s="218">
        <f>IF(O142="zákl. přenesená",K142,0)</f>
        <v>0</v>
      </c>
      <c r="BH142" s="218">
        <f>IF(O142="sníž. přenesená",K142,0)</f>
        <v>0</v>
      </c>
      <c r="BI142" s="218">
        <f>IF(O142="nulová",K142,0)</f>
        <v>0</v>
      </c>
      <c r="BJ142" s="19" t="s">
        <v>87</v>
      </c>
      <c r="BK142" s="218">
        <f>ROUND(P142*H142,2)</f>
        <v>0</v>
      </c>
      <c r="BL142" s="19" t="s">
        <v>185</v>
      </c>
      <c r="BM142" s="217" t="s">
        <v>1457</v>
      </c>
    </row>
    <row r="143" s="2" customFormat="1">
      <c r="A143" s="38"/>
      <c r="B143" s="39"/>
      <c r="C143" s="38"/>
      <c r="D143" s="219" t="s">
        <v>177</v>
      </c>
      <c r="E143" s="38"/>
      <c r="F143" s="220" t="s">
        <v>301</v>
      </c>
      <c r="G143" s="38"/>
      <c r="H143" s="38"/>
      <c r="I143" s="134"/>
      <c r="J143" s="134"/>
      <c r="K143" s="38"/>
      <c r="L143" s="38"/>
      <c r="M143" s="39"/>
      <c r="N143" s="221"/>
      <c r="O143" s="222"/>
      <c r="P143" s="77"/>
      <c r="Q143" s="77"/>
      <c r="R143" s="77"/>
      <c r="S143" s="77"/>
      <c r="T143" s="77"/>
      <c r="U143" s="77"/>
      <c r="V143" s="77"/>
      <c r="W143" s="77"/>
      <c r="X143" s="78"/>
      <c r="Y143" s="38"/>
      <c r="Z143" s="38"/>
      <c r="AA143" s="38"/>
      <c r="AB143" s="38"/>
      <c r="AC143" s="38"/>
      <c r="AD143" s="38"/>
      <c r="AE143" s="38"/>
      <c r="AT143" s="19" t="s">
        <v>177</v>
      </c>
      <c r="AU143" s="19" t="s">
        <v>89</v>
      </c>
    </row>
    <row r="144" s="2" customFormat="1">
      <c r="A144" s="38"/>
      <c r="B144" s="39"/>
      <c r="C144" s="38"/>
      <c r="D144" s="219" t="s">
        <v>288</v>
      </c>
      <c r="E144" s="38"/>
      <c r="F144" s="223" t="s">
        <v>302</v>
      </c>
      <c r="G144" s="38"/>
      <c r="H144" s="38"/>
      <c r="I144" s="134"/>
      <c r="J144" s="134"/>
      <c r="K144" s="38"/>
      <c r="L144" s="38"/>
      <c r="M144" s="39"/>
      <c r="N144" s="221"/>
      <c r="O144" s="222"/>
      <c r="P144" s="77"/>
      <c r="Q144" s="77"/>
      <c r="R144" s="77"/>
      <c r="S144" s="77"/>
      <c r="T144" s="77"/>
      <c r="U144" s="77"/>
      <c r="V144" s="77"/>
      <c r="W144" s="77"/>
      <c r="X144" s="78"/>
      <c r="Y144" s="38"/>
      <c r="Z144" s="38"/>
      <c r="AA144" s="38"/>
      <c r="AB144" s="38"/>
      <c r="AC144" s="38"/>
      <c r="AD144" s="38"/>
      <c r="AE144" s="38"/>
      <c r="AT144" s="19" t="s">
        <v>288</v>
      </c>
      <c r="AU144" s="19" t="s">
        <v>89</v>
      </c>
    </row>
    <row r="145" s="13" customFormat="1">
      <c r="A145" s="13"/>
      <c r="B145" s="228"/>
      <c r="C145" s="13"/>
      <c r="D145" s="219" t="s">
        <v>291</v>
      </c>
      <c r="E145" s="229" t="s">
        <v>1</v>
      </c>
      <c r="F145" s="230" t="s">
        <v>1458</v>
      </c>
      <c r="G145" s="13"/>
      <c r="H145" s="231">
        <v>91.875</v>
      </c>
      <c r="I145" s="232"/>
      <c r="J145" s="232"/>
      <c r="K145" s="13"/>
      <c r="L145" s="13"/>
      <c r="M145" s="228"/>
      <c r="N145" s="233"/>
      <c r="O145" s="234"/>
      <c r="P145" s="234"/>
      <c r="Q145" s="234"/>
      <c r="R145" s="234"/>
      <c r="S145" s="234"/>
      <c r="T145" s="234"/>
      <c r="U145" s="234"/>
      <c r="V145" s="234"/>
      <c r="W145" s="234"/>
      <c r="X145" s="235"/>
      <c r="Y145" s="13"/>
      <c r="Z145" s="13"/>
      <c r="AA145" s="13"/>
      <c r="AB145" s="13"/>
      <c r="AC145" s="13"/>
      <c r="AD145" s="13"/>
      <c r="AE145" s="13"/>
      <c r="AT145" s="229" t="s">
        <v>291</v>
      </c>
      <c r="AU145" s="229" t="s">
        <v>89</v>
      </c>
      <c r="AV145" s="13" t="s">
        <v>89</v>
      </c>
      <c r="AW145" s="13" t="s">
        <v>4</v>
      </c>
      <c r="AX145" s="13" t="s">
        <v>87</v>
      </c>
      <c r="AY145" s="229" t="s">
        <v>167</v>
      </c>
    </row>
    <row r="146" s="12" customFormat="1" ht="22.8" customHeight="1">
      <c r="A146" s="12"/>
      <c r="B146" s="190"/>
      <c r="C146" s="12"/>
      <c r="D146" s="191" t="s">
        <v>79</v>
      </c>
      <c r="E146" s="202" t="s">
        <v>185</v>
      </c>
      <c r="F146" s="202" t="s">
        <v>699</v>
      </c>
      <c r="G146" s="12"/>
      <c r="H146" s="12"/>
      <c r="I146" s="193"/>
      <c r="J146" s="193"/>
      <c r="K146" s="203">
        <f>BK146</f>
        <v>0</v>
      </c>
      <c r="L146" s="12"/>
      <c r="M146" s="190"/>
      <c r="N146" s="195"/>
      <c r="O146" s="196"/>
      <c r="P146" s="196"/>
      <c r="Q146" s="197">
        <f>SUM(Q147:Q150)</f>
        <v>0</v>
      </c>
      <c r="R146" s="197">
        <f>SUM(R147:R150)</f>
        <v>0</v>
      </c>
      <c r="S146" s="196"/>
      <c r="T146" s="198">
        <f>SUM(T147:T150)</f>
        <v>0</v>
      </c>
      <c r="U146" s="196"/>
      <c r="V146" s="198">
        <f>SUM(V147:V150)</f>
        <v>0</v>
      </c>
      <c r="W146" s="196"/>
      <c r="X146" s="199">
        <f>SUM(X147:X150)</f>
        <v>0</v>
      </c>
      <c r="Y146" s="12"/>
      <c r="Z146" s="12"/>
      <c r="AA146" s="12"/>
      <c r="AB146" s="12"/>
      <c r="AC146" s="12"/>
      <c r="AD146" s="12"/>
      <c r="AE146" s="12"/>
      <c r="AR146" s="191" t="s">
        <v>87</v>
      </c>
      <c r="AT146" s="200" t="s">
        <v>79</v>
      </c>
      <c r="AU146" s="200" t="s">
        <v>87</v>
      </c>
      <c r="AY146" s="191" t="s">
        <v>167</v>
      </c>
      <c r="BK146" s="201">
        <f>SUM(BK147:BK150)</f>
        <v>0</v>
      </c>
    </row>
    <row r="147" s="2" customFormat="1" ht="24" customHeight="1">
      <c r="A147" s="38"/>
      <c r="B147" s="204"/>
      <c r="C147" s="205" t="s">
        <v>166</v>
      </c>
      <c r="D147" s="205" t="s">
        <v>170</v>
      </c>
      <c r="E147" s="206" t="s">
        <v>1459</v>
      </c>
      <c r="F147" s="207" t="s">
        <v>1460</v>
      </c>
      <c r="G147" s="208" t="s">
        <v>286</v>
      </c>
      <c r="H147" s="209">
        <v>13.125</v>
      </c>
      <c r="I147" s="210"/>
      <c r="J147" s="210"/>
      <c r="K147" s="211">
        <f>ROUND(P147*H147,2)</f>
        <v>0</v>
      </c>
      <c r="L147" s="207" t="s">
        <v>174</v>
      </c>
      <c r="M147" s="39"/>
      <c r="N147" s="212" t="s">
        <v>1</v>
      </c>
      <c r="O147" s="213" t="s">
        <v>43</v>
      </c>
      <c r="P147" s="214">
        <f>I147+J147</f>
        <v>0</v>
      </c>
      <c r="Q147" s="214">
        <f>ROUND(I147*H147,2)</f>
        <v>0</v>
      </c>
      <c r="R147" s="214">
        <f>ROUND(J147*H147,2)</f>
        <v>0</v>
      </c>
      <c r="S147" s="77"/>
      <c r="T147" s="215">
        <f>S147*H147</f>
        <v>0</v>
      </c>
      <c r="U147" s="215">
        <v>0</v>
      </c>
      <c r="V147" s="215">
        <f>U147*H147</f>
        <v>0</v>
      </c>
      <c r="W147" s="215">
        <v>0</v>
      </c>
      <c r="X147" s="216">
        <f>W147*H147</f>
        <v>0</v>
      </c>
      <c r="Y147" s="38"/>
      <c r="Z147" s="38"/>
      <c r="AA147" s="38"/>
      <c r="AB147" s="38"/>
      <c r="AC147" s="38"/>
      <c r="AD147" s="38"/>
      <c r="AE147" s="38"/>
      <c r="AR147" s="217" t="s">
        <v>185</v>
      </c>
      <c r="AT147" s="217" t="s">
        <v>170</v>
      </c>
      <c r="AU147" s="217" t="s">
        <v>89</v>
      </c>
      <c r="AY147" s="19" t="s">
        <v>167</v>
      </c>
      <c r="BE147" s="218">
        <f>IF(O147="základní",K147,0)</f>
        <v>0</v>
      </c>
      <c r="BF147" s="218">
        <f>IF(O147="snížená",K147,0)</f>
        <v>0</v>
      </c>
      <c r="BG147" s="218">
        <f>IF(O147="zákl. přenesená",K147,0)</f>
        <v>0</v>
      </c>
      <c r="BH147" s="218">
        <f>IF(O147="sníž. přenesená",K147,0)</f>
        <v>0</v>
      </c>
      <c r="BI147" s="218">
        <f>IF(O147="nulová",K147,0)</f>
        <v>0</v>
      </c>
      <c r="BJ147" s="19" t="s">
        <v>87</v>
      </c>
      <c r="BK147" s="218">
        <f>ROUND(P147*H147,2)</f>
        <v>0</v>
      </c>
      <c r="BL147" s="19" t="s">
        <v>185</v>
      </c>
      <c r="BM147" s="217" t="s">
        <v>1461</v>
      </c>
    </row>
    <row r="148" s="2" customFormat="1">
      <c r="A148" s="38"/>
      <c r="B148" s="39"/>
      <c r="C148" s="38"/>
      <c r="D148" s="219" t="s">
        <v>177</v>
      </c>
      <c r="E148" s="38"/>
      <c r="F148" s="220" t="s">
        <v>1462</v>
      </c>
      <c r="G148" s="38"/>
      <c r="H148" s="38"/>
      <c r="I148" s="134"/>
      <c r="J148" s="134"/>
      <c r="K148" s="38"/>
      <c r="L148" s="38"/>
      <c r="M148" s="39"/>
      <c r="N148" s="221"/>
      <c r="O148" s="222"/>
      <c r="P148" s="77"/>
      <c r="Q148" s="77"/>
      <c r="R148" s="77"/>
      <c r="S148" s="77"/>
      <c r="T148" s="77"/>
      <c r="U148" s="77"/>
      <c r="V148" s="77"/>
      <c r="W148" s="77"/>
      <c r="X148" s="78"/>
      <c r="Y148" s="38"/>
      <c r="Z148" s="38"/>
      <c r="AA148" s="38"/>
      <c r="AB148" s="38"/>
      <c r="AC148" s="38"/>
      <c r="AD148" s="38"/>
      <c r="AE148" s="38"/>
      <c r="AT148" s="19" t="s">
        <v>177</v>
      </c>
      <c r="AU148" s="19" t="s">
        <v>89</v>
      </c>
    </row>
    <row r="149" s="2" customFormat="1">
      <c r="A149" s="38"/>
      <c r="B149" s="39"/>
      <c r="C149" s="38"/>
      <c r="D149" s="219" t="s">
        <v>288</v>
      </c>
      <c r="E149" s="38"/>
      <c r="F149" s="223" t="s">
        <v>1463</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288</v>
      </c>
      <c r="AU149" s="19" t="s">
        <v>89</v>
      </c>
    </row>
    <row r="150" s="13" customFormat="1">
      <c r="A150" s="13"/>
      <c r="B150" s="228"/>
      <c r="C150" s="13"/>
      <c r="D150" s="219" t="s">
        <v>291</v>
      </c>
      <c r="E150" s="229" t="s">
        <v>1</v>
      </c>
      <c r="F150" s="230" t="s">
        <v>1464</v>
      </c>
      <c r="G150" s="13"/>
      <c r="H150" s="231">
        <v>13.125</v>
      </c>
      <c r="I150" s="232"/>
      <c r="J150" s="232"/>
      <c r="K150" s="13"/>
      <c r="L150" s="13"/>
      <c r="M150" s="228"/>
      <c r="N150" s="233"/>
      <c r="O150" s="234"/>
      <c r="P150" s="234"/>
      <c r="Q150" s="234"/>
      <c r="R150" s="234"/>
      <c r="S150" s="234"/>
      <c r="T150" s="234"/>
      <c r="U150" s="234"/>
      <c r="V150" s="234"/>
      <c r="W150" s="234"/>
      <c r="X150" s="235"/>
      <c r="Y150" s="13"/>
      <c r="Z150" s="13"/>
      <c r="AA150" s="13"/>
      <c r="AB150" s="13"/>
      <c r="AC150" s="13"/>
      <c r="AD150" s="13"/>
      <c r="AE150" s="13"/>
      <c r="AT150" s="229" t="s">
        <v>291</v>
      </c>
      <c r="AU150" s="229" t="s">
        <v>89</v>
      </c>
      <c r="AV150" s="13" t="s">
        <v>89</v>
      </c>
      <c r="AW150" s="13" t="s">
        <v>4</v>
      </c>
      <c r="AX150" s="13" t="s">
        <v>87</v>
      </c>
      <c r="AY150" s="229" t="s">
        <v>167</v>
      </c>
    </row>
    <row r="151" s="12" customFormat="1" ht="22.8" customHeight="1">
      <c r="A151" s="12"/>
      <c r="B151" s="190"/>
      <c r="C151" s="12"/>
      <c r="D151" s="191" t="s">
        <v>79</v>
      </c>
      <c r="E151" s="202" t="s">
        <v>207</v>
      </c>
      <c r="F151" s="202" t="s">
        <v>935</v>
      </c>
      <c r="G151" s="12"/>
      <c r="H151" s="12"/>
      <c r="I151" s="193"/>
      <c r="J151" s="193"/>
      <c r="K151" s="203">
        <f>BK151</f>
        <v>0</v>
      </c>
      <c r="L151" s="12"/>
      <c r="M151" s="190"/>
      <c r="N151" s="195"/>
      <c r="O151" s="196"/>
      <c r="P151" s="196"/>
      <c r="Q151" s="197">
        <f>SUM(Q152:Q154)</f>
        <v>0</v>
      </c>
      <c r="R151" s="197">
        <f>SUM(R152:R154)</f>
        <v>0</v>
      </c>
      <c r="S151" s="196"/>
      <c r="T151" s="198">
        <f>SUM(T152:T154)</f>
        <v>0</v>
      </c>
      <c r="U151" s="196"/>
      <c r="V151" s="198">
        <f>SUM(V152:V154)</f>
        <v>0.022499999999999999</v>
      </c>
      <c r="W151" s="196"/>
      <c r="X151" s="199">
        <f>SUM(X152:X154)</f>
        <v>0</v>
      </c>
      <c r="Y151" s="12"/>
      <c r="Z151" s="12"/>
      <c r="AA151" s="12"/>
      <c r="AB151" s="12"/>
      <c r="AC151" s="12"/>
      <c r="AD151" s="12"/>
      <c r="AE151" s="12"/>
      <c r="AR151" s="191" t="s">
        <v>87</v>
      </c>
      <c r="AT151" s="200" t="s">
        <v>79</v>
      </c>
      <c r="AU151" s="200" t="s">
        <v>87</v>
      </c>
      <c r="AY151" s="191" t="s">
        <v>167</v>
      </c>
      <c r="BK151" s="201">
        <f>SUM(BK152:BK154)</f>
        <v>0</v>
      </c>
    </row>
    <row r="152" s="2" customFormat="1" ht="24" customHeight="1">
      <c r="A152" s="38"/>
      <c r="B152" s="204"/>
      <c r="C152" s="205" t="s">
        <v>195</v>
      </c>
      <c r="D152" s="205" t="s">
        <v>170</v>
      </c>
      <c r="E152" s="206" t="s">
        <v>1014</v>
      </c>
      <c r="F152" s="207" t="s">
        <v>1015</v>
      </c>
      <c r="G152" s="208" t="s">
        <v>462</v>
      </c>
      <c r="H152" s="209">
        <v>375</v>
      </c>
      <c r="I152" s="210"/>
      <c r="J152" s="210"/>
      <c r="K152" s="211">
        <f>ROUND(P152*H152,2)</f>
        <v>0</v>
      </c>
      <c r="L152" s="207" t="s">
        <v>174</v>
      </c>
      <c r="M152" s="39"/>
      <c r="N152" s="212" t="s">
        <v>1</v>
      </c>
      <c r="O152" s="213" t="s">
        <v>43</v>
      </c>
      <c r="P152" s="214">
        <f>I152+J152</f>
        <v>0</v>
      </c>
      <c r="Q152" s="214">
        <f>ROUND(I152*H152,2)</f>
        <v>0</v>
      </c>
      <c r="R152" s="214">
        <f>ROUND(J152*H152,2)</f>
        <v>0</v>
      </c>
      <c r="S152" s="77"/>
      <c r="T152" s="215">
        <f>S152*H152</f>
        <v>0</v>
      </c>
      <c r="U152" s="215">
        <v>6.0000000000000002E-05</v>
      </c>
      <c r="V152" s="215">
        <f>U152*H152</f>
        <v>0.022499999999999999</v>
      </c>
      <c r="W152" s="215">
        <v>0</v>
      </c>
      <c r="X152" s="216">
        <f>W152*H152</f>
        <v>0</v>
      </c>
      <c r="Y152" s="38"/>
      <c r="Z152" s="38"/>
      <c r="AA152" s="38"/>
      <c r="AB152" s="38"/>
      <c r="AC152" s="38"/>
      <c r="AD152" s="38"/>
      <c r="AE152" s="38"/>
      <c r="AR152" s="217" t="s">
        <v>185</v>
      </c>
      <c r="AT152" s="217" t="s">
        <v>170</v>
      </c>
      <c r="AU152" s="217" t="s">
        <v>89</v>
      </c>
      <c r="AY152" s="19" t="s">
        <v>167</v>
      </c>
      <c r="BE152" s="218">
        <f>IF(O152="základní",K152,0)</f>
        <v>0</v>
      </c>
      <c r="BF152" s="218">
        <f>IF(O152="snížená",K152,0)</f>
        <v>0</v>
      </c>
      <c r="BG152" s="218">
        <f>IF(O152="zákl. přenesená",K152,0)</f>
        <v>0</v>
      </c>
      <c r="BH152" s="218">
        <f>IF(O152="sníž. přenesená",K152,0)</f>
        <v>0</v>
      </c>
      <c r="BI152" s="218">
        <f>IF(O152="nulová",K152,0)</f>
        <v>0</v>
      </c>
      <c r="BJ152" s="19" t="s">
        <v>87</v>
      </c>
      <c r="BK152" s="218">
        <f>ROUND(P152*H152,2)</f>
        <v>0</v>
      </c>
      <c r="BL152" s="19" t="s">
        <v>185</v>
      </c>
      <c r="BM152" s="217" t="s">
        <v>1465</v>
      </c>
    </row>
    <row r="153" s="2" customFormat="1">
      <c r="A153" s="38"/>
      <c r="B153" s="39"/>
      <c r="C153" s="38"/>
      <c r="D153" s="219" t="s">
        <v>177</v>
      </c>
      <c r="E153" s="38"/>
      <c r="F153" s="220" t="s">
        <v>1017</v>
      </c>
      <c r="G153" s="38"/>
      <c r="H153" s="38"/>
      <c r="I153" s="134"/>
      <c r="J153" s="134"/>
      <c r="K153" s="38"/>
      <c r="L153" s="38"/>
      <c r="M153" s="39"/>
      <c r="N153" s="221"/>
      <c r="O153" s="222"/>
      <c r="P153" s="77"/>
      <c r="Q153" s="77"/>
      <c r="R153" s="77"/>
      <c r="S153" s="77"/>
      <c r="T153" s="77"/>
      <c r="U153" s="77"/>
      <c r="V153" s="77"/>
      <c r="W153" s="77"/>
      <c r="X153" s="78"/>
      <c r="Y153" s="38"/>
      <c r="Z153" s="38"/>
      <c r="AA153" s="38"/>
      <c r="AB153" s="38"/>
      <c r="AC153" s="38"/>
      <c r="AD153" s="38"/>
      <c r="AE153" s="38"/>
      <c r="AT153" s="19" t="s">
        <v>177</v>
      </c>
      <c r="AU153" s="19" t="s">
        <v>89</v>
      </c>
    </row>
    <row r="154" s="13" customFormat="1">
      <c r="A154" s="13"/>
      <c r="B154" s="228"/>
      <c r="C154" s="13"/>
      <c r="D154" s="219" t="s">
        <v>291</v>
      </c>
      <c r="E154" s="229" t="s">
        <v>1</v>
      </c>
      <c r="F154" s="230" t="s">
        <v>1466</v>
      </c>
      <c r="G154" s="13"/>
      <c r="H154" s="231">
        <v>375</v>
      </c>
      <c r="I154" s="232"/>
      <c r="J154" s="232"/>
      <c r="K154" s="13"/>
      <c r="L154" s="13"/>
      <c r="M154" s="228"/>
      <c r="N154" s="233"/>
      <c r="O154" s="234"/>
      <c r="P154" s="234"/>
      <c r="Q154" s="234"/>
      <c r="R154" s="234"/>
      <c r="S154" s="234"/>
      <c r="T154" s="234"/>
      <c r="U154" s="234"/>
      <c r="V154" s="234"/>
      <c r="W154" s="234"/>
      <c r="X154" s="235"/>
      <c r="Y154" s="13"/>
      <c r="Z154" s="13"/>
      <c r="AA154" s="13"/>
      <c r="AB154" s="13"/>
      <c r="AC154" s="13"/>
      <c r="AD154" s="13"/>
      <c r="AE154" s="13"/>
      <c r="AT154" s="229" t="s">
        <v>291</v>
      </c>
      <c r="AU154" s="229" t="s">
        <v>89</v>
      </c>
      <c r="AV154" s="13" t="s">
        <v>89</v>
      </c>
      <c r="AW154" s="13" t="s">
        <v>4</v>
      </c>
      <c r="AX154" s="13" t="s">
        <v>87</v>
      </c>
      <c r="AY154" s="229" t="s">
        <v>167</v>
      </c>
    </row>
    <row r="155" s="12" customFormat="1" ht="25.92" customHeight="1">
      <c r="A155" s="12"/>
      <c r="B155" s="190"/>
      <c r="C155" s="12"/>
      <c r="D155" s="191" t="s">
        <v>79</v>
      </c>
      <c r="E155" s="192" t="s">
        <v>434</v>
      </c>
      <c r="F155" s="192" t="s">
        <v>435</v>
      </c>
      <c r="G155" s="12"/>
      <c r="H155" s="12"/>
      <c r="I155" s="193"/>
      <c r="J155" s="193"/>
      <c r="K155" s="194">
        <f>BK155</f>
        <v>0</v>
      </c>
      <c r="L155" s="12"/>
      <c r="M155" s="190"/>
      <c r="N155" s="195"/>
      <c r="O155" s="196"/>
      <c r="P155" s="196"/>
      <c r="Q155" s="197">
        <f>Q156+Q211</f>
        <v>0</v>
      </c>
      <c r="R155" s="197">
        <f>R156+R211</f>
        <v>0</v>
      </c>
      <c r="S155" s="196"/>
      <c r="T155" s="198">
        <f>T156+T211</f>
        <v>0</v>
      </c>
      <c r="U155" s="196"/>
      <c r="V155" s="198">
        <f>V156+V211</f>
        <v>0.53005500000000005</v>
      </c>
      <c r="W155" s="196"/>
      <c r="X155" s="199">
        <f>X156+X211</f>
        <v>0</v>
      </c>
      <c r="Y155" s="12"/>
      <c r="Z155" s="12"/>
      <c r="AA155" s="12"/>
      <c r="AB155" s="12"/>
      <c r="AC155" s="12"/>
      <c r="AD155" s="12"/>
      <c r="AE155" s="12"/>
      <c r="AR155" s="191" t="s">
        <v>89</v>
      </c>
      <c r="AT155" s="200" t="s">
        <v>79</v>
      </c>
      <c r="AU155" s="200" t="s">
        <v>80</v>
      </c>
      <c r="AY155" s="191" t="s">
        <v>167</v>
      </c>
      <c r="BK155" s="201">
        <f>BK156+BK211</f>
        <v>0</v>
      </c>
    </row>
    <row r="156" s="12" customFormat="1" ht="22.8" customHeight="1">
      <c r="A156" s="12"/>
      <c r="B156" s="190"/>
      <c r="C156" s="12"/>
      <c r="D156" s="191" t="s">
        <v>79</v>
      </c>
      <c r="E156" s="202" t="s">
        <v>1467</v>
      </c>
      <c r="F156" s="202" t="s">
        <v>1468</v>
      </c>
      <c r="G156" s="12"/>
      <c r="H156" s="12"/>
      <c r="I156" s="193"/>
      <c r="J156" s="193"/>
      <c r="K156" s="203">
        <f>BK156</f>
        <v>0</v>
      </c>
      <c r="L156" s="12"/>
      <c r="M156" s="190"/>
      <c r="N156" s="195"/>
      <c r="O156" s="196"/>
      <c r="P156" s="196"/>
      <c r="Q156" s="197">
        <f>SUM(Q157:Q210)</f>
        <v>0</v>
      </c>
      <c r="R156" s="197">
        <f>SUM(R157:R210)</f>
        <v>0</v>
      </c>
      <c r="S156" s="196"/>
      <c r="T156" s="198">
        <f>SUM(T157:T210)</f>
        <v>0</v>
      </c>
      <c r="U156" s="196"/>
      <c r="V156" s="198">
        <f>SUM(V157:V210)</f>
        <v>0.50605500000000003</v>
      </c>
      <c r="W156" s="196"/>
      <c r="X156" s="199">
        <f>SUM(X157:X210)</f>
        <v>0</v>
      </c>
      <c r="Y156" s="12"/>
      <c r="Z156" s="12"/>
      <c r="AA156" s="12"/>
      <c r="AB156" s="12"/>
      <c r="AC156" s="12"/>
      <c r="AD156" s="12"/>
      <c r="AE156" s="12"/>
      <c r="AR156" s="191" t="s">
        <v>89</v>
      </c>
      <c r="AT156" s="200" t="s">
        <v>79</v>
      </c>
      <c r="AU156" s="200" t="s">
        <v>87</v>
      </c>
      <c r="AY156" s="191" t="s">
        <v>167</v>
      </c>
      <c r="BK156" s="201">
        <f>SUM(BK157:BK210)</f>
        <v>0</v>
      </c>
    </row>
    <row r="157" s="2" customFormat="1" ht="24" customHeight="1">
      <c r="A157" s="38"/>
      <c r="B157" s="204"/>
      <c r="C157" s="205" t="s">
        <v>200</v>
      </c>
      <c r="D157" s="205" t="s">
        <v>170</v>
      </c>
      <c r="E157" s="206" t="s">
        <v>1469</v>
      </c>
      <c r="F157" s="207" t="s">
        <v>1470</v>
      </c>
      <c r="G157" s="208" t="s">
        <v>462</v>
      </c>
      <c r="H157" s="209">
        <v>412.5</v>
      </c>
      <c r="I157" s="210"/>
      <c r="J157" s="210"/>
      <c r="K157" s="211">
        <f>ROUND(P157*H157,2)</f>
        <v>0</v>
      </c>
      <c r="L157" s="207" t="s">
        <v>174</v>
      </c>
      <c r="M157" s="39"/>
      <c r="N157" s="212" t="s">
        <v>1</v>
      </c>
      <c r="O157" s="213" t="s">
        <v>43</v>
      </c>
      <c r="P157" s="214">
        <f>I157+J157</f>
        <v>0</v>
      </c>
      <c r="Q157" s="214">
        <f>ROUND(I157*H157,2)</f>
        <v>0</v>
      </c>
      <c r="R157" s="214">
        <f>ROUND(J157*H157,2)</f>
        <v>0</v>
      </c>
      <c r="S157" s="77"/>
      <c r="T157" s="215">
        <f>S157*H157</f>
        <v>0</v>
      </c>
      <c r="U157" s="215">
        <v>0</v>
      </c>
      <c r="V157" s="215">
        <f>U157*H157</f>
        <v>0</v>
      </c>
      <c r="W157" s="215">
        <v>0</v>
      </c>
      <c r="X157" s="216">
        <f>W157*H157</f>
        <v>0</v>
      </c>
      <c r="Y157" s="38"/>
      <c r="Z157" s="38"/>
      <c r="AA157" s="38"/>
      <c r="AB157" s="38"/>
      <c r="AC157" s="38"/>
      <c r="AD157" s="38"/>
      <c r="AE157" s="38"/>
      <c r="AR157" s="217" t="s">
        <v>246</v>
      </c>
      <c r="AT157" s="217" t="s">
        <v>170</v>
      </c>
      <c r="AU157" s="217" t="s">
        <v>89</v>
      </c>
      <c r="AY157" s="19" t="s">
        <v>167</v>
      </c>
      <c r="BE157" s="218">
        <f>IF(O157="základní",K157,0)</f>
        <v>0</v>
      </c>
      <c r="BF157" s="218">
        <f>IF(O157="snížená",K157,0)</f>
        <v>0</v>
      </c>
      <c r="BG157" s="218">
        <f>IF(O157="zákl. přenesená",K157,0)</f>
        <v>0</v>
      </c>
      <c r="BH157" s="218">
        <f>IF(O157="sníž. přenesená",K157,0)</f>
        <v>0</v>
      </c>
      <c r="BI157" s="218">
        <f>IF(O157="nulová",K157,0)</f>
        <v>0</v>
      </c>
      <c r="BJ157" s="19" t="s">
        <v>87</v>
      </c>
      <c r="BK157" s="218">
        <f>ROUND(P157*H157,2)</f>
        <v>0</v>
      </c>
      <c r="BL157" s="19" t="s">
        <v>246</v>
      </c>
      <c r="BM157" s="217" t="s">
        <v>1471</v>
      </c>
    </row>
    <row r="158" s="2" customFormat="1">
      <c r="A158" s="38"/>
      <c r="B158" s="39"/>
      <c r="C158" s="38"/>
      <c r="D158" s="219" t="s">
        <v>177</v>
      </c>
      <c r="E158" s="38"/>
      <c r="F158" s="220" t="s">
        <v>1472</v>
      </c>
      <c r="G158" s="38"/>
      <c r="H158" s="38"/>
      <c r="I158" s="134"/>
      <c r="J158" s="134"/>
      <c r="K158" s="38"/>
      <c r="L158" s="38"/>
      <c r="M158" s="39"/>
      <c r="N158" s="221"/>
      <c r="O158" s="222"/>
      <c r="P158" s="77"/>
      <c r="Q158" s="77"/>
      <c r="R158" s="77"/>
      <c r="S158" s="77"/>
      <c r="T158" s="77"/>
      <c r="U158" s="77"/>
      <c r="V158" s="77"/>
      <c r="W158" s="77"/>
      <c r="X158" s="78"/>
      <c r="Y158" s="38"/>
      <c r="Z158" s="38"/>
      <c r="AA158" s="38"/>
      <c r="AB158" s="38"/>
      <c r="AC158" s="38"/>
      <c r="AD158" s="38"/>
      <c r="AE158" s="38"/>
      <c r="AT158" s="19" t="s">
        <v>177</v>
      </c>
      <c r="AU158" s="19" t="s">
        <v>89</v>
      </c>
    </row>
    <row r="159" s="13" customFormat="1">
      <c r="A159" s="13"/>
      <c r="B159" s="228"/>
      <c r="C159" s="13"/>
      <c r="D159" s="219" t="s">
        <v>291</v>
      </c>
      <c r="E159" s="229" t="s">
        <v>1</v>
      </c>
      <c r="F159" s="230" t="s">
        <v>1473</v>
      </c>
      <c r="G159" s="13"/>
      <c r="H159" s="231">
        <v>412.5</v>
      </c>
      <c r="I159" s="232"/>
      <c r="J159" s="232"/>
      <c r="K159" s="13"/>
      <c r="L159" s="13"/>
      <c r="M159" s="228"/>
      <c r="N159" s="233"/>
      <c r="O159" s="234"/>
      <c r="P159" s="234"/>
      <c r="Q159" s="234"/>
      <c r="R159" s="234"/>
      <c r="S159" s="234"/>
      <c r="T159" s="234"/>
      <c r="U159" s="234"/>
      <c r="V159" s="234"/>
      <c r="W159" s="234"/>
      <c r="X159" s="235"/>
      <c r="Y159" s="13"/>
      <c r="Z159" s="13"/>
      <c r="AA159" s="13"/>
      <c r="AB159" s="13"/>
      <c r="AC159" s="13"/>
      <c r="AD159" s="13"/>
      <c r="AE159" s="13"/>
      <c r="AT159" s="229" t="s">
        <v>291</v>
      </c>
      <c r="AU159" s="229" t="s">
        <v>89</v>
      </c>
      <c r="AV159" s="13" t="s">
        <v>89</v>
      </c>
      <c r="AW159" s="13" t="s">
        <v>4</v>
      </c>
      <c r="AX159" s="13" t="s">
        <v>87</v>
      </c>
      <c r="AY159" s="229" t="s">
        <v>167</v>
      </c>
    </row>
    <row r="160" s="2" customFormat="1" ht="24" customHeight="1">
      <c r="A160" s="38"/>
      <c r="B160" s="204"/>
      <c r="C160" s="260" t="s">
        <v>207</v>
      </c>
      <c r="D160" s="260" t="s">
        <v>648</v>
      </c>
      <c r="E160" s="261" t="s">
        <v>1474</v>
      </c>
      <c r="F160" s="262" t="s">
        <v>1475</v>
      </c>
      <c r="G160" s="263" t="s">
        <v>462</v>
      </c>
      <c r="H160" s="264">
        <v>412.5</v>
      </c>
      <c r="I160" s="265"/>
      <c r="J160" s="266"/>
      <c r="K160" s="267">
        <f>ROUND(P160*H160,2)</f>
        <v>0</v>
      </c>
      <c r="L160" s="262" t="s">
        <v>174</v>
      </c>
      <c r="M160" s="268"/>
      <c r="N160" s="269" t="s">
        <v>1</v>
      </c>
      <c r="O160" s="213" t="s">
        <v>43</v>
      </c>
      <c r="P160" s="214">
        <f>I160+J160</f>
        <v>0</v>
      </c>
      <c r="Q160" s="214">
        <f>ROUND(I160*H160,2)</f>
        <v>0</v>
      </c>
      <c r="R160" s="214">
        <f>ROUND(J160*H160,2)</f>
        <v>0</v>
      </c>
      <c r="S160" s="77"/>
      <c r="T160" s="215">
        <f>S160*H160</f>
        <v>0</v>
      </c>
      <c r="U160" s="215">
        <v>0.00027</v>
      </c>
      <c r="V160" s="215">
        <f>U160*H160</f>
        <v>0.111375</v>
      </c>
      <c r="W160" s="215">
        <v>0</v>
      </c>
      <c r="X160" s="216">
        <f>W160*H160</f>
        <v>0</v>
      </c>
      <c r="Y160" s="38"/>
      <c r="Z160" s="38"/>
      <c r="AA160" s="38"/>
      <c r="AB160" s="38"/>
      <c r="AC160" s="38"/>
      <c r="AD160" s="38"/>
      <c r="AE160" s="38"/>
      <c r="AR160" s="217" t="s">
        <v>370</v>
      </c>
      <c r="AT160" s="217" t="s">
        <v>648</v>
      </c>
      <c r="AU160" s="217" t="s">
        <v>89</v>
      </c>
      <c r="AY160" s="19" t="s">
        <v>167</v>
      </c>
      <c r="BE160" s="218">
        <f>IF(O160="základní",K160,0)</f>
        <v>0</v>
      </c>
      <c r="BF160" s="218">
        <f>IF(O160="snížená",K160,0)</f>
        <v>0</v>
      </c>
      <c r="BG160" s="218">
        <f>IF(O160="zákl. přenesená",K160,0)</f>
        <v>0</v>
      </c>
      <c r="BH160" s="218">
        <f>IF(O160="sníž. přenesená",K160,0)</f>
        <v>0</v>
      </c>
      <c r="BI160" s="218">
        <f>IF(O160="nulová",K160,0)</f>
        <v>0</v>
      </c>
      <c r="BJ160" s="19" t="s">
        <v>87</v>
      </c>
      <c r="BK160" s="218">
        <f>ROUND(P160*H160,2)</f>
        <v>0</v>
      </c>
      <c r="BL160" s="19" t="s">
        <v>246</v>
      </c>
      <c r="BM160" s="217" t="s">
        <v>1476</v>
      </c>
    </row>
    <row r="161" s="2" customFormat="1">
      <c r="A161" s="38"/>
      <c r="B161" s="39"/>
      <c r="C161" s="38"/>
      <c r="D161" s="219" t="s">
        <v>177</v>
      </c>
      <c r="E161" s="38"/>
      <c r="F161" s="220" t="s">
        <v>1475</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177</v>
      </c>
      <c r="AU161" s="19" t="s">
        <v>89</v>
      </c>
    </row>
    <row r="162" s="2" customFormat="1">
      <c r="A162" s="38"/>
      <c r="B162" s="39"/>
      <c r="C162" s="38"/>
      <c r="D162" s="219" t="s">
        <v>189</v>
      </c>
      <c r="E162" s="38"/>
      <c r="F162" s="223" t="s">
        <v>1477</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189</v>
      </c>
      <c r="AU162" s="19" t="s">
        <v>89</v>
      </c>
    </row>
    <row r="163" s="2" customFormat="1" ht="24" customHeight="1">
      <c r="A163" s="38"/>
      <c r="B163" s="204"/>
      <c r="C163" s="205" t="s">
        <v>212</v>
      </c>
      <c r="D163" s="205" t="s">
        <v>170</v>
      </c>
      <c r="E163" s="206" t="s">
        <v>1478</v>
      </c>
      <c r="F163" s="207" t="s">
        <v>1479</v>
      </c>
      <c r="G163" s="208" t="s">
        <v>462</v>
      </c>
      <c r="H163" s="209">
        <v>60</v>
      </c>
      <c r="I163" s="210"/>
      <c r="J163" s="210"/>
      <c r="K163" s="211">
        <f>ROUND(P163*H163,2)</f>
        <v>0</v>
      </c>
      <c r="L163" s="207" t="s">
        <v>174</v>
      </c>
      <c r="M163" s="39"/>
      <c r="N163" s="212" t="s">
        <v>1</v>
      </c>
      <c r="O163" s="213" t="s">
        <v>43</v>
      </c>
      <c r="P163" s="214">
        <f>I163+J163</f>
        <v>0</v>
      </c>
      <c r="Q163" s="214">
        <f>ROUND(I163*H163,2)</f>
        <v>0</v>
      </c>
      <c r="R163" s="214">
        <f>ROUND(J163*H163,2)</f>
        <v>0</v>
      </c>
      <c r="S163" s="77"/>
      <c r="T163" s="215">
        <f>S163*H163</f>
        <v>0</v>
      </c>
      <c r="U163" s="215">
        <v>0</v>
      </c>
      <c r="V163" s="215">
        <f>U163*H163</f>
        <v>0</v>
      </c>
      <c r="W163" s="215">
        <v>0</v>
      </c>
      <c r="X163" s="216">
        <f>W163*H163</f>
        <v>0</v>
      </c>
      <c r="Y163" s="38"/>
      <c r="Z163" s="38"/>
      <c r="AA163" s="38"/>
      <c r="AB163" s="38"/>
      <c r="AC163" s="38"/>
      <c r="AD163" s="38"/>
      <c r="AE163" s="38"/>
      <c r="AR163" s="217" t="s">
        <v>246</v>
      </c>
      <c r="AT163" s="217" t="s">
        <v>170</v>
      </c>
      <c r="AU163" s="217" t="s">
        <v>89</v>
      </c>
      <c r="AY163" s="19" t="s">
        <v>167</v>
      </c>
      <c r="BE163" s="218">
        <f>IF(O163="základní",K163,0)</f>
        <v>0</v>
      </c>
      <c r="BF163" s="218">
        <f>IF(O163="snížená",K163,0)</f>
        <v>0</v>
      </c>
      <c r="BG163" s="218">
        <f>IF(O163="zákl. přenesená",K163,0)</f>
        <v>0</v>
      </c>
      <c r="BH163" s="218">
        <f>IF(O163="sníž. přenesená",K163,0)</f>
        <v>0</v>
      </c>
      <c r="BI163" s="218">
        <f>IF(O163="nulová",K163,0)</f>
        <v>0</v>
      </c>
      <c r="BJ163" s="19" t="s">
        <v>87</v>
      </c>
      <c r="BK163" s="218">
        <f>ROUND(P163*H163,2)</f>
        <v>0</v>
      </c>
      <c r="BL163" s="19" t="s">
        <v>246</v>
      </c>
      <c r="BM163" s="217" t="s">
        <v>1480</v>
      </c>
    </row>
    <row r="164" s="2" customFormat="1">
      <c r="A164" s="38"/>
      <c r="B164" s="39"/>
      <c r="C164" s="38"/>
      <c r="D164" s="219" t="s">
        <v>177</v>
      </c>
      <c r="E164" s="38"/>
      <c r="F164" s="220" t="s">
        <v>1481</v>
      </c>
      <c r="G164" s="38"/>
      <c r="H164" s="38"/>
      <c r="I164" s="134"/>
      <c r="J164" s="134"/>
      <c r="K164" s="38"/>
      <c r="L164" s="38"/>
      <c r="M164" s="39"/>
      <c r="N164" s="221"/>
      <c r="O164" s="222"/>
      <c r="P164" s="77"/>
      <c r="Q164" s="77"/>
      <c r="R164" s="77"/>
      <c r="S164" s="77"/>
      <c r="T164" s="77"/>
      <c r="U164" s="77"/>
      <c r="V164" s="77"/>
      <c r="W164" s="77"/>
      <c r="X164" s="78"/>
      <c r="Y164" s="38"/>
      <c r="Z164" s="38"/>
      <c r="AA164" s="38"/>
      <c r="AB164" s="38"/>
      <c r="AC164" s="38"/>
      <c r="AD164" s="38"/>
      <c r="AE164" s="38"/>
      <c r="AT164" s="19" t="s">
        <v>177</v>
      </c>
      <c r="AU164" s="19" t="s">
        <v>89</v>
      </c>
    </row>
    <row r="165" s="2" customFormat="1" ht="24" customHeight="1">
      <c r="A165" s="38"/>
      <c r="B165" s="204"/>
      <c r="C165" s="260" t="s">
        <v>217</v>
      </c>
      <c r="D165" s="260" t="s">
        <v>648</v>
      </c>
      <c r="E165" s="261" t="s">
        <v>1482</v>
      </c>
      <c r="F165" s="262" t="s">
        <v>1483</v>
      </c>
      <c r="G165" s="263" t="s">
        <v>462</v>
      </c>
      <c r="H165" s="264">
        <v>60</v>
      </c>
      <c r="I165" s="265"/>
      <c r="J165" s="266"/>
      <c r="K165" s="267">
        <f>ROUND(P165*H165,2)</f>
        <v>0</v>
      </c>
      <c r="L165" s="262" t="s">
        <v>174</v>
      </c>
      <c r="M165" s="268"/>
      <c r="N165" s="269" t="s">
        <v>1</v>
      </c>
      <c r="O165" s="213" t="s">
        <v>43</v>
      </c>
      <c r="P165" s="214">
        <f>I165+J165</f>
        <v>0</v>
      </c>
      <c r="Q165" s="214">
        <f>ROUND(I165*H165,2)</f>
        <v>0</v>
      </c>
      <c r="R165" s="214">
        <f>ROUND(J165*H165,2)</f>
        <v>0</v>
      </c>
      <c r="S165" s="77"/>
      <c r="T165" s="215">
        <f>S165*H165</f>
        <v>0</v>
      </c>
      <c r="U165" s="215">
        <v>0.00012</v>
      </c>
      <c r="V165" s="215">
        <f>U165*H165</f>
        <v>0.0071999999999999998</v>
      </c>
      <c r="W165" s="215">
        <v>0</v>
      </c>
      <c r="X165" s="216">
        <f>W165*H165</f>
        <v>0</v>
      </c>
      <c r="Y165" s="38"/>
      <c r="Z165" s="38"/>
      <c r="AA165" s="38"/>
      <c r="AB165" s="38"/>
      <c r="AC165" s="38"/>
      <c r="AD165" s="38"/>
      <c r="AE165" s="38"/>
      <c r="AR165" s="217" t="s">
        <v>370</v>
      </c>
      <c r="AT165" s="217" t="s">
        <v>648</v>
      </c>
      <c r="AU165" s="217" t="s">
        <v>89</v>
      </c>
      <c r="AY165" s="19" t="s">
        <v>167</v>
      </c>
      <c r="BE165" s="218">
        <f>IF(O165="základní",K165,0)</f>
        <v>0</v>
      </c>
      <c r="BF165" s="218">
        <f>IF(O165="snížená",K165,0)</f>
        <v>0</v>
      </c>
      <c r="BG165" s="218">
        <f>IF(O165="zákl. přenesená",K165,0)</f>
        <v>0</v>
      </c>
      <c r="BH165" s="218">
        <f>IF(O165="sníž. přenesená",K165,0)</f>
        <v>0</v>
      </c>
      <c r="BI165" s="218">
        <f>IF(O165="nulová",K165,0)</f>
        <v>0</v>
      </c>
      <c r="BJ165" s="19" t="s">
        <v>87</v>
      </c>
      <c r="BK165" s="218">
        <f>ROUND(P165*H165,2)</f>
        <v>0</v>
      </c>
      <c r="BL165" s="19" t="s">
        <v>246</v>
      </c>
      <c r="BM165" s="217" t="s">
        <v>1484</v>
      </c>
    </row>
    <row r="166" s="2" customFormat="1">
      <c r="A166" s="38"/>
      <c r="B166" s="39"/>
      <c r="C166" s="38"/>
      <c r="D166" s="219" t="s">
        <v>177</v>
      </c>
      <c r="E166" s="38"/>
      <c r="F166" s="220" t="s">
        <v>1483</v>
      </c>
      <c r="G166" s="38"/>
      <c r="H166" s="38"/>
      <c r="I166" s="134"/>
      <c r="J166" s="134"/>
      <c r="K166" s="38"/>
      <c r="L166" s="38"/>
      <c r="M166" s="39"/>
      <c r="N166" s="221"/>
      <c r="O166" s="222"/>
      <c r="P166" s="77"/>
      <c r="Q166" s="77"/>
      <c r="R166" s="77"/>
      <c r="S166" s="77"/>
      <c r="T166" s="77"/>
      <c r="U166" s="77"/>
      <c r="V166" s="77"/>
      <c r="W166" s="77"/>
      <c r="X166" s="78"/>
      <c r="Y166" s="38"/>
      <c r="Z166" s="38"/>
      <c r="AA166" s="38"/>
      <c r="AB166" s="38"/>
      <c r="AC166" s="38"/>
      <c r="AD166" s="38"/>
      <c r="AE166" s="38"/>
      <c r="AT166" s="19" t="s">
        <v>177</v>
      </c>
      <c r="AU166" s="19" t="s">
        <v>89</v>
      </c>
    </row>
    <row r="167" s="2" customFormat="1">
      <c r="A167" s="38"/>
      <c r="B167" s="39"/>
      <c r="C167" s="38"/>
      <c r="D167" s="219" t="s">
        <v>189</v>
      </c>
      <c r="E167" s="38"/>
      <c r="F167" s="223" t="s">
        <v>1485</v>
      </c>
      <c r="G167" s="38"/>
      <c r="H167" s="38"/>
      <c r="I167" s="134"/>
      <c r="J167" s="134"/>
      <c r="K167" s="38"/>
      <c r="L167" s="38"/>
      <c r="M167" s="39"/>
      <c r="N167" s="221"/>
      <c r="O167" s="222"/>
      <c r="P167" s="77"/>
      <c r="Q167" s="77"/>
      <c r="R167" s="77"/>
      <c r="S167" s="77"/>
      <c r="T167" s="77"/>
      <c r="U167" s="77"/>
      <c r="V167" s="77"/>
      <c r="W167" s="77"/>
      <c r="X167" s="78"/>
      <c r="Y167" s="38"/>
      <c r="Z167" s="38"/>
      <c r="AA167" s="38"/>
      <c r="AB167" s="38"/>
      <c r="AC167" s="38"/>
      <c r="AD167" s="38"/>
      <c r="AE167" s="38"/>
      <c r="AT167" s="19" t="s">
        <v>189</v>
      </c>
      <c r="AU167" s="19" t="s">
        <v>89</v>
      </c>
    </row>
    <row r="168" s="2" customFormat="1" ht="24" customHeight="1">
      <c r="A168" s="38"/>
      <c r="B168" s="204"/>
      <c r="C168" s="205" t="s">
        <v>222</v>
      </c>
      <c r="D168" s="205" t="s">
        <v>170</v>
      </c>
      <c r="E168" s="206" t="s">
        <v>1486</v>
      </c>
      <c r="F168" s="207" t="s">
        <v>1487</v>
      </c>
      <c r="G168" s="208" t="s">
        <v>462</v>
      </c>
      <c r="H168" s="209">
        <v>423</v>
      </c>
      <c r="I168" s="210"/>
      <c r="J168" s="210"/>
      <c r="K168" s="211">
        <f>ROUND(P168*H168,2)</f>
        <v>0</v>
      </c>
      <c r="L168" s="207" t="s">
        <v>174</v>
      </c>
      <c r="M168" s="39"/>
      <c r="N168" s="212" t="s">
        <v>1</v>
      </c>
      <c r="O168" s="213" t="s">
        <v>43</v>
      </c>
      <c r="P168" s="214">
        <f>I168+J168</f>
        <v>0</v>
      </c>
      <c r="Q168" s="214">
        <f>ROUND(I168*H168,2)</f>
        <v>0</v>
      </c>
      <c r="R168" s="214">
        <f>ROUND(J168*H168,2)</f>
        <v>0</v>
      </c>
      <c r="S168" s="77"/>
      <c r="T168" s="215">
        <f>S168*H168</f>
        <v>0</v>
      </c>
      <c r="U168" s="215">
        <v>0</v>
      </c>
      <c r="V168" s="215">
        <f>U168*H168</f>
        <v>0</v>
      </c>
      <c r="W168" s="215">
        <v>0</v>
      </c>
      <c r="X168" s="216">
        <f>W168*H168</f>
        <v>0</v>
      </c>
      <c r="Y168" s="38"/>
      <c r="Z168" s="38"/>
      <c r="AA168" s="38"/>
      <c r="AB168" s="38"/>
      <c r="AC168" s="38"/>
      <c r="AD168" s="38"/>
      <c r="AE168" s="38"/>
      <c r="AR168" s="217" t="s">
        <v>246</v>
      </c>
      <c r="AT168" s="217" t="s">
        <v>170</v>
      </c>
      <c r="AU168" s="217" t="s">
        <v>89</v>
      </c>
      <c r="AY168" s="19" t="s">
        <v>167</v>
      </c>
      <c r="BE168" s="218">
        <f>IF(O168="základní",K168,0)</f>
        <v>0</v>
      </c>
      <c r="BF168" s="218">
        <f>IF(O168="snížená",K168,0)</f>
        <v>0</v>
      </c>
      <c r="BG168" s="218">
        <f>IF(O168="zákl. přenesená",K168,0)</f>
        <v>0</v>
      </c>
      <c r="BH168" s="218">
        <f>IF(O168="sníž. přenesená",K168,0)</f>
        <v>0</v>
      </c>
      <c r="BI168" s="218">
        <f>IF(O168="nulová",K168,0)</f>
        <v>0</v>
      </c>
      <c r="BJ168" s="19" t="s">
        <v>87</v>
      </c>
      <c r="BK168" s="218">
        <f>ROUND(P168*H168,2)</f>
        <v>0</v>
      </c>
      <c r="BL168" s="19" t="s">
        <v>246</v>
      </c>
      <c r="BM168" s="217" t="s">
        <v>1488</v>
      </c>
    </row>
    <row r="169" s="2" customFormat="1">
      <c r="A169" s="38"/>
      <c r="B169" s="39"/>
      <c r="C169" s="38"/>
      <c r="D169" s="219" t="s">
        <v>177</v>
      </c>
      <c r="E169" s="38"/>
      <c r="F169" s="220" t="s">
        <v>1489</v>
      </c>
      <c r="G169" s="38"/>
      <c r="H169" s="38"/>
      <c r="I169" s="134"/>
      <c r="J169" s="134"/>
      <c r="K169" s="38"/>
      <c r="L169" s="38"/>
      <c r="M169" s="39"/>
      <c r="N169" s="221"/>
      <c r="O169" s="222"/>
      <c r="P169" s="77"/>
      <c r="Q169" s="77"/>
      <c r="R169" s="77"/>
      <c r="S169" s="77"/>
      <c r="T169" s="77"/>
      <c r="U169" s="77"/>
      <c r="V169" s="77"/>
      <c r="W169" s="77"/>
      <c r="X169" s="78"/>
      <c r="Y169" s="38"/>
      <c r="Z169" s="38"/>
      <c r="AA169" s="38"/>
      <c r="AB169" s="38"/>
      <c r="AC169" s="38"/>
      <c r="AD169" s="38"/>
      <c r="AE169" s="38"/>
      <c r="AT169" s="19" t="s">
        <v>177</v>
      </c>
      <c r="AU169" s="19" t="s">
        <v>89</v>
      </c>
    </row>
    <row r="170" s="2" customFormat="1" ht="16.5" customHeight="1">
      <c r="A170" s="38"/>
      <c r="B170" s="204"/>
      <c r="C170" s="260" t="s">
        <v>226</v>
      </c>
      <c r="D170" s="260" t="s">
        <v>648</v>
      </c>
      <c r="E170" s="261" t="s">
        <v>903</v>
      </c>
      <c r="F170" s="262" t="s">
        <v>1490</v>
      </c>
      <c r="G170" s="263" t="s">
        <v>462</v>
      </c>
      <c r="H170" s="264">
        <v>423</v>
      </c>
      <c r="I170" s="265"/>
      <c r="J170" s="266"/>
      <c r="K170" s="267">
        <f>ROUND(P170*H170,2)</f>
        <v>0</v>
      </c>
      <c r="L170" s="262" t="s">
        <v>1</v>
      </c>
      <c r="M170" s="268"/>
      <c r="N170" s="269" t="s">
        <v>1</v>
      </c>
      <c r="O170" s="213" t="s">
        <v>43</v>
      </c>
      <c r="P170" s="214">
        <f>I170+J170</f>
        <v>0</v>
      </c>
      <c r="Q170" s="214">
        <f>ROUND(I170*H170,2)</f>
        <v>0</v>
      </c>
      <c r="R170" s="214">
        <f>ROUND(J170*H170,2)</f>
        <v>0</v>
      </c>
      <c r="S170" s="77"/>
      <c r="T170" s="215">
        <f>S170*H170</f>
        <v>0</v>
      </c>
      <c r="U170" s="215">
        <v>0</v>
      </c>
      <c r="V170" s="215">
        <f>U170*H170</f>
        <v>0</v>
      </c>
      <c r="W170" s="215">
        <v>0</v>
      </c>
      <c r="X170" s="216">
        <f>W170*H170</f>
        <v>0</v>
      </c>
      <c r="Y170" s="38"/>
      <c r="Z170" s="38"/>
      <c r="AA170" s="38"/>
      <c r="AB170" s="38"/>
      <c r="AC170" s="38"/>
      <c r="AD170" s="38"/>
      <c r="AE170" s="38"/>
      <c r="AR170" s="217" t="s">
        <v>370</v>
      </c>
      <c r="AT170" s="217" t="s">
        <v>648</v>
      </c>
      <c r="AU170" s="217" t="s">
        <v>89</v>
      </c>
      <c r="AY170" s="19" t="s">
        <v>167</v>
      </c>
      <c r="BE170" s="218">
        <f>IF(O170="základní",K170,0)</f>
        <v>0</v>
      </c>
      <c r="BF170" s="218">
        <f>IF(O170="snížená",K170,0)</f>
        <v>0</v>
      </c>
      <c r="BG170" s="218">
        <f>IF(O170="zákl. přenesená",K170,0)</f>
        <v>0</v>
      </c>
      <c r="BH170" s="218">
        <f>IF(O170="sníž. přenesená",K170,0)</f>
        <v>0</v>
      </c>
      <c r="BI170" s="218">
        <f>IF(O170="nulová",K170,0)</f>
        <v>0</v>
      </c>
      <c r="BJ170" s="19" t="s">
        <v>87</v>
      </c>
      <c r="BK170" s="218">
        <f>ROUND(P170*H170,2)</f>
        <v>0</v>
      </c>
      <c r="BL170" s="19" t="s">
        <v>246</v>
      </c>
      <c r="BM170" s="217" t="s">
        <v>1491</v>
      </c>
    </row>
    <row r="171" s="2" customFormat="1">
      <c r="A171" s="38"/>
      <c r="B171" s="39"/>
      <c r="C171" s="38"/>
      <c r="D171" s="219" t="s">
        <v>177</v>
      </c>
      <c r="E171" s="38"/>
      <c r="F171" s="220" t="s">
        <v>1490</v>
      </c>
      <c r="G171" s="38"/>
      <c r="H171" s="38"/>
      <c r="I171" s="134"/>
      <c r="J171" s="134"/>
      <c r="K171" s="38"/>
      <c r="L171" s="38"/>
      <c r="M171" s="39"/>
      <c r="N171" s="221"/>
      <c r="O171" s="222"/>
      <c r="P171" s="77"/>
      <c r="Q171" s="77"/>
      <c r="R171" s="77"/>
      <c r="S171" s="77"/>
      <c r="T171" s="77"/>
      <c r="U171" s="77"/>
      <c r="V171" s="77"/>
      <c r="W171" s="77"/>
      <c r="X171" s="78"/>
      <c r="Y171" s="38"/>
      <c r="Z171" s="38"/>
      <c r="AA171" s="38"/>
      <c r="AB171" s="38"/>
      <c r="AC171" s="38"/>
      <c r="AD171" s="38"/>
      <c r="AE171" s="38"/>
      <c r="AT171" s="19" t="s">
        <v>177</v>
      </c>
      <c r="AU171" s="19" t="s">
        <v>89</v>
      </c>
    </row>
    <row r="172" s="2" customFormat="1" ht="24" customHeight="1">
      <c r="A172" s="38"/>
      <c r="B172" s="204"/>
      <c r="C172" s="205" t="s">
        <v>231</v>
      </c>
      <c r="D172" s="205" t="s">
        <v>170</v>
      </c>
      <c r="E172" s="206" t="s">
        <v>1492</v>
      </c>
      <c r="F172" s="207" t="s">
        <v>1493</v>
      </c>
      <c r="G172" s="208" t="s">
        <v>462</v>
      </c>
      <c r="H172" s="209">
        <v>375</v>
      </c>
      <c r="I172" s="210"/>
      <c r="J172" s="210"/>
      <c r="K172" s="211">
        <f>ROUND(P172*H172,2)</f>
        <v>0</v>
      </c>
      <c r="L172" s="207" t="s">
        <v>174</v>
      </c>
      <c r="M172" s="39"/>
      <c r="N172" s="212" t="s">
        <v>1</v>
      </c>
      <c r="O172" s="213" t="s">
        <v>43</v>
      </c>
      <c r="P172" s="214">
        <f>I172+J172</f>
        <v>0</v>
      </c>
      <c r="Q172" s="214">
        <f>ROUND(I172*H172,2)</f>
        <v>0</v>
      </c>
      <c r="R172" s="214">
        <f>ROUND(J172*H172,2)</f>
        <v>0</v>
      </c>
      <c r="S172" s="77"/>
      <c r="T172" s="215">
        <f>S172*H172</f>
        <v>0</v>
      </c>
      <c r="U172" s="215">
        <v>0</v>
      </c>
      <c r="V172" s="215">
        <f>U172*H172</f>
        <v>0</v>
      </c>
      <c r="W172" s="215">
        <v>0</v>
      </c>
      <c r="X172" s="216">
        <f>W172*H172</f>
        <v>0</v>
      </c>
      <c r="Y172" s="38"/>
      <c r="Z172" s="38"/>
      <c r="AA172" s="38"/>
      <c r="AB172" s="38"/>
      <c r="AC172" s="38"/>
      <c r="AD172" s="38"/>
      <c r="AE172" s="38"/>
      <c r="AR172" s="217" t="s">
        <v>246</v>
      </c>
      <c r="AT172" s="217" t="s">
        <v>170</v>
      </c>
      <c r="AU172" s="217" t="s">
        <v>89</v>
      </c>
      <c r="AY172" s="19" t="s">
        <v>167</v>
      </c>
      <c r="BE172" s="218">
        <f>IF(O172="základní",K172,0)</f>
        <v>0</v>
      </c>
      <c r="BF172" s="218">
        <f>IF(O172="snížená",K172,0)</f>
        <v>0</v>
      </c>
      <c r="BG172" s="218">
        <f>IF(O172="zákl. přenesená",K172,0)</f>
        <v>0</v>
      </c>
      <c r="BH172" s="218">
        <f>IF(O172="sníž. přenesená",K172,0)</f>
        <v>0</v>
      </c>
      <c r="BI172" s="218">
        <f>IF(O172="nulová",K172,0)</f>
        <v>0</v>
      </c>
      <c r="BJ172" s="19" t="s">
        <v>87</v>
      </c>
      <c r="BK172" s="218">
        <f>ROUND(P172*H172,2)</f>
        <v>0</v>
      </c>
      <c r="BL172" s="19" t="s">
        <v>246</v>
      </c>
      <c r="BM172" s="217" t="s">
        <v>1494</v>
      </c>
    </row>
    <row r="173" s="2" customFormat="1">
      <c r="A173" s="38"/>
      <c r="B173" s="39"/>
      <c r="C173" s="38"/>
      <c r="D173" s="219" t="s">
        <v>177</v>
      </c>
      <c r="E173" s="38"/>
      <c r="F173" s="220" t="s">
        <v>1495</v>
      </c>
      <c r="G173" s="38"/>
      <c r="H173" s="38"/>
      <c r="I173" s="134"/>
      <c r="J173" s="134"/>
      <c r="K173" s="38"/>
      <c r="L173" s="38"/>
      <c r="M173" s="39"/>
      <c r="N173" s="221"/>
      <c r="O173" s="222"/>
      <c r="P173" s="77"/>
      <c r="Q173" s="77"/>
      <c r="R173" s="77"/>
      <c r="S173" s="77"/>
      <c r="T173" s="77"/>
      <c r="U173" s="77"/>
      <c r="V173" s="77"/>
      <c r="W173" s="77"/>
      <c r="X173" s="78"/>
      <c r="Y173" s="38"/>
      <c r="Z173" s="38"/>
      <c r="AA173" s="38"/>
      <c r="AB173" s="38"/>
      <c r="AC173" s="38"/>
      <c r="AD173" s="38"/>
      <c r="AE173" s="38"/>
      <c r="AT173" s="19" t="s">
        <v>177</v>
      </c>
      <c r="AU173" s="19" t="s">
        <v>89</v>
      </c>
    </row>
    <row r="174" s="13" customFormat="1">
      <c r="A174" s="13"/>
      <c r="B174" s="228"/>
      <c r="C174" s="13"/>
      <c r="D174" s="219" t="s">
        <v>291</v>
      </c>
      <c r="E174" s="229" t="s">
        <v>1</v>
      </c>
      <c r="F174" s="230" t="s">
        <v>1466</v>
      </c>
      <c r="G174" s="13"/>
      <c r="H174" s="231">
        <v>375</v>
      </c>
      <c r="I174" s="232"/>
      <c r="J174" s="232"/>
      <c r="K174" s="13"/>
      <c r="L174" s="13"/>
      <c r="M174" s="228"/>
      <c r="N174" s="233"/>
      <c r="O174" s="234"/>
      <c r="P174" s="234"/>
      <c r="Q174" s="234"/>
      <c r="R174" s="234"/>
      <c r="S174" s="234"/>
      <c r="T174" s="234"/>
      <c r="U174" s="234"/>
      <c r="V174" s="234"/>
      <c r="W174" s="234"/>
      <c r="X174" s="235"/>
      <c r="Y174" s="13"/>
      <c r="Z174" s="13"/>
      <c r="AA174" s="13"/>
      <c r="AB174" s="13"/>
      <c r="AC174" s="13"/>
      <c r="AD174" s="13"/>
      <c r="AE174" s="13"/>
      <c r="AT174" s="229" t="s">
        <v>291</v>
      </c>
      <c r="AU174" s="229" t="s">
        <v>89</v>
      </c>
      <c r="AV174" s="13" t="s">
        <v>89</v>
      </c>
      <c r="AW174" s="13" t="s">
        <v>4</v>
      </c>
      <c r="AX174" s="13" t="s">
        <v>87</v>
      </c>
      <c r="AY174" s="229" t="s">
        <v>167</v>
      </c>
    </row>
    <row r="175" s="2" customFormat="1" ht="24" customHeight="1">
      <c r="A175" s="38"/>
      <c r="B175" s="204"/>
      <c r="C175" s="260" t="s">
        <v>235</v>
      </c>
      <c r="D175" s="260" t="s">
        <v>648</v>
      </c>
      <c r="E175" s="261" t="s">
        <v>1496</v>
      </c>
      <c r="F175" s="262" t="s">
        <v>1497</v>
      </c>
      <c r="G175" s="263" t="s">
        <v>1218</v>
      </c>
      <c r="H175" s="264">
        <v>375</v>
      </c>
      <c r="I175" s="265"/>
      <c r="J175" s="266"/>
      <c r="K175" s="267">
        <f>ROUND(P175*H175,2)</f>
        <v>0</v>
      </c>
      <c r="L175" s="262" t="s">
        <v>174</v>
      </c>
      <c r="M175" s="268"/>
      <c r="N175" s="269" t="s">
        <v>1</v>
      </c>
      <c r="O175" s="213" t="s">
        <v>43</v>
      </c>
      <c r="P175" s="214">
        <f>I175+J175</f>
        <v>0</v>
      </c>
      <c r="Q175" s="214">
        <f>ROUND(I175*H175,2)</f>
        <v>0</v>
      </c>
      <c r="R175" s="214">
        <f>ROUND(J175*H175,2)</f>
        <v>0</v>
      </c>
      <c r="S175" s="77"/>
      <c r="T175" s="215">
        <f>S175*H175</f>
        <v>0</v>
      </c>
      <c r="U175" s="215">
        <v>0.001</v>
      </c>
      <c r="V175" s="215">
        <f>U175*H175</f>
        <v>0.375</v>
      </c>
      <c r="W175" s="215">
        <v>0</v>
      </c>
      <c r="X175" s="216">
        <f>W175*H175</f>
        <v>0</v>
      </c>
      <c r="Y175" s="38"/>
      <c r="Z175" s="38"/>
      <c r="AA175" s="38"/>
      <c r="AB175" s="38"/>
      <c r="AC175" s="38"/>
      <c r="AD175" s="38"/>
      <c r="AE175" s="38"/>
      <c r="AR175" s="217" t="s">
        <v>370</v>
      </c>
      <c r="AT175" s="217" t="s">
        <v>648</v>
      </c>
      <c r="AU175" s="217" t="s">
        <v>89</v>
      </c>
      <c r="AY175" s="19" t="s">
        <v>167</v>
      </c>
      <c r="BE175" s="218">
        <f>IF(O175="základní",K175,0)</f>
        <v>0</v>
      </c>
      <c r="BF175" s="218">
        <f>IF(O175="snížená",K175,0)</f>
        <v>0</v>
      </c>
      <c r="BG175" s="218">
        <f>IF(O175="zákl. přenesená",K175,0)</f>
        <v>0</v>
      </c>
      <c r="BH175" s="218">
        <f>IF(O175="sníž. přenesená",K175,0)</f>
        <v>0</v>
      </c>
      <c r="BI175" s="218">
        <f>IF(O175="nulová",K175,0)</f>
        <v>0</v>
      </c>
      <c r="BJ175" s="19" t="s">
        <v>87</v>
      </c>
      <c r="BK175" s="218">
        <f>ROUND(P175*H175,2)</f>
        <v>0</v>
      </c>
      <c r="BL175" s="19" t="s">
        <v>246</v>
      </c>
      <c r="BM175" s="217" t="s">
        <v>1498</v>
      </c>
    </row>
    <row r="176" s="2" customFormat="1">
      <c r="A176" s="38"/>
      <c r="B176" s="39"/>
      <c r="C176" s="38"/>
      <c r="D176" s="219" t="s">
        <v>177</v>
      </c>
      <c r="E176" s="38"/>
      <c r="F176" s="220" t="s">
        <v>1497</v>
      </c>
      <c r="G176" s="38"/>
      <c r="H176" s="38"/>
      <c r="I176" s="134"/>
      <c r="J176" s="134"/>
      <c r="K176" s="38"/>
      <c r="L176" s="38"/>
      <c r="M176" s="39"/>
      <c r="N176" s="221"/>
      <c r="O176" s="222"/>
      <c r="P176" s="77"/>
      <c r="Q176" s="77"/>
      <c r="R176" s="77"/>
      <c r="S176" s="77"/>
      <c r="T176" s="77"/>
      <c r="U176" s="77"/>
      <c r="V176" s="77"/>
      <c r="W176" s="77"/>
      <c r="X176" s="78"/>
      <c r="Y176" s="38"/>
      <c r="Z176" s="38"/>
      <c r="AA176" s="38"/>
      <c r="AB176" s="38"/>
      <c r="AC176" s="38"/>
      <c r="AD176" s="38"/>
      <c r="AE176" s="38"/>
      <c r="AT176" s="19" t="s">
        <v>177</v>
      </c>
      <c r="AU176" s="19" t="s">
        <v>89</v>
      </c>
    </row>
    <row r="177" s="2" customFormat="1" ht="24" customHeight="1">
      <c r="A177" s="38"/>
      <c r="B177" s="204"/>
      <c r="C177" s="205" t="s">
        <v>9</v>
      </c>
      <c r="D177" s="205" t="s">
        <v>170</v>
      </c>
      <c r="E177" s="206" t="s">
        <v>1499</v>
      </c>
      <c r="F177" s="207" t="s">
        <v>1500</v>
      </c>
      <c r="G177" s="208" t="s">
        <v>500</v>
      </c>
      <c r="H177" s="209">
        <v>24</v>
      </c>
      <c r="I177" s="210"/>
      <c r="J177" s="210"/>
      <c r="K177" s="211">
        <f>ROUND(P177*H177,2)</f>
        <v>0</v>
      </c>
      <c r="L177" s="207" t="s">
        <v>174</v>
      </c>
      <c r="M177" s="39"/>
      <c r="N177" s="212" t="s">
        <v>1</v>
      </c>
      <c r="O177" s="213" t="s">
        <v>43</v>
      </c>
      <c r="P177" s="214">
        <f>I177+J177</f>
        <v>0</v>
      </c>
      <c r="Q177" s="214">
        <f>ROUND(I177*H177,2)</f>
        <v>0</v>
      </c>
      <c r="R177" s="214">
        <f>ROUND(J177*H177,2)</f>
        <v>0</v>
      </c>
      <c r="S177" s="77"/>
      <c r="T177" s="215">
        <f>S177*H177</f>
        <v>0</v>
      </c>
      <c r="U177" s="215">
        <v>0</v>
      </c>
      <c r="V177" s="215">
        <f>U177*H177</f>
        <v>0</v>
      </c>
      <c r="W177" s="215">
        <v>0</v>
      </c>
      <c r="X177" s="216">
        <f>W177*H177</f>
        <v>0</v>
      </c>
      <c r="Y177" s="38"/>
      <c r="Z177" s="38"/>
      <c r="AA177" s="38"/>
      <c r="AB177" s="38"/>
      <c r="AC177" s="38"/>
      <c r="AD177" s="38"/>
      <c r="AE177" s="38"/>
      <c r="AR177" s="217" t="s">
        <v>246</v>
      </c>
      <c r="AT177" s="217" t="s">
        <v>170</v>
      </c>
      <c r="AU177" s="217" t="s">
        <v>89</v>
      </c>
      <c r="AY177" s="19" t="s">
        <v>167</v>
      </c>
      <c r="BE177" s="218">
        <f>IF(O177="základní",K177,0)</f>
        <v>0</v>
      </c>
      <c r="BF177" s="218">
        <f>IF(O177="snížená",K177,0)</f>
        <v>0</v>
      </c>
      <c r="BG177" s="218">
        <f>IF(O177="zákl. přenesená",K177,0)</f>
        <v>0</v>
      </c>
      <c r="BH177" s="218">
        <f>IF(O177="sníž. přenesená",K177,0)</f>
        <v>0</v>
      </c>
      <c r="BI177" s="218">
        <f>IF(O177="nulová",K177,0)</f>
        <v>0</v>
      </c>
      <c r="BJ177" s="19" t="s">
        <v>87</v>
      </c>
      <c r="BK177" s="218">
        <f>ROUND(P177*H177,2)</f>
        <v>0</v>
      </c>
      <c r="BL177" s="19" t="s">
        <v>246</v>
      </c>
      <c r="BM177" s="217" t="s">
        <v>1501</v>
      </c>
    </row>
    <row r="178" s="2" customFormat="1">
      <c r="A178" s="38"/>
      <c r="B178" s="39"/>
      <c r="C178" s="38"/>
      <c r="D178" s="219" t="s">
        <v>177</v>
      </c>
      <c r="E178" s="38"/>
      <c r="F178" s="220" t="s">
        <v>1502</v>
      </c>
      <c r="G178" s="38"/>
      <c r="H178" s="38"/>
      <c r="I178" s="134"/>
      <c r="J178" s="134"/>
      <c r="K178" s="38"/>
      <c r="L178" s="38"/>
      <c r="M178" s="39"/>
      <c r="N178" s="221"/>
      <c r="O178" s="222"/>
      <c r="P178" s="77"/>
      <c r="Q178" s="77"/>
      <c r="R178" s="77"/>
      <c r="S178" s="77"/>
      <c r="T178" s="77"/>
      <c r="U178" s="77"/>
      <c r="V178" s="77"/>
      <c r="W178" s="77"/>
      <c r="X178" s="78"/>
      <c r="Y178" s="38"/>
      <c r="Z178" s="38"/>
      <c r="AA178" s="38"/>
      <c r="AB178" s="38"/>
      <c r="AC178" s="38"/>
      <c r="AD178" s="38"/>
      <c r="AE178" s="38"/>
      <c r="AT178" s="19" t="s">
        <v>177</v>
      </c>
      <c r="AU178" s="19" t="s">
        <v>89</v>
      </c>
    </row>
    <row r="179" s="2" customFormat="1">
      <c r="A179" s="38"/>
      <c r="B179" s="39"/>
      <c r="C179" s="38"/>
      <c r="D179" s="219" t="s">
        <v>288</v>
      </c>
      <c r="E179" s="38"/>
      <c r="F179" s="223" t="s">
        <v>1503</v>
      </c>
      <c r="G179" s="38"/>
      <c r="H179" s="38"/>
      <c r="I179" s="134"/>
      <c r="J179" s="134"/>
      <c r="K179" s="38"/>
      <c r="L179" s="38"/>
      <c r="M179" s="39"/>
      <c r="N179" s="221"/>
      <c r="O179" s="222"/>
      <c r="P179" s="77"/>
      <c r="Q179" s="77"/>
      <c r="R179" s="77"/>
      <c r="S179" s="77"/>
      <c r="T179" s="77"/>
      <c r="U179" s="77"/>
      <c r="V179" s="77"/>
      <c r="W179" s="77"/>
      <c r="X179" s="78"/>
      <c r="Y179" s="38"/>
      <c r="Z179" s="38"/>
      <c r="AA179" s="38"/>
      <c r="AB179" s="38"/>
      <c r="AC179" s="38"/>
      <c r="AD179" s="38"/>
      <c r="AE179" s="38"/>
      <c r="AT179" s="19" t="s">
        <v>288</v>
      </c>
      <c r="AU179" s="19" t="s">
        <v>89</v>
      </c>
    </row>
    <row r="180" s="2" customFormat="1" ht="24" customHeight="1">
      <c r="A180" s="38"/>
      <c r="B180" s="204"/>
      <c r="C180" s="260" t="s">
        <v>246</v>
      </c>
      <c r="D180" s="260" t="s">
        <v>648</v>
      </c>
      <c r="E180" s="261" t="s">
        <v>1504</v>
      </c>
      <c r="F180" s="262" t="s">
        <v>1505</v>
      </c>
      <c r="G180" s="263" t="s">
        <v>500</v>
      </c>
      <c r="H180" s="264">
        <v>8</v>
      </c>
      <c r="I180" s="265"/>
      <c r="J180" s="266"/>
      <c r="K180" s="267">
        <f>ROUND(P180*H180,2)</f>
        <v>0</v>
      </c>
      <c r="L180" s="262" t="s">
        <v>174</v>
      </c>
      <c r="M180" s="268"/>
      <c r="N180" s="269" t="s">
        <v>1</v>
      </c>
      <c r="O180" s="213" t="s">
        <v>43</v>
      </c>
      <c r="P180" s="214">
        <f>I180+J180</f>
        <v>0</v>
      </c>
      <c r="Q180" s="214">
        <f>ROUND(I180*H180,2)</f>
        <v>0</v>
      </c>
      <c r="R180" s="214">
        <f>ROUND(J180*H180,2)</f>
        <v>0</v>
      </c>
      <c r="S180" s="77"/>
      <c r="T180" s="215">
        <f>S180*H180</f>
        <v>0</v>
      </c>
      <c r="U180" s="215">
        <v>0.00016000000000000001</v>
      </c>
      <c r="V180" s="215">
        <f>U180*H180</f>
        <v>0.0012800000000000001</v>
      </c>
      <c r="W180" s="215">
        <v>0</v>
      </c>
      <c r="X180" s="216">
        <f>W180*H180</f>
        <v>0</v>
      </c>
      <c r="Y180" s="38"/>
      <c r="Z180" s="38"/>
      <c r="AA180" s="38"/>
      <c r="AB180" s="38"/>
      <c r="AC180" s="38"/>
      <c r="AD180" s="38"/>
      <c r="AE180" s="38"/>
      <c r="AR180" s="217" t="s">
        <v>370</v>
      </c>
      <c r="AT180" s="217" t="s">
        <v>648</v>
      </c>
      <c r="AU180" s="217" t="s">
        <v>89</v>
      </c>
      <c r="AY180" s="19" t="s">
        <v>167</v>
      </c>
      <c r="BE180" s="218">
        <f>IF(O180="základní",K180,0)</f>
        <v>0</v>
      </c>
      <c r="BF180" s="218">
        <f>IF(O180="snížená",K180,0)</f>
        <v>0</v>
      </c>
      <c r="BG180" s="218">
        <f>IF(O180="zákl. přenesená",K180,0)</f>
        <v>0</v>
      </c>
      <c r="BH180" s="218">
        <f>IF(O180="sníž. přenesená",K180,0)</f>
        <v>0</v>
      </c>
      <c r="BI180" s="218">
        <f>IF(O180="nulová",K180,0)</f>
        <v>0</v>
      </c>
      <c r="BJ180" s="19" t="s">
        <v>87</v>
      </c>
      <c r="BK180" s="218">
        <f>ROUND(P180*H180,2)</f>
        <v>0</v>
      </c>
      <c r="BL180" s="19" t="s">
        <v>246</v>
      </c>
      <c r="BM180" s="217" t="s">
        <v>1506</v>
      </c>
    </row>
    <row r="181" s="2" customFormat="1">
      <c r="A181" s="38"/>
      <c r="B181" s="39"/>
      <c r="C181" s="38"/>
      <c r="D181" s="219" t="s">
        <v>177</v>
      </c>
      <c r="E181" s="38"/>
      <c r="F181" s="220" t="s">
        <v>1505</v>
      </c>
      <c r="G181" s="38"/>
      <c r="H181" s="38"/>
      <c r="I181" s="134"/>
      <c r="J181" s="134"/>
      <c r="K181" s="38"/>
      <c r="L181" s="38"/>
      <c r="M181" s="39"/>
      <c r="N181" s="221"/>
      <c r="O181" s="222"/>
      <c r="P181" s="77"/>
      <c r="Q181" s="77"/>
      <c r="R181" s="77"/>
      <c r="S181" s="77"/>
      <c r="T181" s="77"/>
      <c r="U181" s="77"/>
      <c r="V181" s="77"/>
      <c r="W181" s="77"/>
      <c r="X181" s="78"/>
      <c r="Y181" s="38"/>
      <c r="Z181" s="38"/>
      <c r="AA181" s="38"/>
      <c r="AB181" s="38"/>
      <c r="AC181" s="38"/>
      <c r="AD181" s="38"/>
      <c r="AE181" s="38"/>
      <c r="AT181" s="19" t="s">
        <v>177</v>
      </c>
      <c r="AU181" s="19" t="s">
        <v>89</v>
      </c>
    </row>
    <row r="182" s="2" customFormat="1" ht="24" customHeight="1">
      <c r="A182" s="38"/>
      <c r="B182" s="204"/>
      <c r="C182" s="260" t="s">
        <v>250</v>
      </c>
      <c r="D182" s="260" t="s">
        <v>648</v>
      </c>
      <c r="E182" s="261" t="s">
        <v>1507</v>
      </c>
      <c r="F182" s="262" t="s">
        <v>1508</v>
      </c>
      <c r="G182" s="263" t="s">
        <v>500</v>
      </c>
      <c r="H182" s="264">
        <v>16</v>
      </c>
      <c r="I182" s="265"/>
      <c r="J182" s="266"/>
      <c r="K182" s="267">
        <f>ROUND(P182*H182,2)</f>
        <v>0</v>
      </c>
      <c r="L182" s="262" t="s">
        <v>174</v>
      </c>
      <c r="M182" s="268"/>
      <c r="N182" s="269" t="s">
        <v>1</v>
      </c>
      <c r="O182" s="213" t="s">
        <v>43</v>
      </c>
      <c r="P182" s="214">
        <f>I182+J182</f>
        <v>0</v>
      </c>
      <c r="Q182" s="214">
        <f>ROUND(I182*H182,2)</f>
        <v>0</v>
      </c>
      <c r="R182" s="214">
        <f>ROUND(J182*H182,2)</f>
        <v>0</v>
      </c>
      <c r="S182" s="77"/>
      <c r="T182" s="215">
        <f>S182*H182</f>
        <v>0</v>
      </c>
      <c r="U182" s="215">
        <v>0.00069999999999999999</v>
      </c>
      <c r="V182" s="215">
        <f>U182*H182</f>
        <v>0.0112</v>
      </c>
      <c r="W182" s="215">
        <v>0</v>
      </c>
      <c r="X182" s="216">
        <f>W182*H182</f>
        <v>0</v>
      </c>
      <c r="Y182" s="38"/>
      <c r="Z182" s="38"/>
      <c r="AA182" s="38"/>
      <c r="AB182" s="38"/>
      <c r="AC182" s="38"/>
      <c r="AD182" s="38"/>
      <c r="AE182" s="38"/>
      <c r="AR182" s="217" t="s">
        <v>370</v>
      </c>
      <c r="AT182" s="217" t="s">
        <v>648</v>
      </c>
      <c r="AU182" s="217" t="s">
        <v>89</v>
      </c>
      <c r="AY182" s="19" t="s">
        <v>167</v>
      </c>
      <c r="BE182" s="218">
        <f>IF(O182="základní",K182,0)</f>
        <v>0</v>
      </c>
      <c r="BF182" s="218">
        <f>IF(O182="snížená",K182,0)</f>
        <v>0</v>
      </c>
      <c r="BG182" s="218">
        <f>IF(O182="zákl. přenesená",K182,0)</f>
        <v>0</v>
      </c>
      <c r="BH182" s="218">
        <f>IF(O182="sníž. přenesená",K182,0)</f>
        <v>0</v>
      </c>
      <c r="BI182" s="218">
        <f>IF(O182="nulová",K182,0)</f>
        <v>0</v>
      </c>
      <c r="BJ182" s="19" t="s">
        <v>87</v>
      </c>
      <c r="BK182" s="218">
        <f>ROUND(P182*H182,2)</f>
        <v>0</v>
      </c>
      <c r="BL182" s="19" t="s">
        <v>246</v>
      </c>
      <c r="BM182" s="217" t="s">
        <v>1509</v>
      </c>
    </row>
    <row r="183" s="2" customFormat="1">
      <c r="A183" s="38"/>
      <c r="B183" s="39"/>
      <c r="C183" s="38"/>
      <c r="D183" s="219" t="s">
        <v>177</v>
      </c>
      <c r="E183" s="38"/>
      <c r="F183" s="220" t="s">
        <v>1508</v>
      </c>
      <c r="G183" s="38"/>
      <c r="H183" s="38"/>
      <c r="I183" s="134"/>
      <c r="J183" s="134"/>
      <c r="K183" s="38"/>
      <c r="L183" s="38"/>
      <c r="M183" s="39"/>
      <c r="N183" s="221"/>
      <c r="O183" s="222"/>
      <c r="P183" s="77"/>
      <c r="Q183" s="77"/>
      <c r="R183" s="77"/>
      <c r="S183" s="77"/>
      <c r="T183" s="77"/>
      <c r="U183" s="77"/>
      <c r="V183" s="77"/>
      <c r="W183" s="77"/>
      <c r="X183" s="78"/>
      <c r="Y183" s="38"/>
      <c r="Z183" s="38"/>
      <c r="AA183" s="38"/>
      <c r="AB183" s="38"/>
      <c r="AC183" s="38"/>
      <c r="AD183" s="38"/>
      <c r="AE183" s="38"/>
      <c r="AT183" s="19" t="s">
        <v>177</v>
      </c>
      <c r="AU183" s="19" t="s">
        <v>89</v>
      </c>
    </row>
    <row r="184" s="2" customFormat="1" ht="16.5" customHeight="1">
      <c r="A184" s="38"/>
      <c r="B184" s="204"/>
      <c r="C184" s="205" t="s">
        <v>255</v>
      </c>
      <c r="D184" s="205" t="s">
        <v>170</v>
      </c>
      <c r="E184" s="206" t="s">
        <v>1510</v>
      </c>
      <c r="F184" s="207" t="s">
        <v>1511</v>
      </c>
      <c r="G184" s="208" t="s">
        <v>500</v>
      </c>
      <c r="H184" s="209">
        <v>6</v>
      </c>
      <c r="I184" s="210"/>
      <c r="J184" s="210"/>
      <c r="K184" s="211">
        <f>ROUND(P184*H184,2)</f>
        <v>0</v>
      </c>
      <c r="L184" s="207" t="s">
        <v>1</v>
      </c>
      <c r="M184" s="39"/>
      <c r="N184" s="212" t="s">
        <v>1</v>
      </c>
      <c r="O184" s="213" t="s">
        <v>43</v>
      </c>
      <c r="P184" s="214">
        <f>I184+J184</f>
        <v>0</v>
      </c>
      <c r="Q184" s="214">
        <f>ROUND(I184*H184,2)</f>
        <v>0</v>
      </c>
      <c r="R184" s="214">
        <f>ROUND(J184*H184,2)</f>
        <v>0</v>
      </c>
      <c r="S184" s="77"/>
      <c r="T184" s="215">
        <f>S184*H184</f>
        <v>0</v>
      </c>
      <c r="U184" s="215">
        <v>0</v>
      </c>
      <c r="V184" s="215">
        <f>U184*H184</f>
        <v>0</v>
      </c>
      <c r="W184" s="215">
        <v>0</v>
      </c>
      <c r="X184" s="216">
        <f>W184*H184</f>
        <v>0</v>
      </c>
      <c r="Y184" s="38"/>
      <c r="Z184" s="38"/>
      <c r="AA184" s="38"/>
      <c r="AB184" s="38"/>
      <c r="AC184" s="38"/>
      <c r="AD184" s="38"/>
      <c r="AE184" s="38"/>
      <c r="AR184" s="217" t="s">
        <v>246</v>
      </c>
      <c r="AT184" s="217" t="s">
        <v>170</v>
      </c>
      <c r="AU184" s="217" t="s">
        <v>89</v>
      </c>
      <c r="AY184" s="19" t="s">
        <v>167</v>
      </c>
      <c r="BE184" s="218">
        <f>IF(O184="základní",K184,0)</f>
        <v>0</v>
      </c>
      <c r="BF184" s="218">
        <f>IF(O184="snížená",K184,0)</f>
        <v>0</v>
      </c>
      <c r="BG184" s="218">
        <f>IF(O184="zákl. přenesená",K184,0)</f>
        <v>0</v>
      </c>
      <c r="BH184" s="218">
        <f>IF(O184="sníž. přenesená",K184,0)</f>
        <v>0</v>
      </c>
      <c r="BI184" s="218">
        <f>IF(O184="nulová",K184,0)</f>
        <v>0</v>
      </c>
      <c r="BJ184" s="19" t="s">
        <v>87</v>
      </c>
      <c r="BK184" s="218">
        <f>ROUND(P184*H184,2)</f>
        <v>0</v>
      </c>
      <c r="BL184" s="19" t="s">
        <v>246</v>
      </c>
      <c r="BM184" s="217" t="s">
        <v>1512</v>
      </c>
    </row>
    <row r="185" s="2" customFormat="1">
      <c r="A185" s="38"/>
      <c r="B185" s="39"/>
      <c r="C185" s="38"/>
      <c r="D185" s="219" t="s">
        <v>177</v>
      </c>
      <c r="E185" s="38"/>
      <c r="F185" s="220" t="s">
        <v>1511</v>
      </c>
      <c r="G185" s="38"/>
      <c r="H185" s="38"/>
      <c r="I185" s="134"/>
      <c r="J185" s="134"/>
      <c r="K185" s="38"/>
      <c r="L185" s="38"/>
      <c r="M185" s="39"/>
      <c r="N185" s="221"/>
      <c r="O185" s="222"/>
      <c r="P185" s="77"/>
      <c r="Q185" s="77"/>
      <c r="R185" s="77"/>
      <c r="S185" s="77"/>
      <c r="T185" s="77"/>
      <c r="U185" s="77"/>
      <c r="V185" s="77"/>
      <c r="W185" s="77"/>
      <c r="X185" s="78"/>
      <c r="Y185" s="38"/>
      <c r="Z185" s="38"/>
      <c r="AA185" s="38"/>
      <c r="AB185" s="38"/>
      <c r="AC185" s="38"/>
      <c r="AD185" s="38"/>
      <c r="AE185" s="38"/>
      <c r="AT185" s="19" t="s">
        <v>177</v>
      </c>
      <c r="AU185" s="19" t="s">
        <v>89</v>
      </c>
    </row>
    <row r="186" s="2" customFormat="1" ht="16.5" customHeight="1">
      <c r="A186" s="38"/>
      <c r="B186" s="204"/>
      <c r="C186" s="260" t="s">
        <v>261</v>
      </c>
      <c r="D186" s="260" t="s">
        <v>648</v>
      </c>
      <c r="E186" s="261" t="s">
        <v>915</v>
      </c>
      <c r="F186" s="262" t="s">
        <v>1513</v>
      </c>
      <c r="G186" s="263" t="s">
        <v>500</v>
      </c>
      <c r="H186" s="264">
        <v>6</v>
      </c>
      <c r="I186" s="265"/>
      <c r="J186" s="266"/>
      <c r="K186" s="267">
        <f>ROUND(P186*H186,2)</f>
        <v>0</v>
      </c>
      <c r="L186" s="262" t="s">
        <v>1</v>
      </c>
      <c r="M186" s="268"/>
      <c r="N186" s="269" t="s">
        <v>1</v>
      </c>
      <c r="O186" s="213" t="s">
        <v>43</v>
      </c>
      <c r="P186" s="214">
        <f>I186+J186</f>
        <v>0</v>
      </c>
      <c r="Q186" s="214">
        <f>ROUND(I186*H186,2)</f>
        <v>0</v>
      </c>
      <c r="R186" s="214">
        <f>ROUND(J186*H186,2)</f>
        <v>0</v>
      </c>
      <c r="S186" s="77"/>
      <c r="T186" s="215">
        <f>S186*H186</f>
        <v>0</v>
      </c>
      <c r="U186" s="215">
        <v>0</v>
      </c>
      <c r="V186" s="215">
        <f>U186*H186</f>
        <v>0</v>
      </c>
      <c r="W186" s="215">
        <v>0</v>
      </c>
      <c r="X186" s="216">
        <f>W186*H186</f>
        <v>0</v>
      </c>
      <c r="Y186" s="38"/>
      <c r="Z186" s="38"/>
      <c r="AA186" s="38"/>
      <c r="AB186" s="38"/>
      <c r="AC186" s="38"/>
      <c r="AD186" s="38"/>
      <c r="AE186" s="38"/>
      <c r="AR186" s="217" t="s">
        <v>370</v>
      </c>
      <c r="AT186" s="217" t="s">
        <v>648</v>
      </c>
      <c r="AU186" s="217" t="s">
        <v>89</v>
      </c>
      <c r="AY186" s="19" t="s">
        <v>167</v>
      </c>
      <c r="BE186" s="218">
        <f>IF(O186="základní",K186,0)</f>
        <v>0</v>
      </c>
      <c r="BF186" s="218">
        <f>IF(O186="snížená",K186,0)</f>
        <v>0</v>
      </c>
      <c r="BG186" s="218">
        <f>IF(O186="zákl. přenesená",K186,0)</f>
        <v>0</v>
      </c>
      <c r="BH186" s="218">
        <f>IF(O186="sníž. přenesená",K186,0)</f>
        <v>0</v>
      </c>
      <c r="BI186" s="218">
        <f>IF(O186="nulová",K186,0)</f>
        <v>0</v>
      </c>
      <c r="BJ186" s="19" t="s">
        <v>87</v>
      </c>
      <c r="BK186" s="218">
        <f>ROUND(P186*H186,2)</f>
        <v>0</v>
      </c>
      <c r="BL186" s="19" t="s">
        <v>246</v>
      </c>
      <c r="BM186" s="217" t="s">
        <v>1514</v>
      </c>
    </row>
    <row r="187" s="2" customFormat="1">
      <c r="A187" s="38"/>
      <c r="B187" s="39"/>
      <c r="C187" s="38"/>
      <c r="D187" s="219" t="s">
        <v>177</v>
      </c>
      <c r="E187" s="38"/>
      <c r="F187" s="220" t="s">
        <v>1513</v>
      </c>
      <c r="G187" s="38"/>
      <c r="H187" s="38"/>
      <c r="I187" s="134"/>
      <c r="J187" s="134"/>
      <c r="K187" s="38"/>
      <c r="L187" s="38"/>
      <c r="M187" s="39"/>
      <c r="N187" s="221"/>
      <c r="O187" s="222"/>
      <c r="P187" s="77"/>
      <c r="Q187" s="77"/>
      <c r="R187" s="77"/>
      <c r="S187" s="77"/>
      <c r="T187" s="77"/>
      <c r="U187" s="77"/>
      <c r="V187" s="77"/>
      <c r="W187" s="77"/>
      <c r="X187" s="78"/>
      <c r="Y187" s="38"/>
      <c r="Z187" s="38"/>
      <c r="AA187" s="38"/>
      <c r="AB187" s="38"/>
      <c r="AC187" s="38"/>
      <c r="AD187" s="38"/>
      <c r="AE187" s="38"/>
      <c r="AT187" s="19" t="s">
        <v>177</v>
      </c>
      <c r="AU187" s="19" t="s">
        <v>89</v>
      </c>
    </row>
    <row r="188" s="2" customFormat="1" ht="16.5" customHeight="1">
      <c r="A188" s="38"/>
      <c r="B188" s="204"/>
      <c r="C188" s="205" t="s">
        <v>266</v>
      </c>
      <c r="D188" s="205" t="s">
        <v>170</v>
      </c>
      <c r="E188" s="206" t="s">
        <v>1515</v>
      </c>
      <c r="F188" s="207" t="s">
        <v>1516</v>
      </c>
      <c r="G188" s="208" t="s">
        <v>500</v>
      </c>
      <c r="H188" s="209">
        <v>8</v>
      </c>
      <c r="I188" s="210"/>
      <c r="J188" s="210"/>
      <c r="K188" s="211">
        <f>ROUND(P188*H188,2)</f>
        <v>0</v>
      </c>
      <c r="L188" s="207" t="s">
        <v>1</v>
      </c>
      <c r="M188" s="39"/>
      <c r="N188" s="212" t="s">
        <v>1</v>
      </c>
      <c r="O188" s="213" t="s">
        <v>43</v>
      </c>
      <c r="P188" s="214">
        <f>I188+J188</f>
        <v>0</v>
      </c>
      <c r="Q188" s="214">
        <f>ROUND(I188*H188,2)</f>
        <v>0</v>
      </c>
      <c r="R188" s="214">
        <f>ROUND(J188*H188,2)</f>
        <v>0</v>
      </c>
      <c r="S188" s="77"/>
      <c r="T188" s="215">
        <f>S188*H188</f>
        <v>0</v>
      </c>
      <c r="U188" s="215">
        <v>0</v>
      </c>
      <c r="V188" s="215">
        <f>U188*H188</f>
        <v>0</v>
      </c>
      <c r="W188" s="215">
        <v>0</v>
      </c>
      <c r="X188" s="216">
        <f>W188*H188</f>
        <v>0</v>
      </c>
      <c r="Y188" s="38"/>
      <c r="Z188" s="38"/>
      <c r="AA188" s="38"/>
      <c r="AB188" s="38"/>
      <c r="AC188" s="38"/>
      <c r="AD188" s="38"/>
      <c r="AE188" s="38"/>
      <c r="AR188" s="217" t="s">
        <v>246</v>
      </c>
      <c r="AT188" s="217" t="s">
        <v>170</v>
      </c>
      <c r="AU188" s="217" t="s">
        <v>89</v>
      </c>
      <c r="AY188" s="19" t="s">
        <v>167</v>
      </c>
      <c r="BE188" s="218">
        <f>IF(O188="základní",K188,0)</f>
        <v>0</v>
      </c>
      <c r="BF188" s="218">
        <f>IF(O188="snížená",K188,0)</f>
        <v>0</v>
      </c>
      <c r="BG188" s="218">
        <f>IF(O188="zákl. přenesená",K188,0)</f>
        <v>0</v>
      </c>
      <c r="BH188" s="218">
        <f>IF(O188="sníž. přenesená",K188,0)</f>
        <v>0</v>
      </c>
      <c r="BI188" s="218">
        <f>IF(O188="nulová",K188,0)</f>
        <v>0</v>
      </c>
      <c r="BJ188" s="19" t="s">
        <v>87</v>
      </c>
      <c r="BK188" s="218">
        <f>ROUND(P188*H188,2)</f>
        <v>0</v>
      </c>
      <c r="BL188" s="19" t="s">
        <v>246</v>
      </c>
      <c r="BM188" s="217" t="s">
        <v>1517</v>
      </c>
    </row>
    <row r="189" s="2" customFormat="1">
      <c r="A189" s="38"/>
      <c r="B189" s="39"/>
      <c r="C189" s="38"/>
      <c r="D189" s="219" t="s">
        <v>177</v>
      </c>
      <c r="E189" s="38"/>
      <c r="F189" s="220" t="s">
        <v>1516</v>
      </c>
      <c r="G189" s="38"/>
      <c r="H189" s="38"/>
      <c r="I189" s="134"/>
      <c r="J189" s="134"/>
      <c r="K189" s="38"/>
      <c r="L189" s="38"/>
      <c r="M189" s="39"/>
      <c r="N189" s="221"/>
      <c r="O189" s="222"/>
      <c r="P189" s="77"/>
      <c r="Q189" s="77"/>
      <c r="R189" s="77"/>
      <c r="S189" s="77"/>
      <c r="T189" s="77"/>
      <c r="U189" s="77"/>
      <c r="V189" s="77"/>
      <c r="W189" s="77"/>
      <c r="X189" s="78"/>
      <c r="Y189" s="38"/>
      <c r="Z189" s="38"/>
      <c r="AA189" s="38"/>
      <c r="AB189" s="38"/>
      <c r="AC189" s="38"/>
      <c r="AD189" s="38"/>
      <c r="AE189" s="38"/>
      <c r="AT189" s="19" t="s">
        <v>177</v>
      </c>
      <c r="AU189" s="19" t="s">
        <v>89</v>
      </c>
    </row>
    <row r="190" s="2" customFormat="1" ht="16.5" customHeight="1">
      <c r="A190" s="38"/>
      <c r="B190" s="204"/>
      <c r="C190" s="260" t="s">
        <v>8</v>
      </c>
      <c r="D190" s="260" t="s">
        <v>648</v>
      </c>
      <c r="E190" s="261" t="s">
        <v>1127</v>
      </c>
      <c r="F190" s="262" t="s">
        <v>1518</v>
      </c>
      <c r="G190" s="263" t="s">
        <v>500</v>
      </c>
      <c r="H190" s="264">
        <v>6</v>
      </c>
      <c r="I190" s="265"/>
      <c r="J190" s="266"/>
      <c r="K190" s="267">
        <f>ROUND(P190*H190,2)</f>
        <v>0</v>
      </c>
      <c r="L190" s="262" t="s">
        <v>1</v>
      </c>
      <c r="M190" s="268"/>
      <c r="N190" s="269" t="s">
        <v>1</v>
      </c>
      <c r="O190" s="213" t="s">
        <v>43</v>
      </c>
      <c r="P190" s="214">
        <f>I190+J190</f>
        <v>0</v>
      </c>
      <c r="Q190" s="214">
        <f>ROUND(I190*H190,2)</f>
        <v>0</v>
      </c>
      <c r="R190" s="214">
        <f>ROUND(J190*H190,2)</f>
        <v>0</v>
      </c>
      <c r="S190" s="77"/>
      <c r="T190" s="215">
        <f>S190*H190</f>
        <v>0</v>
      </c>
      <c r="U190" s="215">
        <v>0</v>
      </c>
      <c r="V190" s="215">
        <f>U190*H190</f>
        <v>0</v>
      </c>
      <c r="W190" s="215">
        <v>0</v>
      </c>
      <c r="X190" s="216">
        <f>W190*H190</f>
        <v>0</v>
      </c>
      <c r="Y190" s="38"/>
      <c r="Z190" s="38"/>
      <c r="AA190" s="38"/>
      <c r="AB190" s="38"/>
      <c r="AC190" s="38"/>
      <c r="AD190" s="38"/>
      <c r="AE190" s="38"/>
      <c r="AR190" s="217" t="s">
        <v>370</v>
      </c>
      <c r="AT190" s="217" t="s">
        <v>648</v>
      </c>
      <c r="AU190" s="217" t="s">
        <v>89</v>
      </c>
      <c r="AY190" s="19" t="s">
        <v>167</v>
      </c>
      <c r="BE190" s="218">
        <f>IF(O190="základní",K190,0)</f>
        <v>0</v>
      </c>
      <c r="BF190" s="218">
        <f>IF(O190="snížená",K190,0)</f>
        <v>0</v>
      </c>
      <c r="BG190" s="218">
        <f>IF(O190="zákl. přenesená",K190,0)</f>
        <v>0</v>
      </c>
      <c r="BH190" s="218">
        <f>IF(O190="sníž. přenesená",K190,0)</f>
        <v>0</v>
      </c>
      <c r="BI190" s="218">
        <f>IF(O190="nulová",K190,0)</f>
        <v>0</v>
      </c>
      <c r="BJ190" s="19" t="s">
        <v>87</v>
      </c>
      <c r="BK190" s="218">
        <f>ROUND(P190*H190,2)</f>
        <v>0</v>
      </c>
      <c r="BL190" s="19" t="s">
        <v>246</v>
      </c>
      <c r="BM190" s="217" t="s">
        <v>1519</v>
      </c>
    </row>
    <row r="191" s="2" customFormat="1">
      <c r="A191" s="38"/>
      <c r="B191" s="39"/>
      <c r="C191" s="38"/>
      <c r="D191" s="219" t="s">
        <v>177</v>
      </c>
      <c r="E191" s="38"/>
      <c r="F191" s="220" t="s">
        <v>1520</v>
      </c>
      <c r="G191" s="38"/>
      <c r="H191" s="38"/>
      <c r="I191" s="134"/>
      <c r="J191" s="134"/>
      <c r="K191" s="38"/>
      <c r="L191" s="38"/>
      <c r="M191" s="39"/>
      <c r="N191" s="221"/>
      <c r="O191" s="222"/>
      <c r="P191" s="77"/>
      <c r="Q191" s="77"/>
      <c r="R191" s="77"/>
      <c r="S191" s="77"/>
      <c r="T191" s="77"/>
      <c r="U191" s="77"/>
      <c r="V191" s="77"/>
      <c r="W191" s="77"/>
      <c r="X191" s="78"/>
      <c r="Y191" s="38"/>
      <c r="Z191" s="38"/>
      <c r="AA191" s="38"/>
      <c r="AB191" s="38"/>
      <c r="AC191" s="38"/>
      <c r="AD191" s="38"/>
      <c r="AE191" s="38"/>
      <c r="AT191" s="19" t="s">
        <v>177</v>
      </c>
      <c r="AU191" s="19" t="s">
        <v>89</v>
      </c>
    </row>
    <row r="192" s="2" customFormat="1" ht="16.5" customHeight="1">
      <c r="A192" s="38"/>
      <c r="B192" s="204"/>
      <c r="C192" s="205" t="s">
        <v>420</v>
      </c>
      <c r="D192" s="205" t="s">
        <v>170</v>
      </c>
      <c r="E192" s="206" t="s">
        <v>1521</v>
      </c>
      <c r="F192" s="207" t="s">
        <v>1522</v>
      </c>
      <c r="G192" s="208" t="s">
        <v>500</v>
      </c>
      <c r="H192" s="209">
        <v>6</v>
      </c>
      <c r="I192" s="210"/>
      <c r="J192" s="210"/>
      <c r="K192" s="211">
        <f>ROUND(P192*H192,2)</f>
        <v>0</v>
      </c>
      <c r="L192" s="207" t="s">
        <v>1</v>
      </c>
      <c r="M192" s="39"/>
      <c r="N192" s="212" t="s">
        <v>1</v>
      </c>
      <c r="O192" s="213" t="s">
        <v>43</v>
      </c>
      <c r="P192" s="214">
        <f>I192+J192</f>
        <v>0</v>
      </c>
      <c r="Q192" s="214">
        <f>ROUND(I192*H192,2)</f>
        <v>0</v>
      </c>
      <c r="R192" s="214">
        <f>ROUND(J192*H192,2)</f>
        <v>0</v>
      </c>
      <c r="S192" s="77"/>
      <c r="T192" s="215">
        <f>S192*H192</f>
        <v>0</v>
      </c>
      <c r="U192" s="215">
        <v>0</v>
      </c>
      <c r="V192" s="215">
        <f>U192*H192</f>
        <v>0</v>
      </c>
      <c r="W192" s="215">
        <v>0</v>
      </c>
      <c r="X192" s="216">
        <f>W192*H192</f>
        <v>0</v>
      </c>
      <c r="Y192" s="38"/>
      <c r="Z192" s="38"/>
      <c r="AA192" s="38"/>
      <c r="AB192" s="38"/>
      <c r="AC192" s="38"/>
      <c r="AD192" s="38"/>
      <c r="AE192" s="38"/>
      <c r="AR192" s="217" t="s">
        <v>246</v>
      </c>
      <c r="AT192" s="217" t="s">
        <v>170</v>
      </c>
      <c r="AU192" s="217" t="s">
        <v>89</v>
      </c>
      <c r="AY192" s="19" t="s">
        <v>167</v>
      </c>
      <c r="BE192" s="218">
        <f>IF(O192="základní",K192,0)</f>
        <v>0</v>
      </c>
      <c r="BF192" s="218">
        <f>IF(O192="snížená",K192,0)</f>
        <v>0</v>
      </c>
      <c r="BG192" s="218">
        <f>IF(O192="zákl. přenesená",K192,0)</f>
        <v>0</v>
      </c>
      <c r="BH192" s="218">
        <f>IF(O192="sníž. přenesená",K192,0)</f>
        <v>0</v>
      </c>
      <c r="BI192" s="218">
        <f>IF(O192="nulová",K192,0)</f>
        <v>0</v>
      </c>
      <c r="BJ192" s="19" t="s">
        <v>87</v>
      </c>
      <c r="BK192" s="218">
        <f>ROUND(P192*H192,2)</f>
        <v>0</v>
      </c>
      <c r="BL192" s="19" t="s">
        <v>246</v>
      </c>
      <c r="BM192" s="217" t="s">
        <v>1523</v>
      </c>
    </row>
    <row r="193" s="2" customFormat="1">
      <c r="A193" s="38"/>
      <c r="B193" s="39"/>
      <c r="C193" s="38"/>
      <c r="D193" s="219" t="s">
        <v>177</v>
      </c>
      <c r="E193" s="38"/>
      <c r="F193" s="220" t="s">
        <v>1522</v>
      </c>
      <c r="G193" s="38"/>
      <c r="H193" s="38"/>
      <c r="I193" s="134"/>
      <c r="J193" s="134"/>
      <c r="K193" s="38"/>
      <c r="L193" s="38"/>
      <c r="M193" s="39"/>
      <c r="N193" s="221"/>
      <c r="O193" s="222"/>
      <c r="P193" s="77"/>
      <c r="Q193" s="77"/>
      <c r="R193" s="77"/>
      <c r="S193" s="77"/>
      <c r="T193" s="77"/>
      <c r="U193" s="77"/>
      <c r="V193" s="77"/>
      <c r="W193" s="77"/>
      <c r="X193" s="78"/>
      <c r="Y193" s="38"/>
      <c r="Z193" s="38"/>
      <c r="AA193" s="38"/>
      <c r="AB193" s="38"/>
      <c r="AC193" s="38"/>
      <c r="AD193" s="38"/>
      <c r="AE193" s="38"/>
      <c r="AT193" s="19" t="s">
        <v>177</v>
      </c>
      <c r="AU193" s="19" t="s">
        <v>89</v>
      </c>
    </row>
    <row r="194" s="2" customFormat="1" ht="16.5" customHeight="1">
      <c r="A194" s="38"/>
      <c r="B194" s="204"/>
      <c r="C194" s="260" t="s">
        <v>428</v>
      </c>
      <c r="D194" s="260" t="s">
        <v>648</v>
      </c>
      <c r="E194" s="261" t="s">
        <v>850</v>
      </c>
      <c r="F194" s="262" t="s">
        <v>1524</v>
      </c>
      <c r="G194" s="263" t="s">
        <v>500</v>
      </c>
      <c r="H194" s="264">
        <v>6</v>
      </c>
      <c r="I194" s="265"/>
      <c r="J194" s="266"/>
      <c r="K194" s="267">
        <f>ROUND(P194*H194,2)</f>
        <v>0</v>
      </c>
      <c r="L194" s="262" t="s">
        <v>1</v>
      </c>
      <c r="M194" s="268"/>
      <c r="N194" s="269" t="s">
        <v>1</v>
      </c>
      <c r="O194" s="213" t="s">
        <v>43</v>
      </c>
      <c r="P194" s="214">
        <f>I194+J194</f>
        <v>0</v>
      </c>
      <c r="Q194" s="214">
        <f>ROUND(I194*H194,2)</f>
        <v>0</v>
      </c>
      <c r="R194" s="214">
        <f>ROUND(J194*H194,2)</f>
        <v>0</v>
      </c>
      <c r="S194" s="77"/>
      <c r="T194" s="215">
        <f>S194*H194</f>
        <v>0</v>
      </c>
      <c r="U194" s="215">
        <v>0</v>
      </c>
      <c r="V194" s="215">
        <f>U194*H194</f>
        <v>0</v>
      </c>
      <c r="W194" s="215">
        <v>0</v>
      </c>
      <c r="X194" s="216">
        <f>W194*H194</f>
        <v>0</v>
      </c>
      <c r="Y194" s="38"/>
      <c r="Z194" s="38"/>
      <c r="AA194" s="38"/>
      <c r="AB194" s="38"/>
      <c r="AC194" s="38"/>
      <c r="AD194" s="38"/>
      <c r="AE194" s="38"/>
      <c r="AR194" s="217" t="s">
        <v>370</v>
      </c>
      <c r="AT194" s="217" t="s">
        <v>648</v>
      </c>
      <c r="AU194" s="217" t="s">
        <v>89</v>
      </c>
      <c r="AY194" s="19" t="s">
        <v>167</v>
      </c>
      <c r="BE194" s="218">
        <f>IF(O194="základní",K194,0)</f>
        <v>0</v>
      </c>
      <c r="BF194" s="218">
        <f>IF(O194="snížená",K194,0)</f>
        <v>0</v>
      </c>
      <c r="BG194" s="218">
        <f>IF(O194="zákl. přenesená",K194,0)</f>
        <v>0</v>
      </c>
      <c r="BH194" s="218">
        <f>IF(O194="sníž. přenesená",K194,0)</f>
        <v>0</v>
      </c>
      <c r="BI194" s="218">
        <f>IF(O194="nulová",K194,0)</f>
        <v>0</v>
      </c>
      <c r="BJ194" s="19" t="s">
        <v>87</v>
      </c>
      <c r="BK194" s="218">
        <f>ROUND(P194*H194,2)</f>
        <v>0</v>
      </c>
      <c r="BL194" s="19" t="s">
        <v>246</v>
      </c>
      <c r="BM194" s="217" t="s">
        <v>1525</v>
      </c>
    </row>
    <row r="195" s="2" customFormat="1">
      <c r="A195" s="38"/>
      <c r="B195" s="39"/>
      <c r="C195" s="38"/>
      <c r="D195" s="219" t="s">
        <v>177</v>
      </c>
      <c r="E195" s="38"/>
      <c r="F195" s="220" t="s">
        <v>1524</v>
      </c>
      <c r="G195" s="38"/>
      <c r="H195" s="38"/>
      <c r="I195" s="134"/>
      <c r="J195" s="134"/>
      <c r="K195" s="38"/>
      <c r="L195" s="38"/>
      <c r="M195" s="39"/>
      <c r="N195" s="221"/>
      <c r="O195" s="222"/>
      <c r="P195" s="77"/>
      <c r="Q195" s="77"/>
      <c r="R195" s="77"/>
      <c r="S195" s="77"/>
      <c r="T195" s="77"/>
      <c r="U195" s="77"/>
      <c r="V195" s="77"/>
      <c r="W195" s="77"/>
      <c r="X195" s="78"/>
      <c r="Y195" s="38"/>
      <c r="Z195" s="38"/>
      <c r="AA195" s="38"/>
      <c r="AB195" s="38"/>
      <c r="AC195" s="38"/>
      <c r="AD195" s="38"/>
      <c r="AE195" s="38"/>
      <c r="AT195" s="19" t="s">
        <v>177</v>
      </c>
      <c r="AU195" s="19" t="s">
        <v>89</v>
      </c>
    </row>
    <row r="196" s="2" customFormat="1" ht="16.5" customHeight="1">
      <c r="A196" s="38"/>
      <c r="B196" s="204"/>
      <c r="C196" s="205" t="s">
        <v>345</v>
      </c>
      <c r="D196" s="205" t="s">
        <v>170</v>
      </c>
      <c r="E196" s="206" t="s">
        <v>1526</v>
      </c>
      <c r="F196" s="207" t="s">
        <v>1527</v>
      </c>
      <c r="G196" s="208" t="s">
        <v>500</v>
      </c>
      <c r="H196" s="209">
        <v>6</v>
      </c>
      <c r="I196" s="210"/>
      <c r="J196" s="210"/>
      <c r="K196" s="211">
        <f>ROUND(P196*H196,2)</f>
        <v>0</v>
      </c>
      <c r="L196" s="207" t="s">
        <v>1</v>
      </c>
      <c r="M196" s="39"/>
      <c r="N196" s="212" t="s">
        <v>1</v>
      </c>
      <c r="O196" s="213" t="s">
        <v>43</v>
      </c>
      <c r="P196" s="214">
        <f>I196+J196</f>
        <v>0</v>
      </c>
      <c r="Q196" s="214">
        <f>ROUND(I196*H196,2)</f>
        <v>0</v>
      </c>
      <c r="R196" s="214">
        <f>ROUND(J196*H196,2)</f>
        <v>0</v>
      </c>
      <c r="S196" s="77"/>
      <c r="T196" s="215">
        <f>S196*H196</f>
        <v>0</v>
      </c>
      <c r="U196" s="215">
        <v>0</v>
      </c>
      <c r="V196" s="215">
        <f>U196*H196</f>
        <v>0</v>
      </c>
      <c r="W196" s="215">
        <v>0</v>
      </c>
      <c r="X196" s="216">
        <f>W196*H196</f>
        <v>0</v>
      </c>
      <c r="Y196" s="38"/>
      <c r="Z196" s="38"/>
      <c r="AA196" s="38"/>
      <c r="AB196" s="38"/>
      <c r="AC196" s="38"/>
      <c r="AD196" s="38"/>
      <c r="AE196" s="38"/>
      <c r="AR196" s="217" t="s">
        <v>246</v>
      </c>
      <c r="AT196" s="217" t="s">
        <v>170</v>
      </c>
      <c r="AU196" s="217" t="s">
        <v>89</v>
      </c>
      <c r="AY196" s="19" t="s">
        <v>167</v>
      </c>
      <c r="BE196" s="218">
        <f>IF(O196="základní",K196,0)</f>
        <v>0</v>
      </c>
      <c r="BF196" s="218">
        <f>IF(O196="snížená",K196,0)</f>
        <v>0</v>
      </c>
      <c r="BG196" s="218">
        <f>IF(O196="zákl. přenesená",K196,0)</f>
        <v>0</v>
      </c>
      <c r="BH196" s="218">
        <f>IF(O196="sníž. přenesená",K196,0)</f>
        <v>0</v>
      </c>
      <c r="BI196" s="218">
        <f>IF(O196="nulová",K196,0)</f>
        <v>0</v>
      </c>
      <c r="BJ196" s="19" t="s">
        <v>87</v>
      </c>
      <c r="BK196" s="218">
        <f>ROUND(P196*H196,2)</f>
        <v>0</v>
      </c>
      <c r="BL196" s="19" t="s">
        <v>246</v>
      </c>
      <c r="BM196" s="217" t="s">
        <v>1528</v>
      </c>
    </row>
    <row r="197" s="2" customFormat="1">
      <c r="A197" s="38"/>
      <c r="B197" s="39"/>
      <c r="C197" s="38"/>
      <c r="D197" s="219" t="s">
        <v>177</v>
      </c>
      <c r="E197" s="38"/>
      <c r="F197" s="220" t="s">
        <v>1527</v>
      </c>
      <c r="G197" s="38"/>
      <c r="H197" s="38"/>
      <c r="I197" s="134"/>
      <c r="J197" s="134"/>
      <c r="K197" s="38"/>
      <c r="L197" s="38"/>
      <c r="M197" s="39"/>
      <c r="N197" s="221"/>
      <c r="O197" s="222"/>
      <c r="P197" s="77"/>
      <c r="Q197" s="77"/>
      <c r="R197" s="77"/>
      <c r="S197" s="77"/>
      <c r="T197" s="77"/>
      <c r="U197" s="77"/>
      <c r="V197" s="77"/>
      <c r="W197" s="77"/>
      <c r="X197" s="78"/>
      <c r="Y197" s="38"/>
      <c r="Z197" s="38"/>
      <c r="AA197" s="38"/>
      <c r="AB197" s="38"/>
      <c r="AC197" s="38"/>
      <c r="AD197" s="38"/>
      <c r="AE197" s="38"/>
      <c r="AT197" s="19" t="s">
        <v>177</v>
      </c>
      <c r="AU197" s="19" t="s">
        <v>89</v>
      </c>
    </row>
    <row r="198" s="2" customFormat="1" ht="16.5" customHeight="1">
      <c r="A198" s="38"/>
      <c r="B198" s="204"/>
      <c r="C198" s="260" t="s">
        <v>443</v>
      </c>
      <c r="D198" s="260" t="s">
        <v>648</v>
      </c>
      <c r="E198" s="261" t="s">
        <v>856</v>
      </c>
      <c r="F198" s="262" t="s">
        <v>1529</v>
      </c>
      <c r="G198" s="263" t="s">
        <v>500</v>
      </c>
      <c r="H198" s="264">
        <v>6</v>
      </c>
      <c r="I198" s="265"/>
      <c r="J198" s="266"/>
      <c r="K198" s="267">
        <f>ROUND(P198*H198,2)</f>
        <v>0</v>
      </c>
      <c r="L198" s="262" t="s">
        <v>1</v>
      </c>
      <c r="M198" s="268"/>
      <c r="N198" s="269" t="s">
        <v>1</v>
      </c>
      <c r="O198" s="213" t="s">
        <v>43</v>
      </c>
      <c r="P198" s="214">
        <f>I198+J198</f>
        <v>0</v>
      </c>
      <c r="Q198" s="214">
        <f>ROUND(I198*H198,2)</f>
        <v>0</v>
      </c>
      <c r="R198" s="214">
        <f>ROUND(J198*H198,2)</f>
        <v>0</v>
      </c>
      <c r="S198" s="77"/>
      <c r="T198" s="215">
        <f>S198*H198</f>
        <v>0</v>
      </c>
      <c r="U198" s="215">
        <v>0</v>
      </c>
      <c r="V198" s="215">
        <f>U198*H198</f>
        <v>0</v>
      </c>
      <c r="W198" s="215">
        <v>0</v>
      </c>
      <c r="X198" s="216">
        <f>W198*H198</f>
        <v>0</v>
      </c>
      <c r="Y198" s="38"/>
      <c r="Z198" s="38"/>
      <c r="AA198" s="38"/>
      <c r="AB198" s="38"/>
      <c r="AC198" s="38"/>
      <c r="AD198" s="38"/>
      <c r="AE198" s="38"/>
      <c r="AR198" s="217" t="s">
        <v>370</v>
      </c>
      <c r="AT198" s="217" t="s">
        <v>648</v>
      </c>
      <c r="AU198" s="217" t="s">
        <v>89</v>
      </c>
      <c r="AY198" s="19" t="s">
        <v>167</v>
      </c>
      <c r="BE198" s="218">
        <f>IF(O198="základní",K198,0)</f>
        <v>0</v>
      </c>
      <c r="BF198" s="218">
        <f>IF(O198="snížená",K198,0)</f>
        <v>0</v>
      </c>
      <c r="BG198" s="218">
        <f>IF(O198="zákl. přenesená",K198,0)</f>
        <v>0</v>
      </c>
      <c r="BH198" s="218">
        <f>IF(O198="sníž. přenesená",K198,0)</f>
        <v>0</v>
      </c>
      <c r="BI198" s="218">
        <f>IF(O198="nulová",K198,0)</f>
        <v>0</v>
      </c>
      <c r="BJ198" s="19" t="s">
        <v>87</v>
      </c>
      <c r="BK198" s="218">
        <f>ROUND(P198*H198,2)</f>
        <v>0</v>
      </c>
      <c r="BL198" s="19" t="s">
        <v>246</v>
      </c>
      <c r="BM198" s="217" t="s">
        <v>1530</v>
      </c>
    </row>
    <row r="199" s="2" customFormat="1">
      <c r="A199" s="38"/>
      <c r="B199" s="39"/>
      <c r="C199" s="38"/>
      <c r="D199" s="219" t="s">
        <v>177</v>
      </c>
      <c r="E199" s="38"/>
      <c r="F199" s="220" t="s">
        <v>1529</v>
      </c>
      <c r="G199" s="38"/>
      <c r="H199" s="38"/>
      <c r="I199" s="134"/>
      <c r="J199" s="134"/>
      <c r="K199" s="38"/>
      <c r="L199" s="38"/>
      <c r="M199" s="39"/>
      <c r="N199" s="221"/>
      <c r="O199" s="222"/>
      <c r="P199" s="77"/>
      <c r="Q199" s="77"/>
      <c r="R199" s="77"/>
      <c r="S199" s="77"/>
      <c r="T199" s="77"/>
      <c r="U199" s="77"/>
      <c r="V199" s="77"/>
      <c r="W199" s="77"/>
      <c r="X199" s="78"/>
      <c r="Y199" s="38"/>
      <c r="Z199" s="38"/>
      <c r="AA199" s="38"/>
      <c r="AB199" s="38"/>
      <c r="AC199" s="38"/>
      <c r="AD199" s="38"/>
      <c r="AE199" s="38"/>
      <c r="AT199" s="19" t="s">
        <v>177</v>
      </c>
      <c r="AU199" s="19" t="s">
        <v>89</v>
      </c>
    </row>
    <row r="200" s="2" customFormat="1" ht="16.5" customHeight="1">
      <c r="A200" s="38"/>
      <c r="B200" s="204"/>
      <c r="C200" s="205" t="s">
        <v>350</v>
      </c>
      <c r="D200" s="205" t="s">
        <v>170</v>
      </c>
      <c r="E200" s="206" t="s">
        <v>1531</v>
      </c>
      <c r="F200" s="207" t="s">
        <v>1532</v>
      </c>
      <c r="G200" s="208" t="s">
        <v>500</v>
      </c>
      <c r="H200" s="209">
        <v>6</v>
      </c>
      <c r="I200" s="210"/>
      <c r="J200" s="210"/>
      <c r="K200" s="211">
        <f>ROUND(P200*H200,2)</f>
        <v>0</v>
      </c>
      <c r="L200" s="207" t="s">
        <v>1</v>
      </c>
      <c r="M200" s="39"/>
      <c r="N200" s="212" t="s">
        <v>1</v>
      </c>
      <c r="O200" s="213" t="s">
        <v>43</v>
      </c>
      <c r="P200" s="214">
        <f>I200+J200</f>
        <v>0</v>
      </c>
      <c r="Q200" s="214">
        <f>ROUND(I200*H200,2)</f>
        <v>0</v>
      </c>
      <c r="R200" s="214">
        <f>ROUND(J200*H200,2)</f>
        <v>0</v>
      </c>
      <c r="S200" s="77"/>
      <c r="T200" s="215">
        <f>S200*H200</f>
        <v>0</v>
      </c>
      <c r="U200" s="215">
        <v>0</v>
      </c>
      <c r="V200" s="215">
        <f>U200*H200</f>
        <v>0</v>
      </c>
      <c r="W200" s="215">
        <v>0</v>
      </c>
      <c r="X200" s="216">
        <f>W200*H200</f>
        <v>0</v>
      </c>
      <c r="Y200" s="38"/>
      <c r="Z200" s="38"/>
      <c r="AA200" s="38"/>
      <c r="AB200" s="38"/>
      <c r="AC200" s="38"/>
      <c r="AD200" s="38"/>
      <c r="AE200" s="38"/>
      <c r="AR200" s="217" t="s">
        <v>246</v>
      </c>
      <c r="AT200" s="217" t="s">
        <v>170</v>
      </c>
      <c r="AU200" s="217" t="s">
        <v>89</v>
      </c>
      <c r="AY200" s="19" t="s">
        <v>167</v>
      </c>
      <c r="BE200" s="218">
        <f>IF(O200="základní",K200,0)</f>
        <v>0</v>
      </c>
      <c r="BF200" s="218">
        <f>IF(O200="snížená",K200,0)</f>
        <v>0</v>
      </c>
      <c r="BG200" s="218">
        <f>IF(O200="zákl. přenesená",K200,0)</f>
        <v>0</v>
      </c>
      <c r="BH200" s="218">
        <f>IF(O200="sníž. přenesená",K200,0)</f>
        <v>0</v>
      </c>
      <c r="BI200" s="218">
        <f>IF(O200="nulová",K200,0)</f>
        <v>0</v>
      </c>
      <c r="BJ200" s="19" t="s">
        <v>87</v>
      </c>
      <c r="BK200" s="218">
        <f>ROUND(P200*H200,2)</f>
        <v>0</v>
      </c>
      <c r="BL200" s="19" t="s">
        <v>246</v>
      </c>
      <c r="BM200" s="217" t="s">
        <v>1533</v>
      </c>
    </row>
    <row r="201" s="2" customFormat="1">
      <c r="A201" s="38"/>
      <c r="B201" s="39"/>
      <c r="C201" s="38"/>
      <c r="D201" s="219" t="s">
        <v>177</v>
      </c>
      <c r="E201" s="38"/>
      <c r="F201" s="220" t="s">
        <v>1534</v>
      </c>
      <c r="G201" s="38"/>
      <c r="H201" s="38"/>
      <c r="I201" s="134"/>
      <c r="J201" s="134"/>
      <c r="K201" s="38"/>
      <c r="L201" s="38"/>
      <c r="M201" s="39"/>
      <c r="N201" s="221"/>
      <c r="O201" s="222"/>
      <c r="P201" s="77"/>
      <c r="Q201" s="77"/>
      <c r="R201" s="77"/>
      <c r="S201" s="77"/>
      <c r="T201" s="77"/>
      <c r="U201" s="77"/>
      <c r="V201" s="77"/>
      <c r="W201" s="77"/>
      <c r="X201" s="78"/>
      <c r="Y201" s="38"/>
      <c r="Z201" s="38"/>
      <c r="AA201" s="38"/>
      <c r="AB201" s="38"/>
      <c r="AC201" s="38"/>
      <c r="AD201" s="38"/>
      <c r="AE201" s="38"/>
      <c r="AT201" s="19" t="s">
        <v>177</v>
      </c>
      <c r="AU201" s="19" t="s">
        <v>89</v>
      </c>
    </row>
    <row r="202" s="2" customFormat="1" ht="16.5" customHeight="1">
      <c r="A202" s="38"/>
      <c r="B202" s="204"/>
      <c r="C202" s="260" t="s">
        <v>459</v>
      </c>
      <c r="D202" s="260" t="s">
        <v>648</v>
      </c>
      <c r="E202" s="261" t="s">
        <v>872</v>
      </c>
      <c r="F202" s="262" t="s">
        <v>1535</v>
      </c>
      <c r="G202" s="263" t="s">
        <v>500</v>
      </c>
      <c r="H202" s="264">
        <v>6</v>
      </c>
      <c r="I202" s="265"/>
      <c r="J202" s="266"/>
      <c r="K202" s="267">
        <f>ROUND(P202*H202,2)</f>
        <v>0</v>
      </c>
      <c r="L202" s="262" t="s">
        <v>1</v>
      </c>
      <c r="M202" s="268"/>
      <c r="N202" s="269" t="s">
        <v>1</v>
      </c>
      <c r="O202" s="213" t="s">
        <v>43</v>
      </c>
      <c r="P202" s="214">
        <f>I202+J202</f>
        <v>0</v>
      </c>
      <c r="Q202" s="214">
        <f>ROUND(I202*H202,2)</f>
        <v>0</v>
      </c>
      <c r="R202" s="214">
        <f>ROUND(J202*H202,2)</f>
        <v>0</v>
      </c>
      <c r="S202" s="77"/>
      <c r="T202" s="215">
        <f>S202*H202</f>
        <v>0</v>
      </c>
      <c r="U202" s="215">
        <v>0</v>
      </c>
      <c r="V202" s="215">
        <f>U202*H202</f>
        <v>0</v>
      </c>
      <c r="W202" s="215">
        <v>0</v>
      </c>
      <c r="X202" s="216">
        <f>W202*H202</f>
        <v>0</v>
      </c>
      <c r="Y202" s="38"/>
      <c r="Z202" s="38"/>
      <c r="AA202" s="38"/>
      <c r="AB202" s="38"/>
      <c r="AC202" s="38"/>
      <c r="AD202" s="38"/>
      <c r="AE202" s="38"/>
      <c r="AR202" s="217" t="s">
        <v>370</v>
      </c>
      <c r="AT202" s="217" t="s">
        <v>648</v>
      </c>
      <c r="AU202" s="217" t="s">
        <v>89</v>
      </c>
      <c r="AY202" s="19" t="s">
        <v>167</v>
      </c>
      <c r="BE202" s="218">
        <f>IF(O202="základní",K202,0)</f>
        <v>0</v>
      </c>
      <c r="BF202" s="218">
        <f>IF(O202="snížená",K202,0)</f>
        <v>0</v>
      </c>
      <c r="BG202" s="218">
        <f>IF(O202="zákl. přenesená",K202,0)</f>
        <v>0</v>
      </c>
      <c r="BH202" s="218">
        <f>IF(O202="sníž. přenesená",K202,0)</f>
        <v>0</v>
      </c>
      <c r="BI202" s="218">
        <f>IF(O202="nulová",K202,0)</f>
        <v>0</v>
      </c>
      <c r="BJ202" s="19" t="s">
        <v>87</v>
      </c>
      <c r="BK202" s="218">
        <f>ROUND(P202*H202,2)</f>
        <v>0</v>
      </c>
      <c r="BL202" s="19" t="s">
        <v>246</v>
      </c>
      <c r="BM202" s="217" t="s">
        <v>1536</v>
      </c>
    </row>
    <row r="203" s="2" customFormat="1">
      <c r="A203" s="38"/>
      <c r="B203" s="39"/>
      <c r="C203" s="38"/>
      <c r="D203" s="219" t="s">
        <v>177</v>
      </c>
      <c r="E203" s="38"/>
      <c r="F203" s="220" t="s">
        <v>1535</v>
      </c>
      <c r="G203" s="38"/>
      <c r="H203" s="38"/>
      <c r="I203" s="134"/>
      <c r="J203" s="134"/>
      <c r="K203" s="38"/>
      <c r="L203" s="38"/>
      <c r="M203" s="39"/>
      <c r="N203" s="221"/>
      <c r="O203" s="222"/>
      <c r="P203" s="77"/>
      <c r="Q203" s="77"/>
      <c r="R203" s="77"/>
      <c r="S203" s="77"/>
      <c r="T203" s="77"/>
      <c r="U203" s="77"/>
      <c r="V203" s="77"/>
      <c r="W203" s="77"/>
      <c r="X203" s="78"/>
      <c r="Y203" s="38"/>
      <c r="Z203" s="38"/>
      <c r="AA203" s="38"/>
      <c r="AB203" s="38"/>
      <c r="AC203" s="38"/>
      <c r="AD203" s="38"/>
      <c r="AE203" s="38"/>
      <c r="AT203" s="19" t="s">
        <v>177</v>
      </c>
      <c r="AU203" s="19" t="s">
        <v>89</v>
      </c>
    </row>
    <row r="204" s="2" customFormat="1" ht="16.5" customHeight="1">
      <c r="A204" s="38"/>
      <c r="B204" s="204"/>
      <c r="C204" s="260" t="s">
        <v>357</v>
      </c>
      <c r="D204" s="260" t="s">
        <v>648</v>
      </c>
      <c r="E204" s="261" t="s">
        <v>1537</v>
      </c>
      <c r="F204" s="262" t="s">
        <v>1538</v>
      </c>
      <c r="G204" s="263" t="s">
        <v>500</v>
      </c>
      <c r="H204" s="264">
        <v>6</v>
      </c>
      <c r="I204" s="265"/>
      <c r="J204" s="266"/>
      <c r="K204" s="267">
        <f>ROUND(P204*H204,2)</f>
        <v>0</v>
      </c>
      <c r="L204" s="262" t="s">
        <v>1</v>
      </c>
      <c r="M204" s="268"/>
      <c r="N204" s="269" t="s">
        <v>1</v>
      </c>
      <c r="O204" s="213" t="s">
        <v>43</v>
      </c>
      <c r="P204" s="214">
        <f>I204+J204</f>
        <v>0</v>
      </c>
      <c r="Q204" s="214">
        <f>ROUND(I204*H204,2)</f>
        <v>0</v>
      </c>
      <c r="R204" s="214">
        <f>ROUND(J204*H204,2)</f>
        <v>0</v>
      </c>
      <c r="S204" s="77"/>
      <c r="T204" s="215">
        <f>S204*H204</f>
        <v>0</v>
      </c>
      <c r="U204" s="215">
        <v>0</v>
      </c>
      <c r="V204" s="215">
        <f>U204*H204</f>
        <v>0</v>
      </c>
      <c r="W204" s="215">
        <v>0</v>
      </c>
      <c r="X204" s="216">
        <f>W204*H204</f>
        <v>0</v>
      </c>
      <c r="Y204" s="38"/>
      <c r="Z204" s="38"/>
      <c r="AA204" s="38"/>
      <c r="AB204" s="38"/>
      <c r="AC204" s="38"/>
      <c r="AD204" s="38"/>
      <c r="AE204" s="38"/>
      <c r="AR204" s="217" t="s">
        <v>370</v>
      </c>
      <c r="AT204" s="217" t="s">
        <v>648</v>
      </c>
      <c r="AU204" s="217" t="s">
        <v>89</v>
      </c>
      <c r="AY204" s="19" t="s">
        <v>167</v>
      </c>
      <c r="BE204" s="218">
        <f>IF(O204="základní",K204,0)</f>
        <v>0</v>
      </c>
      <c r="BF204" s="218">
        <f>IF(O204="snížená",K204,0)</f>
        <v>0</v>
      </c>
      <c r="BG204" s="218">
        <f>IF(O204="zákl. přenesená",K204,0)</f>
        <v>0</v>
      </c>
      <c r="BH204" s="218">
        <f>IF(O204="sníž. přenesená",K204,0)</f>
        <v>0</v>
      </c>
      <c r="BI204" s="218">
        <f>IF(O204="nulová",K204,0)</f>
        <v>0</v>
      </c>
      <c r="BJ204" s="19" t="s">
        <v>87</v>
      </c>
      <c r="BK204" s="218">
        <f>ROUND(P204*H204,2)</f>
        <v>0</v>
      </c>
      <c r="BL204" s="19" t="s">
        <v>246</v>
      </c>
      <c r="BM204" s="217" t="s">
        <v>1539</v>
      </c>
    </row>
    <row r="205" s="2" customFormat="1">
      <c r="A205" s="38"/>
      <c r="B205" s="39"/>
      <c r="C205" s="38"/>
      <c r="D205" s="219" t="s">
        <v>177</v>
      </c>
      <c r="E205" s="38"/>
      <c r="F205" s="220" t="s">
        <v>1538</v>
      </c>
      <c r="G205" s="38"/>
      <c r="H205" s="38"/>
      <c r="I205" s="134"/>
      <c r="J205" s="134"/>
      <c r="K205" s="38"/>
      <c r="L205" s="38"/>
      <c r="M205" s="39"/>
      <c r="N205" s="221"/>
      <c r="O205" s="222"/>
      <c r="P205" s="77"/>
      <c r="Q205" s="77"/>
      <c r="R205" s="77"/>
      <c r="S205" s="77"/>
      <c r="T205" s="77"/>
      <c r="U205" s="77"/>
      <c r="V205" s="77"/>
      <c r="W205" s="77"/>
      <c r="X205" s="78"/>
      <c r="Y205" s="38"/>
      <c r="Z205" s="38"/>
      <c r="AA205" s="38"/>
      <c r="AB205" s="38"/>
      <c r="AC205" s="38"/>
      <c r="AD205" s="38"/>
      <c r="AE205" s="38"/>
      <c r="AT205" s="19" t="s">
        <v>177</v>
      </c>
      <c r="AU205" s="19" t="s">
        <v>89</v>
      </c>
    </row>
    <row r="206" s="2" customFormat="1" ht="16.5" customHeight="1">
      <c r="A206" s="38"/>
      <c r="B206" s="204"/>
      <c r="C206" s="205" t="s">
        <v>473</v>
      </c>
      <c r="D206" s="205" t="s">
        <v>170</v>
      </c>
      <c r="E206" s="206" t="s">
        <v>1540</v>
      </c>
      <c r="F206" s="207" t="s">
        <v>1541</v>
      </c>
      <c r="G206" s="208" t="s">
        <v>500</v>
      </c>
      <c r="H206" s="209">
        <v>6</v>
      </c>
      <c r="I206" s="210"/>
      <c r="J206" s="210"/>
      <c r="K206" s="211">
        <f>ROUND(P206*H206,2)</f>
        <v>0</v>
      </c>
      <c r="L206" s="207" t="s">
        <v>1</v>
      </c>
      <c r="M206" s="39"/>
      <c r="N206" s="212" t="s">
        <v>1</v>
      </c>
      <c r="O206" s="213" t="s">
        <v>43</v>
      </c>
      <c r="P206" s="214">
        <f>I206+J206</f>
        <v>0</v>
      </c>
      <c r="Q206" s="214">
        <f>ROUND(I206*H206,2)</f>
        <v>0</v>
      </c>
      <c r="R206" s="214">
        <f>ROUND(J206*H206,2)</f>
        <v>0</v>
      </c>
      <c r="S206" s="77"/>
      <c r="T206" s="215">
        <f>S206*H206</f>
        <v>0</v>
      </c>
      <c r="U206" s="215">
        <v>0</v>
      </c>
      <c r="V206" s="215">
        <f>U206*H206</f>
        <v>0</v>
      </c>
      <c r="W206" s="215">
        <v>0</v>
      </c>
      <c r="X206" s="216">
        <f>W206*H206</f>
        <v>0</v>
      </c>
      <c r="Y206" s="38"/>
      <c r="Z206" s="38"/>
      <c r="AA206" s="38"/>
      <c r="AB206" s="38"/>
      <c r="AC206" s="38"/>
      <c r="AD206" s="38"/>
      <c r="AE206" s="38"/>
      <c r="AR206" s="217" t="s">
        <v>246</v>
      </c>
      <c r="AT206" s="217" t="s">
        <v>170</v>
      </c>
      <c r="AU206" s="217" t="s">
        <v>89</v>
      </c>
      <c r="AY206" s="19" t="s">
        <v>167</v>
      </c>
      <c r="BE206" s="218">
        <f>IF(O206="základní",K206,0)</f>
        <v>0</v>
      </c>
      <c r="BF206" s="218">
        <f>IF(O206="snížená",K206,0)</f>
        <v>0</v>
      </c>
      <c r="BG206" s="218">
        <f>IF(O206="zákl. přenesená",K206,0)</f>
        <v>0</v>
      </c>
      <c r="BH206" s="218">
        <f>IF(O206="sníž. přenesená",K206,0)</f>
        <v>0</v>
      </c>
      <c r="BI206" s="218">
        <f>IF(O206="nulová",K206,0)</f>
        <v>0</v>
      </c>
      <c r="BJ206" s="19" t="s">
        <v>87</v>
      </c>
      <c r="BK206" s="218">
        <f>ROUND(P206*H206,2)</f>
        <v>0</v>
      </c>
      <c r="BL206" s="19" t="s">
        <v>246</v>
      </c>
      <c r="BM206" s="217" t="s">
        <v>1542</v>
      </c>
    </row>
    <row r="207" s="2" customFormat="1">
      <c r="A207" s="38"/>
      <c r="B207" s="39"/>
      <c r="C207" s="38"/>
      <c r="D207" s="219" t="s">
        <v>177</v>
      </c>
      <c r="E207" s="38"/>
      <c r="F207" s="220" t="s">
        <v>1541</v>
      </c>
      <c r="G207" s="38"/>
      <c r="H207" s="38"/>
      <c r="I207" s="134"/>
      <c r="J207" s="134"/>
      <c r="K207" s="38"/>
      <c r="L207" s="38"/>
      <c r="M207" s="39"/>
      <c r="N207" s="221"/>
      <c r="O207" s="222"/>
      <c r="P207" s="77"/>
      <c r="Q207" s="77"/>
      <c r="R207" s="77"/>
      <c r="S207" s="77"/>
      <c r="T207" s="77"/>
      <c r="U207" s="77"/>
      <c r="V207" s="77"/>
      <c r="W207" s="77"/>
      <c r="X207" s="78"/>
      <c r="Y207" s="38"/>
      <c r="Z207" s="38"/>
      <c r="AA207" s="38"/>
      <c r="AB207" s="38"/>
      <c r="AC207" s="38"/>
      <c r="AD207" s="38"/>
      <c r="AE207" s="38"/>
      <c r="AT207" s="19" t="s">
        <v>177</v>
      </c>
      <c r="AU207" s="19" t="s">
        <v>89</v>
      </c>
    </row>
    <row r="208" s="2" customFormat="1" ht="16.5" customHeight="1">
      <c r="A208" s="38"/>
      <c r="B208" s="204"/>
      <c r="C208" s="260" t="s">
        <v>363</v>
      </c>
      <c r="D208" s="260" t="s">
        <v>648</v>
      </c>
      <c r="E208" s="261" t="s">
        <v>1543</v>
      </c>
      <c r="F208" s="262" t="s">
        <v>1544</v>
      </c>
      <c r="G208" s="263" t="s">
        <v>500</v>
      </c>
      <c r="H208" s="264">
        <v>6</v>
      </c>
      <c r="I208" s="265"/>
      <c r="J208" s="266"/>
      <c r="K208" s="267">
        <f>ROUND(P208*H208,2)</f>
        <v>0</v>
      </c>
      <c r="L208" s="262" t="s">
        <v>1</v>
      </c>
      <c r="M208" s="268"/>
      <c r="N208" s="269" t="s">
        <v>1</v>
      </c>
      <c r="O208" s="213" t="s">
        <v>43</v>
      </c>
      <c r="P208" s="214">
        <f>I208+J208</f>
        <v>0</v>
      </c>
      <c r="Q208" s="214">
        <f>ROUND(I208*H208,2)</f>
        <v>0</v>
      </c>
      <c r="R208" s="214">
        <f>ROUND(J208*H208,2)</f>
        <v>0</v>
      </c>
      <c r="S208" s="77"/>
      <c r="T208" s="215">
        <f>S208*H208</f>
        <v>0</v>
      </c>
      <c r="U208" s="215">
        <v>0</v>
      </c>
      <c r="V208" s="215">
        <f>U208*H208</f>
        <v>0</v>
      </c>
      <c r="W208" s="215">
        <v>0</v>
      </c>
      <c r="X208" s="216">
        <f>W208*H208</f>
        <v>0</v>
      </c>
      <c r="Y208" s="38"/>
      <c r="Z208" s="38"/>
      <c r="AA208" s="38"/>
      <c r="AB208" s="38"/>
      <c r="AC208" s="38"/>
      <c r="AD208" s="38"/>
      <c r="AE208" s="38"/>
      <c r="AR208" s="217" t="s">
        <v>370</v>
      </c>
      <c r="AT208" s="217" t="s">
        <v>648</v>
      </c>
      <c r="AU208" s="217" t="s">
        <v>89</v>
      </c>
      <c r="AY208" s="19" t="s">
        <v>167</v>
      </c>
      <c r="BE208" s="218">
        <f>IF(O208="základní",K208,0)</f>
        <v>0</v>
      </c>
      <c r="BF208" s="218">
        <f>IF(O208="snížená",K208,0)</f>
        <v>0</v>
      </c>
      <c r="BG208" s="218">
        <f>IF(O208="zákl. přenesená",K208,0)</f>
        <v>0</v>
      </c>
      <c r="BH208" s="218">
        <f>IF(O208="sníž. přenesená",K208,0)</f>
        <v>0</v>
      </c>
      <c r="BI208" s="218">
        <f>IF(O208="nulová",K208,0)</f>
        <v>0</v>
      </c>
      <c r="BJ208" s="19" t="s">
        <v>87</v>
      </c>
      <c r="BK208" s="218">
        <f>ROUND(P208*H208,2)</f>
        <v>0</v>
      </c>
      <c r="BL208" s="19" t="s">
        <v>246</v>
      </c>
      <c r="BM208" s="217" t="s">
        <v>1545</v>
      </c>
    </row>
    <row r="209" s="2" customFormat="1">
      <c r="A209" s="38"/>
      <c r="B209" s="39"/>
      <c r="C209" s="38"/>
      <c r="D209" s="219" t="s">
        <v>177</v>
      </c>
      <c r="E209" s="38"/>
      <c r="F209" s="220" t="s">
        <v>1546</v>
      </c>
      <c r="G209" s="38"/>
      <c r="H209" s="38"/>
      <c r="I209" s="134"/>
      <c r="J209" s="134"/>
      <c r="K209" s="38"/>
      <c r="L209" s="38"/>
      <c r="M209" s="39"/>
      <c r="N209" s="221"/>
      <c r="O209" s="222"/>
      <c r="P209" s="77"/>
      <c r="Q209" s="77"/>
      <c r="R209" s="77"/>
      <c r="S209" s="77"/>
      <c r="T209" s="77"/>
      <c r="U209" s="77"/>
      <c r="V209" s="77"/>
      <c r="W209" s="77"/>
      <c r="X209" s="78"/>
      <c r="Y209" s="38"/>
      <c r="Z209" s="38"/>
      <c r="AA209" s="38"/>
      <c r="AB209" s="38"/>
      <c r="AC209" s="38"/>
      <c r="AD209" s="38"/>
      <c r="AE209" s="38"/>
      <c r="AT209" s="19" t="s">
        <v>177</v>
      </c>
      <c r="AU209" s="19" t="s">
        <v>89</v>
      </c>
    </row>
    <row r="210" s="2" customFormat="1">
      <c r="A210" s="38"/>
      <c r="B210" s="39"/>
      <c r="C210" s="38"/>
      <c r="D210" s="219" t="s">
        <v>189</v>
      </c>
      <c r="E210" s="38"/>
      <c r="F210" s="223" t="s">
        <v>1547</v>
      </c>
      <c r="G210" s="38"/>
      <c r="H210" s="38"/>
      <c r="I210" s="134"/>
      <c r="J210" s="134"/>
      <c r="K210" s="38"/>
      <c r="L210" s="38"/>
      <c r="M210" s="39"/>
      <c r="N210" s="221"/>
      <c r="O210" s="222"/>
      <c r="P210" s="77"/>
      <c r="Q210" s="77"/>
      <c r="R210" s="77"/>
      <c r="S210" s="77"/>
      <c r="T210" s="77"/>
      <c r="U210" s="77"/>
      <c r="V210" s="77"/>
      <c r="W210" s="77"/>
      <c r="X210" s="78"/>
      <c r="Y210" s="38"/>
      <c r="Z210" s="38"/>
      <c r="AA210" s="38"/>
      <c r="AB210" s="38"/>
      <c r="AC210" s="38"/>
      <c r="AD210" s="38"/>
      <c r="AE210" s="38"/>
      <c r="AT210" s="19" t="s">
        <v>189</v>
      </c>
      <c r="AU210" s="19" t="s">
        <v>89</v>
      </c>
    </row>
    <row r="211" s="12" customFormat="1" ht="22.8" customHeight="1">
      <c r="A211" s="12"/>
      <c r="B211" s="190"/>
      <c r="C211" s="12"/>
      <c r="D211" s="191" t="s">
        <v>79</v>
      </c>
      <c r="E211" s="202" t="s">
        <v>1548</v>
      </c>
      <c r="F211" s="202" t="s">
        <v>1549</v>
      </c>
      <c r="G211" s="12"/>
      <c r="H211" s="12"/>
      <c r="I211" s="193"/>
      <c r="J211" s="193"/>
      <c r="K211" s="203">
        <f>BK211</f>
        <v>0</v>
      </c>
      <c r="L211" s="12"/>
      <c r="M211" s="190"/>
      <c r="N211" s="195"/>
      <c r="O211" s="196"/>
      <c r="P211" s="196"/>
      <c r="Q211" s="197">
        <f>SUM(Q212:Q216)</f>
        <v>0</v>
      </c>
      <c r="R211" s="197">
        <f>SUM(R212:R216)</f>
        <v>0</v>
      </c>
      <c r="S211" s="196"/>
      <c r="T211" s="198">
        <f>SUM(T212:T216)</f>
        <v>0</v>
      </c>
      <c r="U211" s="196"/>
      <c r="V211" s="198">
        <f>SUM(V212:V216)</f>
        <v>0.024</v>
      </c>
      <c r="W211" s="196"/>
      <c r="X211" s="199">
        <f>SUM(X212:X216)</f>
        <v>0</v>
      </c>
      <c r="Y211" s="12"/>
      <c r="Z211" s="12"/>
      <c r="AA211" s="12"/>
      <c r="AB211" s="12"/>
      <c r="AC211" s="12"/>
      <c r="AD211" s="12"/>
      <c r="AE211" s="12"/>
      <c r="AR211" s="191" t="s">
        <v>89</v>
      </c>
      <c r="AT211" s="200" t="s">
        <v>79</v>
      </c>
      <c r="AU211" s="200" t="s">
        <v>87</v>
      </c>
      <c r="AY211" s="191" t="s">
        <v>167</v>
      </c>
      <c r="BK211" s="201">
        <f>SUM(BK212:BK216)</f>
        <v>0</v>
      </c>
    </row>
    <row r="212" s="2" customFormat="1" ht="24" customHeight="1">
      <c r="A212" s="38"/>
      <c r="B212" s="204"/>
      <c r="C212" s="205" t="s">
        <v>662</v>
      </c>
      <c r="D212" s="205" t="s">
        <v>170</v>
      </c>
      <c r="E212" s="206" t="s">
        <v>1550</v>
      </c>
      <c r="F212" s="207" t="s">
        <v>1551</v>
      </c>
      <c r="G212" s="208" t="s">
        <v>462</v>
      </c>
      <c r="H212" s="209">
        <v>24</v>
      </c>
      <c r="I212" s="210"/>
      <c r="J212" s="210"/>
      <c r="K212" s="211">
        <f>ROUND(P212*H212,2)</f>
        <v>0</v>
      </c>
      <c r="L212" s="207" t="s">
        <v>174</v>
      </c>
      <c r="M212" s="39"/>
      <c r="N212" s="212" t="s">
        <v>1</v>
      </c>
      <c r="O212" s="213" t="s">
        <v>43</v>
      </c>
      <c r="P212" s="214">
        <f>I212+J212</f>
        <v>0</v>
      </c>
      <c r="Q212" s="214">
        <f>ROUND(I212*H212,2)</f>
        <v>0</v>
      </c>
      <c r="R212" s="214">
        <f>ROUND(J212*H212,2)</f>
        <v>0</v>
      </c>
      <c r="S212" s="77"/>
      <c r="T212" s="215">
        <f>S212*H212</f>
        <v>0</v>
      </c>
      <c r="U212" s="215">
        <v>0</v>
      </c>
      <c r="V212" s="215">
        <f>U212*H212</f>
        <v>0</v>
      </c>
      <c r="W212" s="215">
        <v>0</v>
      </c>
      <c r="X212" s="216">
        <f>W212*H212</f>
        <v>0</v>
      </c>
      <c r="Y212" s="38"/>
      <c r="Z212" s="38"/>
      <c r="AA212" s="38"/>
      <c r="AB212" s="38"/>
      <c r="AC212" s="38"/>
      <c r="AD212" s="38"/>
      <c r="AE212" s="38"/>
      <c r="AR212" s="217" t="s">
        <v>246</v>
      </c>
      <c r="AT212" s="217" t="s">
        <v>170</v>
      </c>
      <c r="AU212" s="217" t="s">
        <v>89</v>
      </c>
      <c r="AY212" s="19" t="s">
        <v>167</v>
      </c>
      <c r="BE212" s="218">
        <f>IF(O212="základní",K212,0)</f>
        <v>0</v>
      </c>
      <c r="BF212" s="218">
        <f>IF(O212="snížená",K212,0)</f>
        <v>0</v>
      </c>
      <c r="BG212" s="218">
        <f>IF(O212="zákl. přenesená",K212,0)</f>
        <v>0</v>
      </c>
      <c r="BH212" s="218">
        <f>IF(O212="sníž. přenesená",K212,0)</f>
        <v>0</v>
      </c>
      <c r="BI212" s="218">
        <f>IF(O212="nulová",K212,0)</f>
        <v>0</v>
      </c>
      <c r="BJ212" s="19" t="s">
        <v>87</v>
      </c>
      <c r="BK212" s="218">
        <f>ROUND(P212*H212,2)</f>
        <v>0</v>
      </c>
      <c r="BL212" s="19" t="s">
        <v>246</v>
      </c>
      <c r="BM212" s="217" t="s">
        <v>1552</v>
      </c>
    </row>
    <row r="213" s="2" customFormat="1">
      <c r="A213" s="38"/>
      <c r="B213" s="39"/>
      <c r="C213" s="38"/>
      <c r="D213" s="219" t="s">
        <v>177</v>
      </c>
      <c r="E213" s="38"/>
      <c r="F213" s="220" t="s">
        <v>1553</v>
      </c>
      <c r="G213" s="38"/>
      <c r="H213" s="38"/>
      <c r="I213" s="134"/>
      <c r="J213" s="134"/>
      <c r="K213" s="38"/>
      <c r="L213" s="38"/>
      <c r="M213" s="39"/>
      <c r="N213" s="221"/>
      <c r="O213" s="222"/>
      <c r="P213" s="77"/>
      <c r="Q213" s="77"/>
      <c r="R213" s="77"/>
      <c r="S213" s="77"/>
      <c r="T213" s="77"/>
      <c r="U213" s="77"/>
      <c r="V213" s="77"/>
      <c r="W213" s="77"/>
      <c r="X213" s="78"/>
      <c r="Y213" s="38"/>
      <c r="Z213" s="38"/>
      <c r="AA213" s="38"/>
      <c r="AB213" s="38"/>
      <c r="AC213" s="38"/>
      <c r="AD213" s="38"/>
      <c r="AE213" s="38"/>
      <c r="AT213" s="19" t="s">
        <v>177</v>
      </c>
      <c r="AU213" s="19" t="s">
        <v>89</v>
      </c>
    </row>
    <row r="214" s="2" customFormat="1" ht="24" customHeight="1">
      <c r="A214" s="38"/>
      <c r="B214" s="204"/>
      <c r="C214" s="260" t="s">
        <v>370</v>
      </c>
      <c r="D214" s="260" t="s">
        <v>648</v>
      </c>
      <c r="E214" s="261" t="s">
        <v>1554</v>
      </c>
      <c r="F214" s="262" t="s">
        <v>1555</v>
      </c>
      <c r="G214" s="263" t="s">
        <v>1218</v>
      </c>
      <c r="H214" s="264">
        <v>24</v>
      </c>
      <c r="I214" s="265"/>
      <c r="J214" s="266"/>
      <c r="K214" s="267">
        <f>ROUND(P214*H214,2)</f>
        <v>0</v>
      </c>
      <c r="L214" s="262" t="s">
        <v>174</v>
      </c>
      <c r="M214" s="268"/>
      <c r="N214" s="269" t="s">
        <v>1</v>
      </c>
      <c r="O214" s="213" t="s">
        <v>43</v>
      </c>
      <c r="P214" s="214">
        <f>I214+J214</f>
        <v>0</v>
      </c>
      <c r="Q214" s="214">
        <f>ROUND(I214*H214,2)</f>
        <v>0</v>
      </c>
      <c r="R214" s="214">
        <f>ROUND(J214*H214,2)</f>
        <v>0</v>
      </c>
      <c r="S214" s="77"/>
      <c r="T214" s="215">
        <f>S214*H214</f>
        <v>0</v>
      </c>
      <c r="U214" s="215">
        <v>0.001</v>
      </c>
      <c r="V214" s="215">
        <f>U214*H214</f>
        <v>0.024</v>
      </c>
      <c r="W214" s="215">
        <v>0</v>
      </c>
      <c r="X214" s="216">
        <f>W214*H214</f>
        <v>0</v>
      </c>
      <c r="Y214" s="38"/>
      <c r="Z214" s="38"/>
      <c r="AA214" s="38"/>
      <c r="AB214" s="38"/>
      <c r="AC214" s="38"/>
      <c r="AD214" s="38"/>
      <c r="AE214" s="38"/>
      <c r="AR214" s="217" t="s">
        <v>370</v>
      </c>
      <c r="AT214" s="217" t="s">
        <v>648</v>
      </c>
      <c r="AU214" s="217" t="s">
        <v>89</v>
      </c>
      <c r="AY214" s="19" t="s">
        <v>167</v>
      </c>
      <c r="BE214" s="218">
        <f>IF(O214="základní",K214,0)</f>
        <v>0</v>
      </c>
      <c r="BF214" s="218">
        <f>IF(O214="snížená",K214,0)</f>
        <v>0</v>
      </c>
      <c r="BG214" s="218">
        <f>IF(O214="zákl. přenesená",K214,0)</f>
        <v>0</v>
      </c>
      <c r="BH214" s="218">
        <f>IF(O214="sníž. přenesená",K214,0)</f>
        <v>0</v>
      </c>
      <c r="BI214" s="218">
        <f>IF(O214="nulová",K214,0)</f>
        <v>0</v>
      </c>
      <c r="BJ214" s="19" t="s">
        <v>87</v>
      </c>
      <c r="BK214" s="218">
        <f>ROUND(P214*H214,2)</f>
        <v>0</v>
      </c>
      <c r="BL214" s="19" t="s">
        <v>246</v>
      </c>
      <c r="BM214" s="217" t="s">
        <v>1556</v>
      </c>
    </row>
    <row r="215" s="2" customFormat="1">
      <c r="A215" s="38"/>
      <c r="B215" s="39"/>
      <c r="C215" s="38"/>
      <c r="D215" s="219" t="s">
        <v>177</v>
      </c>
      <c r="E215" s="38"/>
      <c r="F215" s="220" t="s">
        <v>1555</v>
      </c>
      <c r="G215" s="38"/>
      <c r="H215" s="38"/>
      <c r="I215" s="134"/>
      <c r="J215" s="134"/>
      <c r="K215" s="38"/>
      <c r="L215" s="38"/>
      <c r="M215" s="39"/>
      <c r="N215" s="221"/>
      <c r="O215" s="222"/>
      <c r="P215" s="77"/>
      <c r="Q215" s="77"/>
      <c r="R215" s="77"/>
      <c r="S215" s="77"/>
      <c r="T215" s="77"/>
      <c r="U215" s="77"/>
      <c r="V215" s="77"/>
      <c r="W215" s="77"/>
      <c r="X215" s="78"/>
      <c r="Y215" s="38"/>
      <c r="Z215" s="38"/>
      <c r="AA215" s="38"/>
      <c r="AB215" s="38"/>
      <c r="AC215" s="38"/>
      <c r="AD215" s="38"/>
      <c r="AE215" s="38"/>
      <c r="AT215" s="19" t="s">
        <v>177</v>
      </c>
      <c r="AU215" s="19" t="s">
        <v>89</v>
      </c>
    </row>
    <row r="216" s="2" customFormat="1">
      <c r="A216" s="38"/>
      <c r="B216" s="39"/>
      <c r="C216" s="38"/>
      <c r="D216" s="219" t="s">
        <v>189</v>
      </c>
      <c r="E216" s="38"/>
      <c r="F216" s="223" t="s">
        <v>1557</v>
      </c>
      <c r="G216" s="38"/>
      <c r="H216" s="38"/>
      <c r="I216" s="134"/>
      <c r="J216" s="134"/>
      <c r="K216" s="38"/>
      <c r="L216" s="38"/>
      <c r="M216" s="39"/>
      <c r="N216" s="221"/>
      <c r="O216" s="222"/>
      <c r="P216" s="77"/>
      <c r="Q216" s="77"/>
      <c r="R216" s="77"/>
      <c r="S216" s="77"/>
      <c r="T216" s="77"/>
      <c r="U216" s="77"/>
      <c r="V216" s="77"/>
      <c r="W216" s="77"/>
      <c r="X216" s="78"/>
      <c r="Y216" s="38"/>
      <c r="Z216" s="38"/>
      <c r="AA216" s="38"/>
      <c r="AB216" s="38"/>
      <c r="AC216" s="38"/>
      <c r="AD216" s="38"/>
      <c r="AE216" s="38"/>
      <c r="AT216" s="19" t="s">
        <v>189</v>
      </c>
      <c r="AU216" s="19" t="s">
        <v>89</v>
      </c>
    </row>
    <row r="217" s="12" customFormat="1" ht="25.92" customHeight="1">
      <c r="A217" s="12"/>
      <c r="B217" s="190"/>
      <c r="C217" s="12"/>
      <c r="D217" s="191" t="s">
        <v>79</v>
      </c>
      <c r="E217" s="192" t="s">
        <v>1558</v>
      </c>
      <c r="F217" s="192" t="s">
        <v>1559</v>
      </c>
      <c r="G217" s="12"/>
      <c r="H217" s="12"/>
      <c r="I217" s="193"/>
      <c r="J217" s="193"/>
      <c r="K217" s="194">
        <f>BK217</f>
        <v>0</v>
      </c>
      <c r="L217" s="12"/>
      <c r="M217" s="190"/>
      <c r="N217" s="195"/>
      <c r="O217" s="196"/>
      <c r="P217" s="196"/>
      <c r="Q217" s="197">
        <f>SUM(Q218:Q225)</f>
        <v>0</v>
      </c>
      <c r="R217" s="197">
        <f>SUM(R218:R225)</f>
        <v>0</v>
      </c>
      <c r="S217" s="196"/>
      <c r="T217" s="198">
        <f>SUM(T218:T225)</f>
        <v>0</v>
      </c>
      <c r="U217" s="196"/>
      <c r="V217" s="198">
        <f>SUM(V218:V225)</f>
        <v>0</v>
      </c>
      <c r="W217" s="196"/>
      <c r="X217" s="199">
        <f>SUM(X218:X225)</f>
        <v>0</v>
      </c>
      <c r="Y217" s="12"/>
      <c r="Z217" s="12"/>
      <c r="AA217" s="12"/>
      <c r="AB217" s="12"/>
      <c r="AC217" s="12"/>
      <c r="AD217" s="12"/>
      <c r="AE217" s="12"/>
      <c r="AR217" s="191" t="s">
        <v>185</v>
      </c>
      <c r="AT217" s="200" t="s">
        <v>79</v>
      </c>
      <c r="AU217" s="200" t="s">
        <v>80</v>
      </c>
      <c r="AY217" s="191" t="s">
        <v>167</v>
      </c>
      <c r="BK217" s="201">
        <f>SUM(BK218:BK225)</f>
        <v>0</v>
      </c>
    </row>
    <row r="218" s="2" customFormat="1" ht="24" customHeight="1">
      <c r="A218" s="38"/>
      <c r="B218" s="204"/>
      <c r="C218" s="205" t="s">
        <v>675</v>
      </c>
      <c r="D218" s="205" t="s">
        <v>170</v>
      </c>
      <c r="E218" s="206" t="s">
        <v>1560</v>
      </c>
      <c r="F218" s="207" t="s">
        <v>1561</v>
      </c>
      <c r="G218" s="208" t="s">
        <v>1562</v>
      </c>
      <c r="H218" s="209">
        <v>16</v>
      </c>
      <c r="I218" s="210"/>
      <c r="J218" s="210"/>
      <c r="K218" s="211">
        <f>ROUND(P218*H218,2)</f>
        <v>0</v>
      </c>
      <c r="L218" s="207" t="s">
        <v>174</v>
      </c>
      <c r="M218" s="39"/>
      <c r="N218" s="212" t="s">
        <v>1</v>
      </c>
      <c r="O218" s="213" t="s">
        <v>43</v>
      </c>
      <c r="P218" s="214">
        <f>I218+J218</f>
        <v>0</v>
      </c>
      <c r="Q218" s="214">
        <f>ROUND(I218*H218,2)</f>
        <v>0</v>
      </c>
      <c r="R218" s="214">
        <f>ROUND(J218*H218,2)</f>
        <v>0</v>
      </c>
      <c r="S218" s="77"/>
      <c r="T218" s="215">
        <f>S218*H218</f>
        <v>0</v>
      </c>
      <c r="U218" s="215">
        <v>0</v>
      </c>
      <c r="V218" s="215">
        <f>U218*H218</f>
        <v>0</v>
      </c>
      <c r="W218" s="215">
        <v>0</v>
      </c>
      <c r="X218" s="216">
        <f>W218*H218</f>
        <v>0</v>
      </c>
      <c r="Y218" s="38"/>
      <c r="Z218" s="38"/>
      <c r="AA218" s="38"/>
      <c r="AB218" s="38"/>
      <c r="AC218" s="38"/>
      <c r="AD218" s="38"/>
      <c r="AE218" s="38"/>
      <c r="AR218" s="217" t="s">
        <v>1563</v>
      </c>
      <c r="AT218" s="217" t="s">
        <v>170</v>
      </c>
      <c r="AU218" s="217" t="s">
        <v>87</v>
      </c>
      <c r="AY218" s="19" t="s">
        <v>167</v>
      </c>
      <c r="BE218" s="218">
        <f>IF(O218="základní",K218,0)</f>
        <v>0</v>
      </c>
      <c r="BF218" s="218">
        <f>IF(O218="snížená",K218,0)</f>
        <v>0</v>
      </c>
      <c r="BG218" s="218">
        <f>IF(O218="zákl. přenesená",K218,0)</f>
        <v>0</v>
      </c>
      <c r="BH218" s="218">
        <f>IF(O218="sníž. přenesená",K218,0)</f>
        <v>0</v>
      </c>
      <c r="BI218" s="218">
        <f>IF(O218="nulová",K218,0)</f>
        <v>0</v>
      </c>
      <c r="BJ218" s="19" t="s">
        <v>87</v>
      </c>
      <c r="BK218" s="218">
        <f>ROUND(P218*H218,2)</f>
        <v>0</v>
      </c>
      <c r="BL218" s="19" t="s">
        <v>1563</v>
      </c>
      <c r="BM218" s="217" t="s">
        <v>1564</v>
      </c>
    </row>
    <row r="219" s="2" customFormat="1">
      <c r="A219" s="38"/>
      <c r="B219" s="39"/>
      <c r="C219" s="38"/>
      <c r="D219" s="219" t="s">
        <v>177</v>
      </c>
      <c r="E219" s="38"/>
      <c r="F219" s="220" t="s">
        <v>1565</v>
      </c>
      <c r="G219" s="38"/>
      <c r="H219" s="38"/>
      <c r="I219" s="134"/>
      <c r="J219" s="134"/>
      <c r="K219" s="38"/>
      <c r="L219" s="38"/>
      <c r="M219" s="39"/>
      <c r="N219" s="221"/>
      <c r="O219" s="222"/>
      <c r="P219" s="77"/>
      <c r="Q219" s="77"/>
      <c r="R219" s="77"/>
      <c r="S219" s="77"/>
      <c r="T219" s="77"/>
      <c r="U219" s="77"/>
      <c r="V219" s="77"/>
      <c r="W219" s="77"/>
      <c r="X219" s="78"/>
      <c r="Y219" s="38"/>
      <c r="Z219" s="38"/>
      <c r="AA219" s="38"/>
      <c r="AB219" s="38"/>
      <c r="AC219" s="38"/>
      <c r="AD219" s="38"/>
      <c r="AE219" s="38"/>
      <c r="AT219" s="19" t="s">
        <v>177</v>
      </c>
      <c r="AU219" s="19" t="s">
        <v>87</v>
      </c>
    </row>
    <row r="220" s="2" customFormat="1">
      <c r="A220" s="38"/>
      <c r="B220" s="39"/>
      <c r="C220" s="38"/>
      <c r="D220" s="219" t="s">
        <v>189</v>
      </c>
      <c r="E220" s="38"/>
      <c r="F220" s="223" t="s">
        <v>1566</v>
      </c>
      <c r="G220" s="38"/>
      <c r="H220" s="38"/>
      <c r="I220" s="134"/>
      <c r="J220" s="134"/>
      <c r="K220" s="38"/>
      <c r="L220" s="38"/>
      <c r="M220" s="39"/>
      <c r="N220" s="221"/>
      <c r="O220" s="222"/>
      <c r="P220" s="77"/>
      <c r="Q220" s="77"/>
      <c r="R220" s="77"/>
      <c r="S220" s="77"/>
      <c r="T220" s="77"/>
      <c r="U220" s="77"/>
      <c r="V220" s="77"/>
      <c r="W220" s="77"/>
      <c r="X220" s="78"/>
      <c r="Y220" s="38"/>
      <c r="Z220" s="38"/>
      <c r="AA220" s="38"/>
      <c r="AB220" s="38"/>
      <c r="AC220" s="38"/>
      <c r="AD220" s="38"/>
      <c r="AE220" s="38"/>
      <c r="AT220" s="19" t="s">
        <v>189</v>
      </c>
      <c r="AU220" s="19" t="s">
        <v>87</v>
      </c>
    </row>
    <row r="221" s="13" customFormat="1">
      <c r="A221" s="13"/>
      <c r="B221" s="228"/>
      <c r="C221" s="13"/>
      <c r="D221" s="219" t="s">
        <v>291</v>
      </c>
      <c r="E221" s="229" t="s">
        <v>1</v>
      </c>
      <c r="F221" s="230" t="s">
        <v>1567</v>
      </c>
      <c r="G221" s="13"/>
      <c r="H221" s="231">
        <v>16</v>
      </c>
      <c r="I221" s="232"/>
      <c r="J221" s="232"/>
      <c r="K221" s="13"/>
      <c r="L221" s="13"/>
      <c r="M221" s="228"/>
      <c r="N221" s="233"/>
      <c r="O221" s="234"/>
      <c r="P221" s="234"/>
      <c r="Q221" s="234"/>
      <c r="R221" s="234"/>
      <c r="S221" s="234"/>
      <c r="T221" s="234"/>
      <c r="U221" s="234"/>
      <c r="V221" s="234"/>
      <c r="W221" s="234"/>
      <c r="X221" s="235"/>
      <c r="Y221" s="13"/>
      <c r="Z221" s="13"/>
      <c r="AA221" s="13"/>
      <c r="AB221" s="13"/>
      <c r="AC221" s="13"/>
      <c r="AD221" s="13"/>
      <c r="AE221" s="13"/>
      <c r="AT221" s="229" t="s">
        <v>291</v>
      </c>
      <c r="AU221" s="229" t="s">
        <v>87</v>
      </c>
      <c r="AV221" s="13" t="s">
        <v>89</v>
      </c>
      <c r="AW221" s="13" t="s">
        <v>4</v>
      </c>
      <c r="AX221" s="13" t="s">
        <v>87</v>
      </c>
      <c r="AY221" s="229" t="s">
        <v>167</v>
      </c>
    </row>
    <row r="222" s="2" customFormat="1" ht="24" customHeight="1">
      <c r="A222" s="38"/>
      <c r="B222" s="204"/>
      <c r="C222" s="205" t="s">
        <v>377</v>
      </c>
      <c r="D222" s="205" t="s">
        <v>170</v>
      </c>
      <c r="E222" s="206" t="s">
        <v>1568</v>
      </c>
      <c r="F222" s="207" t="s">
        <v>1569</v>
      </c>
      <c r="G222" s="208" t="s">
        <v>1562</v>
      </c>
      <c r="H222" s="209">
        <v>16</v>
      </c>
      <c r="I222" s="210"/>
      <c r="J222" s="210"/>
      <c r="K222" s="211">
        <f>ROUND(P222*H222,2)</f>
        <v>0</v>
      </c>
      <c r="L222" s="207" t="s">
        <v>174</v>
      </c>
      <c r="M222" s="39"/>
      <c r="N222" s="212" t="s">
        <v>1</v>
      </c>
      <c r="O222" s="213" t="s">
        <v>43</v>
      </c>
      <c r="P222" s="214">
        <f>I222+J222</f>
        <v>0</v>
      </c>
      <c r="Q222" s="214">
        <f>ROUND(I222*H222,2)</f>
        <v>0</v>
      </c>
      <c r="R222" s="214">
        <f>ROUND(J222*H222,2)</f>
        <v>0</v>
      </c>
      <c r="S222" s="77"/>
      <c r="T222" s="215">
        <f>S222*H222</f>
        <v>0</v>
      </c>
      <c r="U222" s="215">
        <v>0</v>
      </c>
      <c r="V222" s="215">
        <f>U222*H222</f>
        <v>0</v>
      </c>
      <c r="W222" s="215">
        <v>0</v>
      </c>
      <c r="X222" s="216">
        <f>W222*H222</f>
        <v>0</v>
      </c>
      <c r="Y222" s="38"/>
      <c r="Z222" s="38"/>
      <c r="AA222" s="38"/>
      <c r="AB222" s="38"/>
      <c r="AC222" s="38"/>
      <c r="AD222" s="38"/>
      <c r="AE222" s="38"/>
      <c r="AR222" s="217" t="s">
        <v>1563</v>
      </c>
      <c r="AT222" s="217" t="s">
        <v>170</v>
      </c>
      <c r="AU222" s="217" t="s">
        <v>87</v>
      </c>
      <c r="AY222" s="19" t="s">
        <v>167</v>
      </c>
      <c r="BE222" s="218">
        <f>IF(O222="základní",K222,0)</f>
        <v>0</v>
      </c>
      <c r="BF222" s="218">
        <f>IF(O222="snížená",K222,0)</f>
        <v>0</v>
      </c>
      <c r="BG222" s="218">
        <f>IF(O222="zákl. přenesená",K222,0)</f>
        <v>0</v>
      </c>
      <c r="BH222" s="218">
        <f>IF(O222="sníž. přenesená",K222,0)</f>
        <v>0</v>
      </c>
      <c r="BI222" s="218">
        <f>IF(O222="nulová",K222,0)</f>
        <v>0</v>
      </c>
      <c r="BJ222" s="19" t="s">
        <v>87</v>
      </c>
      <c r="BK222" s="218">
        <f>ROUND(P222*H222,2)</f>
        <v>0</v>
      </c>
      <c r="BL222" s="19" t="s">
        <v>1563</v>
      </c>
      <c r="BM222" s="217" t="s">
        <v>1570</v>
      </c>
    </row>
    <row r="223" s="2" customFormat="1">
      <c r="A223" s="38"/>
      <c r="B223" s="39"/>
      <c r="C223" s="38"/>
      <c r="D223" s="219" t="s">
        <v>177</v>
      </c>
      <c r="E223" s="38"/>
      <c r="F223" s="220" t="s">
        <v>1571</v>
      </c>
      <c r="G223" s="38"/>
      <c r="H223" s="38"/>
      <c r="I223" s="134"/>
      <c r="J223" s="134"/>
      <c r="K223" s="38"/>
      <c r="L223" s="38"/>
      <c r="M223" s="39"/>
      <c r="N223" s="221"/>
      <c r="O223" s="222"/>
      <c r="P223" s="77"/>
      <c r="Q223" s="77"/>
      <c r="R223" s="77"/>
      <c r="S223" s="77"/>
      <c r="T223" s="77"/>
      <c r="U223" s="77"/>
      <c r="V223" s="77"/>
      <c r="W223" s="77"/>
      <c r="X223" s="78"/>
      <c r="Y223" s="38"/>
      <c r="Z223" s="38"/>
      <c r="AA223" s="38"/>
      <c r="AB223" s="38"/>
      <c r="AC223" s="38"/>
      <c r="AD223" s="38"/>
      <c r="AE223" s="38"/>
      <c r="AT223" s="19" t="s">
        <v>177</v>
      </c>
      <c r="AU223" s="19" t="s">
        <v>87</v>
      </c>
    </row>
    <row r="224" s="2" customFormat="1">
      <c r="A224" s="38"/>
      <c r="B224" s="39"/>
      <c r="C224" s="38"/>
      <c r="D224" s="219" t="s">
        <v>189</v>
      </c>
      <c r="E224" s="38"/>
      <c r="F224" s="223" t="s">
        <v>1566</v>
      </c>
      <c r="G224" s="38"/>
      <c r="H224" s="38"/>
      <c r="I224" s="134"/>
      <c r="J224" s="134"/>
      <c r="K224" s="38"/>
      <c r="L224" s="38"/>
      <c r="M224" s="39"/>
      <c r="N224" s="221"/>
      <c r="O224" s="222"/>
      <c r="P224" s="77"/>
      <c r="Q224" s="77"/>
      <c r="R224" s="77"/>
      <c r="S224" s="77"/>
      <c r="T224" s="77"/>
      <c r="U224" s="77"/>
      <c r="V224" s="77"/>
      <c r="W224" s="77"/>
      <c r="X224" s="78"/>
      <c r="Y224" s="38"/>
      <c r="Z224" s="38"/>
      <c r="AA224" s="38"/>
      <c r="AB224" s="38"/>
      <c r="AC224" s="38"/>
      <c r="AD224" s="38"/>
      <c r="AE224" s="38"/>
      <c r="AT224" s="19" t="s">
        <v>189</v>
      </c>
      <c r="AU224" s="19" t="s">
        <v>87</v>
      </c>
    </row>
    <row r="225" s="13" customFormat="1">
      <c r="A225" s="13"/>
      <c r="B225" s="228"/>
      <c r="C225" s="13"/>
      <c r="D225" s="219" t="s">
        <v>291</v>
      </c>
      <c r="E225" s="229" t="s">
        <v>1</v>
      </c>
      <c r="F225" s="230" t="s">
        <v>1567</v>
      </c>
      <c r="G225" s="13"/>
      <c r="H225" s="231">
        <v>16</v>
      </c>
      <c r="I225" s="232"/>
      <c r="J225" s="232"/>
      <c r="K225" s="13"/>
      <c r="L225" s="13"/>
      <c r="M225" s="228"/>
      <c r="N225" s="270"/>
      <c r="O225" s="271"/>
      <c r="P225" s="271"/>
      <c r="Q225" s="271"/>
      <c r="R225" s="271"/>
      <c r="S225" s="271"/>
      <c r="T225" s="271"/>
      <c r="U225" s="271"/>
      <c r="V225" s="271"/>
      <c r="W225" s="271"/>
      <c r="X225" s="272"/>
      <c r="Y225" s="13"/>
      <c r="Z225" s="13"/>
      <c r="AA225" s="13"/>
      <c r="AB225" s="13"/>
      <c r="AC225" s="13"/>
      <c r="AD225" s="13"/>
      <c r="AE225" s="13"/>
      <c r="AT225" s="229" t="s">
        <v>291</v>
      </c>
      <c r="AU225" s="229" t="s">
        <v>87</v>
      </c>
      <c r="AV225" s="13" t="s">
        <v>89</v>
      </c>
      <c r="AW225" s="13" t="s">
        <v>4</v>
      </c>
      <c r="AX225" s="13" t="s">
        <v>87</v>
      </c>
      <c r="AY225" s="229" t="s">
        <v>167</v>
      </c>
    </row>
    <row r="226" s="2" customFormat="1" ht="6.96" customHeight="1">
      <c r="A226" s="38"/>
      <c r="B226" s="60"/>
      <c r="C226" s="61"/>
      <c r="D226" s="61"/>
      <c r="E226" s="61"/>
      <c r="F226" s="61"/>
      <c r="G226" s="61"/>
      <c r="H226" s="61"/>
      <c r="I226" s="160"/>
      <c r="J226" s="160"/>
      <c r="K226" s="61"/>
      <c r="L226" s="61"/>
      <c r="M226" s="39"/>
      <c r="N226" s="38"/>
      <c r="P226" s="38"/>
      <c r="Q226" s="38"/>
      <c r="R226" s="38"/>
      <c r="S226" s="38"/>
      <c r="T226" s="38"/>
      <c r="U226" s="38"/>
      <c r="V226" s="38"/>
      <c r="W226" s="38"/>
      <c r="X226" s="38"/>
      <c r="Y226" s="38"/>
      <c r="Z226" s="38"/>
      <c r="AA226" s="38"/>
      <c r="AB226" s="38"/>
      <c r="AC226" s="38"/>
      <c r="AD226" s="38"/>
      <c r="AE226" s="38"/>
    </row>
  </sheetData>
  <autoFilter ref="C127:L225"/>
  <mergeCells count="12">
    <mergeCell ref="E7:H7"/>
    <mergeCell ref="E9:H9"/>
    <mergeCell ref="E11:H11"/>
    <mergeCell ref="E20:H20"/>
    <mergeCell ref="E29:H29"/>
    <mergeCell ref="E85:H85"/>
    <mergeCell ref="E87:H87"/>
    <mergeCell ref="E89:H89"/>
    <mergeCell ref="E116:H116"/>
    <mergeCell ref="E118:H118"/>
    <mergeCell ref="E120:H120"/>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112</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1572</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ROUND(K129,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ROUND((SUM(BE129:BE171)),  2)</f>
        <v>0</v>
      </c>
      <c r="G37" s="38"/>
      <c r="H37" s="38"/>
      <c r="I37" s="147">
        <v>0.20999999999999999</v>
      </c>
      <c r="J37" s="134"/>
      <c r="K37" s="143">
        <f>ROUND(((SUM(BE129:BE171))*I37),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ROUND((SUM(BF129:BF171)),  2)</f>
        <v>0</v>
      </c>
      <c r="G38" s="38"/>
      <c r="H38" s="38"/>
      <c r="I38" s="147">
        <v>0.14999999999999999</v>
      </c>
      <c r="J38" s="134"/>
      <c r="K38" s="143">
        <f>ROUND(((SUM(BF129:BF171))*I38),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ROUND((SUM(BG129:BG171)),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ROUND((SUM(BH129:BH171)),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ROUND((SUM(BI129:BI171)),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SO402 - Informační systém</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Q129</f>
        <v>0</v>
      </c>
      <c r="J98" s="167">
        <f>R129</f>
        <v>0</v>
      </c>
      <c r="K98" s="96">
        <f>K129</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Q130</f>
        <v>0</v>
      </c>
      <c r="J99" s="171">
        <f>R130</f>
        <v>0</v>
      </c>
      <c r="K99" s="172">
        <f>K130</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Q131</f>
        <v>0</v>
      </c>
      <c r="J100" s="176">
        <f>R131</f>
        <v>0</v>
      </c>
      <c r="K100" s="177">
        <f>K131</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487</v>
      </c>
      <c r="E101" s="175"/>
      <c r="F101" s="175"/>
      <c r="G101" s="175"/>
      <c r="H101" s="175"/>
      <c r="I101" s="176">
        <f>Q140</f>
        <v>0</v>
      </c>
      <c r="J101" s="176">
        <f>R140</f>
        <v>0</v>
      </c>
      <c r="K101" s="177">
        <f>K140</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490</v>
      </c>
      <c r="E102" s="175"/>
      <c r="F102" s="175"/>
      <c r="G102" s="175"/>
      <c r="H102" s="175"/>
      <c r="I102" s="176">
        <f>Q145</f>
        <v>0</v>
      </c>
      <c r="J102" s="176">
        <f>R145</f>
        <v>0</v>
      </c>
      <c r="K102" s="177">
        <f>K145</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274</v>
      </c>
      <c r="E103" s="175"/>
      <c r="F103" s="175"/>
      <c r="G103" s="175"/>
      <c r="H103" s="175"/>
      <c r="I103" s="176">
        <f>Q148</f>
        <v>0</v>
      </c>
      <c r="J103" s="176">
        <f>R148</f>
        <v>0</v>
      </c>
      <c r="K103" s="177">
        <f>K148</f>
        <v>0</v>
      </c>
      <c r="L103" s="10"/>
      <c r="M103" s="173"/>
      <c r="S103" s="10"/>
      <c r="T103" s="10"/>
      <c r="U103" s="10"/>
      <c r="V103" s="10"/>
      <c r="W103" s="10"/>
      <c r="X103" s="10"/>
      <c r="Y103" s="10"/>
      <c r="Z103" s="10"/>
      <c r="AA103" s="10"/>
      <c r="AB103" s="10"/>
      <c r="AC103" s="10"/>
      <c r="AD103" s="10"/>
      <c r="AE103" s="10"/>
    </row>
    <row r="104" s="10" customFormat="1" ht="14.88" customHeight="1">
      <c r="A104" s="10"/>
      <c r="B104" s="173"/>
      <c r="C104" s="10"/>
      <c r="D104" s="174" t="s">
        <v>1573</v>
      </c>
      <c r="E104" s="175"/>
      <c r="F104" s="175"/>
      <c r="G104" s="175"/>
      <c r="H104" s="175"/>
      <c r="I104" s="176">
        <f>Q152</f>
        <v>0</v>
      </c>
      <c r="J104" s="176">
        <f>R152</f>
        <v>0</v>
      </c>
      <c r="K104" s="177">
        <f>K152</f>
        <v>0</v>
      </c>
      <c r="L104" s="10"/>
      <c r="M104" s="173"/>
      <c r="S104" s="10"/>
      <c r="T104" s="10"/>
      <c r="U104" s="10"/>
      <c r="V104" s="10"/>
      <c r="W104" s="10"/>
      <c r="X104" s="10"/>
      <c r="Y104" s="10"/>
      <c r="Z104" s="10"/>
      <c r="AA104" s="10"/>
      <c r="AB104" s="10"/>
      <c r="AC104" s="10"/>
      <c r="AD104" s="10"/>
      <c r="AE104" s="10"/>
    </row>
    <row r="105" s="9" customFormat="1" ht="24.96" customHeight="1">
      <c r="A105" s="9"/>
      <c r="B105" s="168"/>
      <c r="C105" s="9"/>
      <c r="D105" s="169" t="s">
        <v>277</v>
      </c>
      <c r="E105" s="170"/>
      <c r="F105" s="170"/>
      <c r="G105" s="170"/>
      <c r="H105" s="170"/>
      <c r="I105" s="171">
        <f>Q159</f>
        <v>0</v>
      </c>
      <c r="J105" s="171">
        <f>R159</f>
        <v>0</v>
      </c>
      <c r="K105" s="172">
        <f>K159</f>
        <v>0</v>
      </c>
      <c r="L105" s="9"/>
      <c r="M105" s="168"/>
      <c r="S105" s="9"/>
      <c r="T105" s="9"/>
      <c r="U105" s="9"/>
      <c r="V105" s="9"/>
      <c r="W105" s="9"/>
      <c r="X105" s="9"/>
      <c r="Y105" s="9"/>
      <c r="Z105" s="9"/>
      <c r="AA105" s="9"/>
      <c r="AB105" s="9"/>
      <c r="AC105" s="9"/>
      <c r="AD105" s="9"/>
      <c r="AE105" s="9"/>
    </row>
    <row r="106" s="10" customFormat="1" ht="19.92" customHeight="1">
      <c r="A106" s="10"/>
      <c r="B106" s="173"/>
      <c r="C106" s="10"/>
      <c r="D106" s="174" t="s">
        <v>1443</v>
      </c>
      <c r="E106" s="175"/>
      <c r="F106" s="175"/>
      <c r="G106" s="175"/>
      <c r="H106" s="175"/>
      <c r="I106" s="176">
        <f>Q160</f>
        <v>0</v>
      </c>
      <c r="J106" s="176">
        <f>R160</f>
        <v>0</v>
      </c>
      <c r="K106" s="177">
        <f>K160</f>
        <v>0</v>
      </c>
      <c r="L106" s="10"/>
      <c r="M106" s="173"/>
      <c r="S106" s="10"/>
      <c r="T106" s="10"/>
      <c r="U106" s="10"/>
      <c r="V106" s="10"/>
      <c r="W106" s="10"/>
      <c r="X106" s="10"/>
      <c r="Y106" s="10"/>
      <c r="Z106" s="10"/>
      <c r="AA106" s="10"/>
      <c r="AB106" s="10"/>
      <c r="AC106" s="10"/>
      <c r="AD106" s="10"/>
      <c r="AE106" s="10"/>
    </row>
    <row r="107" s="9" customFormat="1" ht="24.96" customHeight="1">
      <c r="A107" s="9"/>
      <c r="B107" s="168"/>
      <c r="C107" s="9"/>
      <c r="D107" s="169" t="s">
        <v>1445</v>
      </c>
      <c r="E107" s="170"/>
      <c r="F107" s="170"/>
      <c r="G107" s="170"/>
      <c r="H107" s="170"/>
      <c r="I107" s="171">
        <f>Q169</f>
        <v>0</v>
      </c>
      <c r="J107" s="171">
        <f>R169</f>
        <v>0</v>
      </c>
      <c r="K107" s="172">
        <f>K169</f>
        <v>0</v>
      </c>
      <c r="L107" s="9"/>
      <c r="M107" s="168"/>
      <c r="S107" s="9"/>
      <c r="T107" s="9"/>
      <c r="U107" s="9"/>
      <c r="V107" s="9"/>
      <c r="W107" s="9"/>
      <c r="X107" s="9"/>
      <c r="Y107" s="9"/>
      <c r="Z107" s="9"/>
      <c r="AA107" s="9"/>
      <c r="AB107" s="9"/>
      <c r="AC107" s="9"/>
      <c r="AD107" s="9"/>
      <c r="AE107" s="9"/>
    </row>
    <row r="108" s="2" customFormat="1" ht="21.84" customHeight="1">
      <c r="A108" s="38"/>
      <c r="B108" s="39"/>
      <c r="C108" s="38"/>
      <c r="D108" s="38"/>
      <c r="E108" s="38"/>
      <c r="F108" s="38"/>
      <c r="G108" s="38"/>
      <c r="H108" s="38"/>
      <c r="I108" s="134"/>
      <c r="J108" s="134"/>
      <c r="K108" s="38"/>
      <c r="L108" s="38"/>
      <c r="M108" s="55"/>
      <c r="S108" s="38"/>
      <c r="T108" s="38"/>
      <c r="U108" s="38"/>
      <c r="V108" s="38"/>
      <c r="W108" s="38"/>
      <c r="X108" s="38"/>
      <c r="Y108" s="38"/>
      <c r="Z108" s="38"/>
      <c r="AA108" s="38"/>
      <c r="AB108" s="38"/>
      <c r="AC108" s="38"/>
      <c r="AD108" s="38"/>
      <c r="AE108" s="38"/>
    </row>
    <row r="109" s="2" customFormat="1" ht="6.96" customHeight="1">
      <c r="A109" s="38"/>
      <c r="B109" s="60"/>
      <c r="C109" s="61"/>
      <c r="D109" s="61"/>
      <c r="E109" s="61"/>
      <c r="F109" s="61"/>
      <c r="G109" s="61"/>
      <c r="H109" s="61"/>
      <c r="I109" s="160"/>
      <c r="J109" s="160"/>
      <c r="K109" s="61"/>
      <c r="L109" s="61"/>
      <c r="M109" s="55"/>
      <c r="S109" s="38"/>
      <c r="T109" s="38"/>
      <c r="U109" s="38"/>
      <c r="V109" s="38"/>
      <c r="W109" s="38"/>
      <c r="X109" s="38"/>
      <c r="Y109" s="38"/>
      <c r="Z109" s="38"/>
      <c r="AA109" s="38"/>
      <c r="AB109" s="38"/>
      <c r="AC109" s="38"/>
      <c r="AD109" s="38"/>
      <c r="AE109" s="38"/>
    </row>
    <row r="113" s="2" customFormat="1" ht="6.96" customHeight="1">
      <c r="A113" s="38"/>
      <c r="B113" s="62"/>
      <c r="C113" s="63"/>
      <c r="D113" s="63"/>
      <c r="E113" s="63"/>
      <c r="F113" s="63"/>
      <c r="G113" s="63"/>
      <c r="H113" s="63"/>
      <c r="I113" s="161"/>
      <c r="J113" s="161"/>
      <c r="K113" s="63"/>
      <c r="L113" s="63"/>
      <c r="M113" s="55"/>
      <c r="S113" s="38"/>
      <c r="T113" s="38"/>
      <c r="U113" s="38"/>
      <c r="V113" s="38"/>
      <c r="W113" s="38"/>
      <c r="X113" s="38"/>
      <c r="Y113" s="38"/>
      <c r="Z113" s="38"/>
      <c r="AA113" s="38"/>
      <c r="AB113" s="38"/>
      <c r="AC113" s="38"/>
      <c r="AD113" s="38"/>
      <c r="AE113" s="38"/>
    </row>
    <row r="114" s="2" customFormat="1" ht="24.96" customHeight="1">
      <c r="A114" s="38"/>
      <c r="B114" s="39"/>
      <c r="C114" s="23" t="s">
        <v>147</v>
      </c>
      <c r="D114" s="38"/>
      <c r="E114" s="38"/>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6.96" customHeight="1">
      <c r="A115" s="38"/>
      <c r="B115" s="39"/>
      <c r="C115" s="38"/>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2" customHeight="1">
      <c r="A116" s="38"/>
      <c r="B116" s="39"/>
      <c r="C116" s="32" t="s">
        <v>17</v>
      </c>
      <c r="D116" s="38"/>
      <c r="E116" s="38"/>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16.5" customHeight="1">
      <c r="A117" s="38"/>
      <c r="B117" s="39"/>
      <c r="C117" s="38"/>
      <c r="D117" s="38"/>
      <c r="E117" s="133" t="str">
        <f>E7</f>
        <v>Terminál v zeleni, Choceň</v>
      </c>
      <c r="F117" s="32"/>
      <c r="G117" s="32"/>
      <c r="H117" s="32"/>
      <c r="I117" s="134"/>
      <c r="J117" s="134"/>
      <c r="K117" s="38"/>
      <c r="L117" s="38"/>
      <c r="M117" s="55"/>
      <c r="S117" s="38"/>
      <c r="T117" s="38"/>
      <c r="U117" s="38"/>
      <c r="V117" s="38"/>
      <c r="W117" s="38"/>
      <c r="X117" s="38"/>
      <c r="Y117" s="38"/>
      <c r="Z117" s="38"/>
      <c r="AA117" s="38"/>
      <c r="AB117" s="38"/>
      <c r="AC117" s="38"/>
      <c r="AD117" s="38"/>
      <c r="AE117" s="38"/>
    </row>
    <row r="118" s="1" customFormat="1" ht="12" customHeight="1">
      <c r="B118" s="22"/>
      <c r="C118" s="32" t="s">
        <v>129</v>
      </c>
      <c r="I118" s="130"/>
      <c r="J118" s="130"/>
      <c r="M118" s="22"/>
    </row>
    <row r="119" s="2" customFormat="1" ht="16.5" customHeight="1">
      <c r="A119" s="38"/>
      <c r="B119" s="39"/>
      <c r="C119" s="38"/>
      <c r="D119" s="38"/>
      <c r="E119" s="133" t="s">
        <v>130</v>
      </c>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12" customHeight="1">
      <c r="A120" s="38"/>
      <c r="B120" s="39"/>
      <c r="C120" s="32" t="s">
        <v>131</v>
      </c>
      <c r="D120" s="38"/>
      <c r="E120" s="38"/>
      <c r="F120" s="38"/>
      <c r="G120" s="38"/>
      <c r="H120" s="38"/>
      <c r="I120" s="134"/>
      <c r="J120" s="134"/>
      <c r="K120" s="38"/>
      <c r="L120" s="38"/>
      <c r="M120" s="55"/>
      <c r="S120" s="38"/>
      <c r="T120" s="38"/>
      <c r="U120" s="38"/>
      <c r="V120" s="38"/>
      <c r="W120" s="38"/>
      <c r="X120" s="38"/>
      <c r="Y120" s="38"/>
      <c r="Z120" s="38"/>
      <c r="AA120" s="38"/>
      <c r="AB120" s="38"/>
      <c r="AC120" s="38"/>
      <c r="AD120" s="38"/>
      <c r="AE120" s="38"/>
    </row>
    <row r="121" s="2" customFormat="1" ht="16.5" customHeight="1">
      <c r="A121" s="38"/>
      <c r="B121" s="39"/>
      <c r="C121" s="38"/>
      <c r="D121" s="38"/>
      <c r="E121" s="67" t="str">
        <f>E11</f>
        <v>SO402 - Informační systém</v>
      </c>
      <c r="F121" s="38"/>
      <c r="G121" s="38"/>
      <c r="H121" s="38"/>
      <c r="I121" s="134"/>
      <c r="J121" s="134"/>
      <c r="K121" s="38"/>
      <c r="L121" s="38"/>
      <c r="M121" s="55"/>
      <c r="S121" s="38"/>
      <c r="T121" s="38"/>
      <c r="U121" s="38"/>
      <c r="V121" s="38"/>
      <c r="W121" s="38"/>
      <c r="X121" s="38"/>
      <c r="Y121" s="38"/>
      <c r="Z121" s="38"/>
      <c r="AA121" s="38"/>
      <c r="AB121" s="38"/>
      <c r="AC121" s="38"/>
      <c r="AD121" s="38"/>
      <c r="AE121" s="38"/>
    </row>
    <row r="122" s="2" customFormat="1" ht="6.96" customHeight="1">
      <c r="A122" s="38"/>
      <c r="B122" s="39"/>
      <c r="C122" s="38"/>
      <c r="D122" s="38"/>
      <c r="E122" s="38"/>
      <c r="F122" s="38"/>
      <c r="G122" s="38"/>
      <c r="H122" s="38"/>
      <c r="I122" s="134"/>
      <c r="J122" s="134"/>
      <c r="K122" s="38"/>
      <c r="L122" s="38"/>
      <c r="M122" s="55"/>
      <c r="S122" s="38"/>
      <c r="T122" s="38"/>
      <c r="U122" s="38"/>
      <c r="V122" s="38"/>
      <c r="W122" s="38"/>
      <c r="X122" s="38"/>
      <c r="Y122" s="38"/>
      <c r="Z122" s="38"/>
      <c r="AA122" s="38"/>
      <c r="AB122" s="38"/>
      <c r="AC122" s="38"/>
      <c r="AD122" s="38"/>
      <c r="AE122" s="38"/>
    </row>
    <row r="123" s="2" customFormat="1" ht="12" customHeight="1">
      <c r="A123" s="38"/>
      <c r="B123" s="39"/>
      <c r="C123" s="32" t="s">
        <v>21</v>
      </c>
      <c r="D123" s="38"/>
      <c r="E123" s="38"/>
      <c r="F123" s="27" t="str">
        <f>F14</f>
        <v xml:space="preserve"> </v>
      </c>
      <c r="G123" s="38"/>
      <c r="H123" s="38"/>
      <c r="I123" s="135" t="s">
        <v>23</v>
      </c>
      <c r="J123" s="137" t="str">
        <f>IF(J14="","",J14)</f>
        <v>11. 9. 2017</v>
      </c>
      <c r="K123" s="38"/>
      <c r="L123" s="38"/>
      <c r="M123" s="55"/>
      <c r="S123" s="38"/>
      <c r="T123" s="38"/>
      <c r="U123" s="38"/>
      <c r="V123" s="38"/>
      <c r="W123" s="38"/>
      <c r="X123" s="38"/>
      <c r="Y123" s="38"/>
      <c r="Z123" s="38"/>
      <c r="AA123" s="38"/>
      <c r="AB123" s="38"/>
      <c r="AC123" s="38"/>
      <c r="AD123" s="38"/>
      <c r="AE123" s="38"/>
    </row>
    <row r="124" s="2" customFormat="1" ht="6.96" customHeight="1">
      <c r="A124" s="38"/>
      <c r="B124" s="39"/>
      <c r="C124" s="38"/>
      <c r="D124" s="38"/>
      <c r="E124" s="38"/>
      <c r="F124" s="38"/>
      <c r="G124" s="38"/>
      <c r="H124" s="38"/>
      <c r="I124" s="134"/>
      <c r="J124" s="134"/>
      <c r="K124" s="38"/>
      <c r="L124" s="38"/>
      <c r="M124" s="55"/>
      <c r="S124" s="38"/>
      <c r="T124" s="38"/>
      <c r="U124" s="38"/>
      <c r="V124" s="38"/>
      <c r="W124" s="38"/>
      <c r="X124" s="38"/>
      <c r="Y124" s="38"/>
      <c r="Z124" s="38"/>
      <c r="AA124" s="38"/>
      <c r="AB124" s="38"/>
      <c r="AC124" s="38"/>
      <c r="AD124" s="38"/>
      <c r="AE124" s="38"/>
    </row>
    <row r="125" s="2" customFormat="1" ht="15.15" customHeight="1">
      <c r="A125" s="38"/>
      <c r="B125" s="39"/>
      <c r="C125" s="32" t="s">
        <v>25</v>
      </c>
      <c r="D125" s="38"/>
      <c r="E125" s="38"/>
      <c r="F125" s="27" t="str">
        <f>E17</f>
        <v>Město Choceň</v>
      </c>
      <c r="G125" s="38"/>
      <c r="H125" s="38"/>
      <c r="I125" s="135" t="s">
        <v>32</v>
      </c>
      <c r="J125" s="162" t="str">
        <f>E23</f>
        <v>Laboro ateliér s.r.o.</v>
      </c>
      <c r="K125" s="38"/>
      <c r="L125" s="38"/>
      <c r="M125" s="55"/>
      <c r="S125" s="38"/>
      <c r="T125" s="38"/>
      <c r="U125" s="38"/>
      <c r="V125" s="38"/>
      <c r="W125" s="38"/>
      <c r="X125" s="38"/>
      <c r="Y125" s="38"/>
      <c r="Z125" s="38"/>
      <c r="AA125" s="38"/>
      <c r="AB125" s="38"/>
      <c r="AC125" s="38"/>
      <c r="AD125" s="38"/>
      <c r="AE125" s="38"/>
    </row>
    <row r="126" s="2" customFormat="1" ht="15.15" customHeight="1">
      <c r="A126" s="38"/>
      <c r="B126" s="39"/>
      <c r="C126" s="32" t="s">
        <v>30</v>
      </c>
      <c r="D126" s="38"/>
      <c r="E126" s="38"/>
      <c r="F126" s="27" t="str">
        <f>IF(E20="","",E20)</f>
        <v>Vyplň údaj</v>
      </c>
      <c r="G126" s="38"/>
      <c r="H126" s="38"/>
      <c r="I126" s="135" t="s">
        <v>36</v>
      </c>
      <c r="J126" s="162" t="str">
        <f>E26</f>
        <v>Laboro ateliér s.r.o.</v>
      </c>
      <c r="K126" s="38"/>
      <c r="L126" s="38"/>
      <c r="M126" s="55"/>
      <c r="S126" s="38"/>
      <c r="T126" s="38"/>
      <c r="U126" s="38"/>
      <c r="V126" s="38"/>
      <c r="W126" s="38"/>
      <c r="X126" s="38"/>
      <c r="Y126" s="38"/>
      <c r="Z126" s="38"/>
      <c r="AA126" s="38"/>
      <c r="AB126" s="38"/>
      <c r="AC126" s="38"/>
      <c r="AD126" s="38"/>
      <c r="AE126" s="38"/>
    </row>
    <row r="127" s="2" customFormat="1" ht="10.32" customHeight="1">
      <c r="A127" s="38"/>
      <c r="B127" s="39"/>
      <c r="C127" s="38"/>
      <c r="D127" s="38"/>
      <c r="E127" s="38"/>
      <c r="F127" s="38"/>
      <c r="G127" s="38"/>
      <c r="H127" s="38"/>
      <c r="I127" s="134"/>
      <c r="J127" s="134"/>
      <c r="K127" s="38"/>
      <c r="L127" s="38"/>
      <c r="M127" s="55"/>
      <c r="S127" s="38"/>
      <c r="T127" s="38"/>
      <c r="U127" s="38"/>
      <c r="V127" s="38"/>
      <c r="W127" s="38"/>
      <c r="X127" s="38"/>
      <c r="Y127" s="38"/>
      <c r="Z127" s="38"/>
      <c r="AA127" s="38"/>
      <c r="AB127" s="38"/>
      <c r="AC127" s="38"/>
      <c r="AD127" s="38"/>
      <c r="AE127" s="38"/>
    </row>
    <row r="128" s="11" customFormat="1" ht="29.28" customHeight="1">
      <c r="A128" s="178"/>
      <c r="B128" s="179"/>
      <c r="C128" s="180" t="s">
        <v>148</v>
      </c>
      <c r="D128" s="181" t="s">
        <v>63</v>
      </c>
      <c r="E128" s="181" t="s">
        <v>59</v>
      </c>
      <c r="F128" s="181" t="s">
        <v>60</v>
      </c>
      <c r="G128" s="181" t="s">
        <v>149</v>
      </c>
      <c r="H128" s="181" t="s">
        <v>150</v>
      </c>
      <c r="I128" s="182" t="s">
        <v>151</v>
      </c>
      <c r="J128" s="182" t="s">
        <v>152</v>
      </c>
      <c r="K128" s="181" t="s">
        <v>139</v>
      </c>
      <c r="L128" s="183" t="s">
        <v>153</v>
      </c>
      <c r="M128" s="184"/>
      <c r="N128" s="86" t="s">
        <v>1</v>
      </c>
      <c r="O128" s="87" t="s">
        <v>42</v>
      </c>
      <c r="P128" s="87" t="s">
        <v>154</v>
      </c>
      <c r="Q128" s="87" t="s">
        <v>155</v>
      </c>
      <c r="R128" s="87" t="s">
        <v>156</v>
      </c>
      <c r="S128" s="87" t="s">
        <v>157</v>
      </c>
      <c r="T128" s="87" t="s">
        <v>158</v>
      </c>
      <c r="U128" s="87" t="s">
        <v>159</v>
      </c>
      <c r="V128" s="87" t="s">
        <v>160</v>
      </c>
      <c r="W128" s="87" t="s">
        <v>161</v>
      </c>
      <c r="X128" s="88" t="s">
        <v>162</v>
      </c>
      <c r="Y128" s="178"/>
      <c r="Z128" s="178"/>
      <c r="AA128" s="178"/>
      <c r="AB128" s="178"/>
      <c r="AC128" s="178"/>
      <c r="AD128" s="178"/>
      <c r="AE128" s="178"/>
    </row>
    <row r="129" s="2" customFormat="1" ht="22.8" customHeight="1">
      <c r="A129" s="38"/>
      <c r="B129" s="39"/>
      <c r="C129" s="93" t="s">
        <v>163</v>
      </c>
      <c r="D129" s="38"/>
      <c r="E129" s="38"/>
      <c r="F129" s="38"/>
      <c r="G129" s="38"/>
      <c r="H129" s="38"/>
      <c r="I129" s="134"/>
      <c r="J129" s="134"/>
      <c r="K129" s="185">
        <f>BK129</f>
        <v>0</v>
      </c>
      <c r="L129" s="38"/>
      <c r="M129" s="39"/>
      <c r="N129" s="89"/>
      <c r="O129" s="73"/>
      <c r="P129" s="90"/>
      <c r="Q129" s="186">
        <f>Q130+Q159+Q169</f>
        <v>0</v>
      </c>
      <c r="R129" s="186">
        <f>R130+R159+R169</f>
        <v>0</v>
      </c>
      <c r="S129" s="90"/>
      <c r="T129" s="187">
        <f>T130+T159+T169</f>
        <v>0</v>
      </c>
      <c r="U129" s="90"/>
      <c r="V129" s="187">
        <f>V130+V159+V169</f>
        <v>0.033544500000000005</v>
      </c>
      <c r="W129" s="90"/>
      <c r="X129" s="188">
        <f>X130+X159+X169</f>
        <v>0</v>
      </c>
      <c r="Y129" s="38"/>
      <c r="Z129" s="38"/>
      <c r="AA129" s="38"/>
      <c r="AB129" s="38"/>
      <c r="AC129" s="38"/>
      <c r="AD129" s="38"/>
      <c r="AE129" s="38"/>
      <c r="AT129" s="19" t="s">
        <v>79</v>
      </c>
      <c r="AU129" s="19" t="s">
        <v>141</v>
      </c>
      <c r="BK129" s="189">
        <f>BK130+BK159+BK169</f>
        <v>0</v>
      </c>
    </row>
    <row r="130" s="12" customFormat="1" ht="25.92" customHeight="1">
      <c r="A130" s="12"/>
      <c r="B130" s="190"/>
      <c r="C130" s="12"/>
      <c r="D130" s="191" t="s">
        <v>79</v>
      </c>
      <c r="E130" s="192" t="s">
        <v>281</v>
      </c>
      <c r="F130" s="192" t="s">
        <v>282</v>
      </c>
      <c r="G130" s="12"/>
      <c r="H130" s="12"/>
      <c r="I130" s="193"/>
      <c r="J130" s="193"/>
      <c r="K130" s="194">
        <f>BK130</f>
        <v>0</v>
      </c>
      <c r="L130" s="12"/>
      <c r="M130" s="190"/>
      <c r="N130" s="195"/>
      <c r="O130" s="196"/>
      <c r="P130" s="196"/>
      <c r="Q130" s="197">
        <f>Q131+Q140+Q145+Q148</f>
        <v>0</v>
      </c>
      <c r="R130" s="197">
        <f>R131+R140+R145+R148</f>
        <v>0</v>
      </c>
      <c r="S130" s="196"/>
      <c r="T130" s="198">
        <f>T131+T140+T145+T148</f>
        <v>0</v>
      </c>
      <c r="U130" s="196"/>
      <c r="V130" s="198">
        <f>V131+V140+V145+V148</f>
        <v>0.0060990000000000003</v>
      </c>
      <c r="W130" s="196"/>
      <c r="X130" s="199">
        <f>X131+X140+X145+X148</f>
        <v>0</v>
      </c>
      <c r="Y130" s="12"/>
      <c r="Z130" s="12"/>
      <c r="AA130" s="12"/>
      <c r="AB130" s="12"/>
      <c r="AC130" s="12"/>
      <c r="AD130" s="12"/>
      <c r="AE130" s="12"/>
      <c r="AR130" s="191" t="s">
        <v>87</v>
      </c>
      <c r="AT130" s="200" t="s">
        <v>79</v>
      </c>
      <c r="AU130" s="200" t="s">
        <v>80</v>
      </c>
      <c r="AY130" s="191" t="s">
        <v>167</v>
      </c>
      <c r="BK130" s="201">
        <f>BK131+BK140+BK145+BK148</f>
        <v>0</v>
      </c>
    </row>
    <row r="131" s="12" customFormat="1" ht="22.8" customHeight="1">
      <c r="A131" s="12"/>
      <c r="B131" s="190"/>
      <c r="C131" s="12"/>
      <c r="D131" s="191" t="s">
        <v>79</v>
      </c>
      <c r="E131" s="202" t="s">
        <v>87</v>
      </c>
      <c r="F131" s="202" t="s">
        <v>283</v>
      </c>
      <c r="G131" s="12"/>
      <c r="H131" s="12"/>
      <c r="I131" s="193"/>
      <c r="J131" s="193"/>
      <c r="K131" s="203">
        <f>BK131</f>
        <v>0</v>
      </c>
      <c r="L131" s="12"/>
      <c r="M131" s="190"/>
      <c r="N131" s="195"/>
      <c r="O131" s="196"/>
      <c r="P131" s="196"/>
      <c r="Q131" s="197">
        <f>SUM(Q132:Q139)</f>
        <v>0</v>
      </c>
      <c r="R131" s="197">
        <f>SUM(R132:R139)</f>
        <v>0</v>
      </c>
      <c r="S131" s="196"/>
      <c r="T131" s="198">
        <f>SUM(T132:T139)</f>
        <v>0</v>
      </c>
      <c r="U131" s="196"/>
      <c r="V131" s="198">
        <f>SUM(V132:V139)</f>
        <v>0</v>
      </c>
      <c r="W131" s="196"/>
      <c r="X131" s="199">
        <f>SUM(X132:X139)</f>
        <v>0</v>
      </c>
      <c r="Y131" s="12"/>
      <c r="Z131" s="12"/>
      <c r="AA131" s="12"/>
      <c r="AB131" s="12"/>
      <c r="AC131" s="12"/>
      <c r="AD131" s="12"/>
      <c r="AE131" s="12"/>
      <c r="AR131" s="191" t="s">
        <v>87</v>
      </c>
      <c r="AT131" s="200" t="s">
        <v>79</v>
      </c>
      <c r="AU131" s="200" t="s">
        <v>87</v>
      </c>
      <c r="AY131" s="191" t="s">
        <v>167</v>
      </c>
      <c r="BK131" s="201">
        <f>SUM(BK132:BK139)</f>
        <v>0</v>
      </c>
    </row>
    <row r="132" s="2" customFormat="1" ht="24" customHeight="1">
      <c r="A132" s="38"/>
      <c r="B132" s="204"/>
      <c r="C132" s="205" t="s">
        <v>87</v>
      </c>
      <c r="D132" s="205" t="s">
        <v>170</v>
      </c>
      <c r="E132" s="206" t="s">
        <v>1446</v>
      </c>
      <c r="F132" s="207" t="s">
        <v>1447</v>
      </c>
      <c r="G132" s="208" t="s">
        <v>286</v>
      </c>
      <c r="H132" s="209">
        <v>17.789000000000001</v>
      </c>
      <c r="I132" s="210"/>
      <c r="J132" s="210"/>
      <c r="K132" s="211">
        <f>ROUND(P132*H132,2)</f>
        <v>0</v>
      </c>
      <c r="L132" s="207" t="s">
        <v>174</v>
      </c>
      <c r="M132" s="39"/>
      <c r="N132" s="212" t="s">
        <v>1</v>
      </c>
      <c r="O132" s="213" t="s">
        <v>43</v>
      </c>
      <c r="P132" s="214">
        <f>I132+J132</f>
        <v>0</v>
      </c>
      <c r="Q132" s="214">
        <f>ROUND(I132*H132,2)</f>
        <v>0</v>
      </c>
      <c r="R132" s="214">
        <f>ROUND(J132*H132,2)</f>
        <v>0</v>
      </c>
      <c r="S132" s="77"/>
      <c r="T132" s="215">
        <f>S132*H132</f>
        <v>0</v>
      </c>
      <c r="U132" s="215">
        <v>0</v>
      </c>
      <c r="V132" s="215">
        <f>U132*H132</f>
        <v>0</v>
      </c>
      <c r="W132" s="215">
        <v>0</v>
      </c>
      <c r="X132" s="216">
        <f>W132*H132</f>
        <v>0</v>
      </c>
      <c r="Y132" s="38"/>
      <c r="Z132" s="38"/>
      <c r="AA132" s="38"/>
      <c r="AB132" s="38"/>
      <c r="AC132" s="38"/>
      <c r="AD132" s="38"/>
      <c r="AE132" s="38"/>
      <c r="AR132" s="217" t="s">
        <v>185</v>
      </c>
      <c r="AT132" s="217" t="s">
        <v>170</v>
      </c>
      <c r="AU132" s="217" t="s">
        <v>89</v>
      </c>
      <c r="AY132" s="19" t="s">
        <v>167</v>
      </c>
      <c r="BE132" s="218">
        <f>IF(O132="základní",K132,0)</f>
        <v>0</v>
      </c>
      <c r="BF132" s="218">
        <f>IF(O132="snížená",K132,0)</f>
        <v>0</v>
      </c>
      <c r="BG132" s="218">
        <f>IF(O132="zákl. přenesená",K132,0)</f>
        <v>0</v>
      </c>
      <c r="BH132" s="218">
        <f>IF(O132="sníž. přenesená",K132,0)</f>
        <v>0</v>
      </c>
      <c r="BI132" s="218">
        <f>IF(O132="nulová",K132,0)</f>
        <v>0</v>
      </c>
      <c r="BJ132" s="19" t="s">
        <v>87</v>
      </c>
      <c r="BK132" s="218">
        <f>ROUND(P132*H132,2)</f>
        <v>0</v>
      </c>
      <c r="BL132" s="19" t="s">
        <v>185</v>
      </c>
      <c r="BM132" s="217" t="s">
        <v>1574</v>
      </c>
    </row>
    <row r="133" s="2" customFormat="1">
      <c r="A133" s="38"/>
      <c r="B133" s="39"/>
      <c r="C133" s="38"/>
      <c r="D133" s="219" t="s">
        <v>177</v>
      </c>
      <c r="E133" s="38"/>
      <c r="F133" s="220" t="s">
        <v>1449</v>
      </c>
      <c r="G133" s="38"/>
      <c r="H133" s="38"/>
      <c r="I133" s="134"/>
      <c r="J133" s="134"/>
      <c r="K133" s="38"/>
      <c r="L133" s="38"/>
      <c r="M133" s="39"/>
      <c r="N133" s="221"/>
      <c r="O133" s="222"/>
      <c r="P133" s="77"/>
      <c r="Q133" s="77"/>
      <c r="R133" s="77"/>
      <c r="S133" s="77"/>
      <c r="T133" s="77"/>
      <c r="U133" s="77"/>
      <c r="V133" s="77"/>
      <c r="W133" s="77"/>
      <c r="X133" s="78"/>
      <c r="Y133" s="38"/>
      <c r="Z133" s="38"/>
      <c r="AA133" s="38"/>
      <c r="AB133" s="38"/>
      <c r="AC133" s="38"/>
      <c r="AD133" s="38"/>
      <c r="AE133" s="38"/>
      <c r="AT133" s="19" t="s">
        <v>177</v>
      </c>
      <c r="AU133" s="19" t="s">
        <v>89</v>
      </c>
    </row>
    <row r="134" s="2" customFormat="1">
      <c r="A134" s="38"/>
      <c r="B134" s="39"/>
      <c r="C134" s="38"/>
      <c r="D134" s="219" t="s">
        <v>288</v>
      </c>
      <c r="E134" s="38"/>
      <c r="F134" s="223" t="s">
        <v>604</v>
      </c>
      <c r="G134" s="38"/>
      <c r="H134" s="38"/>
      <c r="I134" s="134"/>
      <c r="J134" s="134"/>
      <c r="K134" s="38"/>
      <c r="L134" s="38"/>
      <c r="M134" s="39"/>
      <c r="N134" s="221"/>
      <c r="O134" s="222"/>
      <c r="P134" s="77"/>
      <c r="Q134" s="77"/>
      <c r="R134" s="77"/>
      <c r="S134" s="77"/>
      <c r="T134" s="77"/>
      <c r="U134" s="77"/>
      <c r="V134" s="77"/>
      <c r="W134" s="77"/>
      <c r="X134" s="78"/>
      <c r="Y134" s="38"/>
      <c r="Z134" s="38"/>
      <c r="AA134" s="38"/>
      <c r="AB134" s="38"/>
      <c r="AC134" s="38"/>
      <c r="AD134" s="38"/>
      <c r="AE134" s="38"/>
      <c r="AT134" s="19" t="s">
        <v>288</v>
      </c>
      <c r="AU134" s="19" t="s">
        <v>89</v>
      </c>
    </row>
    <row r="135" s="13" customFormat="1">
      <c r="A135" s="13"/>
      <c r="B135" s="228"/>
      <c r="C135" s="13"/>
      <c r="D135" s="219" t="s">
        <v>291</v>
      </c>
      <c r="E135" s="229" t="s">
        <v>1</v>
      </c>
      <c r="F135" s="230" t="s">
        <v>1575</v>
      </c>
      <c r="G135" s="13"/>
      <c r="H135" s="231">
        <v>17.789000000000001</v>
      </c>
      <c r="I135" s="232"/>
      <c r="J135" s="232"/>
      <c r="K135" s="13"/>
      <c r="L135" s="13"/>
      <c r="M135" s="228"/>
      <c r="N135" s="233"/>
      <c r="O135" s="234"/>
      <c r="P135" s="234"/>
      <c r="Q135" s="234"/>
      <c r="R135" s="234"/>
      <c r="S135" s="234"/>
      <c r="T135" s="234"/>
      <c r="U135" s="234"/>
      <c r="V135" s="234"/>
      <c r="W135" s="234"/>
      <c r="X135" s="235"/>
      <c r="Y135" s="13"/>
      <c r="Z135" s="13"/>
      <c r="AA135" s="13"/>
      <c r="AB135" s="13"/>
      <c r="AC135" s="13"/>
      <c r="AD135" s="13"/>
      <c r="AE135" s="13"/>
      <c r="AT135" s="229" t="s">
        <v>291</v>
      </c>
      <c r="AU135" s="229" t="s">
        <v>89</v>
      </c>
      <c r="AV135" s="13" t="s">
        <v>89</v>
      </c>
      <c r="AW135" s="13" t="s">
        <v>4</v>
      </c>
      <c r="AX135" s="13" t="s">
        <v>87</v>
      </c>
      <c r="AY135" s="229" t="s">
        <v>167</v>
      </c>
    </row>
    <row r="136" s="2" customFormat="1" ht="24" customHeight="1">
      <c r="A136" s="38"/>
      <c r="B136" s="204"/>
      <c r="C136" s="205" t="s">
        <v>89</v>
      </c>
      <c r="D136" s="205" t="s">
        <v>170</v>
      </c>
      <c r="E136" s="206" t="s">
        <v>299</v>
      </c>
      <c r="F136" s="207" t="s">
        <v>300</v>
      </c>
      <c r="G136" s="208" t="s">
        <v>286</v>
      </c>
      <c r="H136" s="209">
        <v>14.231</v>
      </c>
      <c r="I136" s="210"/>
      <c r="J136" s="210"/>
      <c r="K136" s="211">
        <f>ROUND(P136*H136,2)</f>
        <v>0</v>
      </c>
      <c r="L136" s="207" t="s">
        <v>174</v>
      </c>
      <c r="M136" s="39"/>
      <c r="N136" s="212" t="s">
        <v>1</v>
      </c>
      <c r="O136" s="213" t="s">
        <v>43</v>
      </c>
      <c r="P136" s="214">
        <f>I136+J136</f>
        <v>0</v>
      </c>
      <c r="Q136" s="214">
        <f>ROUND(I136*H136,2)</f>
        <v>0</v>
      </c>
      <c r="R136" s="214">
        <f>ROUND(J136*H136,2)</f>
        <v>0</v>
      </c>
      <c r="S136" s="77"/>
      <c r="T136" s="215">
        <f>S136*H136</f>
        <v>0</v>
      </c>
      <c r="U136" s="215">
        <v>0</v>
      </c>
      <c r="V136" s="215">
        <f>U136*H136</f>
        <v>0</v>
      </c>
      <c r="W136" s="215">
        <v>0</v>
      </c>
      <c r="X136" s="216">
        <f>W136*H136</f>
        <v>0</v>
      </c>
      <c r="Y136" s="38"/>
      <c r="Z136" s="38"/>
      <c r="AA136" s="38"/>
      <c r="AB136" s="38"/>
      <c r="AC136" s="38"/>
      <c r="AD136" s="38"/>
      <c r="AE136" s="38"/>
      <c r="AR136" s="217" t="s">
        <v>185</v>
      </c>
      <c r="AT136" s="217" t="s">
        <v>170</v>
      </c>
      <c r="AU136" s="217" t="s">
        <v>89</v>
      </c>
      <c r="AY136" s="19" t="s">
        <v>167</v>
      </c>
      <c r="BE136" s="218">
        <f>IF(O136="základní",K136,0)</f>
        <v>0</v>
      </c>
      <c r="BF136" s="218">
        <f>IF(O136="snížená",K136,0)</f>
        <v>0</v>
      </c>
      <c r="BG136" s="218">
        <f>IF(O136="zákl. přenesená",K136,0)</f>
        <v>0</v>
      </c>
      <c r="BH136" s="218">
        <f>IF(O136="sníž. přenesená",K136,0)</f>
        <v>0</v>
      </c>
      <c r="BI136" s="218">
        <f>IF(O136="nulová",K136,0)</f>
        <v>0</v>
      </c>
      <c r="BJ136" s="19" t="s">
        <v>87</v>
      </c>
      <c r="BK136" s="218">
        <f>ROUND(P136*H136,2)</f>
        <v>0</v>
      </c>
      <c r="BL136" s="19" t="s">
        <v>185</v>
      </c>
      <c r="BM136" s="217" t="s">
        <v>1576</v>
      </c>
    </row>
    <row r="137" s="2" customFormat="1">
      <c r="A137" s="38"/>
      <c r="B137" s="39"/>
      <c r="C137" s="38"/>
      <c r="D137" s="219" t="s">
        <v>177</v>
      </c>
      <c r="E137" s="38"/>
      <c r="F137" s="220" t="s">
        <v>301</v>
      </c>
      <c r="G137" s="38"/>
      <c r="H137" s="38"/>
      <c r="I137" s="134"/>
      <c r="J137" s="134"/>
      <c r="K137" s="38"/>
      <c r="L137" s="38"/>
      <c r="M137" s="39"/>
      <c r="N137" s="221"/>
      <c r="O137" s="222"/>
      <c r="P137" s="77"/>
      <c r="Q137" s="77"/>
      <c r="R137" s="77"/>
      <c r="S137" s="77"/>
      <c r="T137" s="77"/>
      <c r="U137" s="77"/>
      <c r="V137" s="77"/>
      <c r="W137" s="77"/>
      <c r="X137" s="78"/>
      <c r="Y137" s="38"/>
      <c r="Z137" s="38"/>
      <c r="AA137" s="38"/>
      <c r="AB137" s="38"/>
      <c r="AC137" s="38"/>
      <c r="AD137" s="38"/>
      <c r="AE137" s="38"/>
      <c r="AT137" s="19" t="s">
        <v>177</v>
      </c>
      <c r="AU137" s="19" t="s">
        <v>89</v>
      </c>
    </row>
    <row r="138" s="2" customFormat="1">
      <c r="A138" s="38"/>
      <c r="B138" s="39"/>
      <c r="C138" s="38"/>
      <c r="D138" s="219" t="s">
        <v>288</v>
      </c>
      <c r="E138" s="38"/>
      <c r="F138" s="223" t="s">
        <v>302</v>
      </c>
      <c r="G138" s="38"/>
      <c r="H138" s="38"/>
      <c r="I138" s="134"/>
      <c r="J138" s="134"/>
      <c r="K138" s="38"/>
      <c r="L138" s="38"/>
      <c r="M138" s="39"/>
      <c r="N138" s="221"/>
      <c r="O138" s="222"/>
      <c r="P138" s="77"/>
      <c r="Q138" s="77"/>
      <c r="R138" s="77"/>
      <c r="S138" s="77"/>
      <c r="T138" s="77"/>
      <c r="U138" s="77"/>
      <c r="V138" s="77"/>
      <c r="W138" s="77"/>
      <c r="X138" s="78"/>
      <c r="Y138" s="38"/>
      <c r="Z138" s="38"/>
      <c r="AA138" s="38"/>
      <c r="AB138" s="38"/>
      <c r="AC138" s="38"/>
      <c r="AD138" s="38"/>
      <c r="AE138" s="38"/>
      <c r="AT138" s="19" t="s">
        <v>288</v>
      </c>
      <c r="AU138" s="19" t="s">
        <v>89</v>
      </c>
    </row>
    <row r="139" s="13" customFormat="1">
      <c r="A139" s="13"/>
      <c r="B139" s="228"/>
      <c r="C139" s="13"/>
      <c r="D139" s="219" t="s">
        <v>291</v>
      </c>
      <c r="E139" s="229" t="s">
        <v>1</v>
      </c>
      <c r="F139" s="230" t="s">
        <v>1577</v>
      </c>
      <c r="G139" s="13"/>
      <c r="H139" s="231">
        <v>14.231</v>
      </c>
      <c r="I139" s="232"/>
      <c r="J139" s="232"/>
      <c r="K139" s="13"/>
      <c r="L139" s="13"/>
      <c r="M139" s="228"/>
      <c r="N139" s="233"/>
      <c r="O139" s="234"/>
      <c r="P139" s="234"/>
      <c r="Q139" s="234"/>
      <c r="R139" s="234"/>
      <c r="S139" s="234"/>
      <c r="T139" s="234"/>
      <c r="U139" s="234"/>
      <c r="V139" s="234"/>
      <c r="W139" s="234"/>
      <c r="X139" s="235"/>
      <c r="Y139" s="13"/>
      <c r="Z139" s="13"/>
      <c r="AA139" s="13"/>
      <c r="AB139" s="13"/>
      <c r="AC139" s="13"/>
      <c r="AD139" s="13"/>
      <c r="AE139" s="13"/>
      <c r="AT139" s="229" t="s">
        <v>291</v>
      </c>
      <c r="AU139" s="229" t="s">
        <v>89</v>
      </c>
      <c r="AV139" s="13" t="s">
        <v>89</v>
      </c>
      <c r="AW139" s="13" t="s">
        <v>4</v>
      </c>
      <c r="AX139" s="13" t="s">
        <v>87</v>
      </c>
      <c r="AY139" s="229" t="s">
        <v>167</v>
      </c>
    </row>
    <row r="140" s="12" customFormat="1" ht="22.8" customHeight="1">
      <c r="A140" s="12"/>
      <c r="B140" s="190"/>
      <c r="C140" s="12"/>
      <c r="D140" s="191" t="s">
        <v>79</v>
      </c>
      <c r="E140" s="202" t="s">
        <v>185</v>
      </c>
      <c r="F140" s="202" t="s">
        <v>699</v>
      </c>
      <c r="G140" s="12"/>
      <c r="H140" s="12"/>
      <c r="I140" s="193"/>
      <c r="J140" s="193"/>
      <c r="K140" s="203">
        <f>BK140</f>
        <v>0</v>
      </c>
      <c r="L140" s="12"/>
      <c r="M140" s="190"/>
      <c r="N140" s="195"/>
      <c r="O140" s="196"/>
      <c r="P140" s="196"/>
      <c r="Q140" s="197">
        <f>SUM(Q141:Q144)</f>
        <v>0</v>
      </c>
      <c r="R140" s="197">
        <f>SUM(R141:R144)</f>
        <v>0</v>
      </c>
      <c r="S140" s="196"/>
      <c r="T140" s="198">
        <f>SUM(T141:T144)</f>
        <v>0</v>
      </c>
      <c r="U140" s="196"/>
      <c r="V140" s="198">
        <f>SUM(V141:V144)</f>
        <v>0</v>
      </c>
      <c r="W140" s="196"/>
      <c r="X140" s="199">
        <f>SUM(X141:X144)</f>
        <v>0</v>
      </c>
      <c r="Y140" s="12"/>
      <c r="Z140" s="12"/>
      <c r="AA140" s="12"/>
      <c r="AB140" s="12"/>
      <c r="AC140" s="12"/>
      <c r="AD140" s="12"/>
      <c r="AE140" s="12"/>
      <c r="AR140" s="191" t="s">
        <v>87</v>
      </c>
      <c r="AT140" s="200" t="s">
        <v>79</v>
      </c>
      <c r="AU140" s="200" t="s">
        <v>87</v>
      </c>
      <c r="AY140" s="191" t="s">
        <v>167</v>
      </c>
      <c r="BK140" s="201">
        <f>SUM(BK141:BK144)</f>
        <v>0</v>
      </c>
    </row>
    <row r="141" s="2" customFormat="1" ht="24" customHeight="1">
      <c r="A141" s="38"/>
      <c r="B141" s="204"/>
      <c r="C141" s="205" t="s">
        <v>181</v>
      </c>
      <c r="D141" s="205" t="s">
        <v>170</v>
      </c>
      <c r="E141" s="206" t="s">
        <v>1459</v>
      </c>
      <c r="F141" s="207" t="s">
        <v>1460</v>
      </c>
      <c r="G141" s="208" t="s">
        <v>286</v>
      </c>
      <c r="H141" s="209">
        <v>3.5579999999999998</v>
      </c>
      <c r="I141" s="210"/>
      <c r="J141" s="210"/>
      <c r="K141" s="211">
        <f>ROUND(P141*H141,2)</f>
        <v>0</v>
      </c>
      <c r="L141" s="207" t="s">
        <v>174</v>
      </c>
      <c r="M141" s="39"/>
      <c r="N141" s="212" t="s">
        <v>1</v>
      </c>
      <c r="O141" s="213" t="s">
        <v>43</v>
      </c>
      <c r="P141" s="214">
        <f>I141+J141</f>
        <v>0</v>
      </c>
      <c r="Q141" s="214">
        <f>ROUND(I141*H141,2)</f>
        <v>0</v>
      </c>
      <c r="R141" s="214">
        <f>ROUND(J141*H141,2)</f>
        <v>0</v>
      </c>
      <c r="S141" s="77"/>
      <c r="T141" s="215">
        <f>S141*H141</f>
        <v>0</v>
      </c>
      <c r="U141" s="215">
        <v>0</v>
      </c>
      <c r="V141" s="215">
        <f>U141*H141</f>
        <v>0</v>
      </c>
      <c r="W141" s="215">
        <v>0</v>
      </c>
      <c r="X141" s="216">
        <f>W141*H141</f>
        <v>0</v>
      </c>
      <c r="Y141" s="38"/>
      <c r="Z141" s="38"/>
      <c r="AA141" s="38"/>
      <c r="AB141" s="38"/>
      <c r="AC141" s="38"/>
      <c r="AD141" s="38"/>
      <c r="AE141" s="38"/>
      <c r="AR141" s="217" t="s">
        <v>185</v>
      </c>
      <c r="AT141" s="217" t="s">
        <v>170</v>
      </c>
      <c r="AU141" s="217" t="s">
        <v>89</v>
      </c>
      <c r="AY141" s="19" t="s">
        <v>167</v>
      </c>
      <c r="BE141" s="218">
        <f>IF(O141="základní",K141,0)</f>
        <v>0</v>
      </c>
      <c r="BF141" s="218">
        <f>IF(O141="snížená",K141,0)</f>
        <v>0</v>
      </c>
      <c r="BG141" s="218">
        <f>IF(O141="zákl. přenesená",K141,0)</f>
        <v>0</v>
      </c>
      <c r="BH141" s="218">
        <f>IF(O141="sníž. přenesená",K141,0)</f>
        <v>0</v>
      </c>
      <c r="BI141" s="218">
        <f>IF(O141="nulová",K141,0)</f>
        <v>0</v>
      </c>
      <c r="BJ141" s="19" t="s">
        <v>87</v>
      </c>
      <c r="BK141" s="218">
        <f>ROUND(P141*H141,2)</f>
        <v>0</v>
      </c>
      <c r="BL141" s="19" t="s">
        <v>185</v>
      </c>
      <c r="BM141" s="217" t="s">
        <v>1578</v>
      </c>
    </row>
    <row r="142" s="2" customFormat="1">
      <c r="A142" s="38"/>
      <c r="B142" s="39"/>
      <c r="C142" s="38"/>
      <c r="D142" s="219" t="s">
        <v>177</v>
      </c>
      <c r="E142" s="38"/>
      <c r="F142" s="220" t="s">
        <v>1462</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177</v>
      </c>
      <c r="AU142" s="19" t="s">
        <v>89</v>
      </c>
    </row>
    <row r="143" s="2" customFormat="1">
      <c r="A143" s="38"/>
      <c r="B143" s="39"/>
      <c r="C143" s="38"/>
      <c r="D143" s="219" t="s">
        <v>288</v>
      </c>
      <c r="E143" s="38"/>
      <c r="F143" s="223" t="s">
        <v>1463</v>
      </c>
      <c r="G143" s="38"/>
      <c r="H143" s="38"/>
      <c r="I143" s="134"/>
      <c r="J143" s="134"/>
      <c r="K143" s="38"/>
      <c r="L143" s="38"/>
      <c r="M143" s="39"/>
      <c r="N143" s="221"/>
      <c r="O143" s="222"/>
      <c r="P143" s="77"/>
      <c r="Q143" s="77"/>
      <c r="R143" s="77"/>
      <c r="S143" s="77"/>
      <c r="T143" s="77"/>
      <c r="U143" s="77"/>
      <c r="V143" s="77"/>
      <c r="W143" s="77"/>
      <c r="X143" s="78"/>
      <c r="Y143" s="38"/>
      <c r="Z143" s="38"/>
      <c r="AA143" s="38"/>
      <c r="AB143" s="38"/>
      <c r="AC143" s="38"/>
      <c r="AD143" s="38"/>
      <c r="AE143" s="38"/>
      <c r="AT143" s="19" t="s">
        <v>288</v>
      </c>
      <c r="AU143" s="19" t="s">
        <v>89</v>
      </c>
    </row>
    <row r="144" s="13" customFormat="1">
      <c r="A144" s="13"/>
      <c r="B144" s="228"/>
      <c r="C144" s="13"/>
      <c r="D144" s="219" t="s">
        <v>291</v>
      </c>
      <c r="E144" s="229" t="s">
        <v>1</v>
      </c>
      <c r="F144" s="230" t="s">
        <v>1579</v>
      </c>
      <c r="G144" s="13"/>
      <c r="H144" s="231">
        <v>3.5579999999999998</v>
      </c>
      <c r="I144" s="232"/>
      <c r="J144" s="232"/>
      <c r="K144" s="13"/>
      <c r="L144" s="13"/>
      <c r="M144" s="228"/>
      <c r="N144" s="233"/>
      <c r="O144" s="234"/>
      <c r="P144" s="234"/>
      <c r="Q144" s="234"/>
      <c r="R144" s="234"/>
      <c r="S144" s="234"/>
      <c r="T144" s="234"/>
      <c r="U144" s="234"/>
      <c r="V144" s="234"/>
      <c r="W144" s="234"/>
      <c r="X144" s="235"/>
      <c r="Y144" s="13"/>
      <c r="Z144" s="13"/>
      <c r="AA144" s="13"/>
      <c r="AB144" s="13"/>
      <c r="AC144" s="13"/>
      <c r="AD144" s="13"/>
      <c r="AE144" s="13"/>
      <c r="AT144" s="229" t="s">
        <v>291</v>
      </c>
      <c r="AU144" s="229" t="s">
        <v>89</v>
      </c>
      <c r="AV144" s="13" t="s">
        <v>89</v>
      </c>
      <c r="AW144" s="13" t="s">
        <v>4</v>
      </c>
      <c r="AX144" s="13" t="s">
        <v>87</v>
      </c>
      <c r="AY144" s="229" t="s">
        <v>167</v>
      </c>
    </row>
    <row r="145" s="12" customFormat="1" ht="22.8" customHeight="1">
      <c r="A145" s="12"/>
      <c r="B145" s="190"/>
      <c r="C145" s="12"/>
      <c r="D145" s="191" t="s">
        <v>79</v>
      </c>
      <c r="E145" s="202" t="s">
        <v>207</v>
      </c>
      <c r="F145" s="202" t="s">
        <v>935</v>
      </c>
      <c r="G145" s="12"/>
      <c r="H145" s="12"/>
      <c r="I145" s="193"/>
      <c r="J145" s="193"/>
      <c r="K145" s="203">
        <f>BK145</f>
        <v>0</v>
      </c>
      <c r="L145" s="12"/>
      <c r="M145" s="190"/>
      <c r="N145" s="195"/>
      <c r="O145" s="196"/>
      <c r="P145" s="196"/>
      <c r="Q145" s="197">
        <f>SUM(Q146:Q147)</f>
        <v>0</v>
      </c>
      <c r="R145" s="197">
        <f>SUM(R146:R147)</f>
        <v>0</v>
      </c>
      <c r="S145" s="196"/>
      <c r="T145" s="198">
        <f>SUM(T146:T147)</f>
        <v>0</v>
      </c>
      <c r="U145" s="196"/>
      <c r="V145" s="198">
        <f>SUM(V146:V147)</f>
        <v>0.0060990000000000003</v>
      </c>
      <c r="W145" s="196"/>
      <c r="X145" s="199">
        <f>SUM(X146:X147)</f>
        <v>0</v>
      </c>
      <c r="Y145" s="12"/>
      <c r="Z145" s="12"/>
      <c r="AA145" s="12"/>
      <c r="AB145" s="12"/>
      <c r="AC145" s="12"/>
      <c r="AD145" s="12"/>
      <c r="AE145" s="12"/>
      <c r="AR145" s="191" t="s">
        <v>87</v>
      </c>
      <c r="AT145" s="200" t="s">
        <v>79</v>
      </c>
      <c r="AU145" s="200" t="s">
        <v>87</v>
      </c>
      <c r="AY145" s="191" t="s">
        <v>167</v>
      </c>
      <c r="BK145" s="201">
        <f>SUM(BK146:BK147)</f>
        <v>0</v>
      </c>
    </row>
    <row r="146" s="2" customFormat="1" ht="24" customHeight="1">
      <c r="A146" s="38"/>
      <c r="B146" s="204"/>
      <c r="C146" s="205" t="s">
        <v>185</v>
      </c>
      <c r="D146" s="205" t="s">
        <v>170</v>
      </c>
      <c r="E146" s="206" t="s">
        <v>1014</v>
      </c>
      <c r="F146" s="207" t="s">
        <v>1015</v>
      </c>
      <c r="G146" s="208" t="s">
        <v>462</v>
      </c>
      <c r="H146" s="209">
        <v>101.65000000000001</v>
      </c>
      <c r="I146" s="210"/>
      <c r="J146" s="210"/>
      <c r="K146" s="211">
        <f>ROUND(P146*H146,2)</f>
        <v>0</v>
      </c>
      <c r="L146" s="207" t="s">
        <v>174</v>
      </c>
      <c r="M146" s="39"/>
      <c r="N146" s="212" t="s">
        <v>1</v>
      </c>
      <c r="O146" s="213" t="s">
        <v>43</v>
      </c>
      <c r="P146" s="214">
        <f>I146+J146</f>
        <v>0</v>
      </c>
      <c r="Q146" s="214">
        <f>ROUND(I146*H146,2)</f>
        <v>0</v>
      </c>
      <c r="R146" s="214">
        <f>ROUND(J146*H146,2)</f>
        <v>0</v>
      </c>
      <c r="S146" s="77"/>
      <c r="T146" s="215">
        <f>S146*H146</f>
        <v>0</v>
      </c>
      <c r="U146" s="215">
        <v>6.0000000000000002E-05</v>
      </c>
      <c r="V146" s="215">
        <f>U146*H146</f>
        <v>0.0060990000000000003</v>
      </c>
      <c r="W146" s="215">
        <v>0</v>
      </c>
      <c r="X146" s="216">
        <f>W146*H146</f>
        <v>0</v>
      </c>
      <c r="Y146" s="38"/>
      <c r="Z146" s="38"/>
      <c r="AA146" s="38"/>
      <c r="AB146" s="38"/>
      <c r="AC146" s="38"/>
      <c r="AD146" s="38"/>
      <c r="AE146" s="38"/>
      <c r="AR146" s="217" t="s">
        <v>185</v>
      </c>
      <c r="AT146" s="217" t="s">
        <v>170</v>
      </c>
      <c r="AU146" s="217" t="s">
        <v>89</v>
      </c>
      <c r="AY146" s="19" t="s">
        <v>167</v>
      </c>
      <c r="BE146" s="218">
        <f>IF(O146="základní",K146,0)</f>
        <v>0</v>
      </c>
      <c r="BF146" s="218">
        <f>IF(O146="snížená",K146,0)</f>
        <v>0</v>
      </c>
      <c r="BG146" s="218">
        <f>IF(O146="zákl. přenesená",K146,0)</f>
        <v>0</v>
      </c>
      <c r="BH146" s="218">
        <f>IF(O146="sníž. přenesená",K146,0)</f>
        <v>0</v>
      </c>
      <c r="BI146" s="218">
        <f>IF(O146="nulová",K146,0)</f>
        <v>0</v>
      </c>
      <c r="BJ146" s="19" t="s">
        <v>87</v>
      </c>
      <c r="BK146" s="218">
        <f>ROUND(P146*H146,2)</f>
        <v>0</v>
      </c>
      <c r="BL146" s="19" t="s">
        <v>185</v>
      </c>
      <c r="BM146" s="217" t="s">
        <v>1580</v>
      </c>
    </row>
    <row r="147" s="2" customFormat="1">
      <c r="A147" s="38"/>
      <c r="B147" s="39"/>
      <c r="C147" s="38"/>
      <c r="D147" s="219" t="s">
        <v>177</v>
      </c>
      <c r="E147" s="38"/>
      <c r="F147" s="220" t="s">
        <v>1017</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177</v>
      </c>
      <c r="AU147" s="19" t="s">
        <v>89</v>
      </c>
    </row>
    <row r="148" s="12" customFormat="1" ht="22.8" customHeight="1">
      <c r="A148" s="12"/>
      <c r="B148" s="190"/>
      <c r="C148" s="12"/>
      <c r="D148" s="191" t="s">
        <v>79</v>
      </c>
      <c r="E148" s="202" t="s">
        <v>212</v>
      </c>
      <c r="F148" s="202" t="s">
        <v>309</v>
      </c>
      <c r="G148" s="12"/>
      <c r="H148" s="12"/>
      <c r="I148" s="193"/>
      <c r="J148" s="193"/>
      <c r="K148" s="203">
        <f>BK148</f>
        <v>0</v>
      </c>
      <c r="L148" s="12"/>
      <c r="M148" s="190"/>
      <c r="N148" s="195"/>
      <c r="O148" s="196"/>
      <c r="P148" s="196"/>
      <c r="Q148" s="197">
        <f>Q149+SUM(Q150:Q152)</f>
        <v>0</v>
      </c>
      <c r="R148" s="197">
        <f>R149+SUM(R150:R152)</f>
        <v>0</v>
      </c>
      <c r="S148" s="196"/>
      <c r="T148" s="198">
        <f>T149+SUM(T150:T152)</f>
        <v>0</v>
      </c>
      <c r="U148" s="196"/>
      <c r="V148" s="198">
        <f>V149+SUM(V150:V152)</f>
        <v>0</v>
      </c>
      <c r="W148" s="196"/>
      <c r="X148" s="199">
        <f>X149+SUM(X150:X152)</f>
        <v>0</v>
      </c>
      <c r="Y148" s="12"/>
      <c r="Z148" s="12"/>
      <c r="AA148" s="12"/>
      <c r="AB148" s="12"/>
      <c r="AC148" s="12"/>
      <c r="AD148" s="12"/>
      <c r="AE148" s="12"/>
      <c r="AR148" s="191" t="s">
        <v>87</v>
      </c>
      <c r="AT148" s="200" t="s">
        <v>79</v>
      </c>
      <c r="AU148" s="200" t="s">
        <v>87</v>
      </c>
      <c r="AY148" s="191" t="s">
        <v>167</v>
      </c>
      <c r="BK148" s="201">
        <f>BK149+SUM(BK150:BK152)</f>
        <v>0</v>
      </c>
    </row>
    <row r="149" s="2" customFormat="1" ht="16.5" customHeight="1">
      <c r="A149" s="38"/>
      <c r="B149" s="204"/>
      <c r="C149" s="205" t="s">
        <v>166</v>
      </c>
      <c r="D149" s="205" t="s">
        <v>170</v>
      </c>
      <c r="E149" s="206" t="s">
        <v>1510</v>
      </c>
      <c r="F149" s="207" t="s">
        <v>1581</v>
      </c>
      <c r="G149" s="208" t="s">
        <v>173</v>
      </c>
      <c r="H149" s="209">
        <v>1</v>
      </c>
      <c r="I149" s="210"/>
      <c r="J149" s="210"/>
      <c r="K149" s="211">
        <f>ROUND(P149*H149,2)</f>
        <v>0</v>
      </c>
      <c r="L149" s="207" t="s">
        <v>1</v>
      </c>
      <c r="M149" s="39"/>
      <c r="N149" s="212" t="s">
        <v>1</v>
      </c>
      <c r="O149" s="213" t="s">
        <v>43</v>
      </c>
      <c r="P149" s="214">
        <f>I149+J149</f>
        <v>0</v>
      </c>
      <c r="Q149" s="214">
        <f>ROUND(I149*H149,2)</f>
        <v>0</v>
      </c>
      <c r="R149" s="214">
        <f>ROUND(J149*H149,2)</f>
        <v>0</v>
      </c>
      <c r="S149" s="77"/>
      <c r="T149" s="215">
        <f>S149*H149</f>
        <v>0</v>
      </c>
      <c r="U149" s="215">
        <v>0</v>
      </c>
      <c r="V149" s="215">
        <f>U149*H149</f>
        <v>0</v>
      </c>
      <c r="W149" s="215">
        <v>0</v>
      </c>
      <c r="X149" s="216">
        <f>W149*H149</f>
        <v>0</v>
      </c>
      <c r="Y149" s="38"/>
      <c r="Z149" s="38"/>
      <c r="AA149" s="38"/>
      <c r="AB149" s="38"/>
      <c r="AC149" s="38"/>
      <c r="AD149" s="38"/>
      <c r="AE149" s="38"/>
      <c r="AR149" s="217" t="s">
        <v>185</v>
      </c>
      <c r="AT149" s="217" t="s">
        <v>170</v>
      </c>
      <c r="AU149" s="217" t="s">
        <v>89</v>
      </c>
      <c r="AY149" s="19" t="s">
        <v>167</v>
      </c>
      <c r="BE149" s="218">
        <f>IF(O149="základní",K149,0)</f>
        <v>0</v>
      </c>
      <c r="BF149" s="218">
        <f>IF(O149="snížená",K149,0)</f>
        <v>0</v>
      </c>
      <c r="BG149" s="218">
        <f>IF(O149="zákl. přenesená",K149,0)</f>
        <v>0</v>
      </c>
      <c r="BH149" s="218">
        <f>IF(O149="sníž. přenesená",K149,0)</f>
        <v>0</v>
      </c>
      <c r="BI149" s="218">
        <f>IF(O149="nulová",K149,0)</f>
        <v>0</v>
      </c>
      <c r="BJ149" s="19" t="s">
        <v>87</v>
      </c>
      <c r="BK149" s="218">
        <f>ROUND(P149*H149,2)</f>
        <v>0</v>
      </c>
      <c r="BL149" s="19" t="s">
        <v>185</v>
      </c>
      <c r="BM149" s="217" t="s">
        <v>1582</v>
      </c>
    </row>
    <row r="150" s="2" customFormat="1">
      <c r="A150" s="38"/>
      <c r="B150" s="39"/>
      <c r="C150" s="38"/>
      <c r="D150" s="219" t="s">
        <v>177</v>
      </c>
      <c r="E150" s="38"/>
      <c r="F150" s="220" t="s">
        <v>1583</v>
      </c>
      <c r="G150" s="38"/>
      <c r="H150" s="38"/>
      <c r="I150" s="134"/>
      <c r="J150" s="134"/>
      <c r="K150" s="38"/>
      <c r="L150" s="38"/>
      <c r="M150" s="39"/>
      <c r="N150" s="221"/>
      <c r="O150" s="222"/>
      <c r="P150" s="77"/>
      <c r="Q150" s="77"/>
      <c r="R150" s="77"/>
      <c r="S150" s="77"/>
      <c r="T150" s="77"/>
      <c r="U150" s="77"/>
      <c r="V150" s="77"/>
      <c r="W150" s="77"/>
      <c r="X150" s="78"/>
      <c r="Y150" s="38"/>
      <c r="Z150" s="38"/>
      <c r="AA150" s="38"/>
      <c r="AB150" s="38"/>
      <c r="AC150" s="38"/>
      <c r="AD150" s="38"/>
      <c r="AE150" s="38"/>
      <c r="AT150" s="19" t="s">
        <v>177</v>
      </c>
      <c r="AU150" s="19" t="s">
        <v>89</v>
      </c>
    </row>
    <row r="151" s="2" customFormat="1">
      <c r="A151" s="38"/>
      <c r="B151" s="39"/>
      <c r="C151" s="38"/>
      <c r="D151" s="219" t="s">
        <v>189</v>
      </c>
      <c r="E151" s="38"/>
      <c r="F151" s="223" t="s">
        <v>1584</v>
      </c>
      <c r="G151" s="38"/>
      <c r="H151" s="38"/>
      <c r="I151" s="134"/>
      <c r="J151" s="134"/>
      <c r="K151" s="38"/>
      <c r="L151" s="38"/>
      <c r="M151" s="39"/>
      <c r="N151" s="221"/>
      <c r="O151" s="222"/>
      <c r="P151" s="77"/>
      <c r="Q151" s="77"/>
      <c r="R151" s="77"/>
      <c r="S151" s="77"/>
      <c r="T151" s="77"/>
      <c r="U151" s="77"/>
      <c r="V151" s="77"/>
      <c r="W151" s="77"/>
      <c r="X151" s="78"/>
      <c r="Y151" s="38"/>
      <c r="Z151" s="38"/>
      <c r="AA151" s="38"/>
      <c r="AB151" s="38"/>
      <c r="AC151" s="38"/>
      <c r="AD151" s="38"/>
      <c r="AE151" s="38"/>
      <c r="AT151" s="19" t="s">
        <v>189</v>
      </c>
      <c r="AU151" s="19" t="s">
        <v>89</v>
      </c>
    </row>
    <row r="152" s="12" customFormat="1" ht="20.88" customHeight="1">
      <c r="A152" s="12"/>
      <c r="B152" s="190"/>
      <c r="C152" s="12"/>
      <c r="D152" s="191" t="s">
        <v>79</v>
      </c>
      <c r="E152" s="202" t="s">
        <v>1020</v>
      </c>
      <c r="F152" s="202" t="s">
        <v>1585</v>
      </c>
      <c r="G152" s="12"/>
      <c r="H152" s="12"/>
      <c r="I152" s="193"/>
      <c r="J152" s="193"/>
      <c r="K152" s="203">
        <f>BK152</f>
        <v>0</v>
      </c>
      <c r="L152" s="12"/>
      <c r="M152" s="190"/>
      <c r="N152" s="195"/>
      <c r="O152" s="196"/>
      <c r="P152" s="196"/>
      <c r="Q152" s="197">
        <f>SUM(Q153:Q158)</f>
        <v>0</v>
      </c>
      <c r="R152" s="197">
        <f>SUM(R153:R158)</f>
        <v>0</v>
      </c>
      <c r="S152" s="196"/>
      <c r="T152" s="198">
        <f>SUM(T153:T158)</f>
        <v>0</v>
      </c>
      <c r="U152" s="196"/>
      <c r="V152" s="198">
        <f>SUM(V153:V158)</f>
        <v>0</v>
      </c>
      <c r="W152" s="196"/>
      <c r="X152" s="199">
        <f>SUM(X153:X158)</f>
        <v>0</v>
      </c>
      <c r="Y152" s="12"/>
      <c r="Z152" s="12"/>
      <c r="AA152" s="12"/>
      <c r="AB152" s="12"/>
      <c r="AC152" s="12"/>
      <c r="AD152" s="12"/>
      <c r="AE152" s="12"/>
      <c r="AR152" s="191" t="s">
        <v>87</v>
      </c>
      <c r="AT152" s="200" t="s">
        <v>79</v>
      </c>
      <c r="AU152" s="200" t="s">
        <v>89</v>
      </c>
      <c r="AY152" s="191" t="s">
        <v>167</v>
      </c>
      <c r="BK152" s="201">
        <f>SUM(BK153:BK158)</f>
        <v>0</v>
      </c>
    </row>
    <row r="153" s="2" customFormat="1" ht="16.5" customHeight="1">
      <c r="A153" s="38"/>
      <c r="B153" s="204"/>
      <c r="C153" s="205" t="s">
        <v>195</v>
      </c>
      <c r="D153" s="205" t="s">
        <v>170</v>
      </c>
      <c r="E153" s="206" t="s">
        <v>1515</v>
      </c>
      <c r="F153" s="207" t="s">
        <v>1586</v>
      </c>
      <c r="G153" s="208" t="s">
        <v>173</v>
      </c>
      <c r="H153" s="209">
        <v>1</v>
      </c>
      <c r="I153" s="210"/>
      <c r="J153" s="210"/>
      <c r="K153" s="211">
        <f>ROUND(P153*H153,2)</f>
        <v>0</v>
      </c>
      <c r="L153" s="207" t="s">
        <v>1</v>
      </c>
      <c r="M153" s="39"/>
      <c r="N153" s="212" t="s">
        <v>1</v>
      </c>
      <c r="O153" s="213" t="s">
        <v>43</v>
      </c>
      <c r="P153" s="214">
        <f>I153+J153</f>
        <v>0</v>
      </c>
      <c r="Q153" s="214">
        <f>ROUND(I153*H153,2)</f>
        <v>0</v>
      </c>
      <c r="R153" s="214">
        <f>ROUND(J153*H153,2)</f>
        <v>0</v>
      </c>
      <c r="S153" s="77"/>
      <c r="T153" s="215">
        <f>S153*H153</f>
        <v>0</v>
      </c>
      <c r="U153" s="215">
        <v>0</v>
      </c>
      <c r="V153" s="215">
        <f>U153*H153</f>
        <v>0</v>
      </c>
      <c r="W153" s="215">
        <v>0</v>
      </c>
      <c r="X153" s="216">
        <f>W153*H153</f>
        <v>0</v>
      </c>
      <c r="Y153" s="38"/>
      <c r="Z153" s="38"/>
      <c r="AA153" s="38"/>
      <c r="AB153" s="38"/>
      <c r="AC153" s="38"/>
      <c r="AD153" s="38"/>
      <c r="AE153" s="38"/>
      <c r="AR153" s="217" t="s">
        <v>1563</v>
      </c>
      <c r="AT153" s="217" t="s">
        <v>170</v>
      </c>
      <c r="AU153" s="217" t="s">
        <v>181</v>
      </c>
      <c r="AY153" s="19" t="s">
        <v>167</v>
      </c>
      <c r="BE153" s="218">
        <f>IF(O153="základní",K153,0)</f>
        <v>0</v>
      </c>
      <c r="BF153" s="218">
        <f>IF(O153="snížená",K153,0)</f>
        <v>0</v>
      </c>
      <c r="BG153" s="218">
        <f>IF(O153="zákl. přenesená",K153,0)</f>
        <v>0</v>
      </c>
      <c r="BH153" s="218">
        <f>IF(O153="sníž. přenesená",K153,0)</f>
        <v>0</v>
      </c>
      <c r="BI153" s="218">
        <f>IF(O153="nulová",K153,0)</f>
        <v>0</v>
      </c>
      <c r="BJ153" s="19" t="s">
        <v>87</v>
      </c>
      <c r="BK153" s="218">
        <f>ROUND(P153*H153,2)</f>
        <v>0</v>
      </c>
      <c r="BL153" s="19" t="s">
        <v>1563</v>
      </c>
      <c r="BM153" s="217" t="s">
        <v>1587</v>
      </c>
    </row>
    <row r="154" s="2" customFormat="1">
      <c r="A154" s="38"/>
      <c r="B154" s="39"/>
      <c r="C154" s="38"/>
      <c r="D154" s="219" t="s">
        <v>177</v>
      </c>
      <c r="E154" s="38"/>
      <c r="F154" s="220" t="s">
        <v>1588</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177</v>
      </c>
      <c r="AU154" s="19" t="s">
        <v>181</v>
      </c>
    </row>
    <row r="155" s="2" customFormat="1">
      <c r="A155" s="38"/>
      <c r="B155" s="39"/>
      <c r="C155" s="38"/>
      <c r="D155" s="219" t="s">
        <v>189</v>
      </c>
      <c r="E155" s="38"/>
      <c r="F155" s="223" t="s">
        <v>1589</v>
      </c>
      <c r="G155" s="38"/>
      <c r="H155" s="38"/>
      <c r="I155" s="134"/>
      <c r="J155" s="134"/>
      <c r="K155" s="38"/>
      <c r="L155" s="38"/>
      <c r="M155" s="39"/>
      <c r="N155" s="221"/>
      <c r="O155" s="222"/>
      <c r="P155" s="77"/>
      <c r="Q155" s="77"/>
      <c r="R155" s="77"/>
      <c r="S155" s="77"/>
      <c r="T155" s="77"/>
      <c r="U155" s="77"/>
      <c r="V155" s="77"/>
      <c r="W155" s="77"/>
      <c r="X155" s="78"/>
      <c r="Y155" s="38"/>
      <c r="Z155" s="38"/>
      <c r="AA155" s="38"/>
      <c r="AB155" s="38"/>
      <c r="AC155" s="38"/>
      <c r="AD155" s="38"/>
      <c r="AE155" s="38"/>
      <c r="AT155" s="19" t="s">
        <v>189</v>
      </c>
      <c r="AU155" s="19" t="s">
        <v>181</v>
      </c>
    </row>
    <row r="156" s="13" customFormat="1">
      <c r="A156" s="13"/>
      <c r="B156" s="228"/>
      <c r="C156" s="13"/>
      <c r="D156" s="219" t="s">
        <v>291</v>
      </c>
      <c r="E156" s="229" t="s">
        <v>1</v>
      </c>
      <c r="F156" s="230" t="s">
        <v>1590</v>
      </c>
      <c r="G156" s="13"/>
      <c r="H156" s="231">
        <v>1</v>
      </c>
      <c r="I156" s="232"/>
      <c r="J156" s="232"/>
      <c r="K156" s="13"/>
      <c r="L156" s="13"/>
      <c r="M156" s="228"/>
      <c r="N156" s="233"/>
      <c r="O156" s="234"/>
      <c r="P156" s="234"/>
      <c r="Q156" s="234"/>
      <c r="R156" s="234"/>
      <c r="S156" s="234"/>
      <c r="T156" s="234"/>
      <c r="U156" s="234"/>
      <c r="V156" s="234"/>
      <c r="W156" s="234"/>
      <c r="X156" s="235"/>
      <c r="Y156" s="13"/>
      <c r="Z156" s="13"/>
      <c r="AA156" s="13"/>
      <c r="AB156" s="13"/>
      <c r="AC156" s="13"/>
      <c r="AD156" s="13"/>
      <c r="AE156" s="13"/>
      <c r="AT156" s="229" t="s">
        <v>291</v>
      </c>
      <c r="AU156" s="229" t="s">
        <v>181</v>
      </c>
      <c r="AV156" s="13" t="s">
        <v>89</v>
      </c>
      <c r="AW156" s="13" t="s">
        <v>4</v>
      </c>
      <c r="AX156" s="13" t="s">
        <v>87</v>
      </c>
      <c r="AY156" s="229" t="s">
        <v>167</v>
      </c>
    </row>
    <row r="157" s="2" customFormat="1" ht="16.5" customHeight="1">
      <c r="A157" s="38"/>
      <c r="B157" s="204"/>
      <c r="C157" s="205" t="s">
        <v>200</v>
      </c>
      <c r="D157" s="205" t="s">
        <v>170</v>
      </c>
      <c r="E157" s="206" t="s">
        <v>1526</v>
      </c>
      <c r="F157" s="207" t="s">
        <v>1591</v>
      </c>
      <c r="G157" s="208" t="s">
        <v>173</v>
      </c>
      <c r="H157" s="209">
        <v>1</v>
      </c>
      <c r="I157" s="210"/>
      <c r="J157" s="210"/>
      <c r="K157" s="211">
        <f>ROUND(P157*H157,2)</f>
        <v>0</v>
      </c>
      <c r="L157" s="207" t="s">
        <v>1</v>
      </c>
      <c r="M157" s="39"/>
      <c r="N157" s="212" t="s">
        <v>1</v>
      </c>
      <c r="O157" s="213" t="s">
        <v>43</v>
      </c>
      <c r="P157" s="214">
        <f>I157+J157</f>
        <v>0</v>
      </c>
      <c r="Q157" s="214">
        <f>ROUND(I157*H157,2)</f>
        <v>0</v>
      </c>
      <c r="R157" s="214">
        <f>ROUND(J157*H157,2)</f>
        <v>0</v>
      </c>
      <c r="S157" s="77"/>
      <c r="T157" s="215">
        <f>S157*H157</f>
        <v>0</v>
      </c>
      <c r="U157" s="215">
        <v>0</v>
      </c>
      <c r="V157" s="215">
        <f>U157*H157</f>
        <v>0</v>
      </c>
      <c r="W157" s="215">
        <v>0</v>
      </c>
      <c r="X157" s="216">
        <f>W157*H157</f>
        <v>0</v>
      </c>
      <c r="Y157" s="38"/>
      <c r="Z157" s="38"/>
      <c r="AA157" s="38"/>
      <c r="AB157" s="38"/>
      <c r="AC157" s="38"/>
      <c r="AD157" s="38"/>
      <c r="AE157" s="38"/>
      <c r="AR157" s="217" t="s">
        <v>1563</v>
      </c>
      <c r="AT157" s="217" t="s">
        <v>170</v>
      </c>
      <c r="AU157" s="217" t="s">
        <v>181</v>
      </c>
      <c r="AY157" s="19" t="s">
        <v>167</v>
      </c>
      <c r="BE157" s="218">
        <f>IF(O157="základní",K157,0)</f>
        <v>0</v>
      </c>
      <c r="BF157" s="218">
        <f>IF(O157="snížená",K157,0)</f>
        <v>0</v>
      </c>
      <c r="BG157" s="218">
        <f>IF(O157="zákl. přenesená",K157,0)</f>
        <v>0</v>
      </c>
      <c r="BH157" s="218">
        <f>IF(O157="sníž. přenesená",K157,0)</f>
        <v>0</v>
      </c>
      <c r="BI157" s="218">
        <f>IF(O157="nulová",K157,0)</f>
        <v>0</v>
      </c>
      <c r="BJ157" s="19" t="s">
        <v>87</v>
      </c>
      <c r="BK157" s="218">
        <f>ROUND(P157*H157,2)</f>
        <v>0</v>
      </c>
      <c r="BL157" s="19" t="s">
        <v>1563</v>
      </c>
      <c r="BM157" s="217" t="s">
        <v>1592</v>
      </c>
    </row>
    <row r="158" s="2" customFormat="1">
      <c r="A158" s="38"/>
      <c r="B158" s="39"/>
      <c r="C158" s="38"/>
      <c r="D158" s="219" t="s">
        <v>177</v>
      </c>
      <c r="E158" s="38"/>
      <c r="F158" s="220" t="s">
        <v>1591</v>
      </c>
      <c r="G158" s="38"/>
      <c r="H158" s="38"/>
      <c r="I158" s="134"/>
      <c r="J158" s="134"/>
      <c r="K158" s="38"/>
      <c r="L158" s="38"/>
      <c r="M158" s="39"/>
      <c r="N158" s="221"/>
      <c r="O158" s="222"/>
      <c r="P158" s="77"/>
      <c r="Q158" s="77"/>
      <c r="R158" s="77"/>
      <c r="S158" s="77"/>
      <c r="T158" s="77"/>
      <c r="U158" s="77"/>
      <c r="V158" s="77"/>
      <c r="W158" s="77"/>
      <c r="X158" s="78"/>
      <c r="Y158" s="38"/>
      <c r="Z158" s="38"/>
      <c r="AA158" s="38"/>
      <c r="AB158" s="38"/>
      <c r="AC158" s="38"/>
      <c r="AD158" s="38"/>
      <c r="AE158" s="38"/>
      <c r="AT158" s="19" t="s">
        <v>177</v>
      </c>
      <c r="AU158" s="19" t="s">
        <v>181</v>
      </c>
    </row>
    <row r="159" s="12" customFormat="1" ht="25.92" customHeight="1">
      <c r="A159" s="12"/>
      <c r="B159" s="190"/>
      <c r="C159" s="12"/>
      <c r="D159" s="191" t="s">
        <v>79</v>
      </c>
      <c r="E159" s="192" t="s">
        <v>434</v>
      </c>
      <c r="F159" s="192" t="s">
        <v>435</v>
      </c>
      <c r="G159" s="12"/>
      <c r="H159" s="12"/>
      <c r="I159" s="193"/>
      <c r="J159" s="193"/>
      <c r="K159" s="194">
        <f>BK159</f>
        <v>0</v>
      </c>
      <c r="L159" s="12"/>
      <c r="M159" s="190"/>
      <c r="N159" s="195"/>
      <c r="O159" s="196"/>
      <c r="P159" s="196"/>
      <c r="Q159" s="197">
        <f>Q160</f>
        <v>0</v>
      </c>
      <c r="R159" s="197">
        <f>R160</f>
        <v>0</v>
      </c>
      <c r="S159" s="196"/>
      <c r="T159" s="198">
        <f>T160</f>
        <v>0</v>
      </c>
      <c r="U159" s="196"/>
      <c r="V159" s="198">
        <f>V160</f>
        <v>0.027445500000000001</v>
      </c>
      <c r="W159" s="196"/>
      <c r="X159" s="199">
        <f>X160</f>
        <v>0</v>
      </c>
      <c r="Y159" s="12"/>
      <c r="Z159" s="12"/>
      <c r="AA159" s="12"/>
      <c r="AB159" s="12"/>
      <c r="AC159" s="12"/>
      <c r="AD159" s="12"/>
      <c r="AE159" s="12"/>
      <c r="AR159" s="191" t="s">
        <v>89</v>
      </c>
      <c r="AT159" s="200" t="s">
        <v>79</v>
      </c>
      <c r="AU159" s="200" t="s">
        <v>80</v>
      </c>
      <c r="AY159" s="191" t="s">
        <v>167</v>
      </c>
      <c r="BK159" s="201">
        <f>BK160</f>
        <v>0</v>
      </c>
    </row>
    <row r="160" s="12" customFormat="1" ht="22.8" customHeight="1">
      <c r="A160" s="12"/>
      <c r="B160" s="190"/>
      <c r="C160" s="12"/>
      <c r="D160" s="191" t="s">
        <v>79</v>
      </c>
      <c r="E160" s="202" t="s">
        <v>1467</v>
      </c>
      <c r="F160" s="202" t="s">
        <v>1468</v>
      </c>
      <c r="G160" s="12"/>
      <c r="H160" s="12"/>
      <c r="I160" s="193"/>
      <c r="J160" s="193"/>
      <c r="K160" s="203">
        <f>BK160</f>
        <v>0</v>
      </c>
      <c r="L160" s="12"/>
      <c r="M160" s="190"/>
      <c r="N160" s="195"/>
      <c r="O160" s="196"/>
      <c r="P160" s="196"/>
      <c r="Q160" s="197">
        <f>SUM(Q161:Q168)</f>
        <v>0</v>
      </c>
      <c r="R160" s="197">
        <f>SUM(R161:R168)</f>
        <v>0</v>
      </c>
      <c r="S160" s="196"/>
      <c r="T160" s="198">
        <f>SUM(T161:T168)</f>
        <v>0</v>
      </c>
      <c r="U160" s="196"/>
      <c r="V160" s="198">
        <f>SUM(V161:V168)</f>
        <v>0.027445500000000001</v>
      </c>
      <c r="W160" s="196"/>
      <c r="X160" s="199">
        <f>SUM(X161:X168)</f>
        <v>0</v>
      </c>
      <c r="Y160" s="12"/>
      <c r="Z160" s="12"/>
      <c r="AA160" s="12"/>
      <c r="AB160" s="12"/>
      <c r="AC160" s="12"/>
      <c r="AD160" s="12"/>
      <c r="AE160" s="12"/>
      <c r="AR160" s="191" t="s">
        <v>89</v>
      </c>
      <c r="AT160" s="200" t="s">
        <v>79</v>
      </c>
      <c r="AU160" s="200" t="s">
        <v>87</v>
      </c>
      <c r="AY160" s="191" t="s">
        <v>167</v>
      </c>
      <c r="BK160" s="201">
        <f>SUM(BK161:BK168)</f>
        <v>0</v>
      </c>
    </row>
    <row r="161" s="2" customFormat="1" ht="24" customHeight="1">
      <c r="A161" s="38"/>
      <c r="B161" s="204"/>
      <c r="C161" s="205" t="s">
        <v>207</v>
      </c>
      <c r="D161" s="205" t="s">
        <v>170</v>
      </c>
      <c r="E161" s="206" t="s">
        <v>1469</v>
      </c>
      <c r="F161" s="207" t="s">
        <v>1470</v>
      </c>
      <c r="G161" s="208" t="s">
        <v>462</v>
      </c>
      <c r="H161" s="209">
        <v>101.65000000000001</v>
      </c>
      <c r="I161" s="210"/>
      <c r="J161" s="210"/>
      <c r="K161" s="211">
        <f>ROUND(P161*H161,2)</f>
        <v>0</v>
      </c>
      <c r="L161" s="207" t="s">
        <v>174</v>
      </c>
      <c r="M161" s="39"/>
      <c r="N161" s="212" t="s">
        <v>1</v>
      </c>
      <c r="O161" s="213" t="s">
        <v>43</v>
      </c>
      <c r="P161" s="214">
        <f>I161+J161</f>
        <v>0</v>
      </c>
      <c r="Q161" s="214">
        <f>ROUND(I161*H161,2)</f>
        <v>0</v>
      </c>
      <c r="R161" s="214">
        <f>ROUND(J161*H161,2)</f>
        <v>0</v>
      </c>
      <c r="S161" s="77"/>
      <c r="T161" s="215">
        <f>S161*H161</f>
        <v>0</v>
      </c>
      <c r="U161" s="215">
        <v>0</v>
      </c>
      <c r="V161" s="215">
        <f>U161*H161</f>
        <v>0</v>
      </c>
      <c r="W161" s="215">
        <v>0</v>
      </c>
      <c r="X161" s="216">
        <f>W161*H161</f>
        <v>0</v>
      </c>
      <c r="Y161" s="38"/>
      <c r="Z161" s="38"/>
      <c r="AA161" s="38"/>
      <c r="AB161" s="38"/>
      <c r="AC161" s="38"/>
      <c r="AD161" s="38"/>
      <c r="AE161" s="38"/>
      <c r="AR161" s="217" t="s">
        <v>246</v>
      </c>
      <c r="AT161" s="217" t="s">
        <v>170</v>
      </c>
      <c r="AU161" s="217" t="s">
        <v>89</v>
      </c>
      <c r="AY161" s="19" t="s">
        <v>167</v>
      </c>
      <c r="BE161" s="218">
        <f>IF(O161="základní",K161,0)</f>
        <v>0</v>
      </c>
      <c r="BF161" s="218">
        <f>IF(O161="snížená",K161,0)</f>
        <v>0</v>
      </c>
      <c r="BG161" s="218">
        <f>IF(O161="zákl. přenesená",K161,0)</f>
        <v>0</v>
      </c>
      <c r="BH161" s="218">
        <f>IF(O161="sníž. přenesená",K161,0)</f>
        <v>0</v>
      </c>
      <c r="BI161" s="218">
        <f>IF(O161="nulová",K161,0)</f>
        <v>0</v>
      </c>
      <c r="BJ161" s="19" t="s">
        <v>87</v>
      </c>
      <c r="BK161" s="218">
        <f>ROUND(P161*H161,2)</f>
        <v>0</v>
      </c>
      <c r="BL161" s="19" t="s">
        <v>246</v>
      </c>
      <c r="BM161" s="217" t="s">
        <v>1593</v>
      </c>
    </row>
    <row r="162" s="2" customFormat="1">
      <c r="A162" s="38"/>
      <c r="B162" s="39"/>
      <c r="C162" s="38"/>
      <c r="D162" s="219" t="s">
        <v>177</v>
      </c>
      <c r="E162" s="38"/>
      <c r="F162" s="220" t="s">
        <v>1472</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177</v>
      </c>
      <c r="AU162" s="19" t="s">
        <v>89</v>
      </c>
    </row>
    <row r="163" s="2" customFormat="1" ht="24" customHeight="1">
      <c r="A163" s="38"/>
      <c r="B163" s="204"/>
      <c r="C163" s="260" t="s">
        <v>212</v>
      </c>
      <c r="D163" s="260" t="s">
        <v>648</v>
      </c>
      <c r="E163" s="261" t="s">
        <v>1474</v>
      </c>
      <c r="F163" s="262" t="s">
        <v>1475</v>
      </c>
      <c r="G163" s="263" t="s">
        <v>462</v>
      </c>
      <c r="H163" s="264">
        <v>101.65000000000001</v>
      </c>
      <c r="I163" s="265"/>
      <c r="J163" s="266"/>
      <c r="K163" s="267">
        <f>ROUND(P163*H163,2)</f>
        <v>0</v>
      </c>
      <c r="L163" s="262" t="s">
        <v>174</v>
      </c>
      <c r="M163" s="268"/>
      <c r="N163" s="269" t="s">
        <v>1</v>
      </c>
      <c r="O163" s="213" t="s">
        <v>43</v>
      </c>
      <c r="P163" s="214">
        <f>I163+J163</f>
        <v>0</v>
      </c>
      <c r="Q163" s="214">
        <f>ROUND(I163*H163,2)</f>
        <v>0</v>
      </c>
      <c r="R163" s="214">
        <f>ROUND(J163*H163,2)</f>
        <v>0</v>
      </c>
      <c r="S163" s="77"/>
      <c r="T163" s="215">
        <f>S163*H163</f>
        <v>0</v>
      </c>
      <c r="U163" s="215">
        <v>0.00027</v>
      </c>
      <c r="V163" s="215">
        <f>U163*H163</f>
        <v>0.027445500000000001</v>
      </c>
      <c r="W163" s="215">
        <v>0</v>
      </c>
      <c r="X163" s="216">
        <f>W163*H163</f>
        <v>0</v>
      </c>
      <c r="Y163" s="38"/>
      <c r="Z163" s="38"/>
      <c r="AA163" s="38"/>
      <c r="AB163" s="38"/>
      <c r="AC163" s="38"/>
      <c r="AD163" s="38"/>
      <c r="AE163" s="38"/>
      <c r="AR163" s="217" t="s">
        <v>370</v>
      </c>
      <c r="AT163" s="217" t="s">
        <v>648</v>
      </c>
      <c r="AU163" s="217" t="s">
        <v>89</v>
      </c>
      <c r="AY163" s="19" t="s">
        <v>167</v>
      </c>
      <c r="BE163" s="218">
        <f>IF(O163="základní",K163,0)</f>
        <v>0</v>
      </c>
      <c r="BF163" s="218">
        <f>IF(O163="snížená",K163,0)</f>
        <v>0</v>
      </c>
      <c r="BG163" s="218">
        <f>IF(O163="zákl. přenesená",K163,0)</f>
        <v>0</v>
      </c>
      <c r="BH163" s="218">
        <f>IF(O163="sníž. přenesená",K163,0)</f>
        <v>0</v>
      </c>
      <c r="BI163" s="218">
        <f>IF(O163="nulová",K163,0)</f>
        <v>0</v>
      </c>
      <c r="BJ163" s="19" t="s">
        <v>87</v>
      </c>
      <c r="BK163" s="218">
        <f>ROUND(P163*H163,2)</f>
        <v>0</v>
      </c>
      <c r="BL163" s="19" t="s">
        <v>246</v>
      </c>
      <c r="BM163" s="217" t="s">
        <v>1594</v>
      </c>
    </row>
    <row r="164" s="2" customFormat="1">
      <c r="A164" s="38"/>
      <c r="B164" s="39"/>
      <c r="C164" s="38"/>
      <c r="D164" s="219" t="s">
        <v>177</v>
      </c>
      <c r="E164" s="38"/>
      <c r="F164" s="220" t="s">
        <v>1475</v>
      </c>
      <c r="G164" s="38"/>
      <c r="H164" s="38"/>
      <c r="I164" s="134"/>
      <c r="J164" s="134"/>
      <c r="K164" s="38"/>
      <c r="L164" s="38"/>
      <c r="M164" s="39"/>
      <c r="N164" s="221"/>
      <c r="O164" s="222"/>
      <c r="P164" s="77"/>
      <c r="Q164" s="77"/>
      <c r="R164" s="77"/>
      <c r="S164" s="77"/>
      <c r="T164" s="77"/>
      <c r="U164" s="77"/>
      <c r="V164" s="77"/>
      <c r="W164" s="77"/>
      <c r="X164" s="78"/>
      <c r="Y164" s="38"/>
      <c r="Z164" s="38"/>
      <c r="AA164" s="38"/>
      <c r="AB164" s="38"/>
      <c r="AC164" s="38"/>
      <c r="AD164" s="38"/>
      <c r="AE164" s="38"/>
      <c r="AT164" s="19" t="s">
        <v>177</v>
      </c>
      <c r="AU164" s="19" t="s">
        <v>89</v>
      </c>
    </row>
    <row r="165" s="2" customFormat="1">
      <c r="A165" s="38"/>
      <c r="B165" s="39"/>
      <c r="C165" s="38"/>
      <c r="D165" s="219" t="s">
        <v>189</v>
      </c>
      <c r="E165" s="38"/>
      <c r="F165" s="223" t="s">
        <v>1477</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189</v>
      </c>
      <c r="AU165" s="19" t="s">
        <v>89</v>
      </c>
    </row>
    <row r="166" s="2" customFormat="1" ht="16.5" customHeight="1">
      <c r="A166" s="38"/>
      <c r="B166" s="204"/>
      <c r="C166" s="205" t="s">
        <v>217</v>
      </c>
      <c r="D166" s="205" t="s">
        <v>170</v>
      </c>
      <c r="E166" s="206" t="s">
        <v>1521</v>
      </c>
      <c r="F166" s="207" t="s">
        <v>1595</v>
      </c>
      <c r="G166" s="208" t="s">
        <v>500</v>
      </c>
      <c r="H166" s="209">
        <v>1</v>
      </c>
      <c r="I166" s="210"/>
      <c r="J166" s="210"/>
      <c r="K166" s="211">
        <f>ROUND(P166*H166,2)</f>
        <v>0</v>
      </c>
      <c r="L166" s="207" t="s">
        <v>1</v>
      </c>
      <c r="M166" s="39"/>
      <c r="N166" s="212" t="s">
        <v>1</v>
      </c>
      <c r="O166" s="213" t="s">
        <v>43</v>
      </c>
      <c r="P166" s="214">
        <f>I166+J166</f>
        <v>0</v>
      </c>
      <c r="Q166" s="214">
        <f>ROUND(I166*H166,2)</f>
        <v>0</v>
      </c>
      <c r="R166" s="214">
        <f>ROUND(J166*H166,2)</f>
        <v>0</v>
      </c>
      <c r="S166" s="77"/>
      <c r="T166" s="215">
        <f>S166*H166</f>
        <v>0</v>
      </c>
      <c r="U166" s="215">
        <v>0</v>
      </c>
      <c r="V166" s="215">
        <f>U166*H166</f>
        <v>0</v>
      </c>
      <c r="W166" s="215">
        <v>0</v>
      </c>
      <c r="X166" s="216">
        <f>W166*H166</f>
        <v>0</v>
      </c>
      <c r="Y166" s="38"/>
      <c r="Z166" s="38"/>
      <c r="AA166" s="38"/>
      <c r="AB166" s="38"/>
      <c r="AC166" s="38"/>
      <c r="AD166" s="38"/>
      <c r="AE166" s="38"/>
      <c r="AR166" s="217" t="s">
        <v>1563</v>
      </c>
      <c r="AT166" s="217" t="s">
        <v>170</v>
      </c>
      <c r="AU166" s="217" t="s">
        <v>89</v>
      </c>
      <c r="AY166" s="19" t="s">
        <v>167</v>
      </c>
      <c r="BE166" s="218">
        <f>IF(O166="základní",K166,0)</f>
        <v>0</v>
      </c>
      <c r="BF166" s="218">
        <f>IF(O166="snížená",K166,0)</f>
        <v>0</v>
      </c>
      <c r="BG166" s="218">
        <f>IF(O166="zákl. přenesená",K166,0)</f>
        <v>0</v>
      </c>
      <c r="BH166" s="218">
        <f>IF(O166="sníž. přenesená",K166,0)</f>
        <v>0</v>
      </c>
      <c r="BI166" s="218">
        <f>IF(O166="nulová",K166,0)</f>
        <v>0</v>
      </c>
      <c r="BJ166" s="19" t="s">
        <v>87</v>
      </c>
      <c r="BK166" s="218">
        <f>ROUND(P166*H166,2)</f>
        <v>0</v>
      </c>
      <c r="BL166" s="19" t="s">
        <v>1563</v>
      </c>
      <c r="BM166" s="217" t="s">
        <v>1596</v>
      </c>
    </row>
    <row r="167" s="2" customFormat="1">
      <c r="A167" s="38"/>
      <c r="B167" s="39"/>
      <c r="C167" s="38"/>
      <c r="D167" s="219" t="s">
        <v>177</v>
      </c>
      <c r="E167" s="38"/>
      <c r="F167" s="220" t="s">
        <v>1597</v>
      </c>
      <c r="G167" s="38"/>
      <c r="H167" s="38"/>
      <c r="I167" s="134"/>
      <c r="J167" s="134"/>
      <c r="K167" s="38"/>
      <c r="L167" s="38"/>
      <c r="M167" s="39"/>
      <c r="N167" s="221"/>
      <c r="O167" s="222"/>
      <c r="P167" s="77"/>
      <c r="Q167" s="77"/>
      <c r="R167" s="77"/>
      <c r="S167" s="77"/>
      <c r="T167" s="77"/>
      <c r="U167" s="77"/>
      <c r="V167" s="77"/>
      <c r="W167" s="77"/>
      <c r="X167" s="78"/>
      <c r="Y167" s="38"/>
      <c r="Z167" s="38"/>
      <c r="AA167" s="38"/>
      <c r="AB167" s="38"/>
      <c r="AC167" s="38"/>
      <c r="AD167" s="38"/>
      <c r="AE167" s="38"/>
      <c r="AT167" s="19" t="s">
        <v>177</v>
      </c>
      <c r="AU167" s="19" t="s">
        <v>89</v>
      </c>
    </row>
    <row r="168" s="2" customFormat="1">
      <c r="A168" s="38"/>
      <c r="B168" s="39"/>
      <c r="C168" s="38"/>
      <c r="D168" s="219" t="s">
        <v>189</v>
      </c>
      <c r="E168" s="38"/>
      <c r="F168" s="223" t="s">
        <v>1598</v>
      </c>
      <c r="G168" s="38"/>
      <c r="H168" s="38"/>
      <c r="I168" s="134"/>
      <c r="J168" s="134"/>
      <c r="K168" s="38"/>
      <c r="L168" s="38"/>
      <c r="M168" s="39"/>
      <c r="N168" s="221"/>
      <c r="O168" s="222"/>
      <c r="P168" s="77"/>
      <c r="Q168" s="77"/>
      <c r="R168" s="77"/>
      <c r="S168" s="77"/>
      <c r="T168" s="77"/>
      <c r="U168" s="77"/>
      <c r="V168" s="77"/>
      <c r="W168" s="77"/>
      <c r="X168" s="78"/>
      <c r="Y168" s="38"/>
      <c r="Z168" s="38"/>
      <c r="AA168" s="38"/>
      <c r="AB168" s="38"/>
      <c r="AC168" s="38"/>
      <c r="AD168" s="38"/>
      <c r="AE168" s="38"/>
      <c r="AT168" s="19" t="s">
        <v>189</v>
      </c>
      <c r="AU168" s="19" t="s">
        <v>89</v>
      </c>
    </row>
    <row r="169" s="12" customFormat="1" ht="25.92" customHeight="1">
      <c r="A169" s="12"/>
      <c r="B169" s="190"/>
      <c r="C169" s="12"/>
      <c r="D169" s="191" t="s">
        <v>79</v>
      </c>
      <c r="E169" s="192" t="s">
        <v>1558</v>
      </c>
      <c r="F169" s="192" t="s">
        <v>1559</v>
      </c>
      <c r="G169" s="12"/>
      <c r="H169" s="12"/>
      <c r="I169" s="193"/>
      <c r="J169" s="193"/>
      <c r="K169" s="194">
        <f>BK169</f>
        <v>0</v>
      </c>
      <c r="L169" s="12"/>
      <c r="M169" s="190"/>
      <c r="N169" s="195"/>
      <c r="O169" s="196"/>
      <c r="P169" s="196"/>
      <c r="Q169" s="197">
        <f>SUM(Q170:Q171)</f>
        <v>0</v>
      </c>
      <c r="R169" s="197">
        <f>SUM(R170:R171)</f>
        <v>0</v>
      </c>
      <c r="S169" s="196"/>
      <c r="T169" s="198">
        <f>SUM(T170:T171)</f>
        <v>0</v>
      </c>
      <c r="U169" s="196"/>
      <c r="V169" s="198">
        <f>SUM(V170:V171)</f>
        <v>0</v>
      </c>
      <c r="W169" s="196"/>
      <c r="X169" s="199">
        <f>SUM(X170:X171)</f>
        <v>0</v>
      </c>
      <c r="Y169" s="12"/>
      <c r="Z169" s="12"/>
      <c r="AA169" s="12"/>
      <c r="AB169" s="12"/>
      <c r="AC169" s="12"/>
      <c r="AD169" s="12"/>
      <c r="AE169" s="12"/>
      <c r="AR169" s="191" t="s">
        <v>185</v>
      </c>
      <c r="AT169" s="200" t="s">
        <v>79</v>
      </c>
      <c r="AU169" s="200" t="s">
        <v>80</v>
      </c>
      <c r="AY169" s="191" t="s">
        <v>167</v>
      </c>
      <c r="BK169" s="201">
        <f>SUM(BK170:BK171)</f>
        <v>0</v>
      </c>
    </row>
    <row r="170" s="2" customFormat="1" ht="24" customHeight="1">
      <c r="A170" s="38"/>
      <c r="B170" s="204"/>
      <c r="C170" s="205" t="s">
        <v>222</v>
      </c>
      <c r="D170" s="205" t="s">
        <v>170</v>
      </c>
      <c r="E170" s="206" t="s">
        <v>1599</v>
      </c>
      <c r="F170" s="207" t="s">
        <v>1600</v>
      </c>
      <c r="G170" s="208" t="s">
        <v>1562</v>
      </c>
      <c r="H170" s="209">
        <v>20</v>
      </c>
      <c r="I170" s="210"/>
      <c r="J170" s="210"/>
      <c r="K170" s="211">
        <f>ROUND(P170*H170,2)</f>
        <v>0</v>
      </c>
      <c r="L170" s="207" t="s">
        <v>174</v>
      </c>
      <c r="M170" s="39"/>
      <c r="N170" s="212" t="s">
        <v>1</v>
      </c>
      <c r="O170" s="213" t="s">
        <v>43</v>
      </c>
      <c r="P170" s="214">
        <f>I170+J170</f>
        <v>0</v>
      </c>
      <c r="Q170" s="214">
        <f>ROUND(I170*H170,2)</f>
        <v>0</v>
      </c>
      <c r="R170" s="214">
        <f>ROUND(J170*H170,2)</f>
        <v>0</v>
      </c>
      <c r="S170" s="77"/>
      <c r="T170" s="215">
        <f>S170*H170</f>
        <v>0</v>
      </c>
      <c r="U170" s="215">
        <v>0</v>
      </c>
      <c r="V170" s="215">
        <f>U170*H170</f>
        <v>0</v>
      </c>
      <c r="W170" s="215">
        <v>0</v>
      </c>
      <c r="X170" s="216">
        <f>W170*H170</f>
        <v>0</v>
      </c>
      <c r="Y170" s="38"/>
      <c r="Z170" s="38"/>
      <c r="AA170" s="38"/>
      <c r="AB170" s="38"/>
      <c r="AC170" s="38"/>
      <c r="AD170" s="38"/>
      <c r="AE170" s="38"/>
      <c r="AR170" s="217" t="s">
        <v>1563</v>
      </c>
      <c r="AT170" s="217" t="s">
        <v>170</v>
      </c>
      <c r="AU170" s="217" t="s">
        <v>87</v>
      </c>
      <c r="AY170" s="19" t="s">
        <v>167</v>
      </c>
      <c r="BE170" s="218">
        <f>IF(O170="základní",K170,0)</f>
        <v>0</v>
      </c>
      <c r="BF170" s="218">
        <f>IF(O170="snížená",K170,0)</f>
        <v>0</v>
      </c>
      <c r="BG170" s="218">
        <f>IF(O170="zákl. přenesená",K170,0)</f>
        <v>0</v>
      </c>
      <c r="BH170" s="218">
        <f>IF(O170="sníž. přenesená",K170,0)</f>
        <v>0</v>
      </c>
      <c r="BI170" s="218">
        <f>IF(O170="nulová",K170,0)</f>
        <v>0</v>
      </c>
      <c r="BJ170" s="19" t="s">
        <v>87</v>
      </c>
      <c r="BK170" s="218">
        <f>ROUND(P170*H170,2)</f>
        <v>0</v>
      </c>
      <c r="BL170" s="19" t="s">
        <v>1563</v>
      </c>
      <c r="BM170" s="217" t="s">
        <v>1601</v>
      </c>
    </row>
    <row r="171" s="2" customFormat="1">
      <c r="A171" s="38"/>
      <c r="B171" s="39"/>
      <c r="C171" s="38"/>
      <c r="D171" s="219" t="s">
        <v>177</v>
      </c>
      <c r="E171" s="38"/>
      <c r="F171" s="220" t="s">
        <v>1602</v>
      </c>
      <c r="G171" s="38"/>
      <c r="H171" s="38"/>
      <c r="I171" s="134"/>
      <c r="J171" s="134"/>
      <c r="K171" s="38"/>
      <c r="L171" s="38"/>
      <c r="M171" s="39"/>
      <c r="N171" s="224"/>
      <c r="O171" s="225"/>
      <c r="P171" s="226"/>
      <c r="Q171" s="226"/>
      <c r="R171" s="226"/>
      <c r="S171" s="226"/>
      <c r="T171" s="226"/>
      <c r="U171" s="226"/>
      <c r="V171" s="226"/>
      <c r="W171" s="226"/>
      <c r="X171" s="227"/>
      <c r="Y171" s="38"/>
      <c r="Z171" s="38"/>
      <c r="AA171" s="38"/>
      <c r="AB171" s="38"/>
      <c r="AC171" s="38"/>
      <c r="AD171" s="38"/>
      <c r="AE171" s="38"/>
      <c r="AT171" s="19" t="s">
        <v>177</v>
      </c>
      <c r="AU171" s="19" t="s">
        <v>87</v>
      </c>
    </row>
    <row r="172" s="2" customFormat="1" ht="6.96" customHeight="1">
      <c r="A172" s="38"/>
      <c r="B172" s="60"/>
      <c r="C172" s="61"/>
      <c r="D172" s="61"/>
      <c r="E172" s="61"/>
      <c r="F172" s="61"/>
      <c r="G172" s="61"/>
      <c r="H172" s="61"/>
      <c r="I172" s="160"/>
      <c r="J172" s="160"/>
      <c r="K172" s="61"/>
      <c r="L172" s="61"/>
      <c r="M172" s="39"/>
      <c r="N172" s="38"/>
      <c r="P172" s="38"/>
      <c r="Q172" s="38"/>
      <c r="R172" s="38"/>
      <c r="S172" s="38"/>
      <c r="T172" s="38"/>
      <c r="U172" s="38"/>
      <c r="V172" s="38"/>
      <c r="W172" s="38"/>
      <c r="X172" s="38"/>
      <c r="Y172" s="38"/>
      <c r="Z172" s="38"/>
      <c r="AA172" s="38"/>
      <c r="AB172" s="38"/>
      <c r="AC172" s="38"/>
      <c r="AD172" s="38"/>
      <c r="AE172" s="38"/>
    </row>
  </sheetData>
  <autoFilter ref="C128:L171"/>
  <mergeCells count="12">
    <mergeCell ref="E7:H7"/>
    <mergeCell ref="E9:H9"/>
    <mergeCell ref="E11:H11"/>
    <mergeCell ref="E20:H20"/>
    <mergeCell ref="E29:H29"/>
    <mergeCell ref="E85:H85"/>
    <mergeCell ref="E87:H87"/>
    <mergeCell ref="E89:H89"/>
    <mergeCell ref="E117:H117"/>
    <mergeCell ref="E119:H119"/>
    <mergeCell ref="E121:H121"/>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115</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1603</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ROUND(K139,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ROUND((SUM(BE139:BE677)),  2)</f>
        <v>0</v>
      </c>
      <c r="G37" s="38"/>
      <c r="H37" s="38"/>
      <c r="I37" s="147">
        <v>0.20999999999999999</v>
      </c>
      <c r="J37" s="134"/>
      <c r="K37" s="143">
        <f>ROUND(((SUM(BE139:BE677))*I37),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ROUND((SUM(BF139:BF677)),  2)</f>
        <v>0</v>
      </c>
      <c r="G38" s="38"/>
      <c r="H38" s="38"/>
      <c r="I38" s="147">
        <v>0.14999999999999999</v>
      </c>
      <c r="J38" s="134"/>
      <c r="K38" s="143">
        <f>ROUND(((SUM(BF139:BF677))*I38),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ROUND((SUM(BG139:BG677)),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ROUND((SUM(BH139:BH677)),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ROUND((SUM(BI139:BI677)),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SO701 - Zázemí pro úschovu kol</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Q139</f>
        <v>0</v>
      </c>
      <c r="J98" s="167">
        <f>R139</f>
        <v>0</v>
      </c>
      <c r="K98" s="96">
        <f>K139</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Q140</f>
        <v>0</v>
      </c>
      <c r="J99" s="171">
        <f>R140</f>
        <v>0</v>
      </c>
      <c r="K99" s="172">
        <f>K140</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Q141</f>
        <v>0</v>
      </c>
      <c r="J100" s="176">
        <f>R141</f>
        <v>0</v>
      </c>
      <c r="K100" s="177">
        <f>K141</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486</v>
      </c>
      <c r="E101" s="175"/>
      <c r="F101" s="175"/>
      <c r="G101" s="175"/>
      <c r="H101" s="175"/>
      <c r="I101" s="176">
        <f>Q181</f>
        <v>0</v>
      </c>
      <c r="J101" s="176">
        <f>R181</f>
        <v>0</v>
      </c>
      <c r="K101" s="177">
        <f>K181</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1223</v>
      </c>
      <c r="E102" s="175"/>
      <c r="F102" s="175"/>
      <c r="G102" s="175"/>
      <c r="H102" s="175"/>
      <c r="I102" s="176">
        <f>Q202</f>
        <v>0</v>
      </c>
      <c r="J102" s="176">
        <f>R202</f>
        <v>0</v>
      </c>
      <c r="K102" s="177">
        <f>K202</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487</v>
      </c>
      <c r="E103" s="175"/>
      <c r="F103" s="175"/>
      <c r="G103" s="175"/>
      <c r="H103" s="175"/>
      <c r="I103" s="176">
        <f>Q242</f>
        <v>0</v>
      </c>
      <c r="J103" s="176">
        <f>R242</f>
        <v>0</v>
      </c>
      <c r="K103" s="177">
        <f>K242</f>
        <v>0</v>
      </c>
      <c r="L103" s="10"/>
      <c r="M103" s="173"/>
      <c r="S103" s="10"/>
      <c r="T103" s="10"/>
      <c r="U103" s="10"/>
      <c r="V103" s="10"/>
      <c r="W103" s="10"/>
      <c r="X103" s="10"/>
      <c r="Y103" s="10"/>
      <c r="Z103" s="10"/>
      <c r="AA103" s="10"/>
      <c r="AB103" s="10"/>
      <c r="AC103" s="10"/>
      <c r="AD103" s="10"/>
      <c r="AE103" s="10"/>
    </row>
    <row r="104" s="10" customFormat="1" ht="19.92" customHeight="1">
      <c r="A104" s="10"/>
      <c r="B104" s="173"/>
      <c r="C104" s="10"/>
      <c r="D104" s="174" t="s">
        <v>489</v>
      </c>
      <c r="E104" s="175"/>
      <c r="F104" s="175"/>
      <c r="G104" s="175"/>
      <c r="H104" s="175"/>
      <c r="I104" s="176">
        <f>Q298</f>
        <v>0</v>
      </c>
      <c r="J104" s="176">
        <f>R298</f>
        <v>0</v>
      </c>
      <c r="K104" s="177">
        <f>K298</f>
        <v>0</v>
      </c>
      <c r="L104" s="10"/>
      <c r="M104" s="173"/>
      <c r="S104" s="10"/>
      <c r="T104" s="10"/>
      <c r="U104" s="10"/>
      <c r="V104" s="10"/>
      <c r="W104" s="10"/>
      <c r="X104" s="10"/>
      <c r="Y104" s="10"/>
      <c r="Z104" s="10"/>
      <c r="AA104" s="10"/>
      <c r="AB104" s="10"/>
      <c r="AC104" s="10"/>
      <c r="AD104" s="10"/>
      <c r="AE104" s="10"/>
    </row>
    <row r="105" s="10" customFormat="1" ht="19.92" customHeight="1">
      <c r="A105" s="10"/>
      <c r="B105" s="173"/>
      <c r="C105" s="10"/>
      <c r="D105" s="174" t="s">
        <v>274</v>
      </c>
      <c r="E105" s="175"/>
      <c r="F105" s="175"/>
      <c r="G105" s="175"/>
      <c r="H105" s="175"/>
      <c r="I105" s="176">
        <f>Q345</f>
        <v>0</v>
      </c>
      <c r="J105" s="176">
        <f>R345</f>
        <v>0</v>
      </c>
      <c r="K105" s="177">
        <f>K345</f>
        <v>0</v>
      </c>
      <c r="L105" s="10"/>
      <c r="M105" s="173"/>
      <c r="S105" s="10"/>
      <c r="T105" s="10"/>
      <c r="U105" s="10"/>
      <c r="V105" s="10"/>
      <c r="W105" s="10"/>
      <c r="X105" s="10"/>
      <c r="Y105" s="10"/>
      <c r="Z105" s="10"/>
      <c r="AA105" s="10"/>
      <c r="AB105" s="10"/>
      <c r="AC105" s="10"/>
      <c r="AD105" s="10"/>
      <c r="AE105" s="10"/>
    </row>
    <row r="106" s="10" customFormat="1" ht="19.92" customHeight="1">
      <c r="A106" s="10"/>
      <c r="B106" s="173"/>
      <c r="C106" s="10"/>
      <c r="D106" s="174" t="s">
        <v>491</v>
      </c>
      <c r="E106" s="175"/>
      <c r="F106" s="175"/>
      <c r="G106" s="175"/>
      <c r="H106" s="175"/>
      <c r="I106" s="176">
        <f>Q387</f>
        <v>0</v>
      </c>
      <c r="J106" s="176">
        <f>R387</f>
        <v>0</v>
      </c>
      <c r="K106" s="177">
        <f>K387</f>
        <v>0</v>
      </c>
      <c r="L106" s="10"/>
      <c r="M106" s="173"/>
      <c r="S106" s="10"/>
      <c r="T106" s="10"/>
      <c r="U106" s="10"/>
      <c r="V106" s="10"/>
      <c r="W106" s="10"/>
      <c r="X106" s="10"/>
      <c r="Y106" s="10"/>
      <c r="Z106" s="10"/>
      <c r="AA106" s="10"/>
      <c r="AB106" s="10"/>
      <c r="AC106" s="10"/>
      <c r="AD106" s="10"/>
      <c r="AE106" s="10"/>
    </row>
    <row r="107" s="9" customFormat="1" ht="24.96" customHeight="1">
      <c r="A107" s="9"/>
      <c r="B107" s="168"/>
      <c r="C107" s="9"/>
      <c r="D107" s="169" t="s">
        <v>277</v>
      </c>
      <c r="E107" s="170"/>
      <c r="F107" s="170"/>
      <c r="G107" s="170"/>
      <c r="H107" s="170"/>
      <c r="I107" s="171">
        <f>Q391</f>
        <v>0</v>
      </c>
      <c r="J107" s="171">
        <f>R391</f>
        <v>0</v>
      </c>
      <c r="K107" s="172">
        <f>K391</f>
        <v>0</v>
      </c>
      <c r="L107" s="9"/>
      <c r="M107" s="168"/>
      <c r="S107" s="9"/>
      <c r="T107" s="9"/>
      <c r="U107" s="9"/>
      <c r="V107" s="9"/>
      <c r="W107" s="9"/>
      <c r="X107" s="9"/>
      <c r="Y107" s="9"/>
      <c r="Z107" s="9"/>
      <c r="AA107" s="9"/>
      <c r="AB107" s="9"/>
      <c r="AC107" s="9"/>
      <c r="AD107" s="9"/>
      <c r="AE107" s="9"/>
    </row>
    <row r="108" s="10" customFormat="1" ht="19.92" customHeight="1">
      <c r="A108" s="10"/>
      <c r="B108" s="173"/>
      <c r="C108" s="10"/>
      <c r="D108" s="174" t="s">
        <v>492</v>
      </c>
      <c r="E108" s="175"/>
      <c r="F108" s="175"/>
      <c r="G108" s="175"/>
      <c r="H108" s="175"/>
      <c r="I108" s="176">
        <f>Q392</f>
        <v>0</v>
      </c>
      <c r="J108" s="176">
        <f>R392</f>
        <v>0</v>
      </c>
      <c r="K108" s="177">
        <f>K392</f>
        <v>0</v>
      </c>
      <c r="L108" s="10"/>
      <c r="M108" s="173"/>
      <c r="S108" s="10"/>
      <c r="T108" s="10"/>
      <c r="U108" s="10"/>
      <c r="V108" s="10"/>
      <c r="W108" s="10"/>
      <c r="X108" s="10"/>
      <c r="Y108" s="10"/>
      <c r="Z108" s="10"/>
      <c r="AA108" s="10"/>
      <c r="AB108" s="10"/>
      <c r="AC108" s="10"/>
      <c r="AD108" s="10"/>
      <c r="AE108" s="10"/>
    </row>
    <row r="109" s="10" customFormat="1" ht="19.92" customHeight="1">
      <c r="A109" s="10"/>
      <c r="B109" s="173"/>
      <c r="C109" s="10"/>
      <c r="D109" s="174" t="s">
        <v>1443</v>
      </c>
      <c r="E109" s="175"/>
      <c r="F109" s="175"/>
      <c r="G109" s="175"/>
      <c r="H109" s="175"/>
      <c r="I109" s="176">
        <f>Q436</f>
        <v>0</v>
      </c>
      <c r="J109" s="176">
        <f>R436</f>
        <v>0</v>
      </c>
      <c r="K109" s="177">
        <f>K436</f>
        <v>0</v>
      </c>
      <c r="L109" s="10"/>
      <c r="M109" s="173"/>
      <c r="S109" s="10"/>
      <c r="T109" s="10"/>
      <c r="U109" s="10"/>
      <c r="V109" s="10"/>
      <c r="W109" s="10"/>
      <c r="X109" s="10"/>
      <c r="Y109" s="10"/>
      <c r="Z109" s="10"/>
      <c r="AA109" s="10"/>
      <c r="AB109" s="10"/>
      <c r="AC109" s="10"/>
      <c r="AD109" s="10"/>
      <c r="AE109" s="10"/>
    </row>
    <row r="110" s="10" customFormat="1" ht="19.92" customHeight="1">
      <c r="A110" s="10"/>
      <c r="B110" s="173"/>
      <c r="C110" s="10"/>
      <c r="D110" s="174" t="s">
        <v>1604</v>
      </c>
      <c r="E110" s="175"/>
      <c r="F110" s="175"/>
      <c r="G110" s="175"/>
      <c r="H110" s="175"/>
      <c r="I110" s="176">
        <f>Q512</f>
        <v>0</v>
      </c>
      <c r="J110" s="176">
        <f>R512</f>
        <v>0</v>
      </c>
      <c r="K110" s="177">
        <f>K512</f>
        <v>0</v>
      </c>
      <c r="L110" s="10"/>
      <c r="M110" s="173"/>
      <c r="S110" s="10"/>
      <c r="T110" s="10"/>
      <c r="U110" s="10"/>
      <c r="V110" s="10"/>
      <c r="W110" s="10"/>
      <c r="X110" s="10"/>
      <c r="Y110" s="10"/>
      <c r="Z110" s="10"/>
      <c r="AA110" s="10"/>
      <c r="AB110" s="10"/>
      <c r="AC110" s="10"/>
      <c r="AD110" s="10"/>
      <c r="AE110" s="10"/>
    </row>
    <row r="111" s="10" customFormat="1" ht="19.92" customHeight="1">
      <c r="A111" s="10"/>
      <c r="B111" s="173"/>
      <c r="C111" s="10"/>
      <c r="D111" s="174" t="s">
        <v>1444</v>
      </c>
      <c r="E111" s="175"/>
      <c r="F111" s="175"/>
      <c r="G111" s="175"/>
      <c r="H111" s="175"/>
      <c r="I111" s="176">
        <f>Q564</f>
        <v>0</v>
      </c>
      <c r="J111" s="176">
        <f>R564</f>
        <v>0</v>
      </c>
      <c r="K111" s="177">
        <f>K564</f>
        <v>0</v>
      </c>
      <c r="L111" s="10"/>
      <c r="M111" s="173"/>
      <c r="S111" s="10"/>
      <c r="T111" s="10"/>
      <c r="U111" s="10"/>
      <c r="V111" s="10"/>
      <c r="W111" s="10"/>
      <c r="X111" s="10"/>
      <c r="Y111" s="10"/>
      <c r="Z111" s="10"/>
      <c r="AA111" s="10"/>
      <c r="AB111" s="10"/>
      <c r="AC111" s="10"/>
      <c r="AD111" s="10"/>
      <c r="AE111" s="10"/>
    </row>
    <row r="112" s="10" customFormat="1" ht="19.92" customHeight="1">
      <c r="A112" s="10"/>
      <c r="B112" s="173"/>
      <c r="C112" s="10"/>
      <c r="D112" s="174" t="s">
        <v>1605</v>
      </c>
      <c r="E112" s="175"/>
      <c r="F112" s="175"/>
      <c r="G112" s="175"/>
      <c r="H112" s="175"/>
      <c r="I112" s="176">
        <f>Q573</f>
        <v>0</v>
      </c>
      <c r="J112" s="176">
        <f>R573</f>
        <v>0</v>
      </c>
      <c r="K112" s="177">
        <f>K573</f>
        <v>0</v>
      </c>
      <c r="L112" s="10"/>
      <c r="M112" s="173"/>
      <c r="S112" s="10"/>
      <c r="T112" s="10"/>
      <c r="U112" s="10"/>
      <c r="V112" s="10"/>
      <c r="W112" s="10"/>
      <c r="X112" s="10"/>
      <c r="Y112" s="10"/>
      <c r="Z112" s="10"/>
      <c r="AA112" s="10"/>
      <c r="AB112" s="10"/>
      <c r="AC112" s="10"/>
      <c r="AD112" s="10"/>
      <c r="AE112" s="10"/>
    </row>
    <row r="113" s="10" customFormat="1" ht="19.92" customHeight="1">
      <c r="A113" s="10"/>
      <c r="B113" s="173"/>
      <c r="C113" s="10"/>
      <c r="D113" s="174" t="s">
        <v>1224</v>
      </c>
      <c r="E113" s="175"/>
      <c r="F113" s="175"/>
      <c r="G113" s="175"/>
      <c r="H113" s="175"/>
      <c r="I113" s="176">
        <f>Q597</f>
        <v>0</v>
      </c>
      <c r="J113" s="176">
        <f>R597</f>
        <v>0</v>
      </c>
      <c r="K113" s="177">
        <f>K597</f>
        <v>0</v>
      </c>
      <c r="L113" s="10"/>
      <c r="M113" s="173"/>
      <c r="S113" s="10"/>
      <c r="T113" s="10"/>
      <c r="U113" s="10"/>
      <c r="V113" s="10"/>
      <c r="W113" s="10"/>
      <c r="X113" s="10"/>
      <c r="Y113" s="10"/>
      <c r="Z113" s="10"/>
      <c r="AA113" s="10"/>
      <c r="AB113" s="10"/>
      <c r="AC113" s="10"/>
      <c r="AD113" s="10"/>
      <c r="AE113" s="10"/>
    </row>
    <row r="114" s="10" customFormat="1" ht="19.92" customHeight="1">
      <c r="A114" s="10"/>
      <c r="B114" s="173"/>
      <c r="C114" s="10"/>
      <c r="D114" s="174" t="s">
        <v>1225</v>
      </c>
      <c r="E114" s="175"/>
      <c r="F114" s="175"/>
      <c r="G114" s="175"/>
      <c r="H114" s="175"/>
      <c r="I114" s="176">
        <f>Q637</f>
        <v>0</v>
      </c>
      <c r="J114" s="176">
        <f>R637</f>
        <v>0</v>
      </c>
      <c r="K114" s="177">
        <f>K637</f>
        <v>0</v>
      </c>
      <c r="L114" s="10"/>
      <c r="M114" s="173"/>
      <c r="S114" s="10"/>
      <c r="T114" s="10"/>
      <c r="U114" s="10"/>
      <c r="V114" s="10"/>
      <c r="W114" s="10"/>
      <c r="X114" s="10"/>
      <c r="Y114" s="10"/>
      <c r="Z114" s="10"/>
      <c r="AA114" s="10"/>
      <c r="AB114" s="10"/>
      <c r="AC114" s="10"/>
      <c r="AD114" s="10"/>
      <c r="AE114" s="10"/>
    </row>
    <row r="115" s="10" customFormat="1" ht="19.92" customHeight="1">
      <c r="A115" s="10"/>
      <c r="B115" s="173"/>
      <c r="C115" s="10"/>
      <c r="D115" s="174" t="s">
        <v>1606</v>
      </c>
      <c r="E115" s="175"/>
      <c r="F115" s="175"/>
      <c r="G115" s="175"/>
      <c r="H115" s="175"/>
      <c r="I115" s="176">
        <f>Q665</f>
        <v>0</v>
      </c>
      <c r="J115" s="176">
        <f>R665</f>
        <v>0</v>
      </c>
      <c r="K115" s="177">
        <f>K665</f>
        <v>0</v>
      </c>
      <c r="L115" s="10"/>
      <c r="M115" s="173"/>
      <c r="S115" s="10"/>
      <c r="T115" s="10"/>
      <c r="U115" s="10"/>
      <c r="V115" s="10"/>
      <c r="W115" s="10"/>
      <c r="X115" s="10"/>
      <c r="Y115" s="10"/>
      <c r="Z115" s="10"/>
      <c r="AA115" s="10"/>
      <c r="AB115" s="10"/>
      <c r="AC115" s="10"/>
      <c r="AD115" s="10"/>
      <c r="AE115" s="10"/>
    </row>
    <row r="116" s="10" customFormat="1" ht="19.92" customHeight="1">
      <c r="A116" s="10"/>
      <c r="B116" s="173"/>
      <c r="C116" s="10"/>
      <c r="D116" s="174" t="s">
        <v>1607</v>
      </c>
      <c r="E116" s="175"/>
      <c r="F116" s="175"/>
      <c r="G116" s="175"/>
      <c r="H116" s="175"/>
      <c r="I116" s="176">
        <f>Q669</f>
        <v>0</v>
      </c>
      <c r="J116" s="176">
        <f>R669</f>
        <v>0</v>
      </c>
      <c r="K116" s="177">
        <f>K669</f>
        <v>0</v>
      </c>
      <c r="L116" s="10"/>
      <c r="M116" s="173"/>
      <c r="S116" s="10"/>
      <c r="T116" s="10"/>
      <c r="U116" s="10"/>
      <c r="V116" s="10"/>
      <c r="W116" s="10"/>
      <c r="X116" s="10"/>
      <c r="Y116" s="10"/>
      <c r="Z116" s="10"/>
      <c r="AA116" s="10"/>
      <c r="AB116" s="10"/>
      <c r="AC116" s="10"/>
      <c r="AD116" s="10"/>
      <c r="AE116" s="10"/>
    </row>
    <row r="117" s="10" customFormat="1" ht="19.92" customHeight="1">
      <c r="A117" s="10"/>
      <c r="B117" s="173"/>
      <c r="C117" s="10"/>
      <c r="D117" s="174" t="s">
        <v>1608</v>
      </c>
      <c r="E117" s="175"/>
      <c r="F117" s="175"/>
      <c r="G117" s="175"/>
      <c r="H117" s="175"/>
      <c r="I117" s="176">
        <f>Q672</f>
        <v>0</v>
      </c>
      <c r="J117" s="176">
        <f>R672</f>
        <v>0</v>
      </c>
      <c r="K117" s="177">
        <f>K672</f>
        <v>0</v>
      </c>
      <c r="L117" s="10"/>
      <c r="M117" s="173"/>
      <c r="S117" s="10"/>
      <c r="T117" s="10"/>
      <c r="U117" s="10"/>
      <c r="V117" s="10"/>
      <c r="W117" s="10"/>
      <c r="X117" s="10"/>
      <c r="Y117" s="10"/>
      <c r="Z117" s="10"/>
      <c r="AA117" s="10"/>
      <c r="AB117" s="10"/>
      <c r="AC117" s="10"/>
      <c r="AD117" s="10"/>
      <c r="AE117" s="10"/>
    </row>
    <row r="118" s="2" customFormat="1" ht="21.84" customHeight="1">
      <c r="A118" s="38"/>
      <c r="B118" s="39"/>
      <c r="C118" s="38"/>
      <c r="D118" s="38"/>
      <c r="E118" s="38"/>
      <c r="F118" s="38"/>
      <c r="G118" s="38"/>
      <c r="H118" s="38"/>
      <c r="I118" s="134"/>
      <c r="J118" s="134"/>
      <c r="K118" s="38"/>
      <c r="L118" s="38"/>
      <c r="M118" s="55"/>
      <c r="S118" s="38"/>
      <c r="T118" s="38"/>
      <c r="U118" s="38"/>
      <c r="V118" s="38"/>
      <c r="W118" s="38"/>
      <c r="X118" s="38"/>
      <c r="Y118" s="38"/>
      <c r="Z118" s="38"/>
      <c r="AA118" s="38"/>
      <c r="AB118" s="38"/>
      <c r="AC118" s="38"/>
      <c r="AD118" s="38"/>
      <c r="AE118" s="38"/>
    </row>
    <row r="119" s="2" customFormat="1" ht="6.96" customHeight="1">
      <c r="A119" s="38"/>
      <c r="B119" s="60"/>
      <c r="C119" s="61"/>
      <c r="D119" s="61"/>
      <c r="E119" s="61"/>
      <c r="F119" s="61"/>
      <c r="G119" s="61"/>
      <c r="H119" s="61"/>
      <c r="I119" s="160"/>
      <c r="J119" s="160"/>
      <c r="K119" s="61"/>
      <c r="L119" s="61"/>
      <c r="M119" s="55"/>
      <c r="S119" s="38"/>
      <c r="T119" s="38"/>
      <c r="U119" s="38"/>
      <c r="V119" s="38"/>
      <c r="W119" s="38"/>
      <c r="X119" s="38"/>
      <c r="Y119" s="38"/>
      <c r="Z119" s="38"/>
      <c r="AA119" s="38"/>
      <c r="AB119" s="38"/>
      <c r="AC119" s="38"/>
      <c r="AD119" s="38"/>
      <c r="AE119" s="38"/>
    </row>
    <row r="123" s="2" customFormat="1" ht="6.96" customHeight="1">
      <c r="A123" s="38"/>
      <c r="B123" s="62"/>
      <c r="C123" s="63"/>
      <c r="D123" s="63"/>
      <c r="E123" s="63"/>
      <c r="F123" s="63"/>
      <c r="G123" s="63"/>
      <c r="H123" s="63"/>
      <c r="I123" s="161"/>
      <c r="J123" s="161"/>
      <c r="K123" s="63"/>
      <c r="L123" s="63"/>
      <c r="M123" s="55"/>
      <c r="S123" s="38"/>
      <c r="T123" s="38"/>
      <c r="U123" s="38"/>
      <c r="V123" s="38"/>
      <c r="W123" s="38"/>
      <c r="X123" s="38"/>
      <c r="Y123" s="38"/>
      <c r="Z123" s="38"/>
      <c r="AA123" s="38"/>
      <c r="AB123" s="38"/>
      <c r="AC123" s="38"/>
      <c r="AD123" s="38"/>
      <c r="AE123" s="38"/>
    </row>
    <row r="124" s="2" customFormat="1" ht="24.96" customHeight="1">
      <c r="A124" s="38"/>
      <c r="B124" s="39"/>
      <c r="C124" s="23" t="s">
        <v>147</v>
      </c>
      <c r="D124" s="38"/>
      <c r="E124" s="38"/>
      <c r="F124" s="38"/>
      <c r="G124" s="38"/>
      <c r="H124" s="38"/>
      <c r="I124" s="134"/>
      <c r="J124" s="134"/>
      <c r="K124" s="38"/>
      <c r="L124" s="38"/>
      <c r="M124" s="55"/>
      <c r="S124" s="38"/>
      <c r="T124" s="38"/>
      <c r="U124" s="38"/>
      <c r="V124" s="38"/>
      <c r="W124" s="38"/>
      <c r="X124" s="38"/>
      <c r="Y124" s="38"/>
      <c r="Z124" s="38"/>
      <c r="AA124" s="38"/>
      <c r="AB124" s="38"/>
      <c r="AC124" s="38"/>
      <c r="AD124" s="38"/>
      <c r="AE124" s="38"/>
    </row>
    <row r="125" s="2" customFormat="1" ht="6.96" customHeight="1">
      <c r="A125" s="38"/>
      <c r="B125" s="39"/>
      <c r="C125" s="38"/>
      <c r="D125" s="38"/>
      <c r="E125" s="38"/>
      <c r="F125" s="38"/>
      <c r="G125" s="38"/>
      <c r="H125" s="38"/>
      <c r="I125" s="134"/>
      <c r="J125" s="134"/>
      <c r="K125" s="38"/>
      <c r="L125" s="38"/>
      <c r="M125" s="55"/>
      <c r="S125" s="38"/>
      <c r="T125" s="38"/>
      <c r="U125" s="38"/>
      <c r="V125" s="38"/>
      <c r="W125" s="38"/>
      <c r="X125" s="38"/>
      <c r="Y125" s="38"/>
      <c r="Z125" s="38"/>
      <c r="AA125" s="38"/>
      <c r="AB125" s="38"/>
      <c r="AC125" s="38"/>
      <c r="AD125" s="38"/>
      <c r="AE125" s="38"/>
    </row>
    <row r="126" s="2" customFormat="1" ht="12" customHeight="1">
      <c r="A126" s="38"/>
      <c r="B126" s="39"/>
      <c r="C126" s="32" t="s">
        <v>17</v>
      </c>
      <c r="D126" s="38"/>
      <c r="E126" s="38"/>
      <c r="F126" s="38"/>
      <c r="G126" s="38"/>
      <c r="H126" s="38"/>
      <c r="I126" s="134"/>
      <c r="J126" s="134"/>
      <c r="K126" s="38"/>
      <c r="L126" s="38"/>
      <c r="M126" s="55"/>
      <c r="S126" s="38"/>
      <c r="T126" s="38"/>
      <c r="U126" s="38"/>
      <c r="V126" s="38"/>
      <c r="W126" s="38"/>
      <c r="X126" s="38"/>
      <c r="Y126" s="38"/>
      <c r="Z126" s="38"/>
      <c r="AA126" s="38"/>
      <c r="AB126" s="38"/>
      <c r="AC126" s="38"/>
      <c r="AD126" s="38"/>
      <c r="AE126" s="38"/>
    </row>
    <row r="127" s="2" customFormat="1" ht="16.5" customHeight="1">
      <c r="A127" s="38"/>
      <c r="B127" s="39"/>
      <c r="C127" s="38"/>
      <c r="D127" s="38"/>
      <c r="E127" s="133" t="str">
        <f>E7</f>
        <v>Terminál v zeleni, Choceň</v>
      </c>
      <c r="F127" s="32"/>
      <c r="G127" s="32"/>
      <c r="H127" s="32"/>
      <c r="I127" s="134"/>
      <c r="J127" s="134"/>
      <c r="K127" s="38"/>
      <c r="L127" s="38"/>
      <c r="M127" s="55"/>
      <c r="S127" s="38"/>
      <c r="T127" s="38"/>
      <c r="U127" s="38"/>
      <c r="V127" s="38"/>
      <c r="W127" s="38"/>
      <c r="X127" s="38"/>
      <c r="Y127" s="38"/>
      <c r="Z127" s="38"/>
      <c r="AA127" s="38"/>
      <c r="AB127" s="38"/>
      <c r="AC127" s="38"/>
      <c r="AD127" s="38"/>
      <c r="AE127" s="38"/>
    </row>
    <row r="128" s="1" customFormat="1" ht="12" customHeight="1">
      <c r="B128" s="22"/>
      <c r="C128" s="32" t="s">
        <v>129</v>
      </c>
      <c r="I128" s="130"/>
      <c r="J128" s="130"/>
      <c r="M128" s="22"/>
    </row>
    <row r="129" s="2" customFormat="1" ht="16.5" customHeight="1">
      <c r="A129" s="38"/>
      <c r="B129" s="39"/>
      <c r="C129" s="38"/>
      <c r="D129" s="38"/>
      <c r="E129" s="133" t="s">
        <v>130</v>
      </c>
      <c r="F129" s="38"/>
      <c r="G129" s="38"/>
      <c r="H129" s="38"/>
      <c r="I129" s="134"/>
      <c r="J129" s="134"/>
      <c r="K129" s="38"/>
      <c r="L129" s="38"/>
      <c r="M129" s="55"/>
      <c r="S129" s="38"/>
      <c r="T129" s="38"/>
      <c r="U129" s="38"/>
      <c r="V129" s="38"/>
      <c r="W129" s="38"/>
      <c r="X129" s="38"/>
      <c r="Y129" s="38"/>
      <c r="Z129" s="38"/>
      <c r="AA129" s="38"/>
      <c r="AB129" s="38"/>
      <c r="AC129" s="38"/>
      <c r="AD129" s="38"/>
      <c r="AE129" s="38"/>
    </row>
    <row r="130" s="2" customFormat="1" ht="12" customHeight="1">
      <c r="A130" s="38"/>
      <c r="B130" s="39"/>
      <c r="C130" s="32" t="s">
        <v>131</v>
      </c>
      <c r="D130" s="38"/>
      <c r="E130" s="38"/>
      <c r="F130" s="38"/>
      <c r="G130" s="38"/>
      <c r="H130" s="38"/>
      <c r="I130" s="134"/>
      <c r="J130" s="134"/>
      <c r="K130" s="38"/>
      <c r="L130" s="38"/>
      <c r="M130" s="55"/>
      <c r="S130" s="38"/>
      <c r="T130" s="38"/>
      <c r="U130" s="38"/>
      <c r="V130" s="38"/>
      <c r="W130" s="38"/>
      <c r="X130" s="38"/>
      <c r="Y130" s="38"/>
      <c r="Z130" s="38"/>
      <c r="AA130" s="38"/>
      <c r="AB130" s="38"/>
      <c r="AC130" s="38"/>
      <c r="AD130" s="38"/>
      <c r="AE130" s="38"/>
    </row>
    <row r="131" s="2" customFormat="1" ht="16.5" customHeight="1">
      <c r="A131" s="38"/>
      <c r="B131" s="39"/>
      <c r="C131" s="38"/>
      <c r="D131" s="38"/>
      <c r="E131" s="67" t="str">
        <f>E11</f>
        <v>SO701 - Zázemí pro úschovu kol</v>
      </c>
      <c r="F131" s="38"/>
      <c r="G131" s="38"/>
      <c r="H131" s="38"/>
      <c r="I131" s="134"/>
      <c r="J131" s="134"/>
      <c r="K131" s="38"/>
      <c r="L131" s="38"/>
      <c r="M131" s="55"/>
      <c r="S131" s="38"/>
      <c r="T131" s="38"/>
      <c r="U131" s="38"/>
      <c r="V131" s="38"/>
      <c r="W131" s="38"/>
      <c r="X131" s="38"/>
      <c r="Y131" s="38"/>
      <c r="Z131" s="38"/>
      <c r="AA131" s="38"/>
      <c r="AB131" s="38"/>
      <c r="AC131" s="38"/>
      <c r="AD131" s="38"/>
      <c r="AE131" s="38"/>
    </row>
    <row r="132" s="2" customFormat="1" ht="6.96" customHeight="1">
      <c r="A132" s="38"/>
      <c r="B132" s="39"/>
      <c r="C132" s="38"/>
      <c r="D132" s="38"/>
      <c r="E132" s="38"/>
      <c r="F132" s="38"/>
      <c r="G132" s="38"/>
      <c r="H132" s="38"/>
      <c r="I132" s="134"/>
      <c r="J132" s="134"/>
      <c r="K132" s="38"/>
      <c r="L132" s="38"/>
      <c r="M132" s="55"/>
      <c r="S132" s="38"/>
      <c r="T132" s="38"/>
      <c r="U132" s="38"/>
      <c r="V132" s="38"/>
      <c r="W132" s="38"/>
      <c r="X132" s="38"/>
      <c r="Y132" s="38"/>
      <c r="Z132" s="38"/>
      <c r="AA132" s="38"/>
      <c r="AB132" s="38"/>
      <c r="AC132" s="38"/>
      <c r="AD132" s="38"/>
      <c r="AE132" s="38"/>
    </row>
    <row r="133" s="2" customFormat="1" ht="12" customHeight="1">
      <c r="A133" s="38"/>
      <c r="B133" s="39"/>
      <c r="C133" s="32" t="s">
        <v>21</v>
      </c>
      <c r="D133" s="38"/>
      <c r="E133" s="38"/>
      <c r="F133" s="27" t="str">
        <f>F14</f>
        <v xml:space="preserve"> </v>
      </c>
      <c r="G133" s="38"/>
      <c r="H133" s="38"/>
      <c r="I133" s="135" t="s">
        <v>23</v>
      </c>
      <c r="J133" s="137" t="str">
        <f>IF(J14="","",J14)</f>
        <v>11. 9. 2017</v>
      </c>
      <c r="K133" s="38"/>
      <c r="L133" s="38"/>
      <c r="M133" s="55"/>
      <c r="S133" s="38"/>
      <c r="T133" s="38"/>
      <c r="U133" s="38"/>
      <c r="V133" s="38"/>
      <c r="W133" s="38"/>
      <c r="X133" s="38"/>
      <c r="Y133" s="38"/>
      <c r="Z133" s="38"/>
      <c r="AA133" s="38"/>
      <c r="AB133" s="38"/>
      <c r="AC133" s="38"/>
      <c r="AD133" s="38"/>
      <c r="AE133" s="38"/>
    </row>
    <row r="134" s="2" customFormat="1" ht="6.96" customHeight="1">
      <c r="A134" s="38"/>
      <c r="B134" s="39"/>
      <c r="C134" s="38"/>
      <c r="D134" s="38"/>
      <c r="E134" s="38"/>
      <c r="F134" s="38"/>
      <c r="G134" s="38"/>
      <c r="H134" s="38"/>
      <c r="I134" s="134"/>
      <c r="J134" s="134"/>
      <c r="K134" s="38"/>
      <c r="L134" s="38"/>
      <c r="M134" s="55"/>
      <c r="S134" s="38"/>
      <c r="T134" s="38"/>
      <c r="U134" s="38"/>
      <c r="V134" s="38"/>
      <c r="W134" s="38"/>
      <c r="X134" s="38"/>
      <c r="Y134" s="38"/>
      <c r="Z134" s="38"/>
      <c r="AA134" s="38"/>
      <c r="AB134" s="38"/>
      <c r="AC134" s="38"/>
      <c r="AD134" s="38"/>
      <c r="AE134" s="38"/>
    </row>
    <row r="135" s="2" customFormat="1" ht="15.15" customHeight="1">
      <c r="A135" s="38"/>
      <c r="B135" s="39"/>
      <c r="C135" s="32" t="s">
        <v>25</v>
      </c>
      <c r="D135" s="38"/>
      <c r="E135" s="38"/>
      <c r="F135" s="27" t="str">
        <f>E17</f>
        <v>Město Choceň</v>
      </c>
      <c r="G135" s="38"/>
      <c r="H135" s="38"/>
      <c r="I135" s="135" t="s">
        <v>32</v>
      </c>
      <c r="J135" s="162" t="str">
        <f>E23</f>
        <v>Laboro ateliér s.r.o.</v>
      </c>
      <c r="K135" s="38"/>
      <c r="L135" s="38"/>
      <c r="M135" s="55"/>
      <c r="S135" s="38"/>
      <c r="T135" s="38"/>
      <c r="U135" s="38"/>
      <c r="V135" s="38"/>
      <c r="W135" s="38"/>
      <c r="X135" s="38"/>
      <c r="Y135" s="38"/>
      <c r="Z135" s="38"/>
      <c r="AA135" s="38"/>
      <c r="AB135" s="38"/>
      <c r="AC135" s="38"/>
      <c r="AD135" s="38"/>
      <c r="AE135" s="38"/>
    </row>
    <row r="136" s="2" customFormat="1" ht="15.15" customHeight="1">
      <c r="A136" s="38"/>
      <c r="B136" s="39"/>
      <c r="C136" s="32" t="s">
        <v>30</v>
      </c>
      <c r="D136" s="38"/>
      <c r="E136" s="38"/>
      <c r="F136" s="27" t="str">
        <f>IF(E20="","",E20)</f>
        <v>Vyplň údaj</v>
      </c>
      <c r="G136" s="38"/>
      <c r="H136" s="38"/>
      <c r="I136" s="135" t="s">
        <v>36</v>
      </c>
      <c r="J136" s="162" t="str">
        <f>E26</f>
        <v>Laboro ateliér s.r.o.</v>
      </c>
      <c r="K136" s="38"/>
      <c r="L136" s="38"/>
      <c r="M136" s="55"/>
      <c r="S136" s="38"/>
      <c r="T136" s="38"/>
      <c r="U136" s="38"/>
      <c r="V136" s="38"/>
      <c r="W136" s="38"/>
      <c r="X136" s="38"/>
      <c r="Y136" s="38"/>
      <c r="Z136" s="38"/>
      <c r="AA136" s="38"/>
      <c r="AB136" s="38"/>
      <c r="AC136" s="38"/>
      <c r="AD136" s="38"/>
      <c r="AE136" s="38"/>
    </row>
    <row r="137" s="2" customFormat="1" ht="10.32" customHeight="1">
      <c r="A137" s="38"/>
      <c r="B137" s="39"/>
      <c r="C137" s="38"/>
      <c r="D137" s="38"/>
      <c r="E137" s="38"/>
      <c r="F137" s="38"/>
      <c r="G137" s="38"/>
      <c r="H137" s="38"/>
      <c r="I137" s="134"/>
      <c r="J137" s="134"/>
      <c r="K137" s="38"/>
      <c r="L137" s="38"/>
      <c r="M137" s="55"/>
      <c r="S137" s="38"/>
      <c r="T137" s="38"/>
      <c r="U137" s="38"/>
      <c r="V137" s="38"/>
      <c r="W137" s="38"/>
      <c r="X137" s="38"/>
      <c r="Y137" s="38"/>
      <c r="Z137" s="38"/>
      <c r="AA137" s="38"/>
      <c r="AB137" s="38"/>
      <c r="AC137" s="38"/>
      <c r="AD137" s="38"/>
      <c r="AE137" s="38"/>
    </row>
    <row r="138" s="11" customFormat="1" ht="29.28" customHeight="1">
      <c r="A138" s="178"/>
      <c r="B138" s="179"/>
      <c r="C138" s="180" t="s">
        <v>148</v>
      </c>
      <c r="D138" s="181" t="s">
        <v>63</v>
      </c>
      <c r="E138" s="181" t="s">
        <v>59</v>
      </c>
      <c r="F138" s="181" t="s">
        <v>60</v>
      </c>
      <c r="G138" s="181" t="s">
        <v>149</v>
      </c>
      <c r="H138" s="181" t="s">
        <v>150</v>
      </c>
      <c r="I138" s="182" t="s">
        <v>151</v>
      </c>
      <c r="J138" s="182" t="s">
        <v>152</v>
      </c>
      <c r="K138" s="181" t="s">
        <v>139</v>
      </c>
      <c r="L138" s="183" t="s">
        <v>153</v>
      </c>
      <c r="M138" s="184"/>
      <c r="N138" s="86" t="s">
        <v>1</v>
      </c>
      <c r="O138" s="87" t="s">
        <v>42</v>
      </c>
      <c r="P138" s="87" t="s">
        <v>154</v>
      </c>
      <c r="Q138" s="87" t="s">
        <v>155</v>
      </c>
      <c r="R138" s="87" t="s">
        <v>156</v>
      </c>
      <c r="S138" s="87" t="s">
        <v>157</v>
      </c>
      <c r="T138" s="87" t="s">
        <v>158</v>
      </c>
      <c r="U138" s="87" t="s">
        <v>159</v>
      </c>
      <c r="V138" s="87" t="s">
        <v>160</v>
      </c>
      <c r="W138" s="87" t="s">
        <v>161</v>
      </c>
      <c r="X138" s="88" t="s">
        <v>162</v>
      </c>
      <c r="Y138" s="178"/>
      <c r="Z138" s="178"/>
      <c r="AA138" s="178"/>
      <c r="AB138" s="178"/>
      <c r="AC138" s="178"/>
      <c r="AD138" s="178"/>
      <c r="AE138" s="178"/>
    </row>
    <row r="139" s="2" customFormat="1" ht="22.8" customHeight="1">
      <c r="A139" s="38"/>
      <c r="B139" s="39"/>
      <c r="C139" s="93" t="s">
        <v>163</v>
      </c>
      <c r="D139" s="38"/>
      <c r="E139" s="38"/>
      <c r="F139" s="38"/>
      <c r="G139" s="38"/>
      <c r="H139" s="38"/>
      <c r="I139" s="134"/>
      <c r="J139" s="134"/>
      <c r="K139" s="185">
        <f>BK139</f>
        <v>0</v>
      </c>
      <c r="L139" s="38"/>
      <c r="M139" s="39"/>
      <c r="N139" s="89"/>
      <c r="O139" s="73"/>
      <c r="P139" s="90"/>
      <c r="Q139" s="186">
        <f>Q140+Q391</f>
        <v>0</v>
      </c>
      <c r="R139" s="186">
        <f>R140+R391</f>
        <v>0</v>
      </c>
      <c r="S139" s="90"/>
      <c r="T139" s="187">
        <f>T140+T391</f>
        <v>0</v>
      </c>
      <c r="U139" s="90"/>
      <c r="V139" s="187">
        <f>V140+V391</f>
        <v>494.4273723099999</v>
      </c>
      <c r="W139" s="90"/>
      <c r="X139" s="188">
        <f>X140+X391</f>
        <v>0.83694000000000002</v>
      </c>
      <c r="Y139" s="38"/>
      <c r="Z139" s="38"/>
      <c r="AA139" s="38"/>
      <c r="AB139" s="38"/>
      <c r="AC139" s="38"/>
      <c r="AD139" s="38"/>
      <c r="AE139" s="38"/>
      <c r="AT139" s="19" t="s">
        <v>79</v>
      </c>
      <c r="AU139" s="19" t="s">
        <v>141</v>
      </c>
      <c r="BK139" s="189">
        <f>BK140+BK391</f>
        <v>0</v>
      </c>
    </row>
    <row r="140" s="12" customFormat="1" ht="25.92" customHeight="1">
      <c r="A140" s="12"/>
      <c r="B140" s="190"/>
      <c r="C140" s="12"/>
      <c r="D140" s="191" t="s">
        <v>79</v>
      </c>
      <c r="E140" s="192" t="s">
        <v>281</v>
      </c>
      <c r="F140" s="192" t="s">
        <v>282</v>
      </c>
      <c r="G140" s="12"/>
      <c r="H140" s="12"/>
      <c r="I140" s="193"/>
      <c r="J140" s="193"/>
      <c r="K140" s="194">
        <f>BK140</f>
        <v>0</v>
      </c>
      <c r="L140" s="12"/>
      <c r="M140" s="190"/>
      <c r="N140" s="195"/>
      <c r="O140" s="196"/>
      <c r="P140" s="196"/>
      <c r="Q140" s="197">
        <f>Q141+Q181+Q202+Q242+Q298+Q345+Q387</f>
        <v>0</v>
      </c>
      <c r="R140" s="197">
        <f>R141+R181+R202+R242+R298+R345+R387</f>
        <v>0</v>
      </c>
      <c r="S140" s="196"/>
      <c r="T140" s="198">
        <f>T141+T181+T202+T242+T298+T345+T387</f>
        <v>0</v>
      </c>
      <c r="U140" s="196"/>
      <c r="V140" s="198">
        <f>V141+V181+V202+V242+V298+V345+V387</f>
        <v>485.21945728999992</v>
      </c>
      <c r="W140" s="196"/>
      <c r="X140" s="199">
        <f>X141+X181+X202+X242+X298+X345+X387</f>
        <v>0.83694000000000002</v>
      </c>
      <c r="Y140" s="12"/>
      <c r="Z140" s="12"/>
      <c r="AA140" s="12"/>
      <c r="AB140" s="12"/>
      <c r="AC140" s="12"/>
      <c r="AD140" s="12"/>
      <c r="AE140" s="12"/>
      <c r="AR140" s="191" t="s">
        <v>87</v>
      </c>
      <c r="AT140" s="200" t="s">
        <v>79</v>
      </c>
      <c r="AU140" s="200" t="s">
        <v>80</v>
      </c>
      <c r="AY140" s="191" t="s">
        <v>167</v>
      </c>
      <c r="BK140" s="201">
        <f>BK141+BK181+BK202+BK242+BK298+BK345+BK387</f>
        <v>0</v>
      </c>
    </row>
    <row r="141" s="12" customFormat="1" ht="22.8" customHeight="1">
      <c r="A141" s="12"/>
      <c r="B141" s="190"/>
      <c r="C141" s="12"/>
      <c r="D141" s="191" t="s">
        <v>79</v>
      </c>
      <c r="E141" s="202" t="s">
        <v>87</v>
      </c>
      <c r="F141" s="202" t="s">
        <v>283</v>
      </c>
      <c r="G141" s="12"/>
      <c r="H141" s="12"/>
      <c r="I141" s="193"/>
      <c r="J141" s="193"/>
      <c r="K141" s="203">
        <f>BK141</f>
        <v>0</v>
      </c>
      <c r="L141" s="12"/>
      <c r="M141" s="190"/>
      <c r="N141" s="195"/>
      <c r="O141" s="196"/>
      <c r="P141" s="196"/>
      <c r="Q141" s="197">
        <f>SUM(Q142:Q180)</f>
        <v>0</v>
      </c>
      <c r="R141" s="197">
        <f>SUM(R142:R180)</f>
        <v>0</v>
      </c>
      <c r="S141" s="196"/>
      <c r="T141" s="198">
        <f>SUM(T142:T180)</f>
        <v>0</v>
      </c>
      <c r="U141" s="196"/>
      <c r="V141" s="198">
        <f>SUM(V142:V180)</f>
        <v>0</v>
      </c>
      <c r="W141" s="196"/>
      <c r="X141" s="199">
        <f>SUM(X142:X180)</f>
        <v>0</v>
      </c>
      <c r="Y141" s="12"/>
      <c r="Z141" s="12"/>
      <c r="AA141" s="12"/>
      <c r="AB141" s="12"/>
      <c r="AC141" s="12"/>
      <c r="AD141" s="12"/>
      <c r="AE141" s="12"/>
      <c r="AR141" s="191" t="s">
        <v>87</v>
      </c>
      <c r="AT141" s="200" t="s">
        <v>79</v>
      </c>
      <c r="AU141" s="200" t="s">
        <v>87</v>
      </c>
      <c r="AY141" s="191" t="s">
        <v>167</v>
      </c>
      <c r="BK141" s="201">
        <f>SUM(BK142:BK180)</f>
        <v>0</v>
      </c>
    </row>
    <row r="142" s="2" customFormat="1" ht="24" customHeight="1">
      <c r="A142" s="38"/>
      <c r="B142" s="204"/>
      <c r="C142" s="205" t="s">
        <v>87</v>
      </c>
      <c r="D142" s="205" t="s">
        <v>170</v>
      </c>
      <c r="E142" s="206" t="s">
        <v>572</v>
      </c>
      <c r="F142" s="207" t="s">
        <v>573</v>
      </c>
      <c r="G142" s="208" t="s">
        <v>286</v>
      </c>
      <c r="H142" s="209">
        <v>102.90000000000001</v>
      </c>
      <c r="I142" s="210"/>
      <c r="J142" s="210"/>
      <c r="K142" s="211">
        <f>ROUND(P142*H142,2)</f>
        <v>0</v>
      </c>
      <c r="L142" s="207" t="s">
        <v>174</v>
      </c>
      <c r="M142" s="39"/>
      <c r="N142" s="212" t="s">
        <v>1</v>
      </c>
      <c r="O142" s="213" t="s">
        <v>43</v>
      </c>
      <c r="P142" s="214">
        <f>I142+J142</f>
        <v>0</v>
      </c>
      <c r="Q142" s="214">
        <f>ROUND(I142*H142,2)</f>
        <v>0</v>
      </c>
      <c r="R142" s="214">
        <f>ROUND(J142*H142,2)</f>
        <v>0</v>
      </c>
      <c r="S142" s="77"/>
      <c r="T142" s="215">
        <f>S142*H142</f>
        <v>0</v>
      </c>
      <c r="U142" s="215">
        <v>0</v>
      </c>
      <c r="V142" s="215">
        <f>U142*H142</f>
        <v>0</v>
      </c>
      <c r="W142" s="215">
        <v>0</v>
      </c>
      <c r="X142" s="216">
        <f>W142*H142</f>
        <v>0</v>
      </c>
      <c r="Y142" s="38"/>
      <c r="Z142" s="38"/>
      <c r="AA142" s="38"/>
      <c r="AB142" s="38"/>
      <c r="AC142" s="38"/>
      <c r="AD142" s="38"/>
      <c r="AE142" s="38"/>
      <c r="AR142" s="217" t="s">
        <v>185</v>
      </c>
      <c r="AT142" s="217" t="s">
        <v>170</v>
      </c>
      <c r="AU142" s="217" t="s">
        <v>89</v>
      </c>
      <c r="AY142" s="19" t="s">
        <v>167</v>
      </c>
      <c r="BE142" s="218">
        <f>IF(O142="základní",K142,0)</f>
        <v>0</v>
      </c>
      <c r="BF142" s="218">
        <f>IF(O142="snížená",K142,0)</f>
        <v>0</v>
      </c>
      <c r="BG142" s="218">
        <f>IF(O142="zákl. přenesená",K142,0)</f>
        <v>0</v>
      </c>
      <c r="BH142" s="218">
        <f>IF(O142="sníž. přenesená",K142,0)</f>
        <v>0</v>
      </c>
      <c r="BI142" s="218">
        <f>IF(O142="nulová",K142,0)</f>
        <v>0</v>
      </c>
      <c r="BJ142" s="19" t="s">
        <v>87</v>
      </c>
      <c r="BK142" s="218">
        <f>ROUND(P142*H142,2)</f>
        <v>0</v>
      </c>
      <c r="BL142" s="19" t="s">
        <v>185</v>
      </c>
      <c r="BM142" s="217" t="s">
        <v>1609</v>
      </c>
    </row>
    <row r="143" s="2" customFormat="1">
      <c r="A143" s="38"/>
      <c r="B143" s="39"/>
      <c r="C143" s="38"/>
      <c r="D143" s="219" t="s">
        <v>177</v>
      </c>
      <c r="E143" s="38"/>
      <c r="F143" s="220" t="s">
        <v>575</v>
      </c>
      <c r="G143" s="38"/>
      <c r="H143" s="38"/>
      <c r="I143" s="134"/>
      <c r="J143" s="134"/>
      <c r="K143" s="38"/>
      <c r="L143" s="38"/>
      <c r="M143" s="39"/>
      <c r="N143" s="221"/>
      <c r="O143" s="222"/>
      <c r="P143" s="77"/>
      <c r="Q143" s="77"/>
      <c r="R143" s="77"/>
      <c r="S143" s="77"/>
      <c r="T143" s="77"/>
      <c r="U143" s="77"/>
      <c r="V143" s="77"/>
      <c r="W143" s="77"/>
      <c r="X143" s="78"/>
      <c r="Y143" s="38"/>
      <c r="Z143" s="38"/>
      <c r="AA143" s="38"/>
      <c r="AB143" s="38"/>
      <c r="AC143" s="38"/>
      <c r="AD143" s="38"/>
      <c r="AE143" s="38"/>
      <c r="AT143" s="19" t="s">
        <v>177</v>
      </c>
      <c r="AU143" s="19" t="s">
        <v>89</v>
      </c>
    </row>
    <row r="144" s="2" customFormat="1">
      <c r="A144" s="38"/>
      <c r="B144" s="39"/>
      <c r="C144" s="38"/>
      <c r="D144" s="219" t="s">
        <v>288</v>
      </c>
      <c r="E144" s="38"/>
      <c r="F144" s="223" t="s">
        <v>576</v>
      </c>
      <c r="G144" s="38"/>
      <c r="H144" s="38"/>
      <c r="I144" s="134"/>
      <c r="J144" s="134"/>
      <c r="K144" s="38"/>
      <c r="L144" s="38"/>
      <c r="M144" s="39"/>
      <c r="N144" s="221"/>
      <c r="O144" s="222"/>
      <c r="P144" s="77"/>
      <c r="Q144" s="77"/>
      <c r="R144" s="77"/>
      <c r="S144" s="77"/>
      <c r="T144" s="77"/>
      <c r="U144" s="77"/>
      <c r="V144" s="77"/>
      <c r="W144" s="77"/>
      <c r="X144" s="78"/>
      <c r="Y144" s="38"/>
      <c r="Z144" s="38"/>
      <c r="AA144" s="38"/>
      <c r="AB144" s="38"/>
      <c r="AC144" s="38"/>
      <c r="AD144" s="38"/>
      <c r="AE144" s="38"/>
      <c r="AT144" s="19" t="s">
        <v>288</v>
      </c>
      <c r="AU144" s="19" t="s">
        <v>89</v>
      </c>
    </row>
    <row r="145" s="2" customFormat="1" ht="24" customHeight="1">
      <c r="A145" s="38"/>
      <c r="B145" s="204"/>
      <c r="C145" s="205" t="s">
        <v>89</v>
      </c>
      <c r="D145" s="205" t="s">
        <v>170</v>
      </c>
      <c r="E145" s="206" t="s">
        <v>1364</v>
      </c>
      <c r="F145" s="207" t="s">
        <v>1365</v>
      </c>
      <c r="G145" s="208" t="s">
        <v>286</v>
      </c>
      <c r="H145" s="209">
        <v>76.5</v>
      </c>
      <c r="I145" s="210"/>
      <c r="J145" s="210"/>
      <c r="K145" s="211">
        <f>ROUND(P145*H145,2)</f>
        <v>0</v>
      </c>
      <c r="L145" s="207" t="s">
        <v>174</v>
      </c>
      <c r="M145" s="39"/>
      <c r="N145" s="212" t="s">
        <v>1</v>
      </c>
      <c r="O145" s="213" t="s">
        <v>43</v>
      </c>
      <c r="P145" s="214">
        <f>I145+J145</f>
        <v>0</v>
      </c>
      <c r="Q145" s="214">
        <f>ROUND(I145*H145,2)</f>
        <v>0</v>
      </c>
      <c r="R145" s="214">
        <f>ROUND(J145*H145,2)</f>
        <v>0</v>
      </c>
      <c r="S145" s="77"/>
      <c r="T145" s="215">
        <f>S145*H145</f>
        <v>0</v>
      </c>
      <c r="U145" s="215">
        <v>0</v>
      </c>
      <c r="V145" s="215">
        <f>U145*H145</f>
        <v>0</v>
      </c>
      <c r="W145" s="215">
        <v>0</v>
      </c>
      <c r="X145" s="216">
        <f>W145*H145</f>
        <v>0</v>
      </c>
      <c r="Y145" s="38"/>
      <c r="Z145" s="38"/>
      <c r="AA145" s="38"/>
      <c r="AB145" s="38"/>
      <c r="AC145" s="38"/>
      <c r="AD145" s="38"/>
      <c r="AE145" s="38"/>
      <c r="AR145" s="217" t="s">
        <v>185</v>
      </c>
      <c r="AT145" s="217" t="s">
        <v>170</v>
      </c>
      <c r="AU145" s="217" t="s">
        <v>89</v>
      </c>
      <c r="AY145" s="19" t="s">
        <v>167</v>
      </c>
      <c r="BE145" s="218">
        <f>IF(O145="základní",K145,0)</f>
        <v>0</v>
      </c>
      <c r="BF145" s="218">
        <f>IF(O145="snížená",K145,0)</f>
        <v>0</v>
      </c>
      <c r="BG145" s="218">
        <f>IF(O145="zákl. přenesená",K145,0)</f>
        <v>0</v>
      </c>
      <c r="BH145" s="218">
        <f>IF(O145="sníž. přenesená",K145,0)</f>
        <v>0</v>
      </c>
      <c r="BI145" s="218">
        <f>IF(O145="nulová",K145,0)</f>
        <v>0</v>
      </c>
      <c r="BJ145" s="19" t="s">
        <v>87</v>
      </c>
      <c r="BK145" s="218">
        <f>ROUND(P145*H145,2)</f>
        <v>0</v>
      </c>
      <c r="BL145" s="19" t="s">
        <v>185</v>
      </c>
      <c r="BM145" s="217" t="s">
        <v>1610</v>
      </c>
    </row>
    <row r="146" s="2" customFormat="1">
      <c r="A146" s="38"/>
      <c r="B146" s="39"/>
      <c r="C146" s="38"/>
      <c r="D146" s="219" t="s">
        <v>177</v>
      </c>
      <c r="E146" s="38"/>
      <c r="F146" s="220" t="s">
        <v>1367</v>
      </c>
      <c r="G146" s="38"/>
      <c r="H146" s="38"/>
      <c r="I146" s="134"/>
      <c r="J146" s="134"/>
      <c r="K146" s="38"/>
      <c r="L146" s="38"/>
      <c r="M146" s="39"/>
      <c r="N146" s="221"/>
      <c r="O146" s="222"/>
      <c r="P146" s="77"/>
      <c r="Q146" s="77"/>
      <c r="R146" s="77"/>
      <c r="S146" s="77"/>
      <c r="T146" s="77"/>
      <c r="U146" s="77"/>
      <c r="V146" s="77"/>
      <c r="W146" s="77"/>
      <c r="X146" s="78"/>
      <c r="Y146" s="38"/>
      <c r="Z146" s="38"/>
      <c r="AA146" s="38"/>
      <c r="AB146" s="38"/>
      <c r="AC146" s="38"/>
      <c r="AD146" s="38"/>
      <c r="AE146" s="38"/>
      <c r="AT146" s="19" t="s">
        <v>177</v>
      </c>
      <c r="AU146" s="19" t="s">
        <v>89</v>
      </c>
    </row>
    <row r="147" s="2" customFormat="1">
      <c r="A147" s="38"/>
      <c r="B147" s="39"/>
      <c r="C147" s="38"/>
      <c r="D147" s="219" t="s">
        <v>288</v>
      </c>
      <c r="E147" s="38"/>
      <c r="F147" s="223" t="s">
        <v>1230</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288</v>
      </c>
      <c r="AU147" s="19" t="s">
        <v>89</v>
      </c>
    </row>
    <row r="148" s="13" customFormat="1">
      <c r="A148" s="13"/>
      <c r="B148" s="228"/>
      <c r="C148" s="13"/>
      <c r="D148" s="219" t="s">
        <v>291</v>
      </c>
      <c r="E148" s="229" t="s">
        <v>1</v>
      </c>
      <c r="F148" s="230" t="s">
        <v>1611</v>
      </c>
      <c r="G148" s="13"/>
      <c r="H148" s="231">
        <v>76.5</v>
      </c>
      <c r="I148" s="232"/>
      <c r="J148" s="232"/>
      <c r="K148" s="13"/>
      <c r="L148" s="13"/>
      <c r="M148" s="228"/>
      <c r="N148" s="233"/>
      <c r="O148" s="234"/>
      <c r="P148" s="234"/>
      <c r="Q148" s="234"/>
      <c r="R148" s="234"/>
      <c r="S148" s="234"/>
      <c r="T148" s="234"/>
      <c r="U148" s="234"/>
      <c r="V148" s="234"/>
      <c r="W148" s="234"/>
      <c r="X148" s="235"/>
      <c r="Y148" s="13"/>
      <c r="Z148" s="13"/>
      <c r="AA148" s="13"/>
      <c r="AB148" s="13"/>
      <c r="AC148" s="13"/>
      <c r="AD148" s="13"/>
      <c r="AE148" s="13"/>
      <c r="AT148" s="229" t="s">
        <v>291</v>
      </c>
      <c r="AU148" s="229" t="s">
        <v>89</v>
      </c>
      <c r="AV148" s="13" t="s">
        <v>89</v>
      </c>
      <c r="AW148" s="13" t="s">
        <v>4</v>
      </c>
      <c r="AX148" s="13" t="s">
        <v>87</v>
      </c>
      <c r="AY148" s="229" t="s">
        <v>167</v>
      </c>
    </row>
    <row r="149" s="2" customFormat="1" ht="24" customHeight="1">
      <c r="A149" s="38"/>
      <c r="B149" s="204"/>
      <c r="C149" s="205" t="s">
        <v>181</v>
      </c>
      <c r="D149" s="205" t="s">
        <v>170</v>
      </c>
      <c r="E149" s="206" t="s">
        <v>1612</v>
      </c>
      <c r="F149" s="207" t="s">
        <v>1613</v>
      </c>
      <c r="G149" s="208" t="s">
        <v>286</v>
      </c>
      <c r="H149" s="209">
        <v>76.5</v>
      </c>
      <c r="I149" s="210"/>
      <c r="J149" s="210"/>
      <c r="K149" s="211">
        <f>ROUND(P149*H149,2)</f>
        <v>0</v>
      </c>
      <c r="L149" s="207" t="s">
        <v>174</v>
      </c>
      <c r="M149" s="39"/>
      <c r="N149" s="212" t="s">
        <v>1</v>
      </c>
      <c r="O149" s="213" t="s">
        <v>43</v>
      </c>
      <c r="P149" s="214">
        <f>I149+J149</f>
        <v>0</v>
      </c>
      <c r="Q149" s="214">
        <f>ROUND(I149*H149,2)</f>
        <v>0</v>
      </c>
      <c r="R149" s="214">
        <f>ROUND(J149*H149,2)</f>
        <v>0</v>
      </c>
      <c r="S149" s="77"/>
      <c r="T149" s="215">
        <f>S149*H149</f>
        <v>0</v>
      </c>
      <c r="U149" s="215">
        <v>0</v>
      </c>
      <c r="V149" s="215">
        <f>U149*H149</f>
        <v>0</v>
      </c>
      <c r="W149" s="215">
        <v>0</v>
      </c>
      <c r="X149" s="216">
        <f>W149*H149</f>
        <v>0</v>
      </c>
      <c r="Y149" s="38"/>
      <c r="Z149" s="38"/>
      <c r="AA149" s="38"/>
      <c r="AB149" s="38"/>
      <c r="AC149" s="38"/>
      <c r="AD149" s="38"/>
      <c r="AE149" s="38"/>
      <c r="AR149" s="217" t="s">
        <v>185</v>
      </c>
      <c r="AT149" s="217" t="s">
        <v>170</v>
      </c>
      <c r="AU149" s="217" t="s">
        <v>89</v>
      </c>
      <c r="AY149" s="19" t="s">
        <v>167</v>
      </c>
      <c r="BE149" s="218">
        <f>IF(O149="základní",K149,0)</f>
        <v>0</v>
      </c>
      <c r="BF149" s="218">
        <f>IF(O149="snížená",K149,0)</f>
        <v>0</v>
      </c>
      <c r="BG149" s="218">
        <f>IF(O149="zákl. přenesená",K149,0)</f>
        <v>0</v>
      </c>
      <c r="BH149" s="218">
        <f>IF(O149="sníž. přenesená",K149,0)</f>
        <v>0</v>
      </c>
      <c r="BI149" s="218">
        <f>IF(O149="nulová",K149,0)</f>
        <v>0</v>
      </c>
      <c r="BJ149" s="19" t="s">
        <v>87</v>
      </c>
      <c r="BK149" s="218">
        <f>ROUND(P149*H149,2)</f>
        <v>0</v>
      </c>
      <c r="BL149" s="19" t="s">
        <v>185</v>
      </c>
      <c r="BM149" s="217" t="s">
        <v>1614</v>
      </c>
    </row>
    <row r="150" s="2" customFormat="1">
      <c r="A150" s="38"/>
      <c r="B150" s="39"/>
      <c r="C150" s="38"/>
      <c r="D150" s="219" t="s">
        <v>177</v>
      </c>
      <c r="E150" s="38"/>
      <c r="F150" s="220" t="s">
        <v>1615</v>
      </c>
      <c r="G150" s="38"/>
      <c r="H150" s="38"/>
      <c r="I150" s="134"/>
      <c r="J150" s="134"/>
      <c r="K150" s="38"/>
      <c r="L150" s="38"/>
      <c r="M150" s="39"/>
      <c r="N150" s="221"/>
      <c r="O150" s="222"/>
      <c r="P150" s="77"/>
      <c r="Q150" s="77"/>
      <c r="R150" s="77"/>
      <c r="S150" s="77"/>
      <c r="T150" s="77"/>
      <c r="U150" s="77"/>
      <c r="V150" s="77"/>
      <c r="W150" s="77"/>
      <c r="X150" s="78"/>
      <c r="Y150" s="38"/>
      <c r="Z150" s="38"/>
      <c r="AA150" s="38"/>
      <c r="AB150" s="38"/>
      <c r="AC150" s="38"/>
      <c r="AD150" s="38"/>
      <c r="AE150" s="38"/>
      <c r="AT150" s="19" t="s">
        <v>177</v>
      </c>
      <c r="AU150" s="19" t="s">
        <v>89</v>
      </c>
    </row>
    <row r="151" s="2" customFormat="1">
      <c r="A151" s="38"/>
      <c r="B151" s="39"/>
      <c r="C151" s="38"/>
      <c r="D151" s="219" t="s">
        <v>288</v>
      </c>
      <c r="E151" s="38"/>
      <c r="F151" s="223" t="s">
        <v>1230</v>
      </c>
      <c r="G151" s="38"/>
      <c r="H151" s="38"/>
      <c r="I151" s="134"/>
      <c r="J151" s="134"/>
      <c r="K151" s="38"/>
      <c r="L151" s="38"/>
      <c r="M151" s="39"/>
      <c r="N151" s="221"/>
      <c r="O151" s="222"/>
      <c r="P151" s="77"/>
      <c r="Q151" s="77"/>
      <c r="R151" s="77"/>
      <c r="S151" s="77"/>
      <c r="T151" s="77"/>
      <c r="U151" s="77"/>
      <c r="V151" s="77"/>
      <c r="W151" s="77"/>
      <c r="X151" s="78"/>
      <c r="Y151" s="38"/>
      <c r="Z151" s="38"/>
      <c r="AA151" s="38"/>
      <c r="AB151" s="38"/>
      <c r="AC151" s="38"/>
      <c r="AD151" s="38"/>
      <c r="AE151" s="38"/>
      <c r="AT151" s="19" t="s">
        <v>288</v>
      </c>
      <c r="AU151" s="19" t="s">
        <v>89</v>
      </c>
    </row>
    <row r="152" s="2" customFormat="1" ht="24" customHeight="1">
      <c r="A152" s="38"/>
      <c r="B152" s="204"/>
      <c r="C152" s="205" t="s">
        <v>185</v>
      </c>
      <c r="D152" s="205" t="s">
        <v>170</v>
      </c>
      <c r="E152" s="206" t="s">
        <v>1616</v>
      </c>
      <c r="F152" s="207" t="s">
        <v>1617</v>
      </c>
      <c r="G152" s="208" t="s">
        <v>286</v>
      </c>
      <c r="H152" s="209">
        <v>26.399999999999999</v>
      </c>
      <c r="I152" s="210"/>
      <c r="J152" s="210"/>
      <c r="K152" s="211">
        <f>ROUND(P152*H152,2)</f>
        <v>0</v>
      </c>
      <c r="L152" s="207" t="s">
        <v>174</v>
      </c>
      <c r="M152" s="39"/>
      <c r="N152" s="212" t="s">
        <v>1</v>
      </c>
      <c r="O152" s="213" t="s">
        <v>43</v>
      </c>
      <c r="P152" s="214">
        <f>I152+J152</f>
        <v>0</v>
      </c>
      <c r="Q152" s="214">
        <f>ROUND(I152*H152,2)</f>
        <v>0</v>
      </c>
      <c r="R152" s="214">
        <f>ROUND(J152*H152,2)</f>
        <v>0</v>
      </c>
      <c r="S152" s="77"/>
      <c r="T152" s="215">
        <f>S152*H152</f>
        <v>0</v>
      </c>
      <c r="U152" s="215">
        <v>0</v>
      </c>
      <c r="V152" s="215">
        <f>U152*H152</f>
        <v>0</v>
      </c>
      <c r="W152" s="215">
        <v>0</v>
      </c>
      <c r="X152" s="216">
        <f>W152*H152</f>
        <v>0</v>
      </c>
      <c r="Y152" s="38"/>
      <c r="Z152" s="38"/>
      <c r="AA152" s="38"/>
      <c r="AB152" s="38"/>
      <c r="AC152" s="38"/>
      <c r="AD152" s="38"/>
      <c r="AE152" s="38"/>
      <c r="AR152" s="217" t="s">
        <v>185</v>
      </c>
      <c r="AT152" s="217" t="s">
        <v>170</v>
      </c>
      <c r="AU152" s="217" t="s">
        <v>89</v>
      </c>
      <c r="AY152" s="19" t="s">
        <v>167</v>
      </c>
      <c r="BE152" s="218">
        <f>IF(O152="základní",K152,0)</f>
        <v>0</v>
      </c>
      <c r="BF152" s="218">
        <f>IF(O152="snížená",K152,0)</f>
        <v>0</v>
      </c>
      <c r="BG152" s="218">
        <f>IF(O152="zákl. přenesená",K152,0)</f>
        <v>0</v>
      </c>
      <c r="BH152" s="218">
        <f>IF(O152="sníž. přenesená",K152,0)</f>
        <v>0</v>
      </c>
      <c r="BI152" s="218">
        <f>IF(O152="nulová",K152,0)</f>
        <v>0</v>
      </c>
      <c r="BJ152" s="19" t="s">
        <v>87</v>
      </c>
      <c r="BK152" s="218">
        <f>ROUND(P152*H152,2)</f>
        <v>0</v>
      </c>
      <c r="BL152" s="19" t="s">
        <v>185</v>
      </c>
      <c r="BM152" s="217" t="s">
        <v>1618</v>
      </c>
    </row>
    <row r="153" s="2" customFormat="1">
      <c r="A153" s="38"/>
      <c r="B153" s="39"/>
      <c r="C153" s="38"/>
      <c r="D153" s="219" t="s">
        <v>177</v>
      </c>
      <c r="E153" s="38"/>
      <c r="F153" s="220" t="s">
        <v>1619</v>
      </c>
      <c r="G153" s="38"/>
      <c r="H153" s="38"/>
      <c r="I153" s="134"/>
      <c r="J153" s="134"/>
      <c r="K153" s="38"/>
      <c r="L153" s="38"/>
      <c r="M153" s="39"/>
      <c r="N153" s="221"/>
      <c r="O153" s="222"/>
      <c r="P153" s="77"/>
      <c r="Q153" s="77"/>
      <c r="R153" s="77"/>
      <c r="S153" s="77"/>
      <c r="T153" s="77"/>
      <c r="U153" s="77"/>
      <c r="V153" s="77"/>
      <c r="W153" s="77"/>
      <c r="X153" s="78"/>
      <c r="Y153" s="38"/>
      <c r="Z153" s="38"/>
      <c r="AA153" s="38"/>
      <c r="AB153" s="38"/>
      <c r="AC153" s="38"/>
      <c r="AD153" s="38"/>
      <c r="AE153" s="38"/>
      <c r="AT153" s="19" t="s">
        <v>177</v>
      </c>
      <c r="AU153" s="19" t="s">
        <v>89</v>
      </c>
    </row>
    <row r="154" s="2" customFormat="1">
      <c r="A154" s="38"/>
      <c r="B154" s="39"/>
      <c r="C154" s="38"/>
      <c r="D154" s="219" t="s">
        <v>288</v>
      </c>
      <c r="E154" s="38"/>
      <c r="F154" s="223" t="s">
        <v>1620</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288</v>
      </c>
      <c r="AU154" s="19" t="s">
        <v>89</v>
      </c>
    </row>
    <row r="155" s="13" customFormat="1">
      <c r="A155" s="13"/>
      <c r="B155" s="228"/>
      <c r="C155" s="13"/>
      <c r="D155" s="219" t="s">
        <v>291</v>
      </c>
      <c r="E155" s="229" t="s">
        <v>1</v>
      </c>
      <c r="F155" s="230" t="s">
        <v>1621</v>
      </c>
      <c r="G155" s="13"/>
      <c r="H155" s="231">
        <v>26.399999999999999</v>
      </c>
      <c r="I155" s="232"/>
      <c r="J155" s="232"/>
      <c r="K155" s="13"/>
      <c r="L155" s="13"/>
      <c r="M155" s="228"/>
      <c r="N155" s="233"/>
      <c r="O155" s="234"/>
      <c r="P155" s="234"/>
      <c r="Q155" s="234"/>
      <c r="R155" s="234"/>
      <c r="S155" s="234"/>
      <c r="T155" s="234"/>
      <c r="U155" s="234"/>
      <c r="V155" s="234"/>
      <c r="W155" s="234"/>
      <c r="X155" s="235"/>
      <c r="Y155" s="13"/>
      <c r="Z155" s="13"/>
      <c r="AA155" s="13"/>
      <c r="AB155" s="13"/>
      <c r="AC155" s="13"/>
      <c r="AD155" s="13"/>
      <c r="AE155" s="13"/>
      <c r="AT155" s="229" t="s">
        <v>291</v>
      </c>
      <c r="AU155" s="229" t="s">
        <v>89</v>
      </c>
      <c r="AV155" s="13" t="s">
        <v>89</v>
      </c>
      <c r="AW155" s="13" t="s">
        <v>4</v>
      </c>
      <c r="AX155" s="13" t="s">
        <v>80</v>
      </c>
      <c r="AY155" s="229" t="s">
        <v>167</v>
      </c>
    </row>
    <row r="156" s="14" customFormat="1">
      <c r="A156" s="14"/>
      <c r="B156" s="236"/>
      <c r="C156" s="14"/>
      <c r="D156" s="219" t="s">
        <v>291</v>
      </c>
      <c r="E156" s="237" t="s">
        <v>1</v>
      </c>
      <c r="F156" s="238" t="s">
        <v>294</v>
      </c>
      <c r="G156" s="14"/>
      <c r="H156" s="239">
        <v>26.399999999999999</v>
      </c>
      <c r="I156" s="240"/>
      <c r="J156" s="240"/>
      <c r="K156" s="14"/>
      <c r="L156" s="14"/>
      <c r="M156" s="236"/>
      <c r="N156" s="241"/>
      <c r="O156" s="242"/>
      <c r="P156" s="242"/>
      <c r="Q156" s="242"/>
      <c r="R156" s="242"/>
      <c r="S156" s="242"/>
      <c r="T156" s="242"/>
      <c r="U156" s="242"/>
      <c r="V156" s="242"/>
      <c r="W156" s="242"/>
      <c r="X156" s="243"/>
      <c r="Y156" s="14"/>
      <c r="Z156" s="14"/>
      <c r="AA156" s="14"/>
      <c r="AB156" s="14"/>
      <c r="AC156" s="14"/>
      <c r="AD156" s="14"/>
      <c r="AE156" s="14"/>
      <c r="AT156" s="237" t="s">
        <v>291</v>
      </c>
      <c r="AU156" s="237" t="s">
        <v>89</v>
      </c>
      <c r="AV156" s="14" t="s">
        <v>185</v>
      </c>
      <c r="AW156" s="14" t="s">
        <v>4</v>
      </c>
      <c r="AX156" s="14" t="s">
        <v>87</v>
      </c>
      <c r="AY156" s="237" t="s">
        <v>167</v>
      </c>
    </row>
    <row r="157" s="2" customFormat="1" ht="24" customHeight="1">
      <c r="A157" s="38"/>
      <c r="B157" s="204"/>
      <c r="C157" s="205" t="s">
        <v>166</v>
      </c>
      <c r="D157" s="205" t="s">
        <v>170</v>
      </c>
      <c r="E157" s="206" t="s">
        <v>1622</v>
      </c>
      <c r="F157" s="207" t="s">
        <v>1623</v>
      </c>
      <c r="G157" s="208" t="s">
        <v>286</v>
      </c>
      <c r="H157" s="209">
        <v>26.399999999999999</v>
      </c>
      <c r="I157" s="210"/>
      <c r="J157" s="210"/>
      <c r="K157" s="211">
        <f>ROUND(P157*H157,2)</f>
        <v>0</v>
      </c>
      <c r="L157" s="207" t="s">
        <v>174</v>
      </c>
      <c r="M157" s="39"/>
      <c r="N157" s="212" t="s">
        <v>1</v>
      </c>
      <c r="O157" s="213" t="s">
        <v>43</v>
      </c>
      <c r="P157" s="214">
        <f>I157+J157</f>
        <v>0</v>
      </c>
      <c r="Q157" s="214">
        <f>ROUND(I157*H157,2)</f>
        <v>0</v>
      </c>
      <c r="R157" s="214">
        <f>ROUND(J157*H157,2)</f>
        <v>0</v>
      </c>
      <c r="S157" s="77"/>
      <c r="T157" s="215">
        <f>S157*H157</f>
        <v>0</v>
      </c>
      <c r="U157" s="215">
        <v>0</v>
      </c>
      <c r="V157" s="215">
        <f>U157*H157</f>
        <v>0</v>
      </c>
      <c r="W157" s="215">
        <v>0</v>
      </c>
      <c r="X157" s="216">
        <f>W157*H157</f>
        <v>0</v>
      </c>
      <c r="Y157" s="38"/>
      <c r="Z157" s="38"/>
      <c r="AA157" s="38"/>
      <c r="AB157" s="38"/>
      <c r="AC157" s="38"/>
      <c r="AD157" s="38"/>
      <c r="AE157" s="38"/>
      <c r="AR157" s="217" t="s">
        <v>185</v>
      </c>
      <c r="AT157" s="217" t="s">
        <v>170</v>
      </c>
      <c r="AU157" s="217" t="s">
        <v>89</v>
      </c>
      <c r="AY157" s="19" t="s">
        <v>167</v>
      </c>
      <c r="BE157" s="218">
        <f>IF(O157="základní",K157,0)</f>
        <v>0</v>
      </c>
      <c r="BF157" s="218">
        <f>IF(O157="snížená",K157,0)</f>
        <v>0</v>
      </c>
      <c r="BG157" s="218">
        <f>IF(O157="zákl. přenesená",K157,0)</f>
        <v>0</v>
      </c>
      <c r="BH157" s="218">
        <f>IF(O157="sníž. přenesená",K157,0)</f>
        <v>0</v>
      </c>
      <c r="BI157" s="218">
        <f>IF(O157="nulová",K157,0)</f>
        <v>0</v>
      </c>
      <c r="BJ157" s="19" t="s">
        <v>87</v>
      </c>
      <c r="BK157" s="218">
        <f>ROUND(P157*H157,2)</f>
        <v>0</v>
      </c>
      <c r="BL157" s="19" t="s">
        <v>185</v>
      </c>
      <c r="BM157" s="217" t="s">
        <v>1624</v>
      </c>
    </row>
    <row r="158" s="2" customFormat="1">
      <c r="A158" s="38"/>
      <c r="B158" s="39"/>
      <c r="C158" s="38"/>
      <c r="D158" s="219" t="s">
        <v>177</v>
      </c>
      <c r="E158" s="38"/>
      <c r="F158" s="220" t="s">
        <v>1625</v>
      </c>
      <c r="G158" s="38"/>
      <c r="H158" s="38"/>
      <c r="I158" s="134"/>
      <c r="J158" s="134"/>
      <c r="K158" s="38"/>
      <c r="L158" s="38"/>
      <c r="M158" s="39"/>
      <c r="N158" s="221"/>
      <c r="O158" s="222"/>
      <c r="P158" s="77"/>
      <c r="Q158" s="77"/>
      <c r="R158" s="77"/>
      <c r="S158" s="77"/>
      <c r="T158" s="77"/>
      <c r="U158" s="77"/>
      <c r="V158" s="77"/>
      <c r="W158" s="77"/>
      <c r="X158" s="78"/>
      <c r="Y158" s="38"/>
      <c r="Z158" s="38"/>
      <c r="AA158" s="38"/>
      <c r="AB158" s="38"/>
      <c r="AC158" s="38"/>
      <c r="AD158" s="38"/>
      <c r="AE158" s="38"/>
      <c r="AT158" s="19" t="s">
        <v>177</v>
      </c>
      <c r="AU158" s="19" t="s">
        <v>89</v>
      </c>
    </row>
    <row r="159" s="2" customFormat="1">
      <c r="A159" s="38"/>
      <c r="B159" s="39"/>
      <c r="C159" s="38"/>
      <c r="D159" s="219" t="s">
        <v>288</v>
      </c>
      <c r="E159" s="38"/>
      <c r="F159" s="223" t="s">
        <v>1620</v>
      </c>
      <c r="G159" s="38"/>
      <c r="H159" s="38"/>
      <c r="I159" s="134"/>
      <c r="J159" s="134"/>
      <c r="K159" s="38"/>
      <c r="L159" s="38"/>
      <c r="M159" s="39"/>
      <c r="N159" s="221"/>
      <c r="O159" s="222"/>
      <c r="P159" s="77"/>
      <c r="Q159" s="77"/>
      <c r="R159" s="77"/>
      <c r="S159" s="77"/>
      <c r="T159" s="77"/>
      <c r="U159" s="77"/>
      <c r="V159" s="77"/>
      <c r="W159" s="77"/>
      <c r="X159" s="78"/>
      <c r="Y159" s="38"/>
      <c r="Z159" s="38"/>
      <c r="AA159" s="38"/>
      <c r="AB159" s="38"/>
      <c r="AC159" s="38"/>
      <c r="AD159" s="38"/>
      <c r="AE159" s="38"/>
      <c r="AT159" s="19" t="s">
        <v>288</v>
      </c>
      <c r="AU159" s="19" t="s">
        <v>89</v>
      </c>
    </row>
    <row r="160" s="2" customFormat="1" ht="24" customHeight="1">
      <c r="A160" s="38"/>
      <c r="B160" s="204"/>
      <c r="C160" s="205" t="s">
        <v>195</v>
      </c>
      <c r="D160" s="205" t="s">
        <v>170</v>
      </c>
      <c r="E160" s="206" t="s">
        <v>1626</v>
      </c>
      <c r="F160" s="207" t="s">
        <v>1627</v>
      </c>
      <c r="G160" s="208" t="s">
        <v>286</v>
      </c>
      <c r="H160" s="209">
        <v>76.5</v>
      </c>
      <c r="I160" s="210"/>
      <c r="J160" s="210"/>
      <c r="K160" s="211">
        <f>ROUND(P160*H160,2)</f>
        <v>0</v>
      </c>
      <c r="L160" s="207" t="s">
        <v>174</v>
      </c>
      <c r="M160" s="39"/>
      <c r="N160" s="212" t="s">
        <v>1</v>
      </c>
      <c r="O160" s="213" t="s">
        <v>43</v>
      </c>
      <c r="P160" s="214">
        <f>I160+J160</f>
        <v>0</v>
      </c>
      <c r="Q160" s="214">
        <f>ROUND(I160*H160,2)</f>
        <v>0</v>
      </c>
      <c r="R160" s="214">
        <f>ROUND(J160*H160,2)</f>
        <v>0</v>
      </c>
      <c r="S160" s="77"/>
      <c r="T160" s="215">
        <f>S160*H160</f>
        <v>0</v>
      </c>
      <c r="U160" s="215">
        <v>0</v>
      </c>
      <c r="V160" s="215">
        <f>U160*H160</f>
        <v>0</v>
      </c>
      <c r="W160" s="215">
        <v>0</v>
      </c>
      <c r="X160" s="216">
        <f>W160*H160</f>
        <v>0</v>
      </c>
      <c r="Y160" s="38"/>
      <c r="Z160" s="38"/>
      <c r="AA160" s="38"/>
      <c r="AB160" s="38"/>
      <c r="AC160" s="38"/>
      <c r="AD160" s="38"/>
      <c r="AE160" s="38"/>
      <c r="AR160" s="217" t="s">
        <v>185</v>
      </c>
      <c r="AT160" s="217" t="s">
        <v>170</v>
      </c>
      <c r="AU160" s="217" t="s">
        <v>89</v>
      </c>
      <c r="AY160" s="19" t="s">
        <v>167</v>
      </c>
      <c r="BE160" s="218">
        <f>IF(O160="základní",K160,0)</f>
        <v>0</v>
      </c>
      <c r="BF160" s="218">
        <f>IF(O160="snížená",K160,0)</f>
        <v>0</v>
      </c>
      <c r="BG160" s="218">
        <f>IF(O160="zákl. přenesená",K160,0)</f>
        <v>0</v>
      </c>
      <c r="BH160" s="218">
        <f>IF(O160="sníž. přenesená",K160,0)</f>
        <v>0</v>
      </c>
      <c r="BI160" s="218">
        <f>IF(O160="nulová",K160,0)</f>
        <v>0</v>
      </c>
      <c r="BJ160" s="19" t="s">
        <v>87</v>
      </c>
      <c r="BK160" s="218">
        <f>ROUND(P160*H160,2)</f>
        <v>0</v>
      </c>
      <c r="BL160" s="19" t="s">
        <v>185</v>
      </c>
      <c r="BM160" s="217" t="s">
        <v>1628</v>
      </c>
    </row>
    <row r="161" s="2" customFormat="1">
      <c r="A161" s="38"/>
      <c r="B161" s="39"/>
      <c r="C161" s="38"/>
      <c r="D161" s="219" t="s">
        <v>177</v>
      </c>
      <c r="E161" s="38"/>
      <c r="F161" s="220" t="s">
        <v>1629</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177</v>
      </c>
      <c r="AU161" s="19" t="s">
        <v>89</v>
      </c>
    </row>
    <row r="162" s="2" customFormat="1">
      <c r="A162" s="38"/>
      <c r="B162" s="39"/>
      <c r="C162" s="38"/>
      <c r="D162" s="219" t="s">
        <v>288</v>
      </c>
      <c r="E162" s="38"/>
      <c r="F162" s="223" t="s">
        <v>1630</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288</v>
      </c>
      <c r="AU162" s="19" t="s">
        <v>89</v>
      </c>
    </row>
    <row r="163" s="13" customFormat="1">
      <c r="A163" s="13"/>
      <c r="B163" s="228"/>
      <c r="C163" s="13"/>
      <c r="D163" s="219" t="s">
        <v>291</v>
      </c>
      <c r="E163" s="229" t="s">
        <v>1</v>
      </c>
      <c r="F163" s="230" t="s">
        <v>1631</v>
      </c>
      <c r="G163" s="13"/>
      <c r="H163" s="231">
        <v>76.5</v>
      </c>
      <c r="I163" s="232"/>
      <c r="J163" s="232"/>
      <c r="K163" s="13"/>
      <c r="L163" s="13"/>
      <c r="M163" s="228"/>
      <c r="N163" s="233"/>
      <c r="O163" s="234"/>
      <c r="P163" s="234"/>
      <c r="Q163" s="234"/>
      <c r="R163" s="234"/>
      <c r="S163" s="234"/>
      <c r="T163" s="234"/>
      <c r="U163" s="234"/>
      <c r="V163" s="234"/>
      <c r="W163" s="234"/>
      <c r="X163" s="235"/>
      <c r="Y163" s="13"/>
      <c r="Z163" s="13"/>
      <c r="AA163" s="13"/>
      <c r="AB163" s="13"/>
      <c r="AC163" s="13"/>
      <c r="AD163" s="13"/>
      <c r="AE163" s="13"/>
      <c r="AT163" s="229" t="s">
        <v>291</v>
      </c>
      <c r="AU163" s="229" t="s">
        <v>89</v>
      </c>
      <c r="AV163" s="13" t="s">
        <v>89</v>
      </c>
      <c r="AW163" s="13" t="s">
        <v>4</v>
      </c>
      <c r="AX163" s="13" t="s">
        <v>87</v>
      </c>
      <c r="AY163" s="229" t="s">
        <v>167</v>
      </c>
    </row>
    <row r="164" s="2" customFormat="1" ht="24" customHeight="1">
      <c r="A164" s="38"/>
      <c r="B164" s="204"/>
      <c r="C164" s="205" t="s">
        <v>200</v>
      </c>
      <c r="D164" s="205" t="s">
        <v>170</v>
      </c>
      <c r="E164" s="206" t="s">
        <v>612</v>
      </c>
      <c r="F164" s="207" t="s">
        <v>613</v>
      </c>
      <c r="G164" s="208" t="s">
        <v>286</v>
      </c>
      <c r="H164" s="209">
        <v>102.90000000000001</v>
      </c>
      <c r="I164" s="210"/>
      <c r="J164" s="210"/>
      <c r="K164" s="211">
        <f>ROUND(P164*H164,2)</f>
        <v>0</v>
      </c>
      <c r="L164" s="207" t="s">
        <v>174</v>
      </c>
      <c r="M164" s="39"/>
      <c r="N164" s="212" t="s">
        <v>1</v>
      </c>
      <c r="O164" s="213" t="s">
        <v>43</v>
      </c>
      <c r="P164" s="214">
        <f>I164+J164</f>
        <v>0</v>
      </c>
      <c r="Q164" s="214">
        <f>ROUND(I164*H164,2)</f>
        <v>0</v>
      </c>
      <c r="R164" s="214">
        <f>ROUND(J164*H164,2)</f>
        <v>0</v>
      </c>
      <c r="S164" s="77"/>
      <c r="T164" s="215">
        <f>S164*H164</f>
        <v>0</v>
      </c>
      <c r="U164" s="215">
        <v>0</v>
      </c>
      <c r="V164" s="215">
        <f>U164*H164</f>
        <v>0</v>
      </c>
      <c r="W164" s="215">
        <v>0</v>
      </c>
      <c r="X164" s="216">
        <f>W164*H164</f>
        <v>0</v>
      </c>
      <c r="Y164" s="38"/>
      <c r="Z164" s="38"/>
      <c r="AA164" s="38"/>
      <c r="AB164" s="38"/>
      <c r="AC164" s="38"/>
      <c r="AD164" s="38"/>
      <c r="AE164" s="38"/>
      <c r="AR164" s="217" t="s">
        <v>185</v>
      </c>
      <c r="AT164" s="217" t="s">
        <v>170</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185</v>
      </c>
      <c r="BM164" s="217" t="s">
        <v>1632</v>
      </c>
    </row>
    <row r="165" s="2" customFormat="1">
      <c r="A165" s="38"/>
      <c r="B165" s="39"/>
      <c r="C165" s="38"/>
      <c r="D165" s="219" t="s">
        <v>177</v>
      </c>
      <c r="E165" s="38"/>
      <c r="F165" s="220" t="s">
        <v>615</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c r="A166" s="38"/>
      <c r="B166" s="39"/>
      <c r="C166" s="38"/>
      <c r="D166" s="219" t="s">
        <v>288</v>
      </c>
      <c r="E166" s="38"/>
      <c r="F166" s="223" t="s">
        <v>289</v>
      </c>
      <c r="G166" s="38"/>
      <c r="H166" s="38"/>
      <c r="I166" s="134"/>
      <c r="J166" s="134"/>
      <c r="K166" s="38"/>
      <c r="L166" s="38"/>
      <c r="M166" s="39"/>
      <c r="N166" s="221"/>
      <c r="O166" s="222"/>
      <c r="P166" s="77"/>
      <c r="Q166" s="77"/>
      <c r="R166" s="77"/>
      <c r="S166" s="77"/>
      <c r="T166" s="77"/>
      <c r="U166" s="77"/>
      <c r="V166" s="77"/>
      <c r="W166" s="77"/>
      <c r="X166" s="78"/>
      <c r="Y166" s="38"/>
      <c r="Z166" s="38"/>
      <c r="AA166" s="38"/>
      <c r="AB166" s="38"/>
      <c r="AC166" s="38"/>
      <c r="AD166" s="38"/>
      <c r="AE166" s="38"/>
      <c r="AT166" s="19" t="s">
        <v>288</v>
      </c>
      <c r="AU166" s="19" t="s">
        <v>89</v>
      </c>
    </row>
    <row r="167" s="2" customFormat="1" ht="24" customHeight="1">
      <c r="A167" s="38"/>
      <c r="B167" s="204"/>
      <c r="C167" s="205" t="s">
        <v>207</v>
      </c>
      <c r="D167" s="205" t="s">
        <v>170</v>
      </c>
      <c r="E167" s="206" t="s">
        <v>295</v>
      </c>
      <c r="F167" s="207" t="s">
        <v>296</v>
      </c>
      <c r="G167" s="208" t="s">
        <v>286</v>
      </c>
      <c r="H167" s="209">
        <v>76.5</v>
      </c>
      <c r="I167" s="210"/>
      <c r="J167" s="210"/>
      <c r="K167" s="211">
        <f>ROUND(P167*H167,2)</f>
        <v>0</v>
      </c>
      <c r="L167" s="207" t="s">
        <v>174</v>
      </c>
      <c r="M167" s="39"/>
      <c r="N167" s="212" t="s">
        <v>1</v>
      </c>
      <c r="O167" s="213" t="s">
        <v>43</v>
      </c>
      <c r="P167" s="214">
        <f>I167+J167</f>
        <v>0</v>
      </c>
      <c r="Q167" s="214">
        <f>ROUND(I167*H167,2)</f>
        <v>0</v>
      </c>
      <c r="R167" s="214">
        <f>ROUND(J167*H167,2)</f>
        <v>0</v>
      </c>
      <c r="S167" s="77"/>
      <c r="T167" s="215">
        <f>S167*H167</f>
        <v>0</v>
      </c>
      <c r="U167" s="215">
        <v>0</v>
      </c>
      <c r="V167" s="215">
        <f>U167*H167</f>
        <v>0</v>
      </c>
      <c r="W167" s="215">
        <v>0</v>
      </c>
      <c r="X167" s="216">
        <f>W167*H167</f>
        <v>0</v>
      </c>
      <c r="Y167" s="38"/>
      <c r="Z167" s="38"/>
      <c r="AA167" s="38"/>
      <c r="AB167" s="38"/>
      <c r="AC167" s="38"/>
      <c r="AD167" s="38"/>
      <c r="AE167" s="38"/>
      <c r="AR167" s="217" t="s">
        <v>185</v>
      </c>
      <c r="AT167" s="217" t="s">
        <v>170</v>
      </c>
      <c r="AU167" s="217" t="s">
        <v>89</v>
      </c>
      <c r="AY167" s="19" t="s">
        <v>167</v>
      </c>
      <c r="BE167" s="218">
        <f>IF(O167="základní",K167,0)</f>
        <v>0</v>
      </c>
      <c r="BF167" s="218">
        <f>IF(O167="snížená",K167,0)</f>
        <v>0</v>
      </c>
      <c r="BG167" s="218">
        <f>IF(O167="zákl. přenesená",K167,0)</f>
        <v>0</v>
      </c>
      <c r="BH167" s="218">
        <f>IF(O167="sníž. přenesená",K167,0)</f>
        <v>0</v>
      </c>
      <c r="BI167" s="218">
        <f>IF(O167="nulová",K167,0)</f>
        <v>0</v>
      </c>
      <c r="BJ167" s="19" t="s">
        <v>87</v>
      </c>
      <c r="BK167" s="218">
        <f>ROUND(P167*H167,2)</f>
        <v>0</v>
      </c>
      <c r="BL167" s="19" t="s">
        <v>185</v>
      </c>
      <c r="BM167" s="217" t="s">
        <v>1633</v>
      </c>
    </row>
    <row r="168" s="2" customFormat="1">
      <c r="A168" s="38"/>
      <c r="B168" s="39"/>
      <c r="C168" s="38"/>
      <c r="D168" s="219" t="s">
        <v>177</v>
      </c>
      <c r="E168" s="38"/>
      <c r="F168" s="220" t="s">
        <v>297</v>
      </c>
      <c r="G168" s="38"/>
      <c r="H168" s="38"/>
      <c r="I168" s="134"/>
      <c r="J168" s="134"/>
      <c r="K168" s="38"/>
      <c r="L168" s="38"/>
      <c r="M168" s="39"/>
      <c r="N168" s="221"/>
      <c r="O168" s="222"/>
      <c r="P168" s="77"/>
      <c r="Q168" s="77"/>
      <c r="R168" s="77"/>
      <c r="S168" s="77"/>
      <c r="T168" s="77"/>
      <c r="U168" s="77"/>
      <c r="V168" s="77"/>
      <c r="W168" s="77"/>
      <c r="X168" s="78"/>
      <c r="Y168" s="38"/>
      <c r="Z168" s="38"/>
      <c r="AA168" s="38"/>
      <c r="AB168" s="38"/>
      <c r="AC168" s="38"/>
      <c r="AD168" s="38"/>
      <c r="AE168" s="38"/>
      <c r="AT168" s="19" t="s">
        <v>177</v>
      </c>
      <c r="AU168" s="19" t="s">
        <v>89</v>
      </c>
    </row>
    <row r="169" s="2" customFormat="1">
      <c r="A169" s="38"/>
      <c r="B169" s="39"/>
      <c r="C169" s="38"/>
      <c r="D169" s="219" t="s">
        <v>288</v>
      </c>
      <c r="E169" s="38"/>
      <c r="F169" s="223" t="s">
        <v>298</v>
      </c>
      <c r="G169" s="38"/>
      <c r="H169" s="38"/>
      <c r="I169" s="134"/>
      <c r="J169" s="134"/>
      <c r="K169" s="38"/>
      <c r="L169" s="38"/>
      <c r="M169" s="39"/>
      <c r="N169" s="221"/>
      <c r="O169" s="222"/>
      <c r="P169" s="77"/>
      <c r="Q169" s="77"/>
      <c r="R169" s="77"/>
      <c r="S169" s="77"/>
      <c r="T169" s="77"/>
      <c r="U169" s="77"/>
      <c r="V169" s="77"/>
      <c r="W169" s="77"/>
      <c r="X169" s="78"/>
      <c r="Y169" s="38"/>
      <c r="Z169" s="38"/>
      <c r="AA169" s="38"/>
      <c r="AB169" s="38"/>
      <c r="AC169" s="38"/>
      <c r="AD169" s="38"/>
      <c r="AE169" s="38"/>
      <c r="AT169" s="19" t="s">
        <v>288</v>
      </c>
      <c r="AU169" s="19" t="s">
        <v>89</v>
      </c>
    </row>
    <row r="170" s="13" customFormat="1">
      <c r="A170" s="13"/>
      <c r="B170" s="228"/>
      <c r="C170" s="13"/>
      <c r="D170" s="219" t="s">
        <v>291</v>
      </c>
      <c r="E170" s="229" t="s">
        <v>1</v>
      </c>
      <c r="F170" s="230" t="s">
        <v>1631</v>
      </c>
      <c r="G170" s="13"/>
      <c r="H170" s="231">
        <v>76.5</v>
      </c>
      <c r="I170" s="232"/>
      <c r="J170" s="232"/>
      <c r="K170" s="13"/>
      <c r="L170" s="13"/>
      <c r="M170" s="228"/>
      <c r="N170" s="233"/>
      <c r="O170" s="234"/>
      <c r="P170" s="234"/>
      <c r="Q170" s="234"/>
      <c r="R170" s="234"/>
      <c r="S170" s="234"/>
      <c r="T170" s="234"/>
      <c r="U170" s="234"/>
      <c r="V170" s="234"/>
      <c r="W170" s="234"/>
      <c r="X170" s="235"/>
      <c r="Y170" s="13"/>
      <c r="Z170" s="13"/>
      <c r="AA170" s="13"/>
      <c r="AB170" s="13"/>
      <c r="AC170" s="13"/>
      <c r="AD170" s="13"/>
      <c r="AE170" s="13"/>
      <c r="AT170" s="229" t="s">
        <v>291</v>
      </c>
      <c r="AU170" s="229" t="s">
        <v>89</v>
      </c>
      <c r="AV170" s="13" t="s">
        <v>89</v>
      </c>
      <c r="AW170" s="13" t="s">
        <v>4</v>
      </c>
      <c r="AX170" s="13" t="s">
        <v>87</v>
      </c>
      <c r="AY170" s="229" t="s">
        <v>167</v>
      </c>
    </row>
    <row r="171" s="2" customFormat="1" ht="24" customHeight="1">
      <c r="A171" s="38"/>
      <c r="B171" s="204"/>
      <c r="C171" s="205" t="s">
        <v>212</v>
      </c>
      <c r="D171" s="205" t="s">
        <v>170</v>
      </c>
      <c r="E171" s="206" t="s">
        <v>625</v>
      </c>
      <c r="F171" s="207" t="s">
        <v>626</v>
      </c>
      <c r="G171" s="208" t="s">
        <v>286</v>
      </c>
      <c r="H171" s="209">
        <v>102.90000000000001</v>
      </c>
      <c r="I171" s="210"/>
      <c r="J171" s="210"/>
      <c r="K171" s="211">
        <f>ROUND(P171*H171,2)</f>
        <v>0</v>
      </c>
      <c r="L171" s="207" t="s">
        <v>174</v>
      </c>
      <c r="M171" s="39"/>
      <c r="N171" s="212" t="s">
        <v>1</v>
      </c>
      <c r="O171" s="213" t="s">
        <v>43</v>
      </c>
      <c r="P171" s="214">
        <f>I171+J171</f>
        <v>0</v>
      </c>
      <c r="Q171" s="214">
        <f>ROUND(I171*H171,2)</f>
        <v>0</v>
      </c>
      <c r="R171" s="214">
        <f>ROUND(J171*H171,2)</f>
        <v>0</v>
      </c>
      <c r="S171" s="77"/>
      <c r="T171" s="215">
        <f>S171*H171</f>
        <v>0</v>
      </c>
      <c r="U171" s="215">
        <v>0</v>
      </c>
      <c r="V171" s="215">
        <f>U171*H171</f>
        <v>0</v>
      </c>
      <c r="W171" s="215">
        <v>0</v>
      </c>
      <c r="X171" s="216">
        <f>W171*H171</f>
        <v>0</v>
      </c>
      <c r="Y171" s="38"/>
      <c r="Z171" s="38"/>
      <c r="AA171" s="38"/>
      <c r="AB171" s="38"/>
      <c r="AC171" s="38"/>
      <c r="AD171" s="38"/>
      <c r="AE171" s="38"/>
      <c r="AR171" s="217" t="s">
        <v>185</v>
      </c>
      <c r="AT171" s="217" t="s">
        <v>170</v>
      </c>
      <c r="AU171" s="217" t="s">
        <v>89</v>
      </c>
      <c r="AY171" s="19" t="s">
        <v>167</v>
      </c>
      <c r="BE171" s="218">
        <f>IF(O171="základní",K171,0)</f>
        <v>0</v>
      </c>
      <c r="BF171" s="218">
        <f>IF(O171="snížená",K171,0)</f>
        <v>0</v>
      </c>
      <c r="BG171" s="218">
        <f>IF(O171="zákl. přenesená",K171,0)</f>
        <v>0</v>
      </c>
      <c r="BH171" s="218">
        <f>IF(O171="sníž. přenesená",K171,0)</f>
        <v>0</v>
      </c>
      <c r="BI171" s="218">
        <f>IF(O171="nulová",K171,0)</f>
        <v>0</v>
      </c>
      <c r="BJ171" s="19" t="s">
        <v>87</v>
      </c>
      <c r="BK171" s="218">
        <f>ROUND(P171*H171,2)</f>
        <v>0</v>
      </c>
      <c r="BL171" s="19" t="s">
        <v>185</v>
      </c>
      <c r="BM171" s="217" t="s">
        <v>1634</v>
      </c>
    </row>
    <row r="172" s="2" customFormat="1">
      <c r="A172" s="38"/>
      <c r="B172" s="39"/>
      <c r="C172" s="38"/>
      <c r="D172" s="219" t="s">
        <v>177</v>
      </c>
      <c r="E172" s="38"/>
      <c r="F172" s="220" t="s">
        <v>628</v>
      </c>
      <c r="G172" s="38"/>
      <c r="H172" s="38"/>
      <c r="I172" s="134"/>
      <c r="J172" s="134"/>
      <c r="K172" s="38"/>
      <c r="L172" s="38"/>
      <c r="M172" s="39"/>
      <c r="N172" s="221"/>
      <c r="O172" s="222"/>
      <c r="P172" s="77"/>
      <c r="Q172" s="77"/>
      <c r="R172" s="77"/>
      <c r="S172" s="77"/>
      <c r="T172" s="77"/>
      <c r="U172" s="77"/>
      <c r="V172" s="77"/>
      <c r="W172" s="77"/>
      <c r="X172" s="78"/>
      <c r="Y172" s="38"/>
      <c r="Z172" s="38"/>
      <c r="AA172" s="38"/>
      <c r="AB172" s="38"/>
      <c r="AC172" s="38"/>
      <c r="AD172" s="38"/>
      <c r="AE172" s="38"/>
      <c r="AT172" s="19" t="s">
        <v>177</v>
      </c>
      <c r="AU172" s="19" t="s">
        <v>89</v>
      </c>
    </row>
    <row r="173" s="13" customFormat="1">
      <c r="A173" s="13"/>
      <c r="B173" s="228"/>
      <c r="C173" s="13"/>
      <c r="D173" s="219" t="s">
        <v>291</v>
      </c>
      <c r="E173" s="229" t="s">
        <v>1</v>
      </c>
      <c r="F173" s="230" t="s">
        <v>1635</v>
      </c>
      <c r="G173" s="13"/>
      <c r="H173" s="231">
        <v>102.90000000000001</v>
      </c>
      <c r="I173" s="232"/>
      <c r="J173" s="232"/>
      <c r="K173" s="13"/>
      <c r="L173" s="13"/>
      <c r="M173" s="228"/>
      <c r="N173" s="233"/>
      <c r="O173" s="234"/>
      <c r="P173" s="234"/>
      <c r="Q173" s="234"/>
      <c r="R173" s="234"/>
      <c r="S173" s="234"/>
      <c r="T173" s="234"/>
      <c r="U173" s="234"/>
      <c r="V173" s="234"/>
      <c r="W173" s="234"/>
      <c r="X173" s="235"/>
      <c r="Y173" s="13"/>
      <c r="Z173" s="13"/>
      <c r="AA173" s="13"/>
      <c r="AB173" s="13"/>
      <c r="AC173" s="13"/>
      <c r="AD173" s="13"/>
      <c r="AE173" s="13"/>
      <c r="AT173" s="229" t="s">
        <v>291</v>
      </c>
      <c r="AU173" s="229" t="s">
        <v>89</v>
      </c>
      <c r="AV173" s="13" t="s">
        <v>89</v>
      </c>
      <c r="AW173" s="13" t="s">
        <v>4</v>
      </c>
      <c r="AX173" s="13" t="s">
        <v>87</v>
      </c>
      <c r="AY173" s="229" t="s">
        <v>167</v>
      </c>
    </row>
    <row r="174" s="2" customFormat="1" ht="24" customHeight="1">
      <c r="A174" s="38"/>
      <c r="B174" s="204"/>
      <c r="C174" s="205" t="s">
        <v>217</v>
      </c>
      <c r="D174" s="205" t="s">
        <v>170</v>
      </c>
      <c r="E174" s="206" t="s">
        <v>630</v>
      </c>
      <c r="F174" s="207" t="s">
        <v>631</v>
      </c>
      <c r="G174" s="208" t="s">
        <v>344</v>
      </c>
      <c r="H174" s="209">
        <v>195.50999999999999</v>
      </c>
      <c r="I174" s="210"/>
      <c r="J174" s="210"/>
      <c r="K174" s="211">
        <f>ROUND(P174*H174,2)</f>
        <v>0</v>
      </c>
      <c r="L174" s="207" t="s">
        <v>174</v>
      </c>
      <c r="M174" s="39"/>
      <c r="N174" s="212" t="s">
        <v>1</v>
      </c>
      <c r="O174" s="213" t="s">
        <v>43</v>
      </c>
      <c r="P174" s="214">
        <f>I174+J174</f>
        <v>0</v>
      </c>
      <c r="Q174" s="214">
        <f>ROUND(I174*H174,2)</f>
        <v>0</v>
      </c>
      <c r="R174" s="214">
        <f>ROUND(J174*H174,2)</f>
        <v>0</v>
      </c>
      <c r="S174" s="77"/>
      <c r="T174" s="215">
        <f>S174*H174</f>
        <v>0</v>
      </c>
      <c r="U174" s="215">
        <v>0</v>
      </c>
      <c r="V174" s="215">
        <f>U174*H174</f>
        <v>0</v>
      </c>
      <c r="W174" s="215">
        <v>0</v>
      </c>
      <c r="X174" s="216">
        <f>W174*H174</f>
        <v>0</v>
      </c>
      <c r="Y174" s="38"/>
      <c r="Z174" s="38"/>
      <c r="AA174" s="38"/>
      <c r="AB174" s="38"/>
      <c r="AC174" s="38"/>
      <c r="AD174" s="38"/>
      <c r="AE174" s="38"/>
      <c r="AR174" s="217" t="s">
        <v>185</v>
      </c>
      <c r="AT174" s="217" t="s">
        <v>170</v>
      </c>
      <c r="AU174" s="217" t="s">
        <v>89</v>
      </c>
      <c r="AY174" s="19" t="s">
        <v>167</v>
      </c>
      <c r="BE174" s="218">
        <f>IF(O174="základní",K174,0)</f>
        <v>0</v>
      </c>
      <c r="BF174" s="218">
        <f>IF(O174="snížená",K174,0)</f>
        <v>0</v>
      </c>
      <c r="BG174" s="218">
        <f>IF(O174="zákl. přenesená",K174,0)</f>
        <v>0</v>
      </c>
      <c r="BH174" s="218">
        <f>IF(O174="sníž. přenesená",K174,0)</f>
        <v>0</v>
      </c>
      <c r="BI174" s="218">
        <f>IF(O174="nulová",K174,0)</f>
        <v>0</v>
      </c>
      <c r="BJ174" s="19" t="s">
        <v>87</v>
      </c>
      <c r="BK174" s="218">
        <f>ROUND(P174*H174,2)</f>
        <v>0</v>
      </c>
      <c r="BL174" s="19" t="s">
        <v>185</v>
      </c>
      <c r="BM174" s="217" t="s">
        <v>1636</v>
      </c>
    </row>
    <row r="175" s="2" customFormat="1">
      <c r="A175" s="38"/>
      <c r="B175" s="39"/>
      <c r="C175" s="38"/>
      <c r="D175" s="219" t="s">
        <v>177</v>
      </c>
      <c r="E175" s="38"/>
      <c r="F175" s="220" t="s">
        <v>633</v>
      </c>
      <c r="G175" s="38"/>
      <c r="H175" s="38"/>
      <c r="I175" s="134"/>
      <c r="J175" s="134"/>
      <c r="K175" s="38"/>
      <c r="L175" s="38"/>
      <c r="M175" s="39"/>
      <c r="N175" s="221"/>
      <c r="O175" s="222"/>
      <c r="P175" s="77"/>
      <c r="Q175" s="77"/>
      <c r="R175" s="77"/>
      <c r="S175" s="77"/>
      <c r="T175" s="77"/>
      <c r="U175" s="77"/>
      <c r="V175" s="77"/>
      <c r="W175" s="77"/>
      <c r="X175" s="78"/>
      <c r="Y175" s="38"/>
      <c r="Z175" s="38"/>
      <c r="AA175" s="38"/>
      <c r="AB175" s="38"/>
      <c r="AC175" s="38"/>
      <c r="AD175" s="38"/>
      <c r="AE175" s="38"/>
      <c r="AT175" s="19" t="s">
        <v>177</v>
      </c>
      <c r="AU175" s="19" t="s">
        <v>89</v>
      </c>
    </row>
    <row r="176" s="13" customFormat="1">
      <c r="A176" s="13"/>
      <c r="B176" s="228"/>
      <c r="C176" s="13"/>
      <c r="D176" s="219" t="s">
        <v>291</v>
      </c>
      <c r="E176" s="229" t="s">
        <v>1</v>
      </c>
      <c r="F176" s="230" t="s">
        <v>1637</v>
      </c>
      <c r="G176" s="13"/>
      <c r="H176" s="231">
        <v>195.50999999999999</v>
      </c>
      <c r="I176" s="232"/>
      <c r="J176" s="232"/>
      <c r="K176" s="13"/>
      <c r="L176" s="13"/>
      <c r="M176" s="228"/>
      <c r="N176" s="233"/>
      <c r="O176" s="234"/>
      <c r="P176" s="234"/>
      <c r="Q176" s="234"/>
      <c r="R176" s="234"/>
      <c r="S176" s="234"/>
      <c r="T176" s="234"/>
      <c r="U176" s="234"/>
      <c r="V176" s="234"/>
      <c r="W176" s="234"/>
      <c r="X176" s="235"/>
      <c r="Y176" s="13"/>
      <c r="Z176" s="13"/>
      <c r="AA176" s="13"/>
      <c r="AB176" s="13"/>
      <c r="AC176" s="13"/>
      <c r="AD176" s="13"/>
      <c r="AE176" s="13"/>
      <c r="AT176" s="229" t="s">
        <v>291</v>
      </c>
      <c r="AU176" s="229" t="s">
        <v>89</v>
      </c>
      <c r="AV176" s="13" t="s">
        <v>89</v>
      </c>
      <c r="AW176" s="13" t="s">
        <v>4</v>
      </c>
      <c r="AX176" s="13" t="s">
        <v>87</v>
      </c>
      <c r="AY176" s="229" t="s">
        <v>167</v>
      </c>
    </row>
    <row r="177" s="2" customFormat="1" ht="24" customHeight="1">
      <c r="A177" s="38"/>
      <c r="B177" s="204"/>
      <c r="C177" s="205" t="s">
        <v>222</v>
      </c>
      <c r="D177" s="205" t="s">
        <v>170</v>
      </c>
      <c r="E177" s="206" t="s">
        <v>299</v>
      </c>
      <c r="F177" s="207" t="s">
        <v>300</v>
      </c>
      <c r="G177" s="208" t="s">
        <v>286</v>
      </c>
      <c r="H177" s="209">
        <v>87.423000000000002</v>
      </c>
      <c r="I177" s="210"/>
      <c r="J177" s="210"/>
      <c r="K177" s="211">
        <f>ROUND(P177*H177,2)</f>
        <v>0</v>
      </c>
      <c r="L177" s="207" t="s">
        <v>174</v>
      </c>
      <c r="M177" s="39"/>
      <c r="N177" s="212" t="s">
        <v>1</v>
      </c>
      <c r="O177" s="213" t="s">
        <v>43</v>
      </c>
      <c r="P177" s="214">
        <f>I177+J177</f>
        <v>0</v>
      </c>
      <c r="Q177" s="214">
        <f>ROUND(I177*H177,2)</f>
        <v>0</v>
      </c>
      <c r="R177" s="214">
        <f>ROUND(J177*H177,2)</f>
        <v>0</v>
      </c>
      <c r="S177" s="77"/>
      <c r="T177" s="215">
        <f>S177*H177</f>
        <v>0</v>
      </c>
      <c r="U177" s="215">
        <v>0</v>
      </c>
      <c r="V177" s="215">
        <f>U177*H177</f>
        <v>0</v>
      </c>
      <c r="W177" s="215">
        <v>0</v>
      </c>
      <c r="X177" s="216">
        <f>W177*H177</f>
        <v>0</v>
      </c>
      <c r="Y177" s="38"/>
      <c r="Z177" s="38"/>
      <c r="AA177" s="38"/>
      <c r="AB177" s="38"/>
      <c r="AC177" s="38"/>
      <c r="AD177" s="38"/>
      <c r="AE177" s="38"/>
      <c r="AR177" s="217" t="s">
        <v>185</v>
      </c>
      <c r="AT177" s="217" t="s">
        <v>170</v>
      </c>
      <c r="AU177" s="217" t="s">
        <v>89</v>
      </c>
      <c r="AY177" s="19" t="s">
        <v>167</v>
      </c>
      <c r="BE177" s="218">
        <f>IF(O177="základní",K177,0)</f>
        <v>0</v>
      </c>
      <c r="BF177" s="218">
        <f>IF(O177="snížená",K177,0)</f>
        <v>0</v>
      </c>
      <c r="BG177" s="218">
        <f>IF(O177="zákl. přenesená",K177,0)</f>
        <v>0</v>
      </c>
      <c r="BH177" s="218">
        <f>IF(O177="sníž. přenesená",K177,0)</f>
        <v>0</v>
      </c>
      <c r="BI177" s="218">
        <f>IF(O177="nulová",K177,0)</f>
        <v>0</v>
      </c>
      <c r="BJ177" s="19" t="s">
        <v>87</v>
      </c>
      <c r="BK177" s="218">
        <f>ROUND(P177*H177,2)</f>
        <v>0</v>
      </c>
      <c r="BL177" s="19" t="s">
        <v>185</v>
      </c>
      <c r="BM177" s="217" t="s">
        <v>1638</v>
      </c>
    </row>
    <row r="178" s="2" customFormat="1">
      <c r="A178" s="38"/>
      <c r="B178" s="39"/>
      <c r="C178" s="38"/>
      <c r="D178" s="219" t="s">
        <v>177</v>
      </c>
      <c r="E178" s="38"/>
      <c r="F178" s="220" t="s">
        <v>301</v>
      </c>
      <c r="G178" s="38"/>
      <c r="H178" s="38"/>
      <c r="I178" s="134"/>
      <c r="J178" s="134"/>
      <c r="K178" s="38"/>
      <c r="L178" s="38"/>
      <c r="M178" s="39"/>
      <c r="N178" s="221"/>
      <c r="O178" s="222"/>
      <c r="P178" s="77"/>
      <c r="Q178" s="77"/>
      <c r="R178" s="77"/>
      <c r="S178" s="77"/>
      <c r="T178" s="77"/>
      <c r="U178" s="77"/>
      <c r="V178" s="77"/>
      <c r="W178" s="77"/>
      <c r="X178" s="78"/>
      <c r="Y178" s="38"/>
      <c r="Z178" s="38"/>
      <c r="AA178" s="38"/>
      <c r="AB178" s="38"/>
      <c r="AC178" s="38"/>
      <c r="AD178" s="38"/>
      <c r="AE178" s="38"/>
      <c r="AT178" s="19" t="s">
        <v>177</v>
      </c>
      <c r="AU178" s="19" t="s">
        <v>89</v>
      </c>
    </row>
    <row r="179" s="2" customFormat="1">
      <c r="A179" s="38"/>
      <c r="B179" s="39"/>
      <c r="C179" s="38"/>
      <c r="D179" s="219" t="s">
        <v>288</v>
      </c>
      <c r="E179" s="38"/>
      <c r="F179" s="223" t="s">
        <v>302</v>
      </c>
      <c r="G179" s="38"/>
      <c r="H179" s="38"/>
      <c r="I179" s="134"/>
      <c r="J179" s="134"/>
      <c r="K179" s="38"/>
      <c r="L179" s="38"/>
      <c r="M179" s="39"/>
      <c r="N179" s="221"/>
      <c r="O179" s="222"/>
      <c r="P179" s="77"/>
      <c r="Q179" s="77"/>
      <c r="R179" s="77"/>
      <c r="S179" s="77"/>
      <c r="T179" s="77"/>
      <c r="U179" s="77"/>
      <c r="V179" s="77"/>
      <c r="W179" s="77"/>
      <c r="X179" s="78"/>
      <c r="Y179" s="38"/>
      <c r="Z179" s="38"/>
      <c r="AA179" s="38"/>
      <c r="AB179" s="38"/>
      <c r="AC179" s="38"/>
      <c r="AD179" s="38"/>
      <c r="AE179" s="38"/>
      <c r="AT179" s="19" t="s">
        <v>288</v>
      </c>
      <c r="AU179" s="19" t="s">
        <v>89</v>
      </c>
    </row>
    <row r="180" s="13" customFormat="1">
      <c r="A180" s="13"/>
      <c r="B180" s="228"/>
      <c r="C180" s="13"/>
      <c r="D180" s="219" t="s">
        <v>291</v>
      </c>
      <c r="E180" s="229" t="s">
        <v>1</v>
      </c>
      <c r="F180" s="230" t="s">
        <v>1639</v>
      </c>
      <c r="G180" s="13"/>
      <c r="H180" s="231">
        <v>87.423000000000002</v>
      </c>
      <c r="I180" s="232"/>
      <c r="J180" s="232"/>
      <c r="K180" s="13"/>
      <c r="L180" s="13"/>
      <c r="M180" s="228"/>
      <c r="N180" s="233"/>
      <c r="O180" s="234"/>
      <c r="P180" s="234"/>
      <c r="Q180" s="234"/>
      <c r="R180" s="234"/>
      <c r="S180" s="234"/>
      <c r="T180" s="234"/>
      <c r="U180" s="234"/>
      <c r="V180" s="234"/>
      <c r="W180" s="234"/>
      <c r="X180" s="235"/>
      <c r="Y180" s="13"/>
      <c r="Z180" s="13"/>
      <c r="AA180" s="13"/>
      <c r="AB180" s="13"/>
      <c r="AC180" s="13"/>
      <c r="AD180" s="13"/>
      <c r="AE180" s="13"/>
      <c r="AT180" s="229" t="s">
        <v>291</v>
      </c>
      <c r="AU180" s="229" t="s">
        <v>89</v>
      </c>
      <c r="AV180" s="13" t="s">
        <v>89</v>
      </c>
      <c r="AW180" s="13" t="s">
        <v>4</v>
      </c>
      <c r="AX180" s="13" t="s">
        <v>87</v>
      </c>
      <c r="AY180" s="229" t="s">
        <v>167</v>
      </c>
    </row>
    <row r="181" s="12" customFormat="1" ht="22.8" customHeight="1">
      <c r="A181" s="12"/>
      <c r="B181" s="190"/>
      <c r="C181" s="12"/>
      <c r="D181" s="191" t="s">
        <v>79</v>
      </c>
      <c r="E181" s="202" t="s">
        <v>89</v>
      </c>
      <c r="F181" s="202" t="s">
        <v>669</v>
      </c>
      <c r="G181" s="12"/>
      <c r="H181" s="12"/>
      <c r="I181" s="193"/>
      <c r="J181" s="193"/>
      <c r="K181" s="203">
        <f>BK181</f>
        <v>0</v>
      </c>
      <c r="L181" s="12"/>
      <c r="M181" s="190"/>
      <c r="N181" s="195"/>
      <c r="O181" s="196"/>
      <c r="P181" s="196"/>
      <c r="Q181" s="197">
        <f>SUM(Q182:Q201)</f>
        <v>0</v>
      </c>
      <c r="R181" s="197">
        <f>SUM(R182:R201)</f>
        <v>0</v>
      </c>
      <c r="S181" s="196"/>
      <c r="T181" s="198">
        <f>SUM(T182:T201)</f>
        <v>0</v>
      </c>
      <c r="U181" s="196"/>
      <c r="V181" s="198">
        <f>SUM(V182:V201)</f>
        <v>65.856857059999982</v>
      </c>
      <c r="W181" s="196"/>
      <c r="X181" s="199">
        <f>SUM(X182:X201)</f>
        <v>0</v>
      </c>
      <c r="Y181" s="12"/>
      <c r="Z181" s="12"/>
      <c r="AA181" s="12"/>
      <c r="AB181" s="12"/>
      <c r="AC181" s="12"/>
      <c r="AD181" s="12"/>
      <c r="AE181" s="12"/>
      <c r="AR181" s="191" t="s">
        <v>87</v>
      </c>
      <c r="AT181" s="200" t="s">
        <v>79</v>
      </c>
      <c r="AU181" s="200" t="s">
        <v>87</v>
      </c>
      <c r="AY181" s="191" t="s">
        <v>167</v>
      </c>
      <c r="BK181" s="201">
        <f>SUM(BK182:BK201)</f>
        <v>0</v>
      </c>
    </row>
    <row r="182" s="2" customFormat="1" ht="24" customHeight="1">
      <c r="A182" s="38"/>
      <c r="B182" s="204"/>
      <c r="C182" s="205" t="s">
        <v>226</v>
      </c>
      <c r="D182" s="205" t="s">
        <v>170</v>
      </c>
      <c r="E182" s="206" t="s">
        <v>1248</v>
      </c>
      <c r="F182" s="207" t="s">
        <v>1249</v>
      </c>
      <c r="G182" s="208" t="s">
        <v>305</v>
      </c>
      <c r="H182" s="209">
        <v>313.94999999999999</v>
      </c>
      <c r="I182" s="210"/>
      <c r="J182" s="210"/>
      <c r="K182" s="211">
        <f>ROUND(P182*H182,2)</f>
        <v>0</v>
      </c>
      <c r="L182" s="207" t="s">
        <v>174</v>
      </c>
      <c r="M182" s="39"/>
      <c r="N182" s="212" t="s">
        <v>1</v>
      </c>
      <c r="O182" s="213" t="s">
        <v>43</v>
      </c>
      <c r="P182" s="214">
        <f>I182+J182</f>
        <v>0</v>
      </c>
      <c r="Q182" s="214">
        <f>ROUND(I182*H182,2)</f>
        <v>0</v>
      </c>
      <c r="R182" s="214">
        <f>ROUND(J182*H182,2)</f>
        <v>0</v>
      </c>
      <c r="S182" s="77"/>
      <c r="T182" s="215">
        <f>S182*H182</f>
        <v>0</v>
      </c>
      <c r="U182" s="215">
        <v>0</v>
      </c>
      <c r="V182" s="215">
        <f>U182*H182</f>
        <v>0</v>
      </c>
      <c r="W182" s="215">
        <v>0</v>
      </c>
      <c r="X182" s="216">
        <f>W182*H182</f>
        <v>0</v>
      </c>
      <c r="Y182" s="38"/>
      <c r="Z182" s="38"/>
      <c r="AA182" s="38"/>
      <c r="AB182" s="38"/>
      <c r="AC182" s="38"/>
      <c r="AD182" s="38"/>
      <c r="AE182" s="38"/>
      <c r="AR182" s="217" t="s">
        <v>185</v>
      </c>
      <c r="AT182" s="217" t="s">
        <v>170</v>
      </c>
      <c r="AU182" s="217" t="s">
        <v>89</v>
      </c>
      <c r="AY182" s="19" t="s">
        <v>167</v>
      </c>
      <c r="BE182" s="218">
        <f>IF(O182="základní",K182,0)</f>
        <v>0</v>
      </c>
      <c r="BF182" s="218">
        <f>IF(O182="snížená",K182,0)</f>
        <v>0</v>
      </c>
      <c r="BG182" s="218">
        <f>IF(O182="zákl. přenesená",K182,0)</f>
        <v>0</v>
      </c>
      <c r="BH182" s="218">
        <f>IF(O182="sníž. přenesená",K182,0)</f>
        <v>0</v>
      </c>
      <c r="BI182" s="218">
        <f>IF(O182="nulová",K182,0)</f>
        <v>0</v>
      </c>
      <c r="BJ182" s="19" t="s">
        <v>87</v>
      </c>
      <c r="BK182" s="218">
        <f>ROUND(P182*H182,2)</f>
        <v>0</v>
      </c>
      <c r="BL182" s="19" t="s">
        <v>185</v>
      </c>
      <c r="BM182" s="217" t="s">
        <v>1640</v>
      </c>
    </row>
    <row r="183" s="2" customFormat="1">
      <c r="A183" s="38"/>
      <c r="B183" s="39"/>
      <c r="C183" s="38"/>
      <c r="D183" s="219" t="s">
        <v>177</v>
      </c>
      <c r="E183" s="38"/>
      <c r="F183" s="220" t="s">
        <v>1251</v>
      </c>
      <c r="G183" s="38"/>
      <c r="H183" s="38"/>
      <c r="I183" s="134"/>
      <c r="J183" s="134"/>
      <c r="K183" s="38"/>
      <c r="L183" s="38"/>
      <c r="M183" s="39"/>
      <c r="N183" s="221"/>
      <c r="O183" s="222"/>
      <c r="P183" s="77"/>
      <c r="Q183" s="77"/>
      <c r="R183" s="77"/>
      <c r="S183" s="77"/>
      <c r="T183" s="77"/>
      <c r="U183" s="77"/>
      <c r="V183" s="77"/>
      <c r="W183" s="77"/>
      <c r="X183" s="78"/>
      <c r="Y183" s="38"/>
      <c r="Z183" s="38"/>
      <c r="AA183" s="38"/>
      <c r="AB183" s="38"/>
      <c r="AC183" s="38"/>
      <c r="AD183" s="38"/>
      <c r="AE183" s="38"/>
      <c r="AT183" s="19" t="s">
        <v>177</v>
      </c>
      <c r="AU183" s="19" t="s">
        <v>89</v>
      </c>
    </row>
    <row r="184" s="2" customFormat="1">
      <c r="A184" s="38"/>
      <c r="B184" s="39"/>
      <c r="C184" s="38"/>
      <c r="D184" s="219" t="s">
        <v>288</v>
      </c>
      <c r="E184" s="38"/>
      <c r="F184" s="223" t="s">
        <v>1252</v>
      </c>
      <c r="G184" s="38"/>
      <c r="H184" s="38"/>
      <c r="I184" s="134"/>
      <c r="J184" s="134"/>
      <c r="K184" s="38"/>
      <c r="L184" s="38"/>
      <c r="M184" s="39"/>
      <c r="N184" s="221"/>
      <c r="O184" s="222"/>
      <c r="P184" s="77"/>
      <c r="Q184" s="77"/>
      <c r="R184" s="77"/>
      <c r="S184" s="77"/>
      <c r="T184" s="77"/>
      <c r="U184" s="77"/>
      <c r="V184" s="77"/>
      <c r="W184" s="77"/>
      <c r="X184" s="78"/>
      <c r="Y184" s="38"/>
      <c r="Z184" s="38"/>
      <c r="AA184" s="38"/>
      <c r="AB184" s="38"/>
      <c r="AC184" s="38"/>
      <c r="AD184" s="38"/>
      <c r="AE184" s="38"/>
      <c r="AT184" s="19" t="s">
        <v>288</v>
      </c>
      <c r="AU184" s="19" t="s">
        <v>89</v>
      </c>
    </row>
    <row r="185" s="13" customFormat="1">
      <c r="A185" s="13"/>
      <c r="B185" s="228"/>
      <c r="C185" s="13"/>
      <c r="D185" s="219" t="s">
        <v>291</v>
      </c>
      <c r="E185" s="229" t="s">
        <v>1</v>
      </c>
      <c r="F185" s="230" t="s">
        <v>1641</v>
      </c>
      <c r="G185" s="13"/>
      <c r="H185" s="231">
        <v>313.94999999999999</v>
      </c>
      <c r="I185" s="232"/>
      <c r="J185" s="232"/>
      <c r="K185" s="13"/>
      <c r="L185" s="13"/>
      <c r="M185" s="228"/>
      <c r="N185" s="233"/>
      <c r="O185" s="234"/>
      <c r="P185" s="234"/>
      <c r="Q185" s="234"/>
      <c r="R185" s="234"/>
      <c r="S185" s="234"/>
      <c r="T185" s="234"/>
      <c r="U185" s="234"/>
      <c r="V185" s="234"/>
      <c r="W185" s="234"/>
      <c r="X185" s="235"/>
      <c r="Y185" s="13"/>
      <c r="Z185" s="13"/>
      <c r="AA185" s="13"/>
      <c r="AB185" s="13"/>
      <c r="AC185" s="13"/>
      <c r="AD185" s="13"/>
      <c r="AE185" s="13"/>
      <c r="AT185" s="229" t="s">
        <v>291</v>
      </c>
      <c r="AU185" s="229" t="s">
        <v>89</v>
      </c>
      <c r="AV185" s="13" t="s">
        <v>89</v>
      </c>
      <c r="AW185" s="13" t="s">
        <v>4</v>
      </c>
      <c r="AX185" s="13" t="s">
        <v>87</v>
      </c>
      <c r="AY185" s="229" t="s">
        <v>167</v>
      </c>
    </row>
    <row r="186" s="2" customFormat="1" ht="24" customHeight="1">
      <c r="A186" s="38"/>
      <c r="B186" s="204"/>
      <c r="C186" s="260" t="s">
        <v>231</v>
      </c>
      <c r="D186" s="260" t="s">
        <v>648</v>
      </c>
      <c r="E186" s="261" t="s">
        <v>1255</v>
      </c>
      <c r="F186" s="262" t="s">
        <v>1256</v>
      </c>
      <c r="G186" s="263" t="s">
        <v>305</v>
      </c>
      <c r="H186" s="264">
        <v>361.04300000000001</v>
      </c>
      <c r="I186" s="265"/>
      <c r="J186" s="266"/>
      <c r="K186" s="267">
        <f>ROUND(P186*H186,2)</f>
        <v>0</v>
      </c>
      <c r="L186" s="262" t="s">
        <v>174</v>
      </c>
      <c r="M186" s="268"/>
      <c r="N186" s="269" t="s">
        <v>1</v>
      </c>
      <c r="O186" s="213" t="s">
        <v>43</v>
      </c>
      <c r="P186" s="214">
        <f>I186+J186</f>
        <v>0</v>
      </c>
      <c r="Q186" s="214">
        <f>ROUND(I186*H186,2)</f>
        <v>0</v>
      </c>
      <c r="R186" s="214">
        <f>ROUND(J186*H186,2)</f>
        <v>0</v>
      </c>
      <c r="S186" s="77"/>
      <c r="T186" s="215">
        <f>S186*H186</f>
        <v>0</v>
      </c>
      <c r="U186" s="215">
        <v>0.00025000000000000001</v>
      </c>
      <c r="V186" s="215">
        <f>U186*H186</f>
        <v>0.090260750000000001</v>
      </c>
      <c r="W186" s="215">
        <v>0</v>
      </c>
      <c r="X186" s="216">
        <f>W186*H186</f>
        <v>0</v>
      </c>
      <c r="Y186" s="38"/>
      <c r="Z186" s="38"/>
      <c r="AA186" s="38"/>
      <c r="AB186" s="38"/>
      <c r="AC186" s="38"/>
      <c r="AD186" s="38"/>
      <c r="AE186" s="38"/>
      <c r="AR186" s="217" t="s">
        <v>207</v>
      </c>
      <c r="AT186" s="217" t="s">
        <v>648</v>
      </c>
      <c r="AU186" s="217" t="s">
        <v>89</v>
      </c>
      <c r="AY186" s="19" t="s">
        <v>167</v>
      </c>
      <c r="BE186" s="218">
        <f>IF(O186="základní",K186,0)</f>
        <v>0</v>
      </c>
      <c r="BF186" s="218">
        <f>IF(O186="snížená",K186,0)</f>
        <v>0</v>
      </c>
      <c r="BG186" s="218">
        <f>IF(O186="zákl. přenesená",K186,0)</f>
        <v>0</v>
      </c>
      <c r="BH186" s="218">
        <f>IF(O186="sníž. přenesená",K186,0)</f>
        <v>0</v>
      </c>
      <c r="BI186" s="218">
        <f>IF(O186="nulová",K186,0)</f>
        <v>0</v>
      </c>
      <c r="BJ186" s="19" t="s">
        <v>87</v>
      </c>
      <c r="BK186" s="218">
        <f>ROUND(P186*H186,2)</f>
        <v>0</v>
      </c>
      <c r="BL186" s="19" t="s">
        <v>185</v>
      </c>
      <c r="BM186" s="217" t="s">
        <v>1642</v>
      </c>
    </row>
    <row r="187" s="2" customFormat="1">
      <c r="A187" s="38"/>
      <c r="B187" s="39"/>
      <c r="C187" s="38"/>
      <c r="D187" s="219" t="s">
        <v>177</v>
      </c>
      <c r="E187" s="38"/>
      <c r="F187" s="220" t="s">
        <v>1256</v>
      </c>
      <c r="G187" s="38"/>
      <c r="H187" s="38"/>
      <c r="I187" s="134"/>
      <c r="J187" s="134"/>
      <c r="K187" s="38"/>
      <c r="L187" s="38"/>
      <c r="M187" s="39"/>
      <c r="N187" s="221"/>
      <c r="O187" s="222"/>
      <c r="P187" s="77"/>
      <c r="Q187" s="77"/>
      <c r="R187" s="77"/>
      <c r="S187" s="77"/>
      <c r="T187" s="77"/>
      <c r="U187" s="77"/>
      <c r="V187" s="77"/>
      <c r="W187" s="77"/>
      <c r="X187" s="78"/>
      <c r="Y187" s="38"/>
      <c r="Z187" s="38"/>
      <c r="AA187" s="38"/>
      <c r="AB187" s="38"/>
      <c r="AC187" s="38"/>
      <c r="AD187" s="38"/>
      <c r="AE187" s="38"/>
      <c r="AT187" s="19" t="s">
        <v>177</v>
      </c>
      <c r="AU187" s="19" t="s">
        <v>89</v>
      </c>
    </row>
    <row r="188" s="13" customFormat="1">
      <c r="A188" s="13"/>
      <c r="B188" s="228"/>
      <c r="C188" s="13"/>
      <c r="D188" s="219" t="s">
        <v>291</v>
      </c>
      <c r="E188" s="13"/>
      <c r="F188" s="230" t="s">
        <v>1643</v>
      </c>
      <c r="G188" s="13"/>
      <c r="H188" s="231">
        <v>361.04300000000001</v>
      </c>
      <c r="I188" s="232"/>
      <c r="J188" s="232"/>
      <c r="K188" s="13"/>
      <c r="L188" s="13"/>
      <c r="M188" s="228"/>
      <c r="N188" s="233"/>
      <c r="O188" s="234"/>
      <c r="P188" s="234"/>
      <c r="Q188" s="234"/>
      <c r="R188" s="234"/>
      <c r="S188" s="234"/>
      <c r="T188" s="234"/>
      <c r="U188" s="234"/>
      <c r="V188" s="234"/>
      <c r="W188" s="234"/>
      <c r="X188" s="235"/>
      <c r="Y188" s="13"/>
      <c r="Z188" s="13"/>
      <c r="AA188" s="13"/>
      <c r="AB188" s="13"/>
      <c r="AC188" s="13"/>
      <c r="AD188" s="13"/>
      <c r="AE188" s="13"/>
      <c r="AT188" s="229" t="s">
        <v>291</v>
      </c>
      <c r="AU188" s="229" t="s">
        <v>89</v>
      </c>
      <c r="AV188" s="13" t="s">
        <v>89</v>
      </c>
      <c r="AW188" s="13" t="s">
        <v>3</v>
      </c>
      <c r="AX188" s="13" t="s">
        <v>87</v>
      </c>
      <c r="AY188" s="229" t="s">
        <v>167</v>
      </c>
    </row>
    <row r="189" s="2" customFormat="1" ht="24" customHeight="1">
      <c r="A189" s="38"/>
      <c r="B189" s="204"/>
      <c r="C189" s="205" t="s">
        <v>235</v>
      </c>
      <c r="D189" s="205" t="s">
        <v>170</v>
      </c>
      <c r="E189" s="206" t="s">
        <v>1644</v>
      </c>
      <c r="F189" s="207" t="s">
        <v>1645</v>
      </c>
      <c r="G189" s="208" t="s">
        <v>286</v>
      </c>
      <c r="H189" s="209">
        <v>26.399999999999999</v>
      </c>
      <c r="I189" s="210"/>
      <c r="J189" s="210"/>
      <c r="K189" s="211">
        <f>ROUND(P189*H189,2)</f>
        <v>0</v>
      </c>
      <c r="L189" s="207" t="s">
        <v>174</v>
      </c>
      <c r="M189" s="39"/>
      <c r="N189" s="212" t="s">
        <v>1</v>
      </c>
      <c r="O189" s="213" t="s">
        <v>43</v>
      </c>
      <c r="P189" s="214">
        <f>I189+J189</f>
        <v>0</v>
      </c>
      <c r="Q189" s="214">
        <f>ROUND(I189*H189,2)</f>
        <v>0</v>
      </c>
      <c r="R189" s="214">
        <f>ROUND(J189*H189,2)</f>
        <v>0</v>
      </c>
      <c r="S189" s="77"/>
      <c r="T189" s="215">
        <f>S189*H189</f>
        <v>0</v>
      </c>
      <c r="U189" s="215">
        <v>2.45329</v>
      </c>
      <c r="V189" s="215">
        <f>U189*H189</f>
        <v>64.76685599999999</v>
      </c>
      <c r="W189" s="215">
        <v>0</v>
      </c>
      <c r="X189" s="216">
        <f>W189*H189</f>
        <v>0</v>
      </c>
      <c r="Y189" s="38"/>
      <c r="Z189" s="38"/>
      <c r="AA189" s="38"/>
      <c r="AB189" s="38"/>
      <c r="AC189" s="38"/>
      <c r="AD189" s="38"/>
      <c r="AE189" s="38"/>
      <c r="AR189" s="217" t="s">
        <v>185</v>
      </c>
      <c r="AT189" s="217" t="s">
        <v>170</v>
      </c>
      <c r="AU189" s="217" t="s">
        <v>89</v>
      </c>
      <c r="AY189" s="19" t="s">
        <v>167</v>
      </c>
      <c r="BE189" s="218">
        <f>IF(O189="základní",K189,0)</f>
        <v>0</v>
      </c>
      <c r="BF189" s="218">
        <f>IF(O189="snížená",K189,0)</f>
        <v>0</v>
      </c>
      <c r="BG189" s="218">
        <f>IF(O189="zákl. přenesená",K189,0)</f>
        <v>0</v>
      </c>
      <c r="BH189" s="218">
        <f>IF(O189="sníž. přenesená",K189,0)</f>
        <v>0</v>
      </c>
      <c r="BI189" s="218">
        <f>IF(O189="nulová",K189,0)</f>
        <v>0</v>
      </c>
      <c r="BJ189" s="19" t="s">
        <v>87</v>
      </c>
      <c r="BK189" s="218">
        <f>ROUND(P189*H189,2)</f>
        <v>0</v>
      </c>
      <c r="BL189" s="19" t="s">
        <v>185</v>
      </c>
      <c r="BM189" s="217" t="s">
        <v>1646</v>
      </c>
    </row>
    <row r="190" s="2" customFormat="1">
      <c r="A190" s="38"/>
      <c r="B190" s="39"/>
      <c r="C190" s="38"/>
      <c r="D190" s="219" t="s">
        <v>177</v>
      </c>
      <c r="E190" s="38"/>
      <c r="F190" s="220" t="s">
        <v>1647</v>
      </c>
      <c r="G190" s="38"/>
      <c r="H190" s="38"/>
      <c r="I190" s="134"/>
      <c r="J190" s="134"/>
      <c r="K190" s="38"/>
      <c r="L190" s="38"/>
      <c r="M190" s="39"/>
      <c r="N190" s="221"/>
      <c r="O190" s="222"/>
      <c r="P190" s="77"/>
      <c r="Q190" s="77"/>
      <c r="R190" s="77"/>
      <c r="S190" s="77"/>
      <c r="T190" s="77"/>
      <c r="U190" s="77"/>
      <c r="V190" s="77"/>
      <c r="W190" s="77"/>
      <c r="X190" s="78"/>
      <c r="Y190" s="38"/>
      <c r="Z190" s="38"/>
      <c r="AA190" s="38"/>
      <c r="AB190" s="38"/>
      <c r="AC190" s="38"/>
      <c r="AD190" s="38"/>
      <c r="AE190" s="38"/>
      <c r="AT190" s="19" t="s">
        <v>177</v>
      </c>
      <c r="AU190" s="19" t="s">
        <v>89</v>
      </c>
    </row>
    <row r="191" s="2" customFormat="1">
      <c r="A191" s="38"/>
      <c r="B191" s="39"/>
      <c r="C191" s="38"/>
      <c r="D191" s="219" t="s">
        <v>288</v>
      </c>
      <c r="E191" s="38"/>
      <c r="F191" s="223" t="s">
        <v>1648</v>
      </c>
      <c r="G191" s="38"/>
      <c r="H191" s="38"/>
      <c r="I191" s="134"/>
      <c r="J191" s="134"/>
      <c r="K191" s="38"/>
      <c r="L191" s="38"/>
      <c r="M191" s="39"/>
      <c r="N191" s="221"/>
      <c r="O191" s="222"/>
      <c r="P191" s="77"/>
      <c r="Q191" s="77"/>
      <c r="R191" s="77"/>
      <c r="S191" s="77"/>
      <c r="T191" s="77"/>
      <c r="U191" s="77"/>
      <c r="V191" s="77"/>
      <c r="W191" s="77"/>
      <c r="X191" s="78"/>
      <c r="Y191" s="38"/>
      <c r="Z191" s="38"/>
      <c r="AA191" s="38"/>
      <c r="AB191" s="38"/>
      <c r="AC191" s="38"/>
      <c r="AD191" s="38"/>
      <c r="AE191" s="38"/>
      <c r="AT191" s="19" t="s">
        <v>288</v>
      </c>
      <c r="AU191" s="19" t="s">
        <v>89</v>
      </c>
    </row>
    <row r="192" s="13" customFormat="1">
      <c r="A192" s="13"/>
      <c r="B192" s="228"/>
      <c r="C192" s="13"/>
      <c r="D192" s="219" t="s">
        <v>291</v>
      </c>
      <c r="E192" s="229" t="s">
        <v>1</v>
      </c>
      <c r="F192" s="230" t="s">
        <v>1649</v>
      </c>
      <c r="G192" s="13"/>
      <c r="H192" s="231">
        <v>24</v>
      </c>
      <c r="I192" s="232"/>
      <c r="J192" s="232"/>
      <c r="K192" s="13"/>
      <c r="L192" s="13"/>
      <c r="M192" s="228"/>
      <c r="N192" s="233"/>
      <c r="O192" s="234"/>
      <c r="P192" s="234"/>
      <c r="Q192" s="234"/>
      <c r="R192" s="234"/>
      <c r="S192" s="234"/>
      <c r="T192" s="234"/>
      <c r="U192" s="234"/>
      <c r="V192" s="234"/>
      <c r="W192" s="234"/>
      <c r="X192" s="235"/>
      <c r="Y192" s="13"/>
      <c r="Z192" s="13"/>
      <c r="AA192" s="13"/>
      <c r="AB192" s="13"/>
      <c r="AC192" s="13"/>
      <c r="AD192" s="13"/>
      <c r="AE192" s="13"/>
      <c r="AT192" s="229" t="s">
        <v>291</v>
      </c>
      <c r="AU192" s="229" t="s">
        <v>89</v>
      </c>
      <c r="AV192" s="13" t="s">
        <v>89</v>
      </c>
      <c r="AW192" s="13" t="s">
        <v>4</v>
      </c>
      <c r="AX192" s="13" t="s">
        <v>87</v>
      </c>
      <c r="AY192" s="229" t="s">
        <v>167</v>
      </c>
    </row>
    <row r="193" s="13" customFormat="1">
      <c r="A193" s="13"/>
      <c r="B193" s="228"/>
      <c r="C193" s="13"/>
      <c r="D193" s="219" t="s">
        <v>291</v>
      </c>
      <c r="E193" s="13"/>
      <c r="F193" s="230" t="s">
        <v>1650</v>
      </c>
      <c r="G193" s="13"/>
      <c r="H193" s="231">
        <v>26.399999999999999</v>
      </c>
      <c r="I193" s="232"/>
      <c r="J193" s="232"/>
      <c r="K193" s="13"/>
      <c r="L193" s="13"/>
      <c r="M193" s="228"/>
      <c r="N193" s="233"/>
      <c r="O193" s="234"/>
      <c r="P193" s="234"/>
      <c r="Q193" s="234"/>
      <c r="R193" s="234"/>
      <c r="S193" s="234"/>
      <c r="T193" s="234"/>
      <c r="U193" s="234"/>
      <c r="V193" s="234"/>
      <c r="W193" s="234"/>
      <c r="X193" s="235"/>
      <c r="Y193" s="13"/>
      <c r="Z193" s="13"/>
      <c r="AA193" s="13"/>
      <c r="AB193" s="13"/>
      <c r="AC193" s="13"/>
      <c r="AD193" s="13"/>
      <c r="AE193" s="13"/>
      <c r="AT193" s="229" t="s">
        <v>291</v>
      </c>
      <c r="AU193" s="229" t="s">
        <v>89</v>
      </c>
      <c r="AV193" s="13" t="s">
        <v>89</v>
      </c>
      <c r="AW193" s="13" t="s">
        <v>3</v>
      </c>
      <c r="AX193" s="13" t="s">
        <v>87</v>
      </c>
      <c r="AY193" s="229" t="s">
        <v>167</v>
      </c>
    </row>
    <row r="194" s="2" customFormat="1" ht="24" customHeight="1">
      <c r="A194" s="38"/>
      <c r="B194" s="204"/>
      <c r="C194" s="205" t="s">
        <v>9</v>
      </c>
      <c r="D194" s="205" t="s">
        <v>170</v>
      </c>
      <c r="E194" s="206" t="s">
        <v>1651</v>
      </c>
      <c r="F194" s="207" t="s">
        <v>1652</v>
      </c>
      <c r="G194" s="208" t="s">
        <v>344</v>
      </c>
      <c r="H194" s="209">
        <v>0.94299999999999995</v>
      </c>
      <c r="I194" s="210"/>
      <c r="J194" s="210"/>
      <c r="K194" s="211">
        <f>ROUND(P194*H194,2)</f>
        <v>0</v>
      </c>
      <c r="L194" s="207" t="s">
        <v>174</v>
      </c>
      <c r="M194" s="39"/>
      <c r="N194" s="212" t="s">
        <v>1</v>
      </c>
      <c r="O194" s="213" t="s">
        <v>43</v>
      </c>
      <c r="P194" s="214">
        <f>I194+J194</f>
        <v>0</v>
      </c>
      <c r="Q194" s="214">
        <f>ROUND(I194*H194,2)</f>
        <v>0</v>
      </c>
      <c r="R194" s="214">
        <f>ROUND(J194*H194,2)</f>
        <v>0</v>
      </c>
      <c r="S194" s="77"/>
      <c r="T194" s="215">
        <f>S194*H194</f>
        <v>0</v>
      </c>
      <c r="U194" s="215">
        <v>1.0601700000000001</v>
      </c>
      <c r="V194" s="215">
        <f>U194*H194</f>
        <v>0.99974030999999997</v>
      </c>
      <c r="W194" s="215">
        <v>0</v>
      </c>
      <c r="X194" s="216">
        <f>W194*H194</f>
        <v>0</v>
      </c>
      <c r="Y194" s="38"/>
      <c r="Z194" s="38"/>
      <c r="AA194" s="38"/>
      <c r="AB194" s="38"/>
      <c r="AC194" s="38"/>
      <c r="AD194" s="38"/>
      <c r="AE194" s="38"/>
      <c r="AR194" s="217" t="s">
        <v>185</v>
      </c>
      <c r="AT194" s="217" t="s">
        <v>170</v>
      </c>
      <c r="AU194" s="217" t="s">
        <v>89</v>
      </c>
      <c r="AY194" s="19" t="s">
        <v>167</v>
      </c>
      <c r="BE194" s="218">
        <f>IF(O194="základní",K194,0)</f>
        <v>0</v>
      </c>
      <c r="BF194" s="218">
        <f>IF(O194="snížená",K194,0)</f>
        <v>0</v>
      </c>
      <c r="BG194" s="218">
        <f>IF(O194="zákl. přenesená",K194,0)</f>
        <v>0</v>
      </c>
      <c r="BH194" s="218">
        <f>IF(O194="sníž. přenesená",K194,0)</f>
        <v>0</v>
      </c>
      <c r="BI194" s="218">
        <f>IF(O194="nulová",K194,0)</f>
        <v>0</v>
      </c>
      <c r="BJ194" s="19" t="s">
        <v>87</v>
      </c>
      <c r="BK194" s="218">
        <f>ROUND(P194*H194,2)</f>
        <v>0</v>
      </c>
      <c r="BL194" s="19" t="s">
        <v>185</v>
      </c>
      <c r="BM194" s="217" t="s">
        <v>1653</v>
      </c>
    </row>
    <row r="195" s="2" customFormat="1">
      <c r="A195" s="38"/>
      <c r="B195" s="39"/>
      <c r="C195" s="38"/>
      <c r="D195" s="219" t="s">
        <v>177</v>
      </c>
      <c r="E195" s="38"/>
      <c r="F195" s="220" t="s">
        <v>1654</v>
      </c>
      <c r="G195" s="38"/>
      <c r="H195" s="38"/>
      <c r="I195" s="134"/>
      <c r="J195" s="134"/>
      <c r="K195" s="38"/>
      <c r="L195" s="38"/>
      <c r="M195" s="39"/>
      <c r="N195" s="221"/>
      <c r="O195" s="222"/>
      <c r="P195" s="77"/>
      <c r="Q195" s="77"/>
      <c r="R195" s="77"/>
      <c r="S195" s="77"/>
      <c r="T195" s="77"/>
      <c r="U195" s="77"/>
      <c r="V195" s="77"/>
      <c r="W195" s="77"/>
      <c r="X195" s="78"/>
      <c r="Y195" s="38"/>
      <c r="Z195" s="38"/>
      <c r="AA195" s="38"/>
      <c r="AB195" s="38"/>
      <c r="AC195" s="38"/>
      <c r="AD195" s="38"/>
      <c r="AE195" s="38"/>
      <c r="AT195" s="19" t="s">
        <v>177</v>
      </c>
      <c r="AU195" s="19" t="s">
        <v>89</v>
      </c>
    </row>
    <row r="196" s="2" customFormat="1">
      <c r="A196" s="38"/>
      <c r="B196" s="39"/>
      <c r="C196" s="38"/>
      <c r="D196" s="219" t="s">
        <v>288</v>
      </c>
      <c r="E196" s="38"/>
      <c r="F196" s="223" t="s">
        <v>1655</v>
      </c>
      <c r="G196" s="38"/>
      <c r="H196" s="38"/>
      <c r="I196" s="134"/>
      <c r="J196" s="134"/>
      <c r="K196" s="38"/>
      <c r="L196" s="38"/>
      <c r="M196" s="39"/>
      <c r="N196" s="221"/>
      <c r="O196" s="222"/>
      <c r="P196" s="77"/>
      <c r="Q196" s="77"/>
      <c r="R196" s="77"/>
      <c r="S196" s="77"/>
      <c r="T196" s="77"/>
      <c r="U196" s="77"/>
      <c r="V196" s="77"/>
      <c r="W196" s="77"/>
      <c r="X196" s="78"/>
      <c r="Y196" s="38"/>
      <c r="Z196" s="38"/>
      <c r="AA196" s="38"/>
      <c r="AB196" s="38"/>
      <c r="AC196" s="38"/>
      <c r="AD196" s="38"/>
      <c r="AE196" s="38"/>
      <c r="AT196" s="19" t="s">
        <v>288</v>
      </c>
      <c r="AU196" s="19" t="s">
        <v>89</v>
      </c>
    </row>
    <row r="197" s="13" customFormat="1">
      <c r="A197" s="13"/>
      <c r="B197" s="228"/>
      <c r="C197" s="13"/>
      <c r="D197" s="219" t="s">
        <v>291</v>
      </c>
      <c r="E197" s="229" t="s">
        <v>1</v>
      </c>
      <c r="F197" s="230" t="s">
        <v>1656</v>
      </c>
      <c r="G197" s="13"/>
      <c r="H197" s="231">
        <v>0.252</v>
      </c>
      <c r="I197" s="232"/>
      <c r="J197" s="232"/>
      <c r="K197" s="13"/>
      <c r="L197" s="13"/>
      <c r="M197" s="228"/>
      <c r="N197" s="233"/>
      <c r="O197" s="234"/>
      <c r="P197" s="234"/>
      <c r="Q197" s="234"/>
      <c r="R197" s="234"/>
      <c r="S197" s="234"/>
      <c r="T197" s="234"/>
      <c r="U197" s="234"/>
      <c r="V197" s="234"/>
      <c r="W197" s="234"/>
      <c r="X197" s="235"/>
      <c r="Y197" s="13"/>
      <c r="Z197" s="13"/>
      <c r="AA197" s="13"/>
      <c r="AB197" s="13"/>
      <c r="AC197" s="13"/>
      <c r="AD197" s="13"/>
      <c r="AE197" s="13"/>
      <c r="AT197" s="229" t="s">
        <v>291</v>
      </c>
      <c r="AU197" s="229" t="s">
        <v>89</v>
      </c>
      <c r="AV197" s="13" t="s">
        <v>89</v>
      </c>
      <c r="AW197" s="13" t="s">
        <v>4</v>
      </c>
      <c r="AX197" s="13" t="s">
        <v>80</v>
      </c>
      <c r="AY197" s="229" t="s">
        <v>167</v>
      </c>
    </row>
    <row r="198" s="13" customFormat="1">
      <c r="A198" s="13"/>
      <c r="B198" s="228"/>
      <c r="C198" s="13"/>
      <c r="D198" s="219" t="s">
        <v>291</v>
      </c>
      <c r="E198" s="229" t="s">
        <v>1</v>
      </c>
      <c r="F198" s="230" t="s">
        <v>1657</v>
      </c>
      <c r="G198" s="13"/>
      <c r="H198" s="231">
        <v>0.052999999999999998</v>
      </c>
      <c r="I198" s="232"/>
      <c r="J198" s="232"/>
      <c r="K198" s="13"/>
      <c r="L198" s="13"/>
      <c r="M198" s="228"/>
      <c r="N198" s="233"/>
      <c r="O198" s="234"/>
      <c r="P198" s="234"/>
      <c r="Q198" s="234"/>
      <c r="R198" s="234"/>
      <c r="S198" s="234"/>
      <c r="T198" s="234"/>
      <c r="U198" s="234"/>
      <c r="V198" s="234"/>
      <c r="W198" s="234"/>
      <c r="X198" s="235"/>
      <c r="Y198" s="13"/>
      <c r="Z198" s="13"/>
      <c r="AA198" s="13"/>
      <c r="AB198" s="13"/>
      <c r="AC198" s="13"/>
      <c r="AD198" s="13"/>
      <c r="AE198" s="13"/>
      <c r="AT198" s="229" t="s">
        <v>291</v>
      </c>
      <c r="AU198" s="229" t="s">
        <v>89</v>
      </c>
      <c r="AV198" s="13" t="s">
        <v>89</v>
      </c>
      <c r="AW198" s="13" t="s">
        <v>4</v>
      </c>
      <c r="AX198" s="13" t="s">
        <v>80</v>
      </c>
      <c r="AY198" s="229" t="s">
        <v>167</v>
      </c>
    </row>
    <row r="199" s="13" customFormat="1">
      <c r="A199" s="13"/>
      <c r="B199" s="228"/>
      <c r="C199" s="13"/>
      <c r="D199" s="219" t="s">
        <v>291</v>
      </c>
      <c r="E199" s="229" t="s">
        <v>1</v>
      </c>
      <c r="F199" s="230" t="s">
        <v>1658</v>
      </c>
      <c r="G199" s="13"/>
      <c r="H199" s="231">
        <v>0.59299999999999997</v>
      </c>
      <c r="I199" s="232"/>
      <c r="J199" s="232"/>
      <c r="K199" s="13"/>
      <c r="L199" s="13"/>
      <c r="M199" s="228"/>
      <c r="N199" s="233"/>
      <c r="O199" s="234"/>
      <c r="P199" s="234"/>
      <c r="Q199" s="234"/>
      <c r="R199" s="234"/>
      <c r="S199" s="234"/>
      <c r="T199" s="234"/>
      <c r="U199" s="234"/>
      <c r="V199" s="234"/>
      <c r="W199" s="234"/>
      <c r="X199" s="235"/>
      <c r="Y199" s="13"/>
      <c r="Z199" s="13"/>
      <c r="AA199" s="13"/>
      <c r="AB199" s="13"/>
      <c r="AC199" s="13"/>
      <c r="AD199" s="13"/>
      <c r="AE199" s="13"/>
      <c r="AT199" s="229" t="s">
        <v>291</v>
      </c>
      <c r="AU199" s="229" t="s">
        <v>89</v>
      </c>
      <c r="AV199" s="13" t="s">
        <v>89</v>
      </c>
      <c r="AW199" s="13" t="s">
        <v>4</v>
      </c>
      <c r="AX199" s="13" t="s">
        <v>80</v>
      </c>
      <c r="AY199" s="229" t="s">
        <v>167</v>
      </c>
    </row>
    <row r="200" s="14" customFormat="1">
      <c r="A200" s="14"/>
      <c r="B200" s="236"/>
      <c r="C200" s="14"/>
      <c r="D200" s="219" t="s">
        <v>291</v>
      </c>
      <c r="E200" s="237" t="s">
        <v>1</v>
      </c>
      <c r="F200" s="238" t="s">
        <v>294</v>
      </c>
      <c r="G200" s="14"/>
      <c r="H200" s="239">
        <v>0.89800000000000002</v>
      </c>
      <c r="I200" s="240"/>
      <c r="J200" s="240"/>
      <c r="K200" s="14"/>
      <c r="L200" s="14"/>
      <c r="M200" s="236"/>
      <c r="N200" s="241"/>
      <c r="O200" s="242"/>
      <c r="P200" s="242"/>
      <c r="Q200" s="242"/>
      <c r="R200" s="242"/>
      <c r="S200" s="242"/>
      <c r="T200" s="242"/>
      <c r="U200" s="242"/>
      <c r="V200" s="242"/>
      <c r="W200" s="242"/>
      <c r="X200" s="243"/>
      <c r="Y200" s="14"/>
      <c r="Z200" s="14"/>
      <c r="AA200" s="14"/>
      <c r="AB200" s="14"/>
      <c r="AC200" s="14"/>
      <c r="AD200" s="14"/>
      <c r="AE200" s="14"/>
      <c r="AT200" s="237" t="s">
        <v>291</v>
      </c>
      <c r="AU200" s="237" t="s">
        <v>89</v>
      </c>
      <c r="AV200" s="14" t="s">
        <v>185</v>
      </c>
      <c r="AW200" s="14" t="s">
        <v>4</v>
      </c>
      <c r="AX200" s="14" t="s">
        <v>87</v>
      </c>
      <c r="AY200" s="237" t="s">
        <v>167</v>
      </c>
    </row>
    <row r="201" s="13" customFormat="1">
      <c r="A201" s="13"/>
      <c r="B201" s="228"/>
      <c r="C201" s="13"/>
      <c r="D201" s="219" t="s">
        <v>291</v>
      </c>
      <c r="E201" s="13"/>
      <c r="F201" s="230" t="s">
        <v>1659</v>
      </c>
      <c r="G201" s="13"/>
      <c r="H201" s="231">
        <v>0.94299999999999995</v>
      </c>
      <c r="I201" s="232"/>
      <c r="J201" s="232"/>
      <c r="K201" s="13"/>
      <c r="L201" s="13"/>
      <c r="M201" s="228"/>
      <c r="N201" s="233"/>
      <c r="O201" s="234"/>
      <c r="P201" s="234"/>
      <c r="Q201" s="234"/>
      <c r="R201" s="234"/>
      <c r="S201" s="234"/>
      <c r="T201" s="234"/>
      <c r="U201" s="234"/>
      <c r="V201" s="234"/>
      <c r="W201" s="234"/>
      <c r="X201" s="235"/>
      <c r="Y201" s="13"/>
      <c r="Z201" s="13"/>
      <c r="AA201" s="13"/>
      <c r="AB201" s="13"/>
      <c r="AC201" s="13"/>
      <c r="AD201" s="13"/>
      <c r="AE201" s="13"/>
      <c r="AT201" s="229" t="s">
        <v>291</v>
      </c>
      <c r="AU201" s="229" t="s">
        <v>89</v>
      </c>
      <c r="AV201" s="13" t="s">
        <v>89</v>
      </c>
      <c r="AW201" s="13" t="s">
        <v>3</v>
      </c>
      <c r="AX201" s="13" t="s">
        <v>87</v>
      </c>
      <c r="AY201" s="229" t="s">
        <v>167</v>
      </c>
    </row>
    <row r="202" s="12" customFormat="1" ht="22.8" customHeight="1">
      <c r="A202" s="12"/>
      <c r="B202" s="190"/>
      <c r="C202" s="12"/>
      <c r="D202" s="191" t="s">
        <v>79</v>
      </c>
      <c r="E202" s="202" t="s">
        <v>181</v>
      </c>
      <c r="F202" s="202" t="s">
        <v>1266</v>
      </c>
      <c r="G202" s="12"/>
      <c r="H202" s="12"/>
      <c r="I202" s="193"/>
      <c r="J202" s="193"/>
      <c r="K202" s="203">
        <f>BK202</f>
        <v>0</v>
      </c>
      <c r="L202" s="12"/>
      <c r="M202" s="190"/>
      <c r="N202" s="195"/>
      <c r="O202" s="196"/>
      <c r="P202" s="196"/>
      <c r="Q202" s="197">
        <f>SUM(Q203:Q241)</f>
        <v>0</v>
      </c>
      <c r="R202" s="197">
        <f>SUM(R203:R241)</f>
        <v>0</v>
      </c>
      <c r="S202" s="196"/>
      <c r="T202" s="198">
        <f>SUM(T203:T241)</f>
        <v>0</v>
      </c>
      <c r="U202" s="196"/>
      <c r="V202" s="198">
        <f>SUM(V203:V241)</f>
        <v>85.041653629999999</v>
      </c>
      <c r="W202" s="196"/>
      <c r="X202" s="199">
        <f>SUM(X203:X241)</f>
        <v>0</v>
      </c>
      <c r="Y202" s="12"/>
      <c r="Z202" s="12"/>
      <c r="AA202" s="12"/>
      <c r="AB202" s="12"/>
      <c r="AC202" s="12"/>
      <c r="AD202" s="12"/>
      <c r="AE202" s="12"/>
      <c r="AR202" s="191" t="s">
        <v>87</v>
      </c>
      <c r="AT202" s="200" t="s">
        <v>79</v>
      </c>
      <c r="AU202" s="200" t="s">
        <v>87</v>
      </c>
      <c r="AY202" s="191" t="s">
        <v>167</v>
      </c>
      <c r="BK202" s="201">
        <f>SUM(BK203:BK241)</f>
        <v>0</v>
      </c>
    </row>
    <row r="203" s="2" customFormat="1" ht="16.5" customHeight="1">
      <c r="A203" s="38"/>
      <c r="B203" s="204"/>
      <c r="C203" s="205" t="s">
        <v>246</v>
      </c>
      <c r="D203" s="205" t="s">
        <v>170</v>
      </c>
      <c r="E203" s="206" t="s">
        <v>1660</v>
      </c>
      <c r="F203" s="207" t="s">
        <v>1661</v>
      </c>
      <c r="G203" s="208" t="s">
        <v>305</v>
      </c>
      <c r="H203" s="209">
        <v>84.525000000000006</v>
      </c>
      <c r="I203" s="210"/>
      <c r="J203" s="210"/>
      <c r="K203" s="211">
        <f>ROUND(P203*H203,2)</f>
        <v>0</v>
      </c>
      <c r="L203" s="207" t="s">
        <v>1</v>
      </c>
      <c r="M203" s="39"/>
      <c r="N203" s="212" t="s">
        <v>1</v>
      </c>
      <c r="O203" s="213" t="s">
        <v>43</v>
      </c>
      <c r="P203" s="214">
        <f>I203+J203</f>
        <v>0</v>
      </c>
      <c r="Q203" s="214">
        <f>ROUND(I203*H203,2)</f>
        <v>0</v>
      </c>
      <c r="R203" s="214">
        <f>ROUND(J203*H203,2)</f>
        <v>0</v>
      </c>
      <c r="S203" s="77"/>
      <c r="T203" s="215">
        <f>S203*H203</f>
        <v>0</v>
      </c>
      <c r="U203" s="215">
        <v>0</v>
      </c>
      <c r="V203" s="215">
        <f>U203*H203</f>
        <v>0</v>
      </c>
      <c r="W203" s="215">
        <v>0</v>
      </c>
      <c r="X203" s="216">
        <f>W203*H203</f>
        <v>0</v>
      </c>
      <c r="Y203" s="38"/>
      <c r="Z203" s="38"/>
      <c r="AA203" s="38"/>
      <c r="AB203" s="38"/>
      <c r="AC203" s="38"/>
      <c r="AD203" s="38"/>
      <c r="AE203" s="38"/>
      <c r="AR203" s="217" t="s">
        <v>185</v>
      </c>
      <c r="AT203" s="217" t="s">
        <v>170</v>
      </c>
      <c r="AU203" s="217" t="s">
        <v>89</v>
      </c>
      <c r="AY203" s="19" t="s">
        <v>167</v>
      </c>
      <c r="BE203" s="218">
        <f>IF(O203="základní",K203,0)</f>
        <v>0</v>
      </c>
      <c r="BF203" s="218">
        <f>IF(O203="snížená",K203,0)</f>
        <v>0</v>
      </c>
      <c r="BG203" s="218">
        <f>IF(O203="zákl. přenesená",K203,0)</f>
        <v>0</v>
      </c>
      <c r="BH203" s="218">
        <f>IF(O203="sníž. přenesená",K203,0)</f>
        <v>0</v>
      </c>
      <c r="BI203" s="218">
        <f>IF(O203="nulová",K203,0)</f>
        <v>0</v>
      </c>
      <c r="BJ203" s="19" t="s">
        <v>87</v>
      </c>
      <c r="BK203" s="218">
        <f>ROUND(P203*H203,2)</f>
        <v>0</v>
      </c>
      <c r="BL203" s="19" t="s">
        <v>185</v>
      </c>
      <c r="BM203" s="217" t="s">
        <v>1662</v>
      </c>
    </row>
    <row r="204" s="2" customFormat="1">
      <c r="A204" s="38"/>
      <c r="B204" s="39"/>
      <c r="C204" s="38"/>
      <c r="D204" s="219" t="s">
        <v>177</v>
      </c>
      <c r="E204" s="38"/>
      <c r="F204" s="220" t="s">
        <v>1663</v>
      </c>
      <c r="G204" s="38"/>
      <c r="H204" s="38"/>
      <c r="I204" s="134"/>
      <c r="J204" s="134"/>
      <c r="K204" s="38"/>
      <c r="L204" s="38"/>
      <c r="M204" s="39"/>
      <c r="N204" s="221"/>
      <c r="O204" s="222"/>
      <c r="P204" s="77"/>
      <c r="Q204" s="77"/>
      <c r="R204" s="77"/>
      <c r="S204" s="77"/>
      <c r="T204" s="77"/>
      <c r="U204" s="77"/>
      <c r="V204" s="77"/>
      <c r="W204" s="77"/>
      <c r="X204" s="78"/>
      <c r="Y204" s="38"/>
      <c r="Z204" s="38"/>
      <c r="AA204" s="38"/>
      <c r="AB204" s="38"/>
      <c r="AC204" s="38"/>
      <c r="AD204" s="38"/>
      <c r="AE204" s="38"/>
      <c r="AT204" s="19" t="s">
        <v>177</v>
      </c>
      <c r="AU204" s="19" t="s">
        <v>89</v>
      </c>
    </row>
    <row r="205" s="2" customFormat="1">
      <c r="A205" s="38"/>
      <c r="B205" s="39"/>
      <c r="C205" s="38"/>
      <c r="D205" s="219" t="s">
        <v>189</v>
      </c>
      <c r="E205" s="38"/>
      <c r="F205" s="223" t="s">
        <v>1664</v>
      </c>
      <c r="G205" s="38"/>
      <c r="H205" s="38"/>
      <c r="I205" s="134"/>
      <c r="J205" s="134"/>
      <c r="K205" s="38"/>
      <c r="L205" s="38"/>
      <c r="M205" s="39"/>
      <c r="N205" s="221"/>
      <c r="O205" s="222"/>
      <c r="P205" s="77"/>
      <c r="Q205" s="77"/>
      <c r="R205" s="77"/>
      <c r="S205" s="77"/>
      <c r="T205" s="77"/>
      <c r="U205" s="77"/>
      <c r="V205" s="77"/>
      <c r="W205" s="77"/>
      <c r="X205" s="78"/>
      <c r="Y205" s="38"/>
      <c r="Z205" s="38"/>
      <c r="AA205" s="38"/>
      <c r="AB205" s="38"/>
      <c r="AC205" s="38"/>
      <c r="AD205" s="38"/>
      <c r="AE205" s="38"/>
      <c r="AT205" s="19" t="s">
        <v>189</v>
      </c>
      <c r="AU205" s="19" t="s">
        <v>89</v>
      </c>
    </row>
    <row r="206" s="13" customFormat="1">
      <c r="A206" s="13"/>
      <c r="B206" s="228"/>
      <c r="C206" s="13"/>
      <c r="D206" s="219" t="s">
        <v>291</v>
      </c>
      <c r="E206" s="229" t="s">
        <v>1</v>
      </c>
      <c r="F206" s="230" t="s">
        <v>1665</v>
      </c>
      <c r="G206" s="13"/>
      <c r="H206" s="231">
        <v>84.525000000000006</v>
      </c>
      <c r="I206" s="232"/>
      <c r="J206" s="232"/>
      <c r="K206" s="13"/>
      <c r="L206" s="13"/>
      <c r="M206" s="228"/>
      <c r="N206" s="233"/>
      <c r="O206" s="234"/>
      <c r="P206" s="234"/>
      <c r="Q206" s="234"/>
      <c r="R206" s="234"/>
      <c r="S206" s="234"/>
      <c r="T206" s="234"/>
      <c r="U206" s="234"/>
      <c r="V206" s="234"/>
      <c r="W206" s="234"/>
      <c r="X206" s="235"/>
      <c r="Y206" s="13"/>
      <c r="Z206" s="13"/>
      <c r="AA206" s="13"/>
      <c r="AB206" s="13"/>
      <c r="AC206" s="13"/>
      <c r="AD206" s="13"/>
      <c r="AE206" s="13"/>
      <c r="AT206" s="229" t="s">
        <v>291</v>
      </c>
      <c r="AU206" s="229" t="s">
        <v>89</v>
      </c>
      <c r="AV206" s="13" t="s">
        <v>89</v>
      </c>
      <c r="AW206" s="13" t="s">
        <v>4</v>
      </c>
      <c r="AX206" s="13" t="s">
        <v>87</v>
      </c>
      <c r="AY206" s="229" t="s">
        <v>167</v>
      </c>
    </row>
    <row r="207" s="2" customFormat="1" ht="24" customHeight="1">
      <c r="A207" s="38"/>
      <c r="B207" s="204"/>
      <c r="C207" s="205" t="s">
        <v>250</v>
      </c>
      <c r="D207" s="205" t="s">
        <v>170</v>
      </c>
      <c r="E207" s="206" t="s">
        <v>1666</v>
      </c>
      <c r="F207" s="207" t="s">
        <v>1667</v>
      </c>
      <c r="G207" s="208" t="s">
        <v>286</v>
      </c>
      <c r="H207" s="209">
        <v>32.377000000000002</v>
      </c>
      <c r="I207" s="210"/>
      <c r="J207" s="210"/>
      <c r="K207" s="211">
        <f>ROUND(P207*H207,2)</f>
        <v>0</v>
      </c>
      <c r="L207" s="207" t="s">
        <v>174</v>
      </c>
      <c r="M207" s="39"/>
      <c r="N207" s="212" t="s">
        <v>1</v>
      </c>
      <c r="O207" s="213" t="s">
        <v>43</v>
      </c>
      <c r="P207" s="214">
        <f>I207+J207</f>
        <v>0</v>
      </c>
      <c r="Q207" s="214">
        <f>ROUND(I207*H207,2)</f>
        <v>0</v>
      </c>
      <c r="R207" s="214">
        <f>ROUND(J207*H207,2)</f>
        <v>0</v>
      </c>
      <c r="S207" s="77"/>
      <c r="T207" s="215">
        <f>S207*H207</f>
        <v>0</v>
      </c>
      <c r="U207" s="215">
        <v>2.45329</v>
      </c>
      <c r="V207" s="215">
        <f>U207*H207</f>
        <v>79.43017033000001</v>
      </c>
      <c r="W207" s="215">
        <v>0</v>
      </c>
      <c r="X207" s="216">
        <f>W207*H207</f>
        <v>0</v>
      </c>
      <c r="Y207" s="38"/>
      <c r="Z207" s="38"/>
      <c r="AA207" s="38"/>
      <c r="AB207" s="38"/>
      <c r="AC207" s="38"/>
      <c r="AD207" s="38"/>
      <c r="AE207" s="38"/>
      <c r="AR207" s="217" t="s">
        <v>185</v>
      </c>
      <c r="AT207" s="217" t="s">
        <v>170</v>
      </c>
      <c r="AU207" s="217" t="s">
        <v>89</v>
      </c>
      <c r="AY207" s="19" t="s">
        <v>167</v>
      </c>
      <c r="BE207" s="218">
        <f>IF(O207="základní",K207,0)</f>
        <v>0</v>
      </c>
      <c r="BF207" s="218">
        <f>IF(O207="snížená",K207,0)</f>
        <v>0</v>
      </c>
      <c r="BG207" s="218">
        <f>IF(O207="zákl. přenesená",K207,0)</f>
        <v>0</v>
      </c>
      <c r="BH207" s="218">
        <f>IF(O207="sníž. přenesená",K207,0)</f>
        <v>0</v>
      </c>
      <c r="BI207" s="218">
        <f>IF(O207="nulová",K207,0)</f>
        <v>0</v>
      </c>
      <c r="BJ207" s="19" t="s">
        <v>87</v>
      </c>
      <c r="BK207" s="218">
        <f>ROUND(P207*H207,2)</f>
        <v>0</v>
      </c>
      <c r="BL207" s="19" t="s">
        <v>185</v>
      </c>
      <c r="BM207" s="217" t="s">
        <v>1668</v>
      </c>
    </row>
    <row r="208" s="2" customFormat="1">
      <c r="A208" s="38"/>
      <c r="B208" s="39"/>
      <c r="C208" s="38"/>
      <c r="D208" s="219" t="s">
        <v>177</v>
      </c>
      <c r="E208" s="38"/>
      <c r="F208" s="220" t="s">
        <v>1669</v>
      </c>
      <c r="G208" s="38"/>
      <c r="H208" s="38"/>
      <c r="I208" s="134"/>
      <c r="J208" s="134"/>
      <c r="K208" s="38"/>
      <c r="L208" s="38"/>
      <c r="M208" s="39"/>
      <c r="N208" s="221"/>
      <c r="O208" s="222"/>
      <c r="P208" s="77"/>
      <c r="Q208" s="77"/>
      <c r="R208" s="77"/>
      <c r="S208" s="77"/>
      <c r="T208" s="77"/>
      <c r="U208" s="77"/>
      <c r="V208" s="77"/>
      <c r="W208" s="77"/>
      <c r="X208" s="78"/>
      <c r="Y208" s="38"/>
      <c r="Z208" s="38"/>
      <c r="AA208" s="38"/>
      <c r="AB208" s="38"/>
      <c r="AC208" s="38"/>
      <c r="AD208" s="38"/>
      <c r="AE208" s="38"/>
      <c r="AT208" s="19" t="s">
        <v>177</v>
      </c>
      <c r="AU208" s="19" t="s">
        <v>89</v>
      </c>
    </row>
    <row r="209" s="2" customFormat="1">
      <c r="A209" s="38"/>
      <c r="B209" s="39"/>
      <c r="C209" s="38"/>
      <c r="D209" s="219" t="s">
        <v>288</v>
      </c>
      <c r="E209" s="38"/>
      <c r="F209" s="223" t="s">
        <v>1670</v>
      </c>
      <c r="G209" s="38"/>
      <c r="H209" s="38"/>
      <c r="I209" s="134"/>
      <c r="J209" s="134"/>
      <c r="K209" s="38"/>
      <c r="L209" s="38"/>
      <c r="M209" s="39"/>
      <c r="N209" s="221"/>
      <c r="O209" s="222"/>
      <c r="P209" s="77"/>
      <c r="Q209" s="77"/>
      <c r="R209" s="77"/>
      <c r="S209" s="77"/>
      <c r="T209" s="77"/>
      <c r="U209" s="77"/>
      <c r="V209" s="77"/>
      <c r="W209" s="77"/>
      <c r="X209" s="78"/>
      <c r="Y209" s="38"/>
      <c r="Z209" s="38"/>
      <c r="AA209" s="38"/>
      <c r="AB209" s="38"/>
      <c r="AC209" s="38"/>
      <c r="AD209" s="38"/>
      <c r="AE209" s="38"/>
      <c r="AT209" s="19" t="s">
        <v>288</v>
      </c>
      <c r="AU209" s="19" t="s">
        <v>89</v>
      </c>
    </row>
    <row r="210" s="13" customFormat="1">
      <c r="A210" s="13"/>
      <c r="B210" s="228"/>
      <c r="C210" s="13"/>
      <c r="D210" s="219" t="s">
        <v>291</v>
      </c>
      <c r="E210" s="229" t="s">
        <v>1</v>
      </c>
      <c r="F210" s="230" t="s">
        <v>1671</v>
      </c>
      <c r="G210" s="13"/>
      <c r="H210" s="231">
        <v>5.7960000000000003</v>
      </c>
      <c r="I210" s="232"/>
      <c r="J210" s="232"/>
      <c r="K210" s="13"/>
      <c r="L210" s="13"/>
      <c r="M210" s="228"/>
      <c r="N210" s="233"/>
      <c r="O210" s="234"/>
      <c r="P210" s="234"/>
      <c r="Q210" s="234"/>
      <c r="R210" s="234"/>
      <c r="S210" s="234"/>
      <c r="T210" s="234"/>
      <c r="U210" s="234"/>
      <c r="V210" s="234"/>
      <c r="W210" s="234"/>
      <c r="X210" s="235"/>
      <c r="Y210" s="13"/>
      <c r="Z210" s="13"/>
      <c r="AA210" s="13"/>
      <c r="AB210" s="13"/>
      <c r="AC210" s="13"/>
      <c r="AD210" s="13"/>
      <c r="AE210" s="13"/>
      <c r="AT210" s="229" t="s">
        <v>291</v>
      </c>
      <c r="AU210" s="229" t="s">
        <v>89</v>
      </c>
      <c r="AV210" s="13" t="s">
        <v>89</v>
      </c>
      <c r="AW210" s="13" t="s">
        <v>4</v>
      </c>
      <c r="AX210" s="13" t="s">
        <v>80</v>
      </c>
      <c r="AY210" s="229" t="s">
        <v>167</v>
      </c>
    </row>
    <row r="211" s="13" customFormat="1">
      <c r="A211" s="13"/>
      <c r="B211" s="228"/>
      <c r="C211" s="13"/>
      <c r="D211" s="219" t="s">
        <v>291</v>
      </c>
      <c r="E211" s="229" t="s">
        <v>1</v>
      </c>
      <c r="F211" s="230" t="s">
        <v>1672</v>
      </c>
      <c r="G211" s="13"/>
      <c r="H211" s="231">
        <v>10.616</v>
      </c>
      <c r="I211" s="232"/>
      <c r="J211" s="232"/>
      <c r="K211" s="13"/>
      <c r="L211" s="13"/>
      <c r="M211" s="228"/>
      <c r="N211" s="233"/>
      <c r="O211" s="234"/>
      <c r="P211" s="234"/>
      <c r="Q211" s="234"/>
      <c r="R211" s="234"/>
      <c r="S211" s="234"/>
      <c r="T211" s="234"/>
      <c r="U211" s="234"/>
      <c r="V211" s="234"/>
      <c r="W211" s="234"/>
      <c r="X211" s="235"/>
      <c r="Y211" s="13"/>
      <c r="Z211" s="13"/>
      <c r="AA211" s="13"/>
      <c r="AB211" s="13"/>
      <c r="AC211" s="13"/>
      <c r="AD211" s="13"/>
      <c r="AE211" s="13"/>
      <c r="AT211" s="229" t="s">
        <v>291</v>
      </c>
      <c r="AU211" s="229" t="s">
        <v>89</v>
      </c>
      <c r="AV211" s="13" t="s">
        <v>89</v>
      </c>
      <c r="AW211" s="13" t="s">
        <v>4</v>
      </c>
      <c r="AX211" s="13" t="s">
        <v>80</v>
      </c>
      <c r="AY211" s="229" t="s">
        <v>167</v>
      </c>
    </row>
    <row r="212" s="13" customFormat="1">
      <c r="A212" s="13"/>
      <c r="B212" s="228"/>
      <c r="C212" s="13"/>
      <c r="D212" s="219" t="s">
        <v>291</v>
      </c>
      <c r="E212" s="229" t="s">
        <v>1</v>
      </c>
      <c r="F212" s="230" t="s">
        <v>1673</v>
      </c>
      <c r="G212" s="13"/>
      <c r="H212" s="231">
        <v>15.965</v>
      </c>
      <c r="I212" s="232"/>
      <c r="J212" s="232"/>
      <c r="K212" s="13"/>
      <c r="L212" s="13"/>
      <c r="M212" s="228"/>
      <c r="N212" s="233"/>
      <c r="O212" s="234"/>
      <c r="P212" s="234"/>
      <c r="Q212" s="234"/>
      <c r="R212" s="234"/>
      <c r="S212" s="234"/>
      <c r="T212" s="234"/>
      <c r="U212" s="234"/>
      <c r="V212" s="234"/>
      <c r="W212" s="234"/>
      <c r="X212" s="235"/>
      <c r="Y212" s="13"/>
      <c r="Z212" s="13"/>
      <c r="AA212" s="13"/>
      <c r="AB212" s="13"/>
      <c r="AC212" s="13"/>
      <c r="AD212" s="13"/>
      <c r="AE212" s="13"/>
      <c r="AT212" s="229" t="s">
        <v>291</v>
      </c>
      <c r="AU212" s="229" t="s">
        <v>89</v>
      </c>
      <c r="AV212" s="13" t="s">
        <v>89</v>
      </c>
      <c r="AW212" s="13" t="s">
        <v>4</v>
      </c>
      <c r="AX212" s="13" t="s">
        <v>80</v>
      </c>
      <c r="AY212" s="229" t="s">
        <v>167</v>
      </c>
    </row>
    <row r="213" s="14" customFormat="1">
      <c r="A213" s="14"/>
      <c r="B213" s="236"/>
      <c r="C213" s="14"/>
      <c r="D213" s="219" t="s">
        <v>291</v>
      </c>
      <c r="E213" s="237" t="s">
        <v>1</v>
      </c>
      <c r="F213" s="238" t="s">
        <v>294</v>
      </c>
      <c r="G213" s="14"/>
      <c r="H213" s="239">
        <v>32.377000000000002</v>
      </c>
      <c r="I213" s="240"/>
      <c r="J213" s="240"/>
      <c r="K213" s="14"/>
      <c r="L213" s="14"/>
      <c r="M213" s="236"/>
      <c r="N213" s="241"/>
      <c r="O213" s="242"/>
      <c r="P213" s="242"/>
      <c r="Q213" s="242"/>
      <c r="R213" s="242"/>
      <c r="S213" s="242"/>
      <c r="T213" s="242"/>
      <c r="U213" s="242"/>
      <c r="V213" s="242"/>
      <c r="W213" s="242"/>
      <c r="X213" s="243"/>
      <c r="Y213" s="14"/>
      <c r="Z213" s="14"/>
      <c r="AA213" s="14"/>
      <c r="AB213" s="14"/>
      <c r="AC213" s="14"/>
      <c r="AD213" s="14"/>
      <c r="AE213" s="14"/>
      <c r="AT213" s="237" t="s">
        <v>291</v>
      </c>
      <c r="AU213" s="237" t="s">
        <v>89</v>
      </c>
      <c r="AV213" s="14" t="s">
        <v>185</v>
      </c>
      <c r="AW213" s="14" t="s">
        <v>4</v>
      </c>
      <c r="AX213" s="14" t="s">
        <v>87</v>
      </c>
      <c r="AY213" s="237" t="s">
        <v>167</v>
      </c>
    </row>
    <row r="214" s="2" customFormat="1" ht="24" customHeight="1">
      <c r="A214" s="38"/>
      <c r="B214" s="204"/>
      <c r="C214" s="205" t="s">
        <v>255</v>
      </c>
      <c r="D214" s="205" t="s">
        <v>170</v>
      </c>
      <c r="E214" s="206" t="s">
        <v>1674</v>
      </c>
      <c r="F214" s="207" t="s">
        <v>1675</v>
      </c>
      <c r="G214" s="208" t="s">
        <v>305</v>
      </c>
      <c r="H214" s="209">
        <v>45.884999999999998</v>
      </c>
      <c r="I214" s="210"/>
      <c r="J214" s="210"/>
      <c r="K214" s="211">
        <f>ROUND(P214*H214,2)</f>
        <v>0</v>
      </c>
      <c r="L214" s="207" t="s">
        <v>174</v>
      </c>
      <c r="M214" s="39"/>
      <c r="N214" s="212" t="s">
        <v>1</v>
      </c>
      <c r="O214" s="213" t="s">
        <v>43</v>
      </c>
      <c r="P214" s="214">
        <f>I214+J214</f>
        <v>0</v>
      </c>
      <c r="Q214" s="214">
        <f>ROUND(I214*H214,2)</f>
        <v>0</v>
      </c>
      <c r="R214" s="214">
        <f>ROUND(J214*H214,2)</f>
        <v>0</v>
      </c>
      <c r="S214" s="77"/>
      <c r="T214" s="215">
        <f>S214*H214</f>
        <v>0</v>
      </c>
      <c r="U214" s="215">
        <v>0.0027499999999999998</v>
      </c>
      <c r="V214" s="215">
        <f>U214*H214</f>
        <v>0.12618374999999998</v>
      </c>
      <c r="W214" s="215">
        <v>0</v>
      </c>
      <c r="X214" s="216">
        <f>W214*H214</f>
        <v>0</v>
      </c>
      <c r="Y214" s="38"/>
      <c r="Z214" s="38"/>
      <c r="AA214" s="38"/>
      <c r="AB214" s="38"/>
      <c r="AC214" s="38"/>
      <c r="AD214" s="38"/>
      <c r="AE214" s="38"/>
      <c r="AR214" s="217" t="s">
        <v>185</v>
      </c>
      <c r="AT214" s="217" t="s">
        <v>170</v>
      </c>
      <c r="AU214" s="217" t="s">
        <v>89</v>
      </c>
      <c r="AY214" s="19" t="s">
        <v>167</v>
      </c>
      <c r="BE214" s="218">
        <f>IF(O214="základní",K214,0)</f>
        <v>0</v>
      </c>
      <c r="BF214" s="218">
        <f>IF(O214="snížená",K214,0)</f>
        <v>0</v>
      </c>
      <c r="BG214" s="218">
        <f>IF(O214="zákl. přenesená",K214,0)</f>
        <v>0</v>
      </c>
      <c r="BH214" s="218">
        <f>IF(O214="sníž. přenesená",K214,0)</f>
        <v>0</v>
      </c>
      <c r="BI214" s="218">
        <f>IF(O214="nulová",K214,0)</f>
        <v>0</v>
      </c>
      <c r="BJ214" s="19" t="s">
        <v>87</v>
      </c>
      <c r="BK214" s="218">
        <f>ROUND(P214*H214,2)</f>
        <v>0</v>
      </c>
      <c r="BL214" s="19" t="s">
        <v>185</v>
      </c>
      <c r="BM214" s="217" t="s">
        <v>1676</v>
      </c>
    </row>
    <row r="215" s="2" customFormat="1">
      <c r="A215" s="38"/>
      <c r="B215" s="39"/>
      <c r="C215" s="38"/>
      <c r="D215" s="219" t="s">
        <v>177</v>
      </c>
      <c r="E215" s="38"/>
      <c r="F215" s="220" t="s">
        <v>1677</v>
      </c>
      <c r="G215" s="38"/>
      <c r="H215" s="38"/>
      <c r="I215" s="134"/>
      <c r="J215" s="134"/>
      <c r="K215" s="38"/>
      <c r="L215" s="38"/>
      <c r="M215" s="39"/>
      <c r="N215" s="221"/>
      <c r="O215" s="222"/>
      <c r="P215" s="77"/>
      <c r="Q215" s="77"/>
      <c r="R215" s="77"/>
      <c r="S215" s="77"/>
      <c r="T215" s="77"/>
      <c r="U215" s="77"/>
      <c r="V215" s="77"/>
      <c r="W215" s="77"/>
      <c r="X215" s="78"/>
      <c r="Y215" s="38"/>
      <c r="Z215" s="38"/>
      <c r="AA215" s="38"/>
      <c r="AB215" s="38"/>
      <c r="AC215" s="38"/>
      <c r="AD215" s="38"/>
      <c r="AE215" s="38"/>
      <c r="AT215" s="19" t="s">
        <v>177</v>
      </c>
      <c r="AU215" s="19" t="s">
        <v>89</v>
      </c>
    </row>
    <row r="216" s="2" customFormat="1">
      <c r="A216" s="38"/>
      <c r="B216" s="39"/>
      <c r="C216" s="38"/>
      <c r="D216" s="219" t="s">
        <v>288</v>
      </c>
      <c r="E216" s="38"/>
      <c r="F216" s="223" t="s">
        <v>1678</v>
      </c>
      <c r="G216" s="38"/>
      <c r="H216" s="38"/>
      <c r="I216" s="134"/>
      <c r="J216" s="134"/>
      <c r="K216" s="38"/>
      <c r="L216" s="38"/>
      <c r="M216" s="39"/>
      <c r="N216" s="221"/>
      <c r="O216" s="222"/>
      <c r="P216" s="77"/>
      <c r="Q216" s="77"/>
      <c r="R216" s="77"/>
      <c r="S216" s="77"/>
      <c r="T216" s="77"/>
      <c r="U216" s="77"/>
      <c r="V216" s="77"/>
      <c r="W216" s="77"/>
      <c r="X216" s="78"/>
      <c r="Y216" s="38"/>
      <c r="Z216" s="38"/>
      <c r="AA216" s="38"/>
      <c r="AB216" s="38"/>
      <c r="AC216" s="38"/>
      <c r="AD216" s="38"/>
      <c r="AE216" s="38"/>
      <c r="AT216" s="19" t="s">
        <v>288</v>
      </c>
      <c r="AU216" s="19" t="s">
        <v>89</v>
      </c>
    </row>
    <row r="217" s="13" customFormat="1">
      <c r="A217" s="13"/>
      <c r="B217" s="228"/>
      <c r="C217" s="13"/>
      <c r="D217" s="219" t="s">
        <v>291</v>
      </c>
      <c r="E217" s="229" t="s">
        <v>1</v>
      </c>
      <c r="F217" s="230" t="s">
        <v>1679</v>
      </c>
      <c r="G217" s="13"/>
      <c r="H217" s="231">
        <v>45.884999999999998</v>
      </c>
      <c r="I217" s="232"/>
      <c r="J217" s="232"/>
      <c r="K217" s="13"/>
      <c r="L217" s="13"/>
      <c r="M217" s="228"/>
      <c r="N217" s="233"/>
      <c r="O217" s="234"/>
      <c r="P217" s="234"/>
      <c r="Q217" s="234"/>
      <c r="R217" s="234"/>
      <c r="S217" s="234"/>
      <c r="T217" s="234"/>
      <c r="U217" s="234"/>
      <c r="V217" s="234"/>
      <c r="W217" s="234"/>
      <c r="X217" s="235"/>
      <c r="Y217" s="13"/>
      <c r="Z217" s="13"/>
      <c r="AA217" s="13"/>
      <c r="AB217" s="13"/>
      <c r="AC217" s="13"/>
      <c r="AD217" s="13"/>
      <c r="AE217" s="13"/>
      <c r="AT217" s="229" t="s">
        <v>291</v>
      </c>
      <c r="AU217" s="229" t="s">
        <v>89</v>
      </c>
      <c r="AV217" s="13" t="s">
        <v>89</v>
      </c>
      <c r="AW217" s="13" t="s">
        <v>4</v>
      </c>
      <c r="AX217" s="13" t="s">
        <v>87</v>
      </c>
      <c r="AY217" s="229" t="s">
        <v>167</v>
      </c>
    </row>
    <row r="218" s="2" customFormat="1" ht="24" customHeight="1">
      <c r="A218" s="38"/>
      <c r="B218" s="204"/>
      <c r="C218" s="205" t="s">
        <v>261</v>
      </c>
      <c r="D218" s="205" t="s">
        <v>170</v>
      </c>
      <c r="E218" s="206" t="s">
        <v>1680</v>
      </c>
      <c r="F218" s="207" t="s">
        <v>1681</v>
      </c>
      <c r="G218" s="208" t="s">
        <v>305</v>
      </c>
      <c r="H218" s="209">
        <v>45.884999999999998</v>
      </c>
      <c r="I218" s="210"/>
      <c r="J218" s="210"/>
      <c r="K218" s="211">
        <f>ROUND(P218*H218,2)</f>
        <v>0</v>
      </c>
      <c r="L218" s="207" t="s">
        <v>174</v>
      </c>
      <c r="M218" s="39"/>
      <c r="N218" s="212" t="s">
        <v>1</v>
      </c>
      <c r="O218" s="213" t="s">
        <v>43</v>
      </c>
      <c r="P218" s="214">
        <f>I218+J218</f>
        <v>0</v>
      </c>
      <c r="Q218" s="214">
        <f>ROUND(I218*H218,2)</f>
        <v>0</v>
      </c>
      <c r="R218" s="214">
        <f>ROUND(J218*H218,2)</f>
        <v>0</v>
      </c>
      <c r="S218" s="77"/>
      <c r="T218" s="215">
        <f>S218*H218</f>
        <v>0</v>
      </c>
      <c r="U218" s="215">
        <v>0</v>
      </c>
      <c r="V218" s="215">
        <f>U218*H218</f>
        <v>0</v>
      </c>
      <c r="W218" s="215">
        <v>0</v>
      </c>
      <c r="X218" s="216">
        <f>W218*H218</f>
        <v>0</v>
      </c>
      <c r="Y218" s="38"/>
      <c r="Z218" s="38"/>
      <c r="AA218" s="38"/>
      <c r="AB218" s="38"/>
      <c r="AC218" s="38"/>
      <c r="AD218" s="38"/>
      <c r="AE218" s="38"/>
      <c r="AR218" s="217" t="s">
        <v>185</v>
      </c>
      <c r="AT218" s="217" t="s">
        <v>170</v>
      </c>
      <c r="AU218" s="217" t="s">
        <v>89</v>
      </c>
      <c r="AY218" s="19" t="s">
        <v>167</v>
      </c>
      <c r="BE218" s="218">
        <f>IF(O218="základní",K218,0)</f>
        <v>0</v>
      </c>
      <c r="BF218" s="218">
        <f>IF(O218="snížená",K218,0)</f>
        <v>0</v>
      </c>
      <c r="BG218" s="218">
        <f>IF(O218="zákl. přenesená",K218,0)</f>
        <v>0</v>
      </c>
      <c r="BH218" s="218">
        <f>IF(O218="sníž. přenesená",K218,0)</f>
        <v>0</v>
      </c>
      <c r="BI218" s="218">
        <f>IF(O218="nulová",K218,0)</f>
        <v>0</v>
      </c>
      <c r="BJ218" s="19" t="s">
        <v>87</v>
      </c>
      <c r="BK218" s="218">
        <f>ROUND(P218*H218,2)</f>
        <v>0</v>
      </c>
      <c r="BL218" s="19" t="s">
        <v>185</v>
      </c>
      <c r="BM218" s="217" t="s">
        <v>1682</v>
      </c>
    </row>
    <row r="219" s="2" customFormat="1">
      <c r="A219" s="38"/>
      <c r="B219" s="39"/>
      <c r="C219" s="38"/>
      <c r="D219" s="219" t="s">
        <v>177</v>
      </c>
      <c r="E219" s="38"/>
      <c r="F219" s="220" t="s">
        <v>1683</v>
      </c>
      <c r="G219" s="38"/>
      <c r="H219" s="38"/>
      <c r="I219" s="134"/>
      <c r="J219" s="134"/>
      <c r="K219" s="38"/>
      <c r="L219" s="38"/>
      <c r="M219" s="39"/>
      <c r="N219" s="221"/>
      <c r="O219" s="222"/>
      <c r="P219" s="77"/>
      <c r="Q219" s="77"/>
      <c r="R219" s="77"/>
      <c r="S219" s="77"/>
      <c r="T219" s="77"/>
      <c r="U219" s="77"/>
      <c r="V219" s="77"/>
      <c r="W219" s="77"/>
      <c r="X219" s="78"/>
      <c r="Y219" s="38"/>
      <c r="Z219" s="38"/>
      <c r="AA219" s="38"/>
      <c r="AB219" s="38"/>
      <c r="AC219" s="38"/>
      <c r="AD219" s="38"/>
      <c r="AE219" s="38"/>
      <c r="AT219" s="19" t="s">
        <v>177</v>
      </c>
      <c r="AU219" s="19" t="s">
        <v>89</v>
      </c>
    </row>
    <row r="220" s="2" customFormat="1">
      <c r="A220" s="38"/>
      <c r="B220" s="39"/>
      <c r="C220" s="38"/>
      <c r="D220" s="219" t="s">
        <v>288</v>
      </c>
      <c r="E220" s="38"/>
      <c r="F220" s="223" t="s">
        <v>1678</v>
      </c>
      <c r="G220" s="38"/>
      <c r="H220" s="38"/>
      <c r="I220" s="134"/>
      <c r="J220" s="134"/>
      <c r="K220" s="38"/>
      <c r="L220" s="38"/>
      <c r="M220" s="39"/>
      <c r="N220" s="221"/>
      <c r="O220" s="222"/>
      <c r="P220" s="77"/>
      <c r="Q220" s="77"/>
      <c r="R220" s="77"/>
      <c r="S220" s="77"/>
      <c r="T220" s="77"/>
      <c r="U220" s="77"/>
      <c r="V220" s="77"/>
      <c r="W220" s="77"/>
      <c r="X220" s="78"/>
      <c r="Y220" s="38"/>
      <c r="Z220" s="38"/>
      <c r="AA220" s="38"/>
      <c r="AB220" s="38"/>
      <c r="AC220" s="38"/>
      <c r="AD220" s="38"/>
      <c r="AE220" s="38"/>
      <c r="AT220" s="19" t="s">
        <v>288</v>
      </c>
      <c r="AU220" s="19" t="s">
        <v>89</v>
      </c>
    </row>
    <row r="221" s="13" customFormat="1">
      <c r="A221" s="13"/>
      <c r="B221" s="228"/>
      <c r="C221" s="13"/>
      <c r="D221" s="219" t="s">
        <v>291</v>
      </c>
      <c r="E221" s="229" t="s">
        <v>1</v>
      </c>
      <c r="F221" s="230" t="s">
        <v>1679</v>
      </c>
      <c r="G221" s="13"/>
      <c r="H221" s="231">
        <v>45.884999999999998</v>
      </c>
      <c r="I221" s="232"/>
      <c r="J221" s="232"/>
      <c r="K221" s="13"/>
      <c r="L221" s="13"/>
      <c r="M221" s="228"/>
      <c r="N221" s="233"/>
      <c r="O221" s="234"/>
      <c r="P221" s="234"/>
      <c r="Q221" s="234"/>
      <c r="R221" s="234"/>
      <c r="S221" s="234"/>
      <c r="T221" s="234"/>
      <c r="U221" s="234"/>
      <c r="V221" s="234"/>
      <c r="W221" s="234"/>
      <c r="X221" s="235"/>
      <c r="Y221" s="13"/>
      <c r="Z221" s="13"/>
      <c r="AA221" s="13"/>
      <c r="AB221" s="13"/>
      <c r="AC221" s="13"/>
      <c r="AD221" s="13"/>
      <c r="AE221" s="13"/>
      <c r="AT221" s="229" t="s">
        <v>291</v>
      </c>
      <c r="AU221" s="229" t="s">
        <v>89</v>
      </c>
      <c r="AV221" s="13" t="s">
        <v>89</v>
      </c>
      <c r="AW221" s="13" t="s">
        <v>4</v>
      </c>
      <c r="AX221" s="13" t="s">
        <v>87</v>
      </c>
      <c r="AY221" s="229" t="s">
        <v>167</v>
      </c>
    </row>
    <row r="222" s="2" customFormat="1" ht="24" customHeight="1">
      <c r="A222" s="38"/>
      <c r="B222" s="204"/>
      <c r="C222" s="205" t="s">
        <v>266</v>
      </c>
      <c r="D222" s="205" t="s">
        <v>170</v>
      </c>
      <c r="E222" s="206" t="s">
        <v>1684</v>
      </c>
      <c r="F222" s="207" t="s">
        <v>1685</v>
      </c>
      <c r="G222" s="208" t="s">
        <v>344</v>
      </c>
      <c r="H222" s="209">
        <v>2.5870000000000002</v>
      </c>
      <c r="I222" s="210"/>
      <c r="J222" s="210"/>
      <c r="K222" s="211">
        <f>ROUND(P222*H222,2)</f>
        <v>0</v>
      </c>
      <c r="L222" s="207" t="s">
        <v>174</v>
      </c>
      <c r="M222" s="39"/>
      <c r="N222" s="212" t="s">
        <v>1</v>
      </c>
      <c r="O222" s="213" t="s">
        <v>43</v>
      </c>
      <c r="P222" s="214">
        <f>I222+J222</f>
        <v>0</v>
      </c>
      <c r="Q222" s="214">
        <f>ROUND(I222*H222,2)</f>
        <v>0</v>
      </c>
      <c r="R222" s="214">
        <f>ROUND(J222*H222,2)</f>
        <v>0</v>
      </c>
      <c r="S222" s="77"/>
      <c r="T222" s="215">
        <f>S222*H222</f>
        <v>0</v>
      </c>
      <c r="U222" s="215">
        <v>1.04881</v>
      </c>
      <c r="V222" s="215">
        <f>U222*H222</f>
        <v>2.7132714700000005</v>
      </c>
      <c r="W222" s="215">
        <v>0</v>
      </c>
      <c r="X222" s="216">
        <f>W222*H222</f>
        <v>0</v>
      </c>
      <c r="Y222" s="38"/>
      <c r="Z222" s="38"/>
      <c r="AA222" s="38"/>
      <c r="AB222" s="38"/>
      <c r="AC222" s="38"/>
      <c r="AD222" s="38"/>
      <c r="AE222" s="38"/>
      <c r="AR222" s="217" t="s">
        <v>185</v>
      </c>
      <c r="AT222" s="217" t="s">
        <v>170</v>
      </c>
      <c r="AU222" s="217" t="s">
        <v>89</v>
      </c>
      <c r="AY222" s="19" t="s">
        <v>167</v>
      </c>
      <c r="BE222" s="218">
        <f>IF(O222="základní",K222,0)</f>
        <v>0</v>
      </c>
      <c r="BF222" s="218">
        <f>IF(O222="snížená",K222,0)</f>
        <v>0</v>
      </c>
      <c r="BG222" s="218">
        <f>IF(O222="zákl. přenesená",K222,0)</f>
        <v>0</v>
      </c>
      <c r="BH222" s="218">
        <f>IF(O222="sníž. přenesená",K222,0)</f>
        <v>0</v>
      </c>
      <c r="BI222" s="218">
        <f>IF(O222="nulová",K222,0)</f>
        <v>0</v>
      </c>
      <c r="BJ222" s="19" t="s">
        <v>87</v>
      </c>
      <c r="BK222" s="218">
        <f>ROUND(P222*H222,2)</f>
        <v>0</v>
      </c>
      <c r="BL222" s="19" t="s">
        <v>185</v>
      </c>
      <c r="BM222" s="217" t="s">
        <v>1686</v>
      </c>
    </row>
    <row r="223" s="2" customFormat="1">
      <c r="A223" s="38"/>
      <c r="B223" s="39"/>
      <c r="C223" s="38"/>
      <c r="D223" s="219" t="s">
        <v>177</v>
      </c>
      <c r="E223" s="38"/>
      <c r="F223" s="220" t="s">
        <v>1687</v>
      </c>
      <c r="G223" s="38"/>
      <c r="H223" s="38"/>
      <c r="I223" s="134"/>
      <c r="J223" s="134"/>
      <c r="K223" s="38"/>
      <c r="L223" s="38"/>
      <c r="M223" s="39"/>
      <c r="N223" s="221"/>
      <c r="O223" s="222"/>
      <c r="P223" s="77"/>
      <c r="Q223" s="77"/>
      <c r="R223" s="77"/>
      <c r="S223" s="77"/>
      <c r="T223" s="77"/>
      <c r="U223" s="77"/>
      <c r="V223" s="77"/>
      <c r="W223" s="77"/>
      <c r="X223" s="78"/>
      <c r="Y223" s="38"/>
      <c r="Z223" s="38"/>
      <c r="AA223" s="38"/>
      <c r="AB223" s="38"/>
      <c r="AC223" s="38"/>
      <c r="AD223" s="38"/>
      <c r="AE223" s="38"/>
      <c r="AT223" s="19" t="s">
        <v>177</v>
      </c>
      <c r="AU223" s="19" t="s">
        <v>89</v>
      </c>
    </row>
    <row r="224" s="13" customFormat="1">
      <c r="A224" s="13"/>
      <c r="B224" s="228"/>
      <c r="C224" s="13"/>
      <c r="D224" s="219" t="s">
        <v>291</v>
      </c>
      <c r="E224" s="229" t="s">
        <v>1</v>
      </c>
      <c r="F224" s="230" t="s">
        <v>1688</v>
      </c>
      <c r="G224" s="13"/>
      <c r="H224" s="231">
        <v>2.5870000000000002</v>
      </c>
      <c r="I224" s="232"/>
      <c r="J224" s="232"/>
      <c r="K224" s="13"/>
      <c r="L224" s="13"/>
      <c r="M224" s="228"/>
      <c r="N224" s="233"/>
      <c r="O224" s="234"/>
      <c r="P224" s="234"/>
      <c r="Q224" s="234"/>
      <c r="R224" s="234"/>
      <c r="S224" s="234"/>
      <c r="T224" s="234"/>
      <c r="U224" s="234"/>
      <c r="V224" s="234"/>
      <c r="W224" s="234"/>
      <c r="X224" s="235"/>
      <c r="Y224" s="13"/>
      <c r="Z224" s="13"/>
      <c r="AA224" s="13"/>
      <c r="AB224" s="13"/>
      <c r="AC224" s="13"/>
      <c r="AD224" s="13"/>
      <c r="AE224" s="13"/>
      <c r="AT224" s="229" t="s">
        <v>291</v>
      </c>
      <c r="AU224" s="229" t="s">
        <v>89</v>
      </c>
      <c r="AV224" s="13" t="s">
        <v>89</v>
      </c>
      <c r="AW224" s="13" t="s">
        <v>4</v>
      </c>
      <c r="AX224" s="13" t="s">
        <v>87</v>
      </c>
      <c r="AY224" s="229" t="s">
        <v>167</v>
      </c>
    </row>
    <row r="225" s="2" customFormat="1" ht="24" customHeight="1">
      <c r="A225" s="38"/>
      <c r="B225" s="204"/>
      <c r="C225" s="205" t="s">
        <v>8</v>
      </c>
      <c r="D225" s="205" t="s">
        <v>170</v>
      </c>
      <c r="E225" s="206" t="s">
        <v>1689</v>
      </c>
      <c r="F225" s="207" t="s">
        <v>1690</v>
      </c>
      <c r="G225" s="208" t="s">
        <v>500</v>
      </c>
      <c r="H225" s="209">
        <v>16</v>
      </c>
      <c r="I225" s="210"/>
      <c r="J225" s="210"/>
      <c r="K225" s="211">
        <f>ROUND(P225*H225,2)</f>
        <v>0</v>
      </c>
      <c r="L225" s="207" t="s">
        <v>174</v>
      </c>
      <c r="M225" s="39"/>
      <c r="N225" s="212" t="s">
        <v>1</v>
      </c>
      <c r="O225" s="213" t="s">
        <v>43</v>
      </c>
      <c r="P225" s="214">
        <f>I225+J225</f>
        <v>0</v>
      </c>
      <c r="Q225" s="214">
        <f>ROUND(I225*H225,2)</f>
        <v>0</v>
      </c>
      <c r="R225" s="214">
        <f>ROUND(J225*H225,2)</f>
        <v>0</v>
      </c>
      <c r="S225" s="77"/>
      <c r="T225" s="215">
        <f>S225*H225</f>
        <v>0</v>
      </c>
      <c r="U225" s="215">
        <v>0.00044000000000000002</v>
      </c>
      <c r="V225" s="215">
        <f>U225*H225</f>
        <v>0.0070400000000000003</v>
      </c>
      <c r="W225" s="215">
        <v>0</v>
      </c>
      <c r="X225" s="216">
        <f>W225*H225</f>
        <v>0</v>
      </c>
      <c r="Y225" s="38"/>
      <c r="Z225" s="38"/>
      <c r="AA225" s="38"/>
      <c r="AB225" s="38"/>
      <c r="AC225" s="38"/>
      <c r="AD225" s="38"/>
      <c r="AE225" s="38"/>
      <c r="AR225" s="217" t="s">
        <v>185</v>
      </c>
      <c r="AT225" s="217" t="s">
        <v>170</v>
      </c>
      <c r="AU225" s="217" t="s">
        <v>89</v>
      </c>
      <c r="AY225" s="19" t="s">
        <v>167</v>
      </c>
      <c r="BE225" s="218">
        <f>IF(O225="základní",K225,0)</f>
        <v>0</v>
      </c>
      <c r="BF225" s="218">
        <f>IF(O225="snížená",K225,0)</f>
        <v>0</v>
      </c>
      <c r="BG225" s="218">
        <f>IF(O225="zákl. přenesená",K225,0)</f>
        <v>0</v>
      </c>
      <c r="BH225" s="218">
        <f>IF(O225="sníž. přenesená",K225,0)</f>
        <v>0</v>
      </c>
      <c r="BI225" s="218">
        <f>IF(O225="nulová",K225,0)</f>
        <v>0</v>
      </c>
      <c r="BJ225" s="19" t="s">
        <v>87</v>
      </c>
      <c r="BK225" s="218">
        <f>ROUND(P225*H225,2)</f>
        <v>0</v>
      </c>
      <c r="BL225" s="19" t="s">
        <v>185</v>
      </c>
      <c r="BM225" s="217" t="s">
        <v>1691</v>
      </c>
    </row>
    <row r="226" s="2" customFormat="1">
      <c r="A226" s="38"/>
      <c r="B226" s="39"/>
      <c r="C226" s="38"/>
      <c r="D226" s="219" t="s">
        <v>177</v>
      </c>
      <c r="E226" s="38"/>
      <c r="F226" s="220" t="s">
        <v>1692</v>
      </c>
      <c r="G226" s="38"/>
      <c r="H226" s="38"/>
      <c r="I226" s="134"/>
      <c r="J226" s="134"/>
      <c r="K226" s="38"/>
      <c r="L226" s="38"/>
      <c r="M226" s="39"/>
      <c r="N226" s="221"/>
      <c r="O226" s="222"/>
      <c r="P226" s="77"/>
      <c r="Q226" s="77"/>
      <c r="R226" s="77"/>
      <c r="S226" s="77"/>
      <c r="T226" s="77"/>
      <c r="U226" s="77"/>
      <c r="V226" s="77"/>
      <c r="W226" s="77"/>
      <c r="X226" s="78"/>
      <c r="Y226" s="38"/>
      <c r="Z226" s="38"/>
      <c r="AA226" s="38"/>
      <c r="AB226" s="38"/>
      <c r="AC226" s="38"/>
      <c r="AD226" s="38"/>
      <c r="AE226" s="38"/>
      <c r="AT226" s="19" t="s">
        <v>177</v>
      </c>
      <c r="AU226" s="19" t="s">
        <v>89</v>
      </c>
    </row>
    <row r="227" s="2" customFormat="1">
      <c r="A227" s="38"/>
      <c r="B227" s="39"/>
      <c r="C227" s="38"/>
      <c r="D227" s="219" t="s">
        <v>288</v>
      </c>
      <c r="E227" s="38"/>
      <c r="F227" s="223" t="s">
        <v>1693</v>
      </c>
      <c r="G227" s="38"/>
      <c r="H227" s="38"/>
      <c r="I227" s="134"/>
      <c r="J227" s="134"/>
      <c r="K227" s="38"/>
      <c r="L227" s="38"/>
      <c r="M227" s="39"/>
      <c r="N227" s="221"/>
      <c r="O227" s="222"/>
      <c r="P227" s="77"/>
      <c r="Q227" s="77"/>
      <c r="R227" s="77"/>
      <c r="S227" s="77"/>
      <c r="T227" s="77"/>
      <c r="U227" s="77"/>
      <c r="V227" s="77"/>
      <c r="W227" s="77"/>
      <c r="X227" s="78"/>
      <c r="Y227" s="38"/>
      <c r="Z227" s="38"/>
      <c r="AA227" s="38"/>
      <c r="AB227" s="38"/>
      <c r="AC227" s="38"/>
      <c r="AD227" s="38"/>
      <c r="AE227" s="38"/>
      <c r="AT227" s="19" t="s">
        <v>288</v>
      </c>
      <c r="AU227" s="19" t="s">
        <v>89</v>
      </c>
    </row>
    <row r="228" s="2" customFormat="1" ht="24" customHeight="1">
      <c r="A228" s="38"/>
      <c r="B228" s="204"/>
      <c r="C228" s="260" t="s">
        <v>420</v>
      </c>
      <c r="D228" s="260" t="s">
        <v>648</v>
      </c>
      <c r="E228" s="261" t="s">
        <v>1694</v>
      </c>
      <c r="F228" s="262" t="s">
        <v>1695</v>
      </c>
      <c r="G228" s="263" t="s">
        <v>500</v>
      </c>
      <c r="H228" s="264">
        <v>16</v>
      </c>
      <c r="I228" s="265"/>
      <c r="J228" s="266"/>
      <c r="K228" s="267">
        <f>ROUND(P228*H228,2)</f>
        <v>0</v>
      </c>
      <c r="L228" s="262" t="s">
        <v>174</v>
      </c>
      <c r="M228" s="268"/>
      <c r="N228" s="269" t="s">
        <v>1</v>
      </c>
      <c r="O228" s="213" t="s">
        <v>43</v>
      </c>
      <c r="P228" s="214">
        <f>I228+J228</f>
        <v>0</v>
      </c>
      <c r="Q228" s="214">
        <f>ROUND(I228*H228,2)</f>
        <v>0</v>
      </c>
      <c r="R228" s="214">
        <f>ROUND(J228*H228,2)</f>
        <v>0</v>
      </c>
      <c r="S228" s="77"/>
      <c r="T228" s="215">
        <f>S228*H228</f>
        <v>0</v>
      </c>
      <c r="U228" s="215">
        <v>0.01214</v>
      </c>
      <c r="V228" s="215">
        <f>U228*H228</f>
        <v>0.19424</v>
      </c>
      <c r="W228" s="215">
        <v>0</v>
      </c>
      <c r="X228" s="216">
        <f>W228*H228</f>
        <v>0</v>
      </c>
      <c r="Y228" s="38"/>
      <c r="Z228" s="38"/>
      <c r="AA228" s="38"/>
      <c r="AB228" s="38"/>
      <c r="AC228" s="38"/>
      <c r="AD228" s="38"/>
      <c r="AE228" s="38"/>
      <c r="AR228" s="217" t="s">
        <v>207</v>
      </c>
      <c r="AT228" s="217" t="s">
        <v>648</v>
      </c>
      <c r="AU228" s="217" t="s">
        <v>89</v>
      </c>
      <c r="AY228" s="19" t="s">
        <v>167</v>
      </c>
      <c r="BE228" s="218">
        <f>IF(O228="základní",K228,0)</f>
        <v>0</v>
      </c>
      <c r="BF228" s="218">
        <f>IF(O228="snížená",K228,0)</f>
        <v>0</v>
      </c>
      <c r="BG228" s="218">
        <f>IF(O228="zákl. přenesená",K228,0)</f>
        <v>0</v>
      </c>
      <c r="BH228" s="218">
        <f>IF(O228="sníž. přenesená",K228,0)</f>
        <v>0</v>
      </c>
      <c r="BI228" s="218">
        <f>IF(O228="nulová",K228,0)</f>
        <v>0</v>
      </c>
      <c r="BJ228" s="19" t="s">
        <v>87</v>
      </c>
      <c r="BK228" s="218">
        <f>ROUND(P228*H228,2)</f>
        <v>0</v>
      </c>
      <c r="BL228" s="19" t="s">
        <v>185</v>
      </c>
      <c r="BM228" s="217" t="s">
        <v>1696</v>
      </c>
    </row>
    <row r="229" s="2" customFormat="1">
      <c r="A229" s="38"/>
      <c r="B229" s="39"/>
      <c r="C229" s="38"/>
      <c r="D229" s="219" t="s">
        <v>177</v>
      </c>
      <c r="E229" s="38"/>
      <c r="F229" s="220" t="s">
        <v>1695</v>
      </c>
      <c r="G229" s="38"/>
      <c r="H229" s="38"/>
      <c r="I229" s="134"/>
      <c r="J229" s="134"/>
      <c r="K229" s="38"/>
      <c r="L229" s="38"/>
      <c r="M229" s="39"/>
      <c r="N229" s="221"/>
      <c r="O229" s="222"/>
      <c r="P229" s="77"/>
      <c r="Q229" s="77"/>
      <c r="R229" s="77"/>
      <c r="S229" s="77"/>
      <c r="T229" s="77"/>
      <c r="U229" s="77"/>
      <c r="V229" s="77"/>
      <c r="W229" s="77"/>
      <c r="X229" s="78"/>
      <c r="Y229" s="38"/>
      <c r="Z229" s="38"/>
      <c r="AA229" s="38"/>
      <c r="AB229" s="38"/>
      <c r="AC229" s="38"/>
      <c r="AD229" s="38"/>
      <c r="AE229" s="38"/>
      <c r="AT229" s="19" t="s">
        <v>177</v>
      </c>
      <c r="AU229" s="19" t="s">
        <v>89</v>
      </c>
    </row>
    <row r="230" s="2" customFormat="1" ht="24" customHeight="1">
      <c r="A230" s="38"/>
      <c r="B230" s="204"/>
      <c r="C230" s="205" t="s">
        <v>428</v>
      </c>
      <c r="D230" s="205" t="s">
        <v>170</v>
      </c>
      <c r="E230" s="206" t="s">
        <v>1697</v>
      </c>
      <c r="F230" s="207" t="s">
        <v>1698</v>
      </c>
      <c r="G230" s="208" t="s">
        <v>305</v>
      </c>
      <c r="H230" s="209">
        <v>66.140000000000001</v>
      </c>
      <c r="I230" s="210"/>
      <c r="J230" s="210"/>
      <c r="K230" s="211">
        <f>ROUND(P230*H230,2)</f>
        <v>0</v>
      </c>
      <c r="L230" s="207" t="s">
        <v>174</v>
      </c>
      <c r="M230" s="39"/>
      <c r="N230" s="212" t="s">
        <v>1</v>
      </c>
      <c r="O230" s="213" t="s">
        <v>43</v>
      </c>
      <c r="P230" s="214">
        <f>I230+J230</f>
        <v>0</v>
      </c>
      <c r="Q230" s="214">
        <f>ROUND(I230*H230,2)</f>
        <v>0</v>
      </c>
      <c r="R230" s="214">
        <f>ROUND(J230*H230,2)</f>
        <v>0</v>
      </c>
      <c r="S230" s="77"/>
      <c r="T230" s="215">
        <f>S230*H230</f>
        <v>0</v>
      </c>
      <c r="U230" s="215">
        <v>0</v>
      </c>
      <c r="V230" s="215">
        <f>U230*H230</f>
        <v>0</v>
      </c>
      <c r="W230" s="215">
        <v>0</v>
      </c>
      <c r="X230" s="216">
        <f>W230*H230</f>
        <v>0</v>
      </c>
      <c r="Y230" s="38"/>
      <c r="Z230" s="38"/>
      <c r="AA230" s="38"/>
      <c r="AB230" s="38"/>
      <c r="AC230" s="38"/>
      <c r="AD230" s="38"/>
      <c r="AE230" s="38"/>
      <c r="AR230" s="217" t="s">
        <v>185</v>
      </c>
      <c r="AT230" s="217" t="s">
        <v>170</v>
      </c>
      <c r="AU230" s="217" t="s">
        <v>89</v>
      </c>
      <c r="AY230" s="19" t="s">
        <v>167</v>
      </c>
      <c r="BE230" s="218">
        <f>IF(O230="základní",K230,0)</f>
        <v>0</v>
      </c>
      <c r="BF230" s="218">
        <f>IF(O230="snížená",K230,0)</f>
        <v>0</v>
      </c>
      <c r="BG230" s="218">
        <f>IF(O230="zákl. přenesená",K230,0)</f>
        <v>0</v>
      </c>
      <c r="BH230" s="218">
        <f>IF(O230="sníž. přenesená",K230,0)</f>
        <v>0</v>
      </c>
      <c r="BI230" s="218">
        <f>IF(O230="nulová",K230,0)</f>
        <v>0</v>
      </c>
      <c r="BJ230" s="19" t="s">
        <v>87</v>
      </c>
      <c r="BK230" s="218">
        <f>ROUND(P230*H230,2)</f>
        <v>0</v>
      </c>
      <c r="BL230" s="19" t="s">
        <v>185</v>
      </c>
      <c r="BM230" s="217" t="s">
        <v>1699</v>
      </c>
    </row>
    <row r="231" s="2" customFormat="1">
      <c r="A231" s="38"/>
      <c r="B231" s="39"/>
      <c r="C231" s="38"/>
      <c r="D231" s="219" t="s">
        <v>177</v>
      </c>
      <c r="E231" s="38"/>
      <c r="F231" s="220" t="s">
        <v>1700</v>
      </c>
      <c r="G231" s="38"/>
      <c r="H231" s="38"/>
      <c r="I231" s="134"/>
      <c r="J231" s="134"/>
      <c r="K231" s="38"/>
      <c r="L231" s="38"/>
      <c r="M231" s="39"/>
      <c r="N231" s="221"/>
      <c r="O231" s="222"/>
      <c r="P231" s="77"/>
      <c r="Q231" s="77"/>
      <c r="R231" s="77"/>
      <c r="S231" s="77"/>
      <c r="T231" s="77"/>
      <c r="U231" s="77"/>
      <c r="V231" s="77"/>
      <c r="W231" s="77"/>
      <c r="X231" s="78"/>
      <c r="Y231" s="38"/>
      <c r="Z231" s="38"/>
      <c r="AA231" s="38"/>
      <c r="AB231" s="38"/>
      <c r="AC231" s="38"/>
      <c r="AD231" s="38"/>
      <c r="AE231" s="38"/>
      <c r="AT231" s="19" t="s">
        <v>177</v>
      </c>
      <c r="AU231" s="19" t="s">
        <v>89</v>
      </c>
    </row>
    <row r="232" s="13" customFormat="1">
      <c r="A232" s="13"/>
      <c r="B232" s="228"/>
      <c r="C232" s="13"/>
      <c r="D232" s="219" t="s">
        <v>291</v>
      </c>
      <c r="E232" s="229" t="s">
        <v>1</v>
      </c>
      <c r="F232" s="230" t="s">
        <v>1701</v>
      </c>
      <c r="G232" s="13"/>
      <c r="H232" s="231">
        <v>66.140000000000001</v>
      </c>
      <c r="I232" s="232"/>
      <c r="J232" s="232"/>
      <c r="K232" s="13"/>
      <c r="L232" s="13"/>
      <c r="M232" s="228"/>
      <c r="N232" s="233"/>
      <c r="O232" s="234"/>
      <c r="P232" s="234"/>
      <c r="Q232" s="234"/>
      <c r="R232" s="234"/>
      <c r="S232" s="234"/>
      <c r="T232" s="234"/>
      <c r="U232" s="234"/>
      <c r="V232" s="234"/>
      <c r="W232" s="234"/>
      <c r="X232" s="235"/>
      <c r="Y232" s="13"/>
      <c r="Z232" s="13"/>
      <c r="AA232" s="13"/>
      <c r="AB232" s="13"/>
      <c r="AC232" s="13"/>
      <c r="AD232" s="13"/>
      <c r="AE232" s="13"/>
      <c r="AT232" s="229" t="s">
        <v>291</v>
      </c>
      <c r="AU232" s="229" t="s">
        <v>89</v>
      </c>
      <c r="AV232" s="13" t="s">
        <v>89</v>
      </c>
      <c r="AW232" s="13" t="s">
        <v>4</v>
      </c>
      <c r="AX232" s="13" t="s">
        <v>87</v>
      </c>
      <c r="AY232" s="229" t="s">
        <v>167</v>
      </c>
    </row>
    <row r="233" s="2" customFormat="1" ht="24" customHeight="1">
      <c r="A233" s="38"/>
      <c r="B233" s="204"/>
      <c r="C233" s="205" t="s">
        <v>345</v>
      </c>
      <c r="D233" s="205" t="s">
        <v>170</v>
      </c>
      <c r="E233" s="206" t="s">
        <v>1702</v>
      </c>
      <c r="F233" s="207" t="s">
        <v>1703</v>
      </c>
      <c r="G233" s="208" t="s">
        <v>305</v>
      </c>
      <c r="H233" s="209">
        <v>66.140000000000001</v>
      </c>
      <c r="I233" s="210"/>
      <c r="J233" s="210"/>
      <c r="K233" s="211">
        <f>ROUND(P233*H233,2)</f>
        <v>0</v>
      </c>
      <c r="L233" s="207" t="s">
        <v>174</v>
      </c>
      <c r="M233" s="39"/>
      <c r="N233" s="212" t="s">
        <v>1</v>
      </c>
      <c r="O233" s="213" t="s">
        <v>43</v>
      </c>
      <c r="P233" s="214">
        <f>I233+J233</f>
        <v>0</v>
      </c>
      <c r="Q233" s="214">
        <f>ROUND(I233*H233,2)</f>
        <v>0</v>
      </c>
      <c r="R233" s="214">
        <f>ROUND(J233*H233,2)</f>
        <v>0</v>
      </c>
      <c r="S233" s="77"/>
      <c r="T233" s="215">
        <f>S233*H233</f>
        <v>0</v>
      </c>
      <c r="U233" s="215">
        <v>0</v>
      </c>
      <c r="V233" s="215">
        <f>U233*H233</f>
        <v>0</v>
      </c>
      <c r="W233" s="215">
        <v>0</v>
      </c>
      <c r="X233" s="216">
        <f>W233*H233</f>
        <v>0</v>
      </c>
      <c r="Y233" s="38"/>
      <c r="Z233" s="38"/>
      <c r="AA233" s="38"/>
      <c r="AB233" s="38"/>
      <c r="AC233" s="38"/>
      <c r="AD233" s="38"/>
      <c r="AE233" s="38"/>
      <c r="AR233" s="217" t="s">
        <v>185</v>
      </c>
      <c r="AT233" s="217" t="s">
        <v>170</v>
      </c>
      <c r="AU233" s="217" t="s">
        <v>89</v>
      </c>
      <c r="AY233" s="19" t="s">
        <v>167</v>
      </c>
      <c r="BE233" s="218">
        <f>IF(O233="základní",K233,0)</f>
        <v>0</v>
      </c>
      <c r="BF233" s="218">
        <f>IF(O233="snížená",K233,0)</f>
        <v>0</v>
      </c>
      <c r="BG233" s="218">
        <f>IF(O233="zákl. přenesená",K233,0)</f>
        <v>0</v>
      </c>
      <c r="BH233" s="218">
        <f>IF(O233="sníž. přenesená",K233,0)</f>
        <v>0</v>
      </c>
      <c r="BI233" s="218">
        <f>IF(O233="nulová",K233,0)</f>
        <v>0</v>
      </c>
      <c r="BJ233" s="19" t="s">
        <v>87</v>
      </c>
      <c r="BK233" s="218">
        <f>ROUND(P233*H233,2)</f>
        <v>0</v>
      </c>
      <c r="BL233" s="19" t="s">
        <v>185</v>
      </c>
      <c r="BM233" s="217" t="s">
        <v>1704</v>
      </c>
    </row>
    <row r="234" s="2" customFormat="1">
      <c r="A234" s="38"/>
      <c r="B234" s="39"/>
      <c r="C234" s="38"/>
      <c r="D234" s="219" t="s">
        <v>177</v>
      </c>
      <c r="E234" s="38"/>
      <c r="F234" s="220" t="s">
        <v>1705</v>
      </c>
      <c r="G234" s="38"/>
      <c r="H234" s="38"/>
      <c r="I234" s="134"/>
      <c r="J234" s="134"/>
      <c r="K234" s="38"/>
      <c r="L234" s="38"/>
      <c r="M234" s="39"/>
      <c r="N234" s="221"/>
      <c r="O234" s="222"/>
      <c r="P234" s="77"/>
      <c r="Q234" s="77"/>
      <c r="R234" s="77"/>
      <c r="S234" s="77"/>
      <c r="T234" s="77"/>
      <c r="U234" s="77"/>
      <c r="V234" s="77"/>
      <c r="W234" s="77"/>
      <c r="X234" s="78"/>
      <c r="Y234" s="38"/>
      <c r="Z234" s="38"/>
      <c r="AA234" s="38"/>
      <c r="AB234" s="38"/>
      <c r="AC234" s="38"/>
      <c r="AD234" s="38"/>
      <c r="AE234" s="38"/>
      <c r="AT234" s="19" t="s">
        <v>177</v>
      </c>
      <c r="AU234" s="19" t="s">
        <v>89</v>
      </c>
    </row>
    <row r="235" s="2" customFormat="1" ht="24" customHeight="1">
      <c r="A235" s="38"/>
      <c r="B235" s="204"/>
      <c r="C235" s="205" t="s">
        <v>443</v>
      </c>
      <c r="D235" s="205" t="s">
        <v>170</v>
      </c>
      <c r="E235" s="206" t="s">
        <v>1706</v>
      </c>
      <c r="F235" s="207" t="s">
        <v>1707</v>
      </c>
      <c r="G235" s="208" t="s">
        <v>305</v>
      </c>
      <c r="H235" s="209">
        <v>72.450000000000003</v>
      </c>
      <c r="I235" s="210"/>
      <c r="J235" s="210"/>
      <c r="K235" s="211">
        <f>ROUND(P235*H235,2)</f>
        <v>0</v>
      </c>
      <c r="L235" s="207" t="s">
        <v>174</v>
      </c>
      <c r="M235" s="39"/>
      <c r="N235" s="212" t="s">
        <v>1</v>
      </c>
      <c r="O235" s="213" t="s">
        <v>43</v>
      </c>
      <c r="P235" s="214">
        <f>I235+J235</f>
        <v>0</v>
      </c>
      <c r="Q235" s="214">
        <f>ROUND(I235*H235,2)</f>
        <v>0</v>
      </c>
      <c r="R235" s="214">
        <f>ROUND(J235*H235,2)</f>
        <v>0</v>
      </c>
      <c r="S235" s="77"/>
      <c r="T235" s="215">
        <f>S235*H235</f>
        <v>0</v>
      </c>
      <c r="U235" s="215">
        <v>0.01856</v>
      </c>
      <c r="V235" s="215">
        <f>U235*H235</f>
        <v>1.3446720000000001</v>
      </c>
      <c r="W235" s="215">
        <v>0</v>
      </c>
      <c r="X235" s="216">
        <f>W235*H235</f>
        <v>0</v>
      </c>
      <c r="Y235" s="38"/>
      <c r="Z235" s="38"/>
      <c r="AA235" s="38"/>
      <c r="AB235" s="38"/>
      <c r="AC235" s="38"/>
      <c r="AD235" s="38"/>
      <c r="AE235" s="38"/>
      <c r="AR235" s="217" t="s">
        <v>185</v>
      </c>
      <c r="AT235" s="217" t="s">
        <v>170</v>
      </c>
      <c r="AU235" s="217" t="s">
        <v>89</v>
      </c>
      <c r="AY235" s="19" t="s">
        <v>167</v>
      </c>
      <c r="BE235" s="218">
        <f>IF(O235="základní",K235,0)</f>
        <v>0</v>
      </c>
      <c r="BF235" s="218">
        <f>IF(O235="snížená",K235,0)</f>
        <v>0</v>
      </c>
      <c r="BG235" s="218">
        <f>IF(O235="zákl. přenesená",K235,0)</f>
        <v>0</v>
      </c>
      <c r="BH235" s="218">
        <f>IF(O235="sníž. přenesená",K235,0)</f>
        <v>0</v>
      </c>
      <c r="BI235" s="218">
        <f>IF(O235="nulová",K235,0)</f>
        <v>0</v>
      </c>
      <c r="BJ235" s="19" t="s">
        <v>87</v>
      </c>
      <c r="BK235" s="218">
        <f>ROUND(P235*H235,2)</f>
        <v>0</v>
      </c>
      <c r="BL235" s="19" t="s">
        <v>185</v>
      </c>
      <c r="BM235" s="217" t="s">
        <v>1708</v>
      </c>
    </row>
    <row r="236" s="2" customFormat="1">
      <c r="A236" s="38"/>
      <c r="B236" s="39"/>
      <c r="C236" s="38"/>
      <c r="D236" s="219" t="s">
        <v>177</v>
      </c>
      <c r="E236" s="38"/>
      <c r="F236" s="220" t="s">
        <v>1709</v>
      </c>
      <c r="G236" s="38"/>
      <c r="H236" s="38"/>
      <c r="I236" s="134"/>
      <c r="J236" s="134"/>
      <c r="K236" s="38"/>
      <c r="L236" s="38"/>
      <c r="M236" s="39"/>
      <c r="N236" s="221"/>
      <c r="O236" s="222"/>
      <c r="P236" s="77"/>
      <c r="Q236" s="77"/>
      <c r="R236" s="77"/>
      <c r="S236" s="77"/>
      <c r="T236" s="77"/>
      <c r="U236" s="77"/>
      <c r="V236" s="77"/>
      <c r="W236" s="77"/>
      <c r="X236" s="78"/>
      <c r="Y236" s="38"/>
      <c r="Z236" s="38"/>
      <c r="AA236" s="38"/>
      <c r="AB236" s="38"/>
      <c r="AC236" s="38"/>
      <c r="AD236" s="38"/>
      <c r="AE236" s="38"/>
      <c r="AT236" s="19" t="s">
        <v>177</v>
      </c>
      <c r="AU236" s="19" t="s">
        <v>89</v>
      </c>
    </row>
    <row r="237" s="2" customFormat="1">
      <c r="A237" s="38"/>
      <c r="B237" s="39"/>
      <c r="C237" s="38"/>
      <c r="D237" s="219" t="s">
        <v>288</v>
      </c>
      <c r="E237" s="38"/>
      <c r="F237" s="223" t="s">
        <v>1710</v>
      </c>
      <c r="G237" s="38"/>
      <c r="H237" s="38"/>
      <c r="I237" s="134"/>
      <c r="J237" s="134"/>
      <c r="K237" s="38"/>
      <c r="L237" s="38"/>
      <c r="M237" s="39"/>
      <c r="N237" s="221"/>
      <c r="O237" s="222"/>
      <c r="P237" s="77"/>
      <c r="Q237" s="77"/>
      <c r="R237" s="77"/>
      <c r="S237" s="77"/>
      <c r="T237" s="77"/>
      <c r="U237" s="77"/>
      <c r="V237" s="77"/>
      <c r="W237" s="77"/>
      <c r="X237" s="78"/>
      <c r="Y237" s="38"/>
      <c r="Z237" s="38"/>
      <c r="AA237" s="38"/>
      <c r="AB237" s="38"/>
      <c r="AC237" s="38"/>
      <c r="AD237" s="38"/>
      <c r="AE237" s="38"/>
      <c r="AT237" s="19" t="s">
        <v>288</v>
      </c>
      <c r="AU237" s="19" t="s">
        <v>89</v>
      </c>
    </row>
    <row r="238" s="13" customFormat="1">
      <c r="A238" s="13"/>
      <c r="B238" s="228"/>
      <c r="C238" s="13"/>
      <c r="D238" s="219" t="s">
        <v>291</v>
      </c>
      <c r="E238" s="229" t="s">
        <v>1</v>
      </c>
      <c r="F238" s="230" t="s">
        <v>1711</v>
      </c>
      <c r="G238" s="13"/>
      <c r="H238" s="231">
        <v>72.450000000000003</v>
      </c>
      <c r="I238" s="232"/>
      <c r="J238" s="232"/>
      <c r="K238" s="13"/>
      <c r="L238" s="13"/>
      <c r="M238" s="228"/>
      <c r="N238" s="233"/>
      <c r="O238" s="234"/>
      <c r="P238" s="234"/>
      <c r="Q238" s="234"/>
      <c r="R238" s="234"/>
      <c r="S238" s="234"/>
      <c r="T238" s="234"/>
      <c r="U238" s="234"/>
      <c r="V238" s="234"/>
      <c r="W238" s="234"/>
      <c r="X238" s="235"/>
      <c r="Y238" s="13"/>
      <c r="Z238" s="13"/>
      <c r="AA238" s="13"/>
      <c r="AB238" s="13"/>
      <c r="AC238" s="13"/>
      <c r="AD238" s="13"/>
      <c r="AE238" s="13"/>
      <c r="AT238" s="229" t="s">
        <v>291</v>
      </c>
      <c r="AU238" s="229" t="s">
        <v>89</v>
      </c>
      <c r="AV238" s="13" t="s">
        <v>89</v>
      </c>
      <c r="AW238" s="13" t="s">
        <v>4</v>
      </c>
      <c r="AX238" s="13" t="s">
        <v>87</v>
      </c>
      <c r="AY238" s="229" t="s">
        <v>167</v>
      </c>
    </row>
    <row r="239" s="2" customFormat="1" ht="24" customHeight="1">
      <c r="A239" s="38"/>
      <c r="B239" s="204"/>
      <c r="C239" s="205" t="s">
        <v>350</v>
      </c>
      <c r="D239" s="205" t="s">
        <v>170</v>
      </c>
      <c r="E239" s="206" t="s">
        <v>1712</v>
      </c>
      <c r="F239" s="207" t="s">
        <v>1713</v>
      </c>
      <c r="G239" s="208" t="s">
        <v>344</v>
      </c>
      <c r="H239" s="209">
        <v>1.1719999999999999</v>
      </c>
      <c r="I239" s="210"/>
      <c r="J239" s="210"/>
      <c r="K239" s="211">
        <f>ROUND(P239*H239,2)</f>
        <v>0</v>
      </c>
      <c r="L239" s="207" t="s">
        <v>174</v>
      </c>
      <c r="M239" s="39"/>
      <c r="N239" s="212" t="s">
        <v>1</v>
      </c>
      <c r="O239" s="213" t="s">
        <v>43</v>
      </c>
      <c r="P239" s="214">
        <f>I239+J239</f>
        <v>0</v>
      </c>
      <c r="Q239" s="214">
        <f>ROUND(I239*H239,2)</f>
        <v>0</v>
      </c>
      <c r="R239" s="214">
        <f>ROUND(J239*H239,2)</f>
        <v>0</v>
      </c>
      <c r="S239" s="77"/>
      <c r="T239" s="215">
        <f>S239*H239</f>
        <v>0</v>
      </c>
      <c r="U239" s="215">
        <v>1.0461400000000001</v>
      </c>
      <c r="V239" s="215">
        <f>U239*H239</f>
        <v>1.2260760799999999</v>
      </c>
      <c r="W239" s="215">
        <v>0</v>
      </c>
      <c r="X239" s="216">
        <f>W239*H239</f>
        <v>0</v>
      </c>
      <c r="Y239" s="38"/>
      <c r="Z239" s="38"/>
      <c r="AA239" s="38"/>
      <c r="AB239" s="38"/>
      <c r="AC239" s="38"/>
      <c r="AD239" s="38"/>
      <c r="AE239" s="38"/>
      <c r="AR239" s="217" t="s">
        <v>185</v>
      </c>
      <c r="AT239" s="217" t="s">
        <v>170</v>
      </c>
      <c r="AU239" s="217" t="s">
        <v>89</v>
      </c>
      <c r="AY239" s="19" t="s">
        <v>167</v>
      </c>
      <c r="BE239" s="218">
        <f>IF(O239="základní",K239,0)</f>
        <v>0</v>
      </c>
      <c r="BF239" s="218">
        <f>IF(O239="snížená",K239,0)</f>
        <v>0</v>
      </c>
      <c r="BG239" s="218">
        <f>IF(O239="zákl. přenesená",K239,0)</f>
        <v>0</v>
      </c>
      <c r="BH239" s="218">
        <f>IF(O239="sníž. přenesená",K239,0)</f>
        <v>0</v>
      </c>
      <c r="BI239" s="218">
        <f>IF(O239="nulová",K239,0)</f>
        <v>0</v>
      </c>
      <c r="BJ239" s="19" t="s">
        <v>87</v>
      </c>
      <c r="BK239" s="218">
        <f>ROUND(P239*H239,2)</f>
        <v>0</v>
      </c>
      <c r="BL239" s="19" t="s">
        <v>185</v>
      </c>
      <c r="BM239" s="217" t="s">
        <v>1714</v>
      </c>
    </row>
    <row r="240" s="2" customFormat="1">
      <c r="A240" s="38"/>
      <c r="B240" s="39"/>
      <c r="C240" s="38"/>
      <c r="D240" s="219" t="s">
        <v>177</v>
      </c>
      <c r="E240" s="38"/>
      <c r="F240" s="220" t="s">
        <v>1715</v>
      </c>
      <c r="G240" s="38"/>
      <c r="H240" s="38"/>
      <c r="I240" s="134"/>
      <c r="J240" s="134"/>
      <c r="K240" s="38"/>
      <c r="L240" s="38"/>
      <c r="M240" s="39"/>
      <c r="N240" s="221"/>
      <c r="O240" s="222"/>
      <c r="P240" s="77"/>
      <c r="Q240" s="77"/>
      <c r="R240" s="77"/>
      <c r="S240" s="77"/>
      <c r="T240" s="77"/>
      <c r="U240" s="77"/>
      <c r="V240" s="77"/>
      <c r="W240" s="77"/>
      <c r="X240" s="78"/>
      <c r="Y240" s="38"/>
      <c r="Z240" s="38"/>
      <c r="AA240" s="38"/>
      <c r="AB240" s="38"/>
      <c r="AC240" s="38"/>
      <c r="AD240" s="38"/>
      <c r="AE240" s="38"/>
      <c r="AT240" s="19" t="s">
        <v>177</v>
      </c>
      <c r="AU240" s="19" t="s">
        <v>89</v>
      </c>
    </row>
    <row r="241" s="13" customFormat="1">
      <c r="A241" s="13"/>
      <c r="B241" s="228"/>
      <c r="C241" s="13"/>
      <c r="D241" s="219" t="s">
        <v>291</v>
      </c>
      <c r="E241" s="229" t="s">
        <v>1</v>
      </c>
      <c r="F241" s="230" t="s">
        <v>1716</v>
      </c>
      <c r="G241" s="13"/>
      <c r="H241" s="231">
        <v>1.1719999999999999</v>
      </c>
      <c r="I241" s="232"/>
      <c r="J241" s="232"/>
      <c r="K241" s="13"/>
      <c r="L241" s="13"/>
      <c r="M241" s="228"/>
      <c r="N241" s="233"/>
      <c r="O241" s="234"/>
      <c r="P241" s="234"/>
      <c r="Q241" s="234"/>
      <c r="R241" s="234"/>
      <c r="S241" s="234"/>
      <c r="T241" s="234"/>
      <c r="U241" s="234"/>
      <c r="V241" s="234"/>
      <c r="W241" s="234"/>
      <c r="X241" s="235"/>
      <c r="Y241" s="13"/>
      <c r="Z241" s="13"/>
      <c r="AA241" s="13"/>
      <c r="AB241" s="13"/>
      <c r="AC241" s="13"/>
      <c r="AD241" s="13"/>
      <c r="AE241" s="13"/>
      <c r="AT241" s="229" t="s">
        <v>291</v>
      </c>
      <c r="AU241" s="229" t="s">
        <v>89</v>
      </c>
      <c r="AV241" s="13" t="s">
        <v>89</v>
      </c>
      <c r="AW241" s="13" t="s">
        <v>4</v>
      </c>
      <c r="AX241" s="13" t="s">
        <v>87</v>
      </c>
      <c r="AY241" s="229" t="s">
        <v>167</v>
      </c>
    </row>
    <row r="242" s="12" customFormat="1" ht="22.8" customHeight="1">
      <c r="A242" s="12"/>
      <c r="B242" s="190"/>
      <c r="C242" s="12"/>
      <c r="D242" s="191" t="s">
        <v>79</v>
      </c>
      <c r="E242" s="202" t="s">
        <v>185</v>
      </c>
      <c r="F242" s="202" t="s">
        <v>699</v>
      </c>
      <c r="G242" s="12"/>
      <c r="H242" s="12"/>
      <c r="I242" s="193"/>
      <c r="J242" s="193"/>
      <c r="K242" s="203">
        <f>BK242</f>
        <v>0</v>
      </c>
      <c r="L242" s="12"/>
      <c r="M242" s="190"/>
      <c r="N242" s="195"/>
      <c r="O242" s="196"/>
      <c r="P242" s="196"/>
      <c r="Q242" s="197">
        <f>SUM(Q243:Q297)</f>
        <v>0</v>
      </c>
      <c r="R242" s="197">
        <f>SUM(R243:R297)</f>
        <v>0</v>
      </c>
      <c r="S242" s="196"/>
      <c r="T242" s="198">
        <f>SUM(T243:T297)</f>
        <v>0</v>
      </c>
      <c r="U242" s="196"/>
      <c r="V242" s="198">
        <f>SUM(V243:V297)</f>
        <v>155.61267818999997</v>
      </c>
      <c r="W242" s="196"/>
      <c r="X242" s="199">
        <f>SUM(X243:X297)</f>
        <v>0</v>
      </c>
      <c r="Y242" s="12"/>
      <c r="Z242" s="12"/>
      <c r="AA242" s="12"/>
      <c r="AB242" s="12"/>
      <c r="AC242" s="12"/>
      <c r="AD242" s="12"/>
      <c r="AE242" s="12"/>
      <c r="AR242" s="191" t="s">
        <v>87</v>
      </c>
      <c r="AT242" s="200" t="s">
        <v>79</v>
      </c>
      <c r="AU242" s="200" t="s">
        <v>87</v>
      </c>
      <c r="AY242" s="191" t="s">
        <v>167</v>
      </c>
      <c r="BK242" s="201">
        <f>SUM(BK243:BK297)</f>
        <v>0</v>
      </c>
    </row>
    <row r="243" s="2" customFormat="1" ht="24" customHeight="1">
      <c r="A243" s="38"/>
      <c r="B243" s="204"/>
      <c r="C243" s="205" t="s">
        <v>459</v>
      </c>
      <c r="D243" s="205" t="s">
        <v>170</v>
      </c>
      <c r="E243" s="206" t="s">
        <v>1717</v>
      </c>
      <c r="F243" s="207" t="s">
        <v>1718</v>
      </c>
      <c r="G243" s="208" t="s">
        <v>500</v>
      </c>
      <c r="H243" s="209">
        <v>40</v>
      </c>
      <c r="I243" s="210"/>
      <c r="J243" s="210"/>
      <c r="K243" s="211">
        <f>ROUND(P243*H243,2)</f>
        <v>0</v>
      </c>
      <c r="L243" s="207" t="s">
        <v>174</v>
      </c>
      <c r="M243" s="39"/>
      <c r="N243" s="212" t="s">
        <v>1</v>
      </c>
      <c r="O243" s="213" t="s">
        <v>43</v>
      </c>
      <c r="P243" s="214">
        <f>I243+J243</f>
        <v>0</v>
      </c>
      <c r="Q243" s="214">
        <f>ROUND(I243*H243,2)</f>
        <v>0</v>
      </c>
      <c r="R243" s="214">
        <f>ROUND(J243*H243,2)</f>
        <v>0</v>
      </c>
      <c r="S243" s="77"/>
      <c r="T243" s="215">
        <f>S243*H243</f>
        <v>0</v>
      </c>
      <c r="U243" s="215">
        <v>0.14954000000000001</v>
      </c>
      <c r="V243" s="215">
        <f>U243*H243</f>
        <v>5.9816000000000002</v>
      </c>
      <c r="W243" s="215">
        <v>0</v>
      </c>
      <c r="X243" s="216">
        <f>W243*H243</f>
        <v>0</v>
      </c>
      <c r="Y243" s="38"/>
      <c r="Z243" s="38"/>
      <c r="AA243" s="38"/>
      <c r="AB243" s="38"/>
      <c r="AC243" s="38"/>
      <c r="AD243" s="38"/>
      <c r="AE243" s="38"/>
      <c r="AR243" s="217" t="s">
        <v>185</v>
      </c>
      <c r="AT243" s="217" t="s">
        <v>170</v>
      </c>
      <c r="AU243" s="217" t="s">
        <v>89</v>
      </c>
      <c r="AY243" s="19" t="s">
        <v>167</v>
      </c>
      <c r="BE243" s="218">
        <f>IF(O243="základní",K243,0)</f>
        <v>0</v>
      </c>
      <c r="BF243" s="218">
        <f>IF(O243="snížená",K243,0)</f>
        <v>0</v>
      </c>
      <c r="BG243" s="218">
        <f>IF(O243="zákl. přenesená",K243,0)</f>
        <v>0</v>
      </c>
      <c r="BH243" s="218">
        <f>IF(O243="sníž. přenesená",K243,0)</f>
        <v>0</v>
      </c>
      <c r="BI243" s="218">
        <f>IF(O243="nulová",K243,0)</f>
        <v>0</v>
      </c>
      <c r="BJ243" s="19" t="s">
        <v>87</v>
      </c>
      <c r="BK243" s="218">
        <f>ROUND(P243*H243,2)</f>
        <v>0</v>
      </c>
      <c r="BL243" s="19" t="s">
        <v>185</v>
      </c>
      <c r="BM243" s="217" t="s">
        <v>1719</v>
      </c>
    </row>
    <row r="244" s="2" customFormat="1">
      <c r="A244" s="38"/>
      <c r="B244" s="39"/>
      <c r="C244" s="38"/>
      <c r="D244" s="219" t="s">
        <v>177</v>
      </c>
      <c r="E244" s="38"/>
      <c r="F244" s="220" t="s">
        <v>1720</v>
      </c>
      <c r="G244" s="38"/>
      <c r="H244" s="38"/>
      <c r="I244" s="134"/>
      <c r="J244" s="134"/>
      <c r="K244" s="38"/>
      <c r="L244" s="38"/>
      <c r="M244" s="39"/>
      <c r="N244" s="221"/>
      <c r="O244" s="222"/>
      <c r="P244" s="77"/>
      <c r="Q244" s="77"/>
      <c r="R244" s="77"/>
      <c r="S244" s="77"/>
      <c r="T244" s="77"/>
      <c r="U244" s="77"/>
      <c r="V244" s="77"/>
      <c r="W244" s="77"/>
      <c r="X244" s="78"/>
      <c r="Y244" s="38"/>
      <c r="Z244" s="38"/>
      <c r="AA244" s="38"/>
      <c r="AB244" s="38"/>
      <c r="AC244" s="38"/>
      <c r="AD244" s="38"/>
      <c r="AE244" s="38"/>
      <c r="AT244" s="19" t="s">
        <v>177</v>
      </c>
      <c r="AU244" s="19" t="s">
        <v>89</v>
      </c>
    </row>
    <row r="245" s="2" customFormat="1">
      <c r="A245" s="38"/>
      <c r="B245" s="39"/>
      <c r="C245" s="38"/>
      <c r="D245" s="219" t="s">
        <v>288</v>
      </c>
      <c r="E245" s="38"/>
      <c r="F245" s="223" t="s">
        <v>1721</v>
      </c>
      <c r="G245" s="38"/>
      <c r="H245" s="38"/>
      <c r="I245" s="134"/>
      <c r="J245" s="134"/>
      <c r="K245" s="38"/>
      <c r="L245" s="38"/>
      <c r="M245" s="39"/>
      <c r="N245" s="221"/>
      <c r="O245" s="222"/>
      <c r="P245" s="77"/>
      <c r="Q245" s="77"/>
      <c r="R245" s="77"/>
      <c r="S245" s="77"/>
      <c r="T245" s="77"/>
      <c r="U245" s="77"/>
      <c r="V245" s="77"/>
      <c r="W245" s="77"/>
      <c r="X245" s="78"/>
      <c r="Y245" s="38"/>
      <c r="Z245" s="38"/>
      <c r="AA245" s="38"/>
      <c r="AB245" s="38"/>
      <c r="AC245" s="38"/>
      <c r="AD245" s="38"/>
      <c r="AE245" s="38"/>
      <c r="AT245" s="19" t="s">
        <v>288</v>
      </c>
      <c r="AU245" s="19" t="s">
        <v>89</v>
      </c>
    </row>
    <row r="246" s="2" customFormat="1" ht="24" customHeight="1">
      <c r="A246" s="38"/>
      <c r="B246" s="204"/>
      <c r="C246" s="260" t="s">
        <v>357</v>
      </c>
      <c r="D246" s="260" t="s">
        <v>648</v>
      </c>
      <c r="E246" s="261" t="s">
        <v>1722</v>
      </c>
      <c r="F246" s="262" t="s">
        <v>1723</v>
      </c>
      <c r="G246" s="263" t="s">
        <v>462</v>
      </c>
      <c r="H246" s="264">
        <v>275</v>
      </c>
      <c r="I246" s="265"/>
      <c r="J246" s="266"/>
      <c r="K246" s="267">
        <f>ROUND(P246*H246,2)</f>
        <v>0</v>
      </c>
      <c r="L246" s="262" t="s">
        <v>174</v>
      </c>
      <c r="M246" s="268"/>
      <c r="N246" s="269" t="s">
        <v>1</v>
      </c>
      <c r="O246" s="213" t="s">
        <v>43</v>
      </c>
      <c r="P246" s="214">
        <f>I246+J246</f>
        <v>0</v>
      </c>
      <c r="Q246" s="214">
        <f>ROUND(I246*H246,2)</f>
        <v>0</v>
      </c>
      <c r="R246" s="214">
        <f>ROUND(J246*H246,2)</f>
        <v>0</v>
      </c>
      <c r="S246" s="77"/>
      <c r="T246" s="215">
        <f>S246*H246</f>
        <v>0</v>
      </c>
      <c r="U246" s="215">
        <v>0.41299999999999998</v>
      </c>
      <c r="V246" s="215">
        <f>U246*H246</f>
        <v>113.57499999999999</v>
      </c>
      <c r="W246" s="215">
        <v>0</v>
      </c>
      <c r="X246" s="216">
        <f>W246*H246</f>
        <v>0</v>
      </c>
      <c r="Y246" s="38"/>
      <c r="Z246" s="38"/>
      <c r="AA246" s="38"/>
      <c r="AB246" s="38"/>
      <c r="AC246" s="38"/>
      <c r="AD246" s="38"/>
      <c r="AE246" s="38"/>
      <c r="AR246" s="217" t="s">
        <v>207</v>
      </c>
      <c r="AT246" s="217" t="s">
        <v>648</v>
      </c>
      <c r="AU246" s="217" t="s">
        <v>89</v>
      </c>
      <c r="AY246" s="19" t="s">
        <v>167</v>
      </c>
      <c r="BE246" s="218">
        <f>IF(O246="základní",K246,0)</f>
        <v>0</v>
      </c>
      <c r="BF246" s="218">
        <f>IF(O246="snížená",K246,0)</f>
        <v>0</v>
      </c>
      <c r="BG246" s="218">
        <f>IF(O246="zákl. přenesená",K246,0)</f>
        <v>0</v>
      </c>
      <c r="BH246" s="218">
        <f>IF(O246="sníž. přenesená",K246,0)</f>
        <v>0</v>
      </c>
      <c r="BI246" s="218">
        <f>IF(O246="nulová",K246,0)</f>
        <v>0</v>
      </c>
      <c r="BJ246" s="19" t="s">
        <v>87</v>
      </c>
      <c r="BK246" s="218">
        <f>ROUND(P246*H246,2)</f>
        <v>0</v>
      </c>
      <c r="BL246" s="19" t="s">
        <v>185</v>
      </c>
      <c r="BM246" s="217" t="s">
        <v>1724</v>
      </c>
    </row>
    <row r="247" s="2" customFormat="1">
      <c r="A247" s="38"/>
      <c r="B247" s="39"/>
      <c r="C247" s="38"/>
      <c r="D247" s="219" t="s">
        <v>177</v>
      </c>
      <c r="E247" s="38"/>
      <c r="F247" s="220" t="s">
        <v>1723</v>
      </c>
      <c r="G247" s="38"/>
      <c r="H247" s="38"/>
      <c r="I247" s="134"/>
      <c r="J247" s="134"/>
      <c r="K247" s="38"/>
      <c r="L247" s="38"/>
      <c r="M247" s="39"/>
      <c r="N247" s="221"/>
      <c r="O247" s="222"/>
      <c r="P247" s="77"/>
      <c r="Q247" s="77"/>
      <c r="R247" s="77"/>
      <c r="S247" s="77"/>
      <c r="T247" s="77"/>
      <c r="U247" s="77"/>
      <c r="V247" s="77"/>
      <c r="W247" s="77"/>
      <c r="X247" s="78"/>
      <c r="Y247" s="38"/>
      <c r="Z247" s="38"/>
      <c r="AA247" s="38"/>
      <c r="AB247" s="38"/>
      <c r="AC247" s="38"/>
      <c r="AD247" s="38"/>
      <c r="AE247" s="38"/>
      <c r="AT247" s="19" t="s">
        <v>177</v>
      </c>
      <c r="AU247" s="19" t="s">
        <v>89</v>
      </c>
    </row>
    <row r="248" s="13" customFormat="1">
      <c r="A248" s="13"/>
      <c r="B248" s="228"/>
      <c r="C248" s="13"/>
      <c r="D248" s="219" t="s">
        <v>291</v>
      </c>
      <c r="E248" s="229" t="s">
        <v>1</v>
      </c>
      <c r="F248" s="230" t="s">
        <v>1725</v>
      </c>
      <c r="G248" s="13"/>
      <c r="H248" s="231">
        <v>275</v>
      </c>
      <c r="I248" s="232"/>
      <c r="J248" s="232"/>
      <c r="K248" s="13"/>
      <c r="L248" s="13"/>
      <c r="M248" s="228"/>
      <c r="N248" s="233"/>
      <c r="O248" s="234"/>
      <c r="P248" s="234"/>
      <c r="Q248" s="234"/>
      <c r="R248" s="234"/>
      <c r="S248" s="234"/>
      <c r="T248" s="234"/>
      <c r="U248" s="234"/>
      <c r="V248" s="234"/>
      <c r="W248" s="234"/>
      <c r="X248" s="235"/>
      <c r="Y248" s="13"/>
      <c r="Z248" s="13"/>
      <c r="AA248" s="13"/>
      <c r="AB248" s="13"/>
      <c r="AC248" s="13"/>
      <c r="AD248" s="13"/>
      <c r="AE248" s="13"/>
      <c r="AT248" s="229" t="s">
        <v>291</v>
      </c>
      <c r="AU248" s="229" t="s">
        <v>89</v>
      </c>
      <c r="AV248" s="13" t="s">
        <v>89</v>
      </c>
      <c r="AW248" s="13" t="s">
        <v>4</v>
      </c>
      <c r="AX248" s="13" t="s">
        <v>87</v>
      </c>
      <c r="AY248" s="229" t="s">
        <v>167</v>
      </c>
    </row>
    <row r="249" s="2" customFormat="1" ht="24" customHeight="1">
      <c r="A249" s="38"/>
      <c r="B249" s="204"/>
      <c r="C249" s="205" t="s">
        <v>473</v>
      </c>
      <c r="D249" s="205" t="s">
        <v>170</v>
      </c>
      <c r="E249" s="206" t="s">
        <v>1726</v>
      </c>
      <c r="F249" s="207" t="s">
        <v>1727</v>
      </c>
      <c r="G249" s="208" t="s">
        <v>286</v>
      </c>
      <c r="H249" s="209">
        <v>8.2880000000000003</v>
      </c>
      <c r="I249" s="210"/>
      <c r="J249" s="210"/>
      <c r="K249" s="211">
        <f>ROUND(P249*H249,2)</f>
        <v>0</v>
      </c>
      <c r="L249" s="207" t="s">
        <v>174</v>
      </c>
      <c r="M249" s="39"/>
      <c r="N249" s="212" t="s">
        <v>1</v>
      </c>
      <c r="O249" s="213" t="s">
        <v>43</v>
      </c>
      <c r="P249" s="214">
        <f>I249+J249</f>
        <v>0</v>
      </c>
      <c r="Q249" s="214">
        <f>ROUND(I249*H249,2)</f>
        <v>0</v>
      </c>
      <c r="R249" s="214">
        <f>ROUND(J249*H249,2)</f>
        <v>0</v>
      </c>
      <c r="S249" s="77"/>
      <c r="T249" s="215">
        <f>S249*H249</f>
        <v>0</v>
      </c>
      <c r="U249" s="215">
        <v>2.45343</v>
      </c>
      <c r="V249" s="215">
        <f>U249*H249</f>
        <v>20.334027840000001</v>
      </c>
      <c r="W249" s="215">
        <v>0</v>
      </c>
      <c r="X249" s="216">
        <f>W249*H249</f>
        <v>0</v>
      </c>
      <c r="Y249" s="38"/>
      <c r="Z249" s="38"/>
      <c r="AA249" s="38"/>
      <c r="AB249" s="38"/>
      <c r="AC249" s="38"/>
      <c r="AD249" s="38"/>
      <c r="AE249" s="38"/>
      <c r="AR249" s="217" t="s">
        <v>185</v>
      </c>
      <c r="AT249" s="217" t="s">
        <v>170</v>
      </c>
      <c r="AU249" s="217" t="s">
        <v>89</v>
      </c>
      <c r="AY249" s="19" t="s">
        <v>167</v>
      </c>
      <c r="BE249" s="218">
        <f>IF(O249="základní",K249,0)</f>
        <v>0</v>
      </c>
      <c r="BF249" s="218">
        <f>IF(O249="snížená",K249,0)</f>
        <v>0</v>
      </c>
      <c r="BG249" s="218">
        <f>IF(O249="zákl. přenesená",K249,0)</f>
        <v>0</v>
      </c>
      <c r="BH249" s="218">
        <f>IF(O249="sníž. přenesená",K249,0)</f>
        <v>0</v>
      </c>
      <c r="BI249" s="218">
        <f>IF(O249="nulová",K249,0)</f>
        <v>0</v>
      </c>
      <c r="BJ249" s="19" t="s">
        <v>87</v>
      </c>
      <c r="BK249" s="218">
        <f>ROUND(P249*H249,2)</f>
        <v>0</v>
      </c>
      <c r="BL249" s="19" t="s">
        <v>185</v>
      </c>
      <c r="BM249" s="217" t="s">
        <v>1728</v>
      </c>
    </row>
    <row r="250" s="2" customFormat="1">
      <c r="A250" s="38"/>
      <c r="B250" s="39"/>
      <c r="C250" s="38"/>
      <c r="D250" s="219" t="s">
        <v>177</v>
      </c>
      <c r="E250" s="38"/>
      <c r="F250" s="220" t="s">
        <v>1729</v>
      </c>
      <c r="G250" s="38"/>
      <c r="H250" s="38"/>
      <c r="I250" s="134"/>
      <c r="J250" s="134"/>
      <c r="K250" s="38"/>
      <c r="L250" s="38"/>
      <c r="M250" s="39"/>
      <c r="N250" s="221"/>
      <c r="O250" s="222"/>
      <c r="P250" s="77"/>
      <c r="Q250" s="77"/>
      <c r="R250" s="77"/>
      <c r="S250" s="77"/>
      <c r="T250" s="77"/>
      <c r="U250" s="77"/>
      <c r="V250" s="77"/>
      <c r="W250" s="77"/>
      <c r="X250" s="78"/>
      <c r="Y250" s="38"/>
      <c r="Z250" s="38"/>
      <c r="AA250" s="38"/>
      <c r="AB250" s="38"/>
      <c r="AC250" s="38"/>
      <c r="AD250" s="38"/>
      <c r="AE250" s="38"/>
      <c r="AT250" s="19" t="s">
        <v>177</v>
      </c>
      <c r="AU250" s="19" t="s">
        <v>89</v>
      </c>
    </row>
    <row r="251" s="2" customFormat="1">
      <c r="A251" s="38"/>
      <c r="B251" s="39"/>
      <c r="C251" s="38"/>
      <c r="D251" s="219" t="s">
        <v>288</v>
      </c>
      <c r="E251" s="38"/>
      <c r="F251" s="223" t="s">
        <v>1730</v>
      </c>
      <c r="G251" s="38"/>
      <c r="H251" s="38"/>
      <c r="I251" s="134"/>
      <c r="J251" s="134"/>
      <c r="K251" s="38"/>
      <c r="L251" s="38"/>
      <c r="M251" s="39"/>
      <c r="N251" s="221"/>
      <c r="O251" s="222"/>
      <c r="P251" s="77"/>
      <c r="Q251" s="77"/>
      <c r="R251" s="77"/>
      <c r="S251" s="77"/>
      <c r="T251" s="77"/>
      <c r="U251" s="77"/>
      <c r="V251" s="77"/>
      <c r="W251" s="77"/>
      <c r="X251" s="78"/>
      <c r="Y251" s="38"/>
      <c r="Z251" s="38"/>
      <c r="AA251" s="38"/>
      <c r="AB251" s="38"/>
      <c r="AC251" s="38"/>
      <c r="AD251" s="38"/>
      <c r="AE251" s="38"/>
      <c r="AT251" s="19" t="s">
        <v>288</v>
      </c>
      <c r="AU251" s="19" t="s">
        <v>89</v>
      </c>
    </row>
    <row r="252" s="13" customFormat="1">
      <c r="A252" s="13"/>
      <c r="B252" s="228"/>
      <c r="C252" s="13"/>
      <c r="D252" s="219" t="s">
        <v>291</v>
      </c>
      <c r="E252" s="229" t="s">
        <v>1</v>
      </c>
      <c r="F252" s="230" t="s">
        <v>1731</v>
      </c>
      <c r="G252" s="13"/>
      <c r="H252" s="231">
        <v>7.7350000000000003</v>
      </c>
      <c r="I252" s="232"/>
      <c r="J252" s="232"/>
      <c r="K252" s="13"/>
      <c r="L252" s="13"/>
      <c r="M252" s="228"/>
      <c r="N252" s="233"/>
      <c r="O252" s="234"/>
      <c r="P252" s="234"/>
      <c r="Q252" s="234"/>
      <c r="R252" s="234"/>
      <c r="S252" s="234"/>
      <c r="T252" s="234"/>
      <c r="U252" s="234"/>
      <c r="V252" s="234"/>
      <c r="W252" s="234"/>
      <c r="X252" s="235"/>
      <c r="Y252" s="13"/>
      <c r="Z252" s="13"/>
      <c r="AA252" s="13"/>
      <c r="AB252" s="13"/>
      <c r="AC252" s="13"/>
      <c r="AD252" s="13"/>
      <c r="AE252" s="13"/>
      <c r="AT252" s="229" t="s">
        <v>291</v>
      </c>
      <c r="AU252" s="229" t="s">
        <v>89</v>
      </c>
      <c r="AV252" s="13" t="s">
        <v>89</v>
      </c>
      <c r="AW252" s="13" t="s">
        <v>4</v>
      </c>
      <c r="AX252" s="13" t="s">
        <v>80</v>
      </c>
      <c r="AY252" s="229" t="s">
        <v>167</v>
      </c>
    </row>
    <row r="253" s="13" customFormat="1">
      <c r="A253" s="13"/>
      <c r="B253" s="228"/>
      <c r="C253" s="13"/>
      <c r="D253" s="219" t="s">
        <v>291</v>
      </c>
      <c r="E253" s="229" t="s">
        <v>1</v>
      </c>
      <c r="F253" s="230" t="s">
        <v>1732</v>
      </c>
      <c r="G253" s="13"/>
      <c r="H253" s="231">
        <v>0.55300000000000005</v>
      </c>
      <c r="I253" s="232"/>
      <c r="J253" s="232"/>
      <c r="K253" s="13"/>
      <c r="L253" s="13"/>
      <c r="M253" s="228"/>
      <c r="N253" s="233"/>
      <c r="O253" s="234"/>
      <c r="P253" s="234"/>
      <c r="Q253" s="234"/>
      <c r="R253" s="234"/>
      <c r="S253" s="234"/>
      <c r="T253" s="234"/>
      <c r="U253" s="234"/>
      <c r="V253" s="234"/>
      <c r="W253" s="234"/>
      <c r="X253" s="235"/>
      <c r="Y253" s="13"/>
      <c r="Z253" s="13"/>
      <c r="AA253" s="13"/>
      <c r="AB253" s="13"/>
      <c r="AC253" s="13"/>
      <c r="AD253" s="13"/>
      <c r="AE253" s="13"/>
      <c r="AT253" s="229" t="s">
        <v>291</v>
      </c>
      <c r="AU253" s="229" t="s">
        <v>89</v>
      </c>
      <c r="AV253" s="13" t="s">
        <v>89</v>
      </c>
      <c r="AW253" s="13" t="s">
        <v>4</v>
      </c>
      <c r="AX253" s="13" t="s">
        <v>80</v>
      </c>
      <c r="AY253" s="229" t="s">
        <v>167</v>
      </c>
    </row>
    <row r="254" s="14" customFormat="1">
      <c r="A254" s="14"/>
      <c r="B254" s="236"/>
      <c r="C254" s="14"/>
      <c r="D254" s="219" t="s">
        <v>291</v>
      </c>
      <c r="E254" s="237" t="s">
        <v>1</v>
      </c>
      <c r="F254" s="238" t="s">
        <v>294</v>
      </c>
      <c r="G254" s="14"/>
      <c r="H254" s="239">
        <v>8.2880000000000003</v>
      </c>
      <c r="I254" s="240"/>
      <c r="J254" s="240"/>
      <c r="K254" s="14"/>
      <c r="L254" s="14"/>
      <c r="M254" s="236"/>
      <c r="N254" s="241"/>
      <c r="O254" s="242"/>
      <c r="P254" s="242"/>
      <c r="Q254" s="242"/>
      <c r="R254" s="242"/>
      <c r="S254" s="242"/>
      <c r="T254" s="242"/>
      <c r="U254" s="242"/>
      <c r="V254" s="242"/>
      <c r="W254" s="242"/>
      <c r="X254" s="243"/>
      <c r="Y254" s="14"/>
      <c r="Z254" s="14"/>
      <c r="AA254" s="14"/>
      <c r="AB254" s="14"/>
      <c r="AC254" s="14"/>
      <c r="AD254" s="14"/>
      <c r="AE254" s="14"/>
      <c r="AT254" s="237" t="s">
        <v>291</v>
      </c>
      <c r="AU254" s="237" t="s">
        <v>89</v>
      </c>
      <c r="AV254" s="14" t="s">
        <v>185</v>
      </c>
      <c r="AW254" s="14" t="s">
        <v>4</v>
      </c>
      <c r="AX254" s="14" t="s">
        <v>87</v>
      </c>
      <c r="AY254" s="237" t="s">
        <v>167</v>
      </c>
    </row>
    <row r="255" s="2" customFormat="1" ht="24" customHeight="1">
      <c r="A255" s="38"/>
      <c r="B255" s="204"/>
      <c r="C255" s="205" t="s">
        <v>363</v>
      </c>
      <c r="D255" s="205" t="s">
        <v>170</v>
      </c>
      <c r="E255" s="206" t="s">
        <v>1733</v>
      </c>
      <c r="F255" s="207" t="s">
        <v>1734</v>
      </c>
      <c r="G255" s="208" t="s">
        <v>305</v>
      </c>
      <c r="H255" s="209">
        <v>25.968</v>
      </c>
      <c r="I255" s="210"/>
      <c r="J255" s="210"/>
      <c r="K255" s="211">
        <f>ROUND(P255*H255,2)</f>
        <v>0</v>
      </c>
      <c r="L255" s="207" t="s">
        <v>174</v>
      </c>
      <c r="M255" s="39"/>
      <c r="N255" s="212" t="s">
        <v>1</v>
      </c>
      <c r="O255" s="213" t="s">
        <v>43</v>
      </c>
      <c r="P255" s="214">
        <f>I255+J255</f>
        <v>0</v>
      </c>
      <c r="Q255" s="214">
        <f>ROUND(I255*H255,2)</f>
        <v>0</v>
      </c>
      <c r="R255" s="214">
        <f>ROUND(J255*H255,2)</f>
        <v>0</v>
      </c>
      <c r="S255" s="77"/>
      <c r="T255" s="215">
        <f>S255*H255</f>
        <v>0</v>
      </c>
      <c r="U255" s="215">
        <v>0.0055199999999999997</v>
      </c>
      <c r="V255" s="215">
        <f>U255*H255</f>
        <v>0.14334336</v>
      </c>
      <c r="W255" s="215">
        <v>0</v>
      </c>
      <c r="X255" s="216">
        <f>W255*H255</f>
        <v>0</v>
      </c>
      <c r="Y255" s="38"/>
      <c r="Z255" s="38"/>
      <c r="AA255" s="38"/>
      <c r="AB255" s="38"/>
      <c r="AC255" s="38"/>
      <c r="AD255" s="38"/>
      <c r="AE255" s="38"/>
      <c r="AR255" s="217" t="s">
        <v>185</v>
      </c>
      <c r="AT255" s="217" t="s">
        <v>170</v>
      </c>
      <c r="AU255" s="217" t="s">
        <v>89</v>
      </c>
      <c r="AY255" s="19" t="s">
        <v>167</v>
      </c>
      <c r="BE255" s="218">
        <f>IF(O255="základní",K255,0)</f>
        <v>0</v>
      </c>
      <c r="BF255" s="218">
        <f>IF(O255="snížená",K255,0)</f>
        <v>0</v>
      </c>
      <c r="BG255" s="218">
        <f>IF(O255="zákl. přenesená",K255,0)</f>
        <v>0</v>
      </c>
      <c r="BH255" s="218">
        <f>IF(O255="sníž. přenesená",K255,0)</f>
        <v>0</v>
      </c>
      <c r="BI255" s="218">
        <f>IF(O255="nulová",K255,0)</f>
        <v>0</v>
      </c>
      <c r="BJ255" s="19" t="s">
        <v>87</v>
      </c>
      <c r="BK255" s="218">
        <f>ROUND(P255*H255,2)</f>
        <v>0</v>
      </c>
      <c r="BL255" s="19" t="s">
        <v>185</v>
      </c>
      <c r="BM255" s="217" t="s">
        <v>1735</v>
      </c>
    </row>
    <row r="256" s="2" customFormat="1">
      <c r="A256" s="38"/>
      <c r="B256" s="39"/>
      <c r="C256" s="38"/>
      <c r="D256" s="219" t="s">
        <v>177</v>
      </c>
      <c r="E256" s="38"/>
      <c r="F256" s="220" t="s">
        <v>1736</v>
      </c>
      <c r="G256" s="38"/>
      <c r="H256" s="38"/>
      <c r="I256" s="134"/>
      <c r="J256" s="134"/>
      <c r="K256" s="38"/>
      <c r="L256" s="38"/>
      <c r="M256" s="39"/>
      <c r="N256" s="221"/>
      <c r="O256" s="222"/>
      <c r="P256" s="77"/>
      <c r="Q256" s="77"/>
      <c r="R256" s="77"/>
      <c r="S256" s="77"/>
      <c r="T256" s="77"/>
      <c r="U256" s="77"/>
      <c r="V256" s="77"/>
      <c r="W256" s="77"/>
      <c r="X256" s="78"/>
      <c r="Y256" s="38"/>
      <c r="Z256" s="38"/>
      <c r="AA256" s="38"/>
      <c r="AB256" s="38"/>
      <c r="AC256" s="38"/>
      <c r="AD256" s="38"/>
      <c r="AE256" s="38"/>
      <c r="AT256" s="19" t="s">
        <v>177</v>
      </c>
      <c r="AU256" s="19" t="s">
        <v>89</v>
      </c>
    </row>
    <row r="257" s="2" customFormat="1">
      <c r="A257" s="38"/>
      <c r="B257" s="39"/>
      <c r="C257" s="38"/>
      <c r="D257" s="219" t="s">
        <v>288</v>
      </c>
      <c r="E257" s="38"/>
      <c r="F257" s="223" t="s">
        <v>1737</v>
      </c>
      <c r="G257" s="38"/>
      <c r="H257" s="38"/>
      <c r="I257" s="134"/>
      <c r="J257" s="134"/>
      <c r="K257" s="38"/>
      <c r="L257" s="38"/>
      <c r="M257" s="39"/>
      <c r="N257" s="221"/>
      <c r="O257" s="222"/>
      <c r="P257" s="77"/>
      <c r="Q257" s="77"/>
      <c r="R257" s="77"/>
      <c r="S257" s="77"/>
      <c r="T257" s="77"/>
      <c r="U257" s="77"/>
      <c r="V257" s="77"/>
      <c r="W257" s="77"/>
      <c r="X257" s="78"/>
      <c r="Y257" s="38"/>
      <c r="Z257" s="38"/>
      <c r="AA257" s="38"/>
      <c r="AB257" s="38"/>
      <c r="AC257" s="38"/>
      <c r="AD257" s="38"/>
      <c r="AE257" s="38"/>
      <c r="AT257" s="19" t="s">
        <v>288</v>
      </c>
      <c r="AU257" s="19" t="s">
        <v>89</v>
      </c>
    </row>
    <row r="258" s="13" customFormat="1">
      <c r="A258" s="13"/>
      <c r="B258" s="228"/>
      <c r="C258" s="13"/>
      <c r="D258" s="219" t="s">
        <v>291</v>
      </c>
      <c r="E258" s="229" t="s">
        <v>1</v>
      </c>
      <c r="F258" s="230" t="s">
        <v>1738</v>
      </c>
      <c r="G258" s="13"/>
      <c r="H258" s="231">
        <v>22.100000000000001</v>
      </c>
      <c r="I258" s="232"/>
      <c r="J258" s="232"/>
      <c r="K258" s="13"/>
      <c r="L258" s="13"/>
      <c r="M258" s="228"/>
      <c r="N258" s="233"/>
      <c r="O258" s="234"/>
      <c r="P258" s="234"/>
      <c r="Q258" s="234"/>
      <c r="R258" s="234"/>
      <c r="S258" s="234"/>
      <c r="T258" s="234"/>
      <c r="U258" s="234"/>
      <c r="V258" s="234"/>
      <c r="W258" s="234"/>
      <c r="X258" s="235"/>
      <c r="Y258" s="13"/>
      <c r="Z258" s="13"/>
      <c r="AA258" s="13"/>
      <c r="AB258" s="13"/>
      <c r="AC258" s="13"/>
      <c r="AD258" s="13"/>
      <c r="AE258" s="13"/>
      <c r="AT258" s="229" t="s">
        <v>291</v>
      </c>
      <c r="AU258" s="229" t="s">
        <v>89</v>
      </c>
      <c r="AV258" s="13" t="s">
        <v>89</v>
      </c>
      <c r="AW258" s="13" t="s">
        <v>4</v>
      </c>
      <c r="AX258" s="13" t="s">
        <v>80</v>
      </c>
      <c r="AY258" s="229" t="s">
        <v>167</v>
      </c>
    </row>
    <row r="259" s="13" customFormat="1">
      <c r="A259" s="13"/>
      <c r="B259" s="228"/>
      <c r="C259" s="13"/>
      <c r="D259" s="219" t="s">
        <v>291</v>
      </c>
      <c r="E259" s="229" t="s">
        <v>1</v>
      </c>
      <c r="F259" s="230" t="s">
        <v>1739</v>
      </c>
      <c r="G259" s="13"/>
      <c r="H259" s="231">
        <v>3.8679999999999999</v>
      </c>
      <c r="I259" s="232"/>
      <c r="J259" s="232"/>
      <c r="K259" s="13"/>
      <c r="L259" s="13"/>
      <c r="M259" s="228"/>
      <c r="N259" s="233"/>
      <c r="O259" s="234"/>
      <c r="P259" s="234"/>
      <c r="Q259" s="234"/>
      <c r="R259" s="234"/>
      <c r="S259" s="234"/>
      <c r="T259" s="234"/>
      <c r="U259" s="234"/>
      <c r="V259" s="234"/>
      <c r="W259" s="234"/>
      <c r="X259" s="235"/>
      <c r="Y259" s="13"/>
      <c r="Z259" s="13"/>
      <c r="AA259" s="13"/>
      <c r="AB259" s="13"/>
      <c r="AC259" s="13"/>
      <c r="AD259" s="13"/>
      <c r="AE259" s="13"/>
      <c r="AT259" s="229" t="s">
        <v>291</v>
      </c>
      <c r="AU259" s="229" t="s">
        <v>89</v>
      </c>
      <c r="AV259" s="13" t="s">
        <v>89</v>
      </c>
      <c r="AW259" s="13" t="s">
        <v>4</v>
      </c>
      <c r="AX259" s="13" t="s">
        <v>80</v>
      </c>
      <c r="AY259" s="229" t="s">
        <v>167</v>
      </c>
    </row>
    <row r="260" s="14" customFormat="1">
      <c r="A260" s="14"/>
      <c r="B260" s="236"/>
      <c r="C260" s="14"/>
      <c r="D260" s="219" t="s">
        <v>291</v>
      </c>
      <c r="E260" s="237" t="s">
        <v>1</v>
      </c>
      <c r="F260" s="238" t="s">
        <v>294</v>
      </c>
      <c r="G260" s="14"/>
      <c r="H260" s="239">
        <v>25.968</v>
      </c>
      <c r="I260" s="240"/>
      <c r="J260" s="240"/>
      <c r="K260" s="14"/>
      <c r="L260" s="14"/>
      <c r="M260" s="236"/>
      <c r="N260" s="241"/>
      <c r="O260" s="242"/>
      <c r="P260" s="242"/>
      <c r="Q260" s="242"/>
      <c r="R260" s="242"/>
      <c r="S260" s="242"/>
      <c r="T260" s="242"/>
      <c r="U260" s="242"/>
      <c r="V260" s="242"/>
      <c r="W260" s="242"/>
      <c r="X260" s="243"/>
      <c r="Y260" s="14"/>
      <c r="Z260" s="14"/>
      <c r="AA260" s="14"/>
      <c r="AB260" s="14"/>
      <c r="AC260" s="14"/>
      <c r="AD260" s="14"/>
      <c r="AE260" s="14"/>
      <c r="AT260" s="237" t="s">
        <v>291</v>
      </c>
      <c r="AU260" s="237" t="s">
        <v>89</v>
      </c>
      <c r="AV260" s="14" t="s">
        <v>185</v>
      </c>
      <c r="AW260" s="14" t="s">
        <v>4</v>
      </c>
      <c r="AX260" s="14" t="s">
        <v>87</v>
      </c>
      <c r="AY260" s="237" t="s">
        <v>167</v>
      </c>
    </row>
    <row r="261" s="2" customFormat="1" ht="24" customHeight="1">
      <c r="A261" s="38"/>
      <c r="B261" s="204"/>
      <c r="C261" s="205" t="s">
        <v>662</v>
      </c>
      <c r="D261" s="205" t="s">
        <v>170</v>
      </c>
      <c r="E261" s="206" t="s">
        <v>1740</v>
      </c>
      <c r="F261" s="207" t="s">
        <v>1741</v>
      </c>
      <c r="G261" s="208" t="s">
        <v>305</v>
      </c>
      <c r="H261" s="209">
        <v>25.968</v>
      </c>
      <c r="I261" s="210"/>
      <c r="J261" s="210"/>
      <c r="K261" s="211">
        <f>ROUND(P261*H261,2)</f>
        <v>0</v>
      </c>
      <c r="L261" s="207" t="s">
        <v>174</v>
      </c>
      <c r="M261" s="39"/>
      <c r="N261" s="212" t="s">
        <v>1</v>
      </c>
      <c r="O261" s="213" t="s">
        <v>43</v>
      </c>
      <c r="P261" s="214">
        <f>I261+J261</f>
        <v>0</v>
      </c>
      <c r="Q261" s="214">
        <f>ROUND(I261*H261,2)</f>
        <v>0</v>
      </c>
      <c r="R261" s="214">
        <f>ROUND(J261*H261,2)</f>
        <v>0</v>
      </c>
      <c r="S261" s="77"/>
      <c r="T261" s="215">
        <f>S261*H261</f>
        <v>0</v>
      </c>
      <c r="U261" s="215">
        <v>0</v>
      </c>
      <c r="V261" s="215">
        <f>U261*H261</f>
        <v>0</v>
      </c>
      <c r="W261" s="215">
        <v>0</v>
      </c>
      <c r="X261" s="216">
        <f>W261*H261</f>
        <v>0</v>
      </c>
      <c r="Y261" s="38"/>
      <c r="Z261" s="38"/>
      <c r="AA261" s="38"/>
      <c r="AB261" s="38"/>
      <c r="AC261" s="38"/>
      <c r="AD261" s="38"/>
      <c r="AE261" s="38"/>
      <c r="AR261" s="217" t="s">
        <v>185</v>
      </c>
      <c r="AT261" s="217" t="s">
        <v>170</v>
      </c>
      <c r="AU261" s="217" t="s">
        <v>89</v>
      </c>
      <c r="AY261" s="19" t="s">
        <v>167</v>
      </c>
      <c r="BE261" s="218">
        <f>IF(O261="základní",K261,0)</f>
        <v>0</v>
      </c>
      <c r="BF261" s="218">
        <f>IF(O261="snížená",K261,0)</f>
        <v>0</v>
      </c>
      <c r="BG261" s="218">
        <f>IF(O261="zákl. přenesená",K261,0)</f>
        <v>0</v>
      </c>
      <c r="BH261" s="218">
        <f>IF(O261="sníž. přenesená",K261,0)</f>
        <v>0</v>
      </c>
      <c r="BI261" s="218">
        <f>IF(O261="nulová",K261,0)</f>
        <v>0</v>
      </c>
      <c r="BJ261" s="19" t="s">
        <v>87</v>
      </c>
      <c r="BK261" s="218">
        <f>ROUND(P261*H261,2)</f>
        <v>0</v>
      </c>
      <c r="BL261" s="19" t="s">
        <v>185</v>
      </c>
      <c r="BM261" s="217" t="s">
        <v>1742</v>
      </c>
    </row>
    <row r="262" s="2" customFormat="1">
      <c r="A262" s="38"/>
      <c r="B262" s="39"/>
      <c r="C262" s="38"/>
      <c r="D262" s="219" t="s">
        <v>177</v>
      </c>
      <c r="E262" s="38"/>
      <c r="F262" s="220" t="s">
        <v>1743</v>
      </c>
      <c r="G262" s="38"/>
      <c r="H262" s="38"/>
      <c r="I262" s="134"/>
      <c r="J262" s="134"/>
      <c r="K262" s="38"/>
      <c r="L262" s="38"/>
      <c r="M262" s="39"/>
      <c r="N262" s="221"/>
      <c r="O262" s="222"/>
      <c r="P262" s="77"/>
      <c r="Q262" s="77"/>
      <c r="R262" s="77"/>
      <c r="S262" s="77"/>
      <c r="T262" s="77"/>
      <c r="U262" s="77"/>
      <c r="V262" s="77"/>
      <c r="W262" s="77"/>
      <c r="X262" s="78"/>
      <c r="Y262" s="38"/>
      <c r="Z262" s="38"/>
      <c r="AA262" s="38"/>
      <c r="AB262" s="38"/>
      <c r="AC262" s="38"/>
      <c r="AD262" s="38"/>
      <c r="AE262" s="38"/>
      <c r="AT262" s="19" t="s">
        <v>177</v>
      </c>
      <c r="AU262" s="19" t="s">
        <v>89</v>
      </c>
    </row>
    <row r="263" s="2" customFormat="1">
      <c r="A263" s="38"/>
      <c r="B263" s="39"/>
      <c r="C263" s="38"/>
      <c r="D263" s="219" t="s">
        <v>288</v>
      </c>
      <c r="E263" s="38"/>
      <c r="F263" s="223" t="s">
        <v>1737</v>
      </c>
      <c r="G263" s="38"/>
      <c r="H263" s="38"/>
      <c r="I263" s="134"/>
      <c r="J263" s="134"/>
      <c r="K263" s="38"/>
      <c r="L263" s="38"/>
      <c r="M263" s="39"/>
      <c r="N263" s="221"/>
      <c r="O263" s="222"/>
      <c r="P263" s="77"/>
      <c r="Q263" s="77"/>
      <c r="R263" s="77"/>
      <c r="S263" s="77"/>
      <c r="T263" s="77"/>
      <c r="U263" s="77"/>
      <c r="V263" s="77"/>
      <c r="W263" s="77"/>
      <c r="X263" s="78"/>
      <c r="Y263" s="38"/>
      <c r="Z263" s="38"/>
      <c r="AA263" s="38"/>
      <c r="AB263" s="38"/>
      <c r="AC263" s="38"/>
      <c r="AD263" s="38"/>
      <c r="AE263" s="38"/>
      <c r="AT263" s="19" t="s">
        <v>288</v>
      </c>
      <c r="AU263" s="19" t="s">
        <v>89</v>
      </c>
    </row>
    <row r="264" s="2" customFormat="1" ht="24" customHeight="1">
      <c r="A264" s="38"/>
      <c r="B264" s="204"/>
      <c r="C264" s="205" t="s">
        <v>370</v>
      </c>
      <c r="D264" s="205" t="s">
        <v>170</v>
      </c>
      <c r="E264" s="206" t="s">
        <v>1744</v>
      </c>
      <c r="F264" s="207" t="s">
        <v>1745</v>
      </c>
      <c r="G264" s="208" t="s">
        <v>344</v>
      </c>
      <c r="H264" s="209">
        <v>0.111</v>
      </c>
      <c r="I264" s="210"/>
      <c r="J264" s="210"/>
      <c r="K264" s="211">
        <f>ROUND(P264*H264,2)</f>
        <v>0</v>
      </c>
      <c r="L264" s="207" t="s">
        <v>174</v>
      </c>
      <c r="M264" s="39"/>
      <c r="N264" s="212" t="s">
        <v>1</v>
      </c>
      <c r="O264" s="213" t="s">
        <v>43</v>
      </c>
      <c r="P264" s="214">
        <f>I264+J264</f>
        <v>0</v>
      </c>
      <c r="Q264" s="214">
        <f>ROUND(I264*H264,2)</f>
        <v>0</v>
      </c>
      <c r="R264" s="214">
        <f>ROUND(J264*H264,2)</f>
        <v>0</v>
      </c>
      <c r="S264" s="77"/>
      <c r="T264" s="215">
        <f>S264*H264</f>
        <v>0</v>
      </c>
      <c r="U264" s="215">
        <v>1.0551600000000001</v>
      </c>
      <c r="V264" s="215">
        <f>U264*H264</f>
        <v>0.11712276000000001</v>
      </c>
      <c r="W264" s="215">
        <v>0</v>
      </c>
      <c r="X264" s="216">
        <f>W264*H264</f>
        <v>0</v>
      </c>
      <c r="Y264" s="38"/>
      <c r="Z264" s="38"/>
      <c r="AA264" s="38"/>
      <c r="AB264" s="38"/>
      <c r="AC264" s="38"/>
      <c r="AD264" s="38"/>
      <c r="AE264" s="38"/>
      <c r="AR264" s="217" t="s">
        <v>185</v>
      </c>
      <c r="AT264" s="217" t="s">
        <v>170</v>
      </c>
      <c r="AU264" s="217" t="s">
        <v>89</v>
      </c>
      <c r="AY264" s="19" t="s">
        <v>167</v>
      </c>
      <c r="BE264" s="218">
        <f>IF(O264="základní",K264,0)</f>
        <v>0</v>
      </c>
      <c r="BF264" s="218">
        <f>IF(O264="snížená",K264,0)</f>
        <v>0</v>
      </c>
      <c r="BG264" s="218">
        <f>IF(O264="zákl. přenesená",K264,0)</f>
        <v>0</v>
      </c>
      <c r="BH264" s="218">
        <f>IF(O264="sníž. přenesená",K264,0)</f>
        <v>0</v>
      </c>
      <c r="BI264" s="218">
        <f>IF(O264="nulová",K264,0)</f>
        <v>0</v>
      </c>
      <c r="BJ264" s="19" t="s">
        <v>87</v>
      </c>
      <c r="BK264" s="218">
        <f>ROUND(P264*H264,2)</f>
        <v>0</v>
      </c>
      <c r="BL264" s="19" t="s">
        <v>185</v>
      </c>
      <c r="BM264" s="217" t="s">
        <v>1746</v>
      </c>
    </row>
    <row r="265" s="2" customFormat="1">
      <c r="A265" s="38"/>
      <c r="B265" s="39"/>
      <c r="C265" s="38"/>
      <c r="D265" s="219" t="s">
        <v>177</v>
      </c>
      <c r="E265" s="38"/>
      <c r="F265" s="220" t="s">
        <v>1747</v>
      </c>
      <c r="G265" s="38"/>
      <c r="H265" s="38"/>
      <c r="I265" s="134"/>
      <c r="J265" s="134"/>
      <c r="K265" s="38"/>
      <c r="L265" s="38"/>
      <c r="M265" s="39"/>
      <c r="N265" s="221"/>
      <c r="O265" s="222"/>
      <c r="P265" s="77"/>
      <c r="Q265" s="77"/>
      <c r="R265" s="77"/>
      <c r="S265" s="77"/>
      <c r="T265" s="77"/>
      <c r="U265" s="77"/>
      <c r="V265" s="77"/>
      <c r="W265" s="77"/>
      <c r="X265" s="78"/>
      <c r="Y265" s="38"/>
      <c r="Z265" s="38"/>
      <c r="AA265" s="38"/>
      <c r="AB265" s="38"/>
      <c r="AC265" s="38"/>
      <c r="AD265" s="38"/>
      <c r="AE265" s="38"/>
      <c r="AT265" s="19" t="s">
        <v>177</v>
      </c>
      <c r="AU265" s="19" t="s">
        <v>89</v>
      </c>
    </row>
    <row r="266" s="13" customFormat="1">
      <c r="A266" s="13"/>
      <c r="B266" s="228"/>
      <c r="C266" s="13"/>
      <c r="D266" s="219" t="s">
        <v>291</v>
      </c>
      <c r="E266" s="229" t="s">
        <v>1</v>
      </c>
      <c r="F266" s="230" t="s">
        <v>1748</v>
      </c>
      <c r="G266" s="13"/>
      <c r="H266" s="231">
        <v>0.111</v>
      </c>
      <c r="I266" s="232"/>
      <c r="J266" s="232"/>
      <c r="K266" s="13"/>
      <c r="L266" s="13"/>
      <c r="M266" s="228"/>
      <c r="N266" s="233"/>
      <c r="O266" s="234"/>
      <c r="P266" s="234"/>
      <c r="Q266" s="234"/>
      <c r="R266" s="234"/>
      <c r="S266" s="234"/>
      <c r="T266" s="234"/>
      <c r="U266" s="234"/>
      <c r="V266" s="234"/>
      <c r="W266" s="234"/>
      <c r="X266" s="235"/>
      <c r="Y266" s="13"/>
      <c r="Z266" s="13"/>
      <c r="AA266" s="13"/>
      <c r="AB266" s="13"/>
      <c r="AC266" s="13"/>
      <c r="AD266" s="13"/>
      <c r="AE266" s="13"/>
      <c r="AT266" s="229" t="s">
        <v>291</v>
      </c>
      <c r="AU266" s="229" t="s">
        <v>89</v>
      </c>
      <c r="AV266" s="13" t="s">
        <v>89</v>
      </c>
      <c r="AW266" s="13" t="s">
        <v>4</v>
      </c>
      <c r="AX266" s="13" t="s">
        <v>87</v>
      </c>
      <c r="AY266" s="229" t="s">
        <v>167</v>
      </c>
    </row>
    <row r="267" s="2" customFormat="1" ht="24" customHeight="1">
      <c r="A267" s="38"/>
      <c r="B267" s="204"/>
      <c r="C267" s="205" t="s">
        <v>675</v>
      </c>
      <c r="D267" s="205" t="s">
        <v>170</v>
      </c>
      <c r="E267" s="206" t="s">
        <v>1749</v>
      </c>
      <c r="F267" s="207" t="s">
        <v>1750</v>
      </c>
      <c r="G267" s="208" t="s">
        <v>286</v>
      </c>
      <c r="H267" s="209">
        <v>5.9169999999999998</v>
      </c>
      <c r="I267" s="210"/>
      <c r="J267" s="210"/>
      <c r="K267" s="211">
        <f>ROUND(P267*H267,2)</f>
        <v>0</v>
      </c>
      <c r="L267" s="207" t="s">
        <v>174</v>
      </c>
      <c r="M267" s="39"/>
      <c r="N267" s="212" t="s">
        <v>1</v>
      </c>
      <c r="O267" s="213" t="s">
        <v>43</v>
      </c>
      <c r="P267" s="214">
        <f>I267+J267</f>
        <v>0</v>
      </c>
      <c r="Q267" s="214">
        <f>ROUND(I267*H267,2)</f>
        <v>0</v>
      </c>
      <c r="R267" s="214">
        <f>ROUND(J267*H267,2)</f>
        <v>0</v>
      </c>
      <c r="S267" s="77"/>
      <c r="T267" s="215">
        <f>S267*H267</f>
        <v>0</v>
      </c>
      <c r="U267" s="215">
        <v>2.4533999999999998</v>
      </c>
      <c r="V267" s="215">
        <f>U267*H267</f>
        <v>14.516767799999998</v>
      </c>
      <c r="W267" s="215">
        <v>0</v>
      </c>
      <c r="X267" s="216">
        <f>W267*H267</f>
        <v>0</v>
      </c>
      <c r="Y267" s="38"/>
      <c r="Z267" s="38"/>
      <c r="AA267" s="38"/>
      <c r="AB267" s="38"/>
      <c r="AC267" s="38"/>
      <c r="AD267" s="38"/>
      <c r="AE267" s="38"/>
      <c r="AR267" s="217" t="s">
        <v>185</v>
      </c>
      <c r="AT267" s="217" t="s">
        <v>170</v>
      </c>
      <c r="AU267" s="217" t="s">
        <v>89</v>
      </c>
      <c r="AY267" s="19" t="s">
        <v>167</v>
      </c>
      <c r="BE267" s="218">
        <f>IF(O267="základní",K267,0)</f>
        <v>0</v>
      </c>
      <c r="BF267" s="218">
        <f>IF(O267="snížená",K267,0)</f>
        <v>0</v>
      </c>
      <c r="BG267" s="218">
        <f>IF(O267="zákl. přenesená",K267,0)</f>
        <v>0</v>
      </c>
      <c r="BH267" s="218">
        <f>IF(O267="sníž. přenesená",K267,0)</f>
        <v>0</v>
      </c>
      <c r="BI267" s="218">
        <f>IF(O267="nulová",K267,0)</f>
        <v>0</v>
      </c>
      <c r="BJ267" s="19" t="s">
        <v>87</v>
      </c>
      <c r="BK267" s="218">
        <f>ROUND(P267*H267,2)</f>
        <v>0</v>
      </c>
      <c r="BL267" s="19" t="s">
        <v>185</v>
      </c>
      <c r="BM267" s="217" t="s">
        <v>1751</v>
      </c>
    </row>
    <row r="268" s="2" customFormat="1">
      <c r="A268" s="38"/>
      <c r="B268" s="39"/>
      <c r="C268" s="38"/>
      <c r="D268" s="219" t="s">
        <v>177</v>
      </c>
      <c r="E268" s="38"/>
      <c r="F268" s="220" t="s">
        <v>1752</v>
      </c>
      <c r="G268" s="38"/>
      <c r="H268" s="38"/>
      <c r="I268" s="134"/>
      <c r="J268" s="134"/>
      <c r="K268" s="38"/>
      <c r="L268" s="38"/>
      <c r="M268" s="39"/>
      <c r="N268" s="221"/>
      <c r="O268" s="222"/>
      <c r="P268" s="77"/>
      <c r="Q268" s="77"/>
      <c r="R268" s="77"/>
      <c r="S268" s="77"/>
      <c r="T268" s="77"/>
      <c r="U268" s="77"/>
      <c r="V268" s="77"/>
      <c r="W268" s="77"/>
      <c r="X268" s="78"/>
      <c r="Y268" s="38"/>
      <c r="Z268" s="38"/>
      <c r="AA268" s="38"/>
      <c r="AB268" s="38"/>
      <c r="AC268" s="38"/>
      <c r="AD268" s="38"/>
      <c r="AE268" s="38"/>
      <c r="AT268" s="19" t="s">
        <v>177</v>
      </c>
      <c r="AU268" s="19" t="s">
        <v>89</v>
      </c>
    </row>
    <row r="269" s="13" customFormat="1">
      <c r="A269" s="13"/>
      <c r="B269" s="228"/>
      <c r="C269" s="13"/>
      <c r="D269" s="219" t="s">
        <v>291</v>
      </c>
      <c r="E269" s="229" t="s">
        <v>1</v>
      </c>
      <c r="F269" s="230" t="s">
        <v>1753</v>
      </c>
      <c r="G269" s="13"/>
      <c r="H269" s="231">
        <v>2.8980000000000001</v>
      </c>
      <c r="I269" s="232"/>
      <c r="J269" s="232"/>
      <c r="K269" s="13"/>
      <c r="L269" s="13"/>
      <c r="M269" s="228"/>
      <c r="N269" s="233"/>
      <c r="O269" s="234"/>
      <c r="P269" s="234"/>
      <c r="Q269" s="234"/>
      <c r="R269" s="234"/>
      <c r="S269" s="234"/>
      <c r="T269" s="234"/>
      <c r="U269" s="234"/>
      <c r="V269" s="234"/>
      <c r="W269" s="234"/>
      <c r="X269" s="235"/>
      <c r="Y269" s="13"/>
      <c r="Z269" s="13"/>
      <c r="AA269" s="13"/>
      <c r="AB269" s="13"/>
      <c r="AC269" s="13"/>
      <c r="AD269" s="13"/>
      <c r="AE269" s="13"/>
      <c r="AT269" s="229" t="s">
        <v>291</v>
      </c>
      <c r="AU269" s="229" t="s">
        <v>89</v>
      </c>
      <c r="AV269" s="13" t="s">
        <v>89</v>
      </c>
      <c r="AW269" s="13" t="s">
        <v>4</v>
      </c>
      <c r="AX269" s="13" t="s">
        <v>80</v>
      </c>
      <c r="AY269" s="229" t="s">
        <v>167</v>
      </c>
    </row>
    <row r="270" s="13" customFormat="1">
      <c r="A270" s="13"/>
      <c r="B270" s="228"/>
      <c r="C270" s="13"/>
      <c r="D270" s="219" t="s">
        <v>291</v>
      </c>
      <c r="E270" s="229" t="s">
        <v>1</v>
      </c>
      <c r="F270" s="230" t="s">
        <v>1754</v>
      </c>
      <c r="G270" s="13"/>
      <c r="H270" s="231">
        <v>1.5089999999999999</v>
      </c>
      <c r="I270" s="232"/>
      <c r="J270" s="232"/>
      <c r="K270" s="13"/>
      <c r="L270" s="13"/>
      <c r="M270" s="228"/>
      <c r="N270" s="233"/>
      <c r="O270" s="234"/>
      <c r="P270" s="234"/>
      <c r="Q270" s="234"/>
      <c r="R270" s="234"/>
      <c r="S270" s="234"/>
      <c r="T270" s="234"/>
      <c r="U270" s="234"/>
      <c r="V270" s="234"/>
      <c r="W270" s="234"/>
      <c r="X270" s="235"/>
      <c r="Y270" s="13"/>
      <c r="Z270" s="13"/>
      <c r="AA270" s="13"/>
      <c r="AB270" s="13"/>
      <c r="AC270" s="13"/>
      <c r="AD270" s="13"/>
      <c r="AE270" s="13"/>
      <c r="AT270" s="229" t="s">
        <v>291</v>
      </c>
      <c r="AU270" s="229" t="s">
        <v>89</v>
      </c>
      <c r="AV270" s="13" t="s">
        <v>89</v>
      </c>
      <c r="AW270" s="13" t="s">
        <v>4</v>
      </c>
      <c r="AX270" s="13" t="s">
        <v>80</v>
      </c>
      <c r="AY270" s="229" t="s">
        <v>167</v>
      </c>
    </row>
    <row r="271" s="13" customFormat="1">
      <c r="A271" s="13"/>
      <c r="B271" s="228"/>
      <c r="C271" s="13"/>
      <c r="D271" s="219" t="s">
        <v>291</v>
      </c>
      <c r="E271" s="229" t="s">
        <v>1</v>
      </c>
      <c r="F271" s="230" t="s">
        <v>1755</v>
      </c>
      <c r="G271" s="13"/>
      <c r="H271" s="231">
        <v>0.90600000000000003</v>
      </c>
      <c r="I271" s="232"/>
      <c r="J271" s="232"/>
      <c r="K271" s="13"/>
      <c r="L271" s="13"/>
      <c r="M271" s="228"/>
      <c r="N271" s="233"/>
      <c r="O271" s="234"/>
      <c r="P271" s="234"/>
      <c r="Q271" s="234"/>
      <c r="R271" s="234"/>
      <c r="S271" s="234"/>
      <c r="T271" s="234"/>
      <c r="U271" s="234"/>
      <c r="V271" s="234"/>
      <c r="W271" s="234"/>
      <c r="X271" s="235"/>
      <c r="Y271" s="13"/>
      <c r="Z271" s="13"/>
      <c r="AA271" s="13"/>
      <c r="AB271" s="13"/>
      <c r="AC271" s="13"/>
      <c r="AD271" s="13"/>
      <c r="AE271" s="13"/>
      <c r="AT271" s="229" t="s">
        <v>291</v>
      </c>
      <c r="AU271" s="229" t="s">
        <v>89</v>
      </c>
      <c r="AV271" s="13" t="s">
        <v>89</v>
      </c>
      <c r="AW271" s="13" t="s">
        <v>4</v>
      </c>
      <c r="AX271" s="13" t="s">
        <v>80</v>
      </c>
      <c r="AY271" s="229" t="s">
        <v>167</v>
      </c>
    </row>
    <row r="272" s="13" customFormat="1">
      <c r="A272" s="13"/>
      <c r="B272" s="228"/>
      <c r="C272" s="13"/>
      <c r="D272" s="219" t="s">
        <v>291</v>
      </c>
      <c r="E272" s="229" t="s">
        <v>1</v>
      </c>
      <c r="F272" s="230" t="s">
        <v>1756</v>
      </c>
      <c r="G272" s="13"/>
      <c r="H272" s="231">
        <v>0.60399999999999998</v>
      </c>
      <c r="I272" s="232"/>
      <c r="J272" s="232"/>
      <c r="K272" s="13"/>
      <c r="L272" s="13"/>
      <c r="M272" s="228"/>
      <c r="N272" s="233"/>
      <c r="O272" s="234"/>
      <c r="P272" s="234"/>
      <c r="Q272" s="234"/>
      <c r="R272" s="234"/>
      <c r="S272" s="234"/>
      <c r="T272" s="234"/>
      <c r="U272" s="234"/>
      <c r="V272" s="234"/>
      <c r="W272" s="234"/>
      <c r="X272" s="235"/>
      <c r="Y272" s="13"/>
      <c r="Z272" s="13"/>
      <c r="AA272" s="13"/>
      <c r="AB272" s="13"/>
      <c r="AC272" s="13"/>
      <c r="AD272" s="13"/>
      <c r="AE272" s="13"/>
      <c r="AT272" s="229" t="s">
        <v>291</v>
      </c>
      <c r="AU272" s="229" t="s">
        <v>89</v>
      </c>
      <c r="AV272" s="13" t="s">
        <v>89</v>
      </c>
      <c r="AW272" s="13" t="s">
        <v>4</v>
      </c>
      <c r="AX272" s="13" t="s">
        <v>80</v>
      </c>
      <c r="AY272" s="229" t="s">
        <v>167</v>
      </c>
    </row>
    <row r="273" s="14" customFormat="1">
      <c r="A273" s="14"/>
      <c r="B273" s="236"/>
      <c r="C273" s="14"/>
      <c r="D273" s="219" t="s">
        <v>291</v>
      </c>
      <c r="E273" s="237" t="s">
        <v>1</v>
      </c>
      <c r="F273" s="238" t="s">
        <v>294</v>
      </c>
      <c r="G273" s="14"/>
      <c r="H273" s="239">
        <v>5.9169999999999998</v>
      </c>
      <c r="I273" s="240"/>
      <c r="J273" s="240"/>
      <c r="K273" s="14"/>
      <c r="L273" s="14"/>
      <c r="M273" s="236"/>
      <c r="N273" s="241"/>
      <c r="O273" s="242"/>
      <c r="P273" s="242"/>
      <c r="Q273" s="242"/>
      <c r="R273" s="242"/>
      <c r="S273" s="242"/>
      <c r="T273" s="242"/>
      <c r="U273" s="242"/>
      <c r="V273" s="242"/>
      <c r="W273" s="242"/>
      <c r="X273" s="243"/>
      <c r="Y273" s="14"/>
      <c r="Z273" s="14"/>
      <c r="AA273" s="14"/>
      <c r="AB273" s="14"/>
      <c r="AC273" s="14"/>
      <c r="AD273" s="14"/>
      <c r="AE273" s="14"/>
      <c r="AT273" s="237" t="s">
        <v>291</v>
      </c>
      <c r="AU273" s="237" t="s">
        <v>89</v>
      </c>
      <c r="AV273" s="14" t="s">
        <v>185</v>
      </c>
      <c r="AW273" s="14" t="s">
        <v>4</v>
      </c>
      <c r="AX273" s="14" t="s">
        <v>87</v>
      </c>
      <c r="AY273" s="237" t="s">
        <v>167</v>
      </c>
    </row>
    <row r="274" s="2" customFormat="1" ht="24" customHeight="1">
      <c r="A274" s="38"/>
      <c r="B274" s="204"/>
      <c r="C274" s="205" t="s">
        <v>377</v>
      </c>
      <c r="D274" s="205" t="s">
        <v>170</v>
      </c>
      <c r="E274" s="206" t="s">
        <v>1757</v>
      </c>
      <c r="F274" s="207" t="s">
        <v>1758</v>
      </c>
      <c r="G274" s="208" t="s">
        <v>305</v>
      </c>
      <c r="H274" s="209">
        <v>55.545000000000002</v>
      </c>
      <c r="I274" s="210"/>
      <c r="J274" s="210"/>
      <c r="K274" s="211">
        <f>ROUND(P274*H274,2)</f>
        <v>0</v>
      </c>
      <c r="L274" s="207" t="s">
        <v>174</v>
      </c>
      <c r="M274" s="39"/>
      <c r="N274" s="212" t="s">
        <v>1</v>
      </c>
      <c r="O274" s="213" t="s">
        <v>43</v>
      </c>
      <c r="P274" s="214">
        <f>I274+J274</f>
        <v>0</v>
      </c>
      <c r="Q274" s="214">
        <f>ROUND(I274*H274,2)</f>
        <v>0</v>
      </c>
      <c r="R274" s="214">
        <f>ROUND(J274*H274,2)</f>
        <v>0</v>
      </c>
      <c r="S274" s="77"/>
      <c r="T274" s="215">
        <f>S274*H274</f>
        <v>0</v>
      </c>
      <c r="U274" s="215">
        <v>0.0051900000000000002</v>
      </c>
      <c r="V274" s="215">
        <f>U274*H274</f>
        <v>0.28827855000000002</v>
      </c>
      <c r="W274" s="215">
        <v>0</v>
      </c>
      <c r="X274" s="216">
        <f>W274*H274</f>
        <v>0</v>
      </c>
      <c r="Y274" s="38"/>
      <c r="Z274" s="38"/>
      <c r="AA274" s="38"/>
      <c r="AB274" s="38"/>
      <c r="AC274" s="38"/>
      <c r="AD274" s="38"/>
      <c r="AE274" s="38"/>
      <c r="AR274" s="217" t="s">
        <v>185</v>
      </c>
      <c r="AT274" s="217" t="s">
        <v>170</v>
      </c>
      <c r="AU274" s="217" t="s">
        <v>89</v>
      </c>
      <c r="AY274" s="19" t="s">
        <v>167</v>
      </c>
      <c r="BE274" s="218">
        <f>IF(O274="základní",K274,0)</f>
        <v>0</v>
      </c>
      <c r="BF274" s="218">
        <f>IF(O274="snížená",K274,0)</f>
        <v>0</v>
      </c>
      <c r="BG274" s="218">
        <f>IF(O274="zákl. přenesená",K274,0)</f>
        <v>0</v>
      </c>
      <c r="BH274" s="218">
        <f>IF(O274="sníž. přenesená",K274,0)</f>
        <v>0</v>
      </c>
      <c r="BI274" s="218">
        <f>IF(O274="nulová",K274,0)</f>
        <v>0</v>
      </c>
      <c r="BJ274" s="19" t="s">
        <v>87</v>
      </c>
      <c r="BK274" s="218">
        <f>ROUND(P274*H274,2)</f>
        <v>0</v>
      </c>
      <c r="BL274" s="19" t="s">
        <v>185</v>
      </c>
      <c r="BM274" s="217" t="s">
        <v>1759</v>
      </c>
    </row>
    <row r="275" s="2" customFormat="1">
      <c r="A275" s="38"/>
      <c r="B275" s="39"/>
      <c r="C275" s="38"/>
      <c r="D275" s="219" t="s">
        <v>177</v>
      </c>
      <c r="E275" s="38"/>
      <c r="F275" s="220" t="s">
        <v>1760</v>
      </c>
      <c r="G275" s="38"/>
      <c r="H275" s="38"/>
      <c r="I275" s="134"/>
      <c r="J275" s="134"/>
      <c r="K275" s="38"/>
      <c r="L275" s="38"/>
      <c r="M275" s="39"/>
      <c r="N275" s="221"/>
      <c r="O275" s="222"/>
      <c r="P275" s="77"/>
      <c r="Q275" s="77"/>
      <c r="R275" s="77"/>
      <c r="S275" s="77"/>
      <c r="T275" s="77"/>
      <c r="U275" s="77"/>
      <c r="V275" s="77"/>
      <c r="W275" s="77"/>
      <c r="X275" s="78"/>
      <c r="Y275" s="38"/>
      <c r="Z275" s="38"/>
      <c r="AA275" s="38"/>
      <c r="AB275" s="38"/>
      <c r="AC275" s="38"/>
      <c r="AD275" s="38"/>
      <c r="AE275" s="38"/>
      <c r="AT275" s="19" t="s">
        <v>177</v>
      </c>
      <c r="AU275" s="19" t="s">
        <v>89</v>
      </c>
    </row>
    <row r="276" s="13" customFormat="1">
      <c r="A276" s="13"/>
      <c r="B276" s="228"/>
      <c r="C276" s="13"/>
      <c r="D276" s="219" t="s">
        <v>291</v>
      </c>
      <c r="E276" s="229" t="s">
        <v>1</v>
      </c>
      <c r="F276" s="230" t="s">
        <v>1761</v>
      </c>
      <c r="G276" s="13"/>
      <c r="H276" s="231">
        <v>19.32</v>
      </c>
      <c r="I276" s="232"/>
      <c r="J276" s="232"/>
      <c r="K276" s="13"/>
      <c r="L276" s="13"/>
      <c r="M276" s="228"/>
      <c r="N276" s="233"/>
      <c r="O276" s="234"/>
      <c r="P276" s="234"/>
      <c r="Q276" s="234"/>
      <c r="R276" s="234"/>
      <c r="S276" s="234"/>
      <c r="T276" s="234"/>
      <c r="U276" s="234"/>
      <c r="V276" s="234"/>
      <c r="W276" s="234"/>
      <c r="X276" s="235"/>
      <c r="Y276" s="13"/>
      <c r="Z276" s="13"/>
      <c r="AA276" s="13"/>
      <c r="AB276" s="13"/>
      <c r="AC276" s="13"/>
      <c r="AD276" s="13"/>
      <c r="AE276" s="13"/>
      <c r="AT276" s="229" t="s">
        <v>291</v>
      </c>
      <c r="AU276" s="229" t="s">
        <v>89</v>
      </c>
      <c r="AV276" s="13" t="s">
        <v>89</v>
      </c>
      <c r="AW276" s="13" t="s">
        <v>4</v>
      </c>
      <c r="AX276" s="13" t="s">
        <v>80</v>
      </c>
      <c r="AY276" s="229" t="s">
        <v>167</v>
      </c>
    </row>
    <row r="277" s="13" customFormat="1">
      <c r="A277" s="13"/>
      <c r="B277" s="228"/>
      <c r="C277" s="13"/>
      <c r="D277" s="219" t="s">
        <v>291</v>
      </c>
      <c r="E277" s="229" t="s">
        <v>1</v>
      </c>
      <c r="F277" s="230" t="s">
        <v>1762</v>
      </c>
      <c r="G277" s="13"/>
      <c r="H277" s="231">
        <v>12.074999999999999</v>
      </c>
      <c r="I277" s="232"/>
      <c r="J277" s="232"/>
      <c r="K277" s="13"/>
      <c r="L277" s="13"/>
      <c r="M277" s="228"/>
      <c r="N277" s="233"/>
      <c r="O277" s="234"/>
      <c r="P277" s="234"/>
      <c r="Q277" s="234"/>
      <c r="R277" s="234"/>
      <c r="S277" s="234"/>
      <c r="T277" s="234"/>
      <c r="U277" s="234"/>
      <c r="V277" s="234"/>
      <c r="W277" s="234"/>
      <c r="X277" s="235"/>
      <c r="Y277" s="13"/>
      <c r="Z277" s="13"/>
      <c r="AA277" s="13"/>
      <c r="AB277" s="13"/>
      <c r="AC277" s="13"/>
      <c r="AD277" s="13"/>
      <c r="AE277" s="13"/>
      <c r="AT277" s="229" t="s">
        <v>291</v>
      </c>
      <c r="AU277" s="229" t="s">
        <v>89</v>
      </c>
      <c r="AV277" s="13" t="s">
        <v>89</v>
      </c>
      <c r="AW277" s="13" t="s">
        <v>4</v>
      </c>
      <c r="AX277" s="13" t="s">
        <v>80</v>
      </c>
      <c r="AY277" s="229" t="s">
        <v>167</v>
      </c>
    </row>
    <row r="278" s="13" customFormat="1">
      <c r="A278" s="13"/>
      <c r="B278" s="228"/>
      <c r="C278" s="13"/>
      <c r="D278" s="219" t="s">
        <v>291</v>
      </c>
      <c r="E278" s="229" t="s">
        <v>1</v>
      </c>
      <c r="F278" s="230" t="s">
        <v>1762</v>
      </c>
      <c r="G278" s="13"/>
      <c r="H278" s="231">
        <v>12.074999999999999</v>
      </c>
      <c r="I278" s="232"/>
      <c r="J278" s="232"/>
      <c r="K278" s="13"/>
      <c r="L278" s="13"/>
      <c r="M278" s="228"/>
      <c r="N278" s="233"/>
      <c r="O278" s="234"/>
      <c r="P278" s="234"/>
      <c r="Q278" s="234"/>
      <c r="R278" s="234"/>
      <c r="S278" s="234"/>
      <c r="T278" s="234"/>
      <c r="U278" s="234"/>
      <c r="V278" s="234"/>
      <c r="W278" s="234"/>
      <c r="X278" s="235"/>
      <c r="Y278" s="13"/>
      <c r="Z278" s="13"/>
      <c r="AA278" s="13"/>
      <c r="AB278" s="13"/>
      <c r="AC278" s="13"/>
      <c r="AD278" s="13"/>
      <c r="AE278" s="13"/>
      <c r="AT278" s="229" t="s">
        <v>291</v>
      </c>
      <c r="AU278" s="229" t="s">
        <v>89</v>
      </c>
      <c r="AV278" s="13" t="s">
        <v>89</v>
      </c>
      <c r="AW278" s="13" t="s">
        <v>4</v>
      </c>
      <c r="AX278" s="13" t="s">
        <v>80</v>
      </c>
      <c r="AY278" s="229" t="s">
        <v>167</v>
      </c>
    </row>
    <row r="279" s="13" customFormat="1">
      <c r="A279" s="13"/>
      <c r="B279" s="228"/>
      <c r="C279" s="13"/>
      <c r="D279" s="219" t="s">
        <v>291</v>
      </c>
      <c r="E279" s="229" t="s">
        <v>1</v>
      </c>
      <c r="F279" s="230" t="s">
        <v>1763</v>
      </c>
      <c r="G279" s="13"/>
      <c r="H279" s="231">
        <v>12.074999999999999</v>
      </c>
      <c r="I279" s="232"/>
      <c r="J279" s="232"/>
      <c r="K279" s="13"/>
      <c r="L279" s="13"/>
      <c r="M279" s="228"/>
      <c r="N279" s="233"/>
      <c r="O279" s="234"/>
      <c r="P279" s="234"/>
      <c r="Q279" s="234"/>
      <c r="R279" s="234"/>
      <c r="S279" s="234"/>
      <c r="T279" s="234"/>
      <c r="U279" s="234"/>
      <c r="V279" s="234"/>
      <c r="W279" s="234"/>
      <c r="X279" s="235"/>
      <c r="Y279" s="13"/>
      <c r="Z279" s="13"/>
      <c r="AA279" s="13"/>
      <c r="AB279" s="13"/>
      <c r="AC279" s="13"/>
      <c r="AD279" s="13"/>
      <c r="AE279" s="13"/>
      <c r="AT279" s="229" t="s">
        <v>291</v>
      </c>
      <c r="AU279" s="229" t="s">
        <v>89</v>
      </c>
      <c r="AV279" s="13" t="s">
        <v>89</v>
      </c>
      <c r="AW279" s="13" t="s">
        <v>4</v>
      </c>
      <c r="AX279" s="13" t="s">
        <v>80</v>
      </c>
      <c r="AY279" s="229" t="s">
        <v>167</v>
      </c>
    </row>
    <row r="280" s="14" customFormat="1">
      <c r="A280" s="14"/>
      <c r="B280" s="236"/>
      <c r="C280" s="14"/>
      <c r="D280" s="219" t="s">
        <v>291</v>
      </c>
      <c r="E280" s="237" t="s">
        <v>1</v>
      </c>
      <c r="F280" s="238" t="s">
        <v>294</v>
      </c>
      <c r="G280" s="14"/>
      <c r="H280" s="239">
        <v>55.545000000000002</v>
      </c>
      <c r="I280" s="240"/>
      <c r="J280" s="240"/>
      <c r="K280" s="14"/>
      <c r="L280" s="14"/>
      <c r="M280" s="236"/>
      <c r="N280" s="241"/>
      <c r="O280" s="242"/>
      <c r="P280" s="242"/>
      <c r="Q280" s="242"/>
      <c r="R280" s="242"/>
      <c r="S280" s="242"/>
      <c r="T280" s="242"/>
      <c r="U280" s="242"/>
      <c r="V280" s="242"/>
      <c r="W280" s="242"/>
      <c r="X280" s="243"/>
      <c r="Y280" s="14"/>
      <c r="Z280" s="14"/>
      <c r="AA280" s="14"/>
      <c r="AB280" s="14"/>
      <c r="AC280" s="14"/>
      <c r="AD280" s="14"/>
      <c r="AE280" s="14"/>
      <c r="AT280" s="237" t="s">
        <v>291</v>
      </c>
      <c r="AU280" s="237" t="s">
        <v>89</v>
      </c>
      <c r="AV280" s="14" t="s">
        <v>185</v>
      </c>
      <c r="AW280" s="14" t="s">
        <v>4</v>
      </c>
      <c r="AX280" s="14" t="s">
        <v>87</v>
      </c>
      <c r="AY280" s="237" t="s">
        <v>167</v>
      </c>
    </row>
    <row r="281" s="2" customFormat="1" ht="24" customHeight="1">
      <c r="A281" s="38"/>
      <c r="B281" s="204"/>
      <c r="C281" s="205" t="s">
        <v>689</v>
      </c>
      <c r="D281" s="205" t="s">
        <v>170</v>
      </c>
      <c r="E281" s="206" t="s">
        <v>1764</v>
      </c>
      <c r="F281" s="207" t="s">
        <v>1765</v>
      </c>
      <c r="G281" s="208" t="s">
        <v>305</v>
      </c>
      <c r="H281" s="209">
        <v>55.545000000000002</v>
      </c>
      <c r="I281" s="210"/>
      <c r="J281" s="210"/>
      <c r="K281" s="211">
        <f>ROUND(P281*H281,2)</f>
        <v>0</v>
      </c>
      <c r="L281" s="207" t="s">
        <v>174</v>
      </c>
      <c r="M281" s="39"/>
      <c r="N281" s="212" t="s">
        <v>1</v>
      </c>
      <c r="O281" s="213" t="s">
        <v>43</v>
      </c>
      <c r="P281" s="214">
        <f>I281+J281</f>
        <v>0</v>
      </c>
      <c r="Q281" s="214">
        <f>ROUND(I281*H281,2)</f>
        <v>0</v>
      </c>
      <c r="R281" s="214">
        <f>ROUND(J281*H281,2)</f>
        <v>0</v>
      </c>
      <c r="S281" s="77"/>
      <c r="T281" s="215">
        <f>S281*H281</f>
        <v>0</v>
      </c>
      <c r="U281" s="215">
        <v>0</v>
      </c>
      <c r="V281" s="215">
        <f>U281*H281</f>
        <v>0</v>
      </c>
      <c r="W281" s="215">
        <v>0</v>
      </c>
      <c r="X281" s="216">
        <f>W281*H281</f>
        <v>0</v>
      </c>
      <c r="Y281" s="38"/>
      <c r="Z281" s="38"/>
      <c r="AA281" s="38"/>
      <c r="AB281" s="38"/>
      <c r="AC281" s="38"/>
      <c r="AD281" s="38"/>
      <c r="AE281" s="38"/>
      <c r="AR281" s="217" t="s">
        <v>185</v>
      </c>
      <c r="AT281" s="217" t="s">
        <v>170</v>
      </c>
      <c r="AU281" s="217" t="s">
        <v>89</v>
      </c>
      <c r="AY281" s="19" t="s">
        <v>167</v>
      </c>
      <c r="BE281" s="218">
        <f>IF(O281="základní",K281,0)</f>
        <v>0</v>
      </c>
      <c r="BF281" s="218">
        <f>IF(O281="snížená",K281,0)</f>
        <v>0</v>
      </c>
      <c r="BG281" s="218">
        <f>IF(O281="zákl. přenesená",K281,0)</f>
        <v>0</v>
      </c>
      <c r="BH281" s="218">
        <f>IF(O281="sníž. přenesená",K281,0)</f>
        <v>0</v>
      </c>
      <c r="BI281" s="218">
        <f>IF(O281="nulová",K281,0)</f>
        <v>0</v>
      </c>
      <c r="BJ281" s="19" t="s">
        <v>87</v>
      </c>
      <c r="BK281" s="218">
        <f>ROUND(P281*H281,2)</f>
        <v>0</v>
      </c>
      <c r="BL281" s="19" t="s">
        <v>185</v>
      </c>
      <c r="BM281" s="217" t="s">
        <v>1766</v>
      </c>
    </row>
    <row r="282" s="2" customFormat="1">
      <c r="A282" s="38"/>
      <c r="B282" s="39"/>
      <c r="C282" s="38"/>
      <c r="D282" s="219" t="s">
        <v>177</v>
      </c>
      <c r="E282" s="38"/>
      <c r="F282" s="220" t="s">
        <v>1767</v>
      </c>
      <c r="G282" s="38"/>
      <c r="H282" s="38"/>
      <c r="I282" s="134"/>
      <c r="J282" s="134"/>
      <c r="K282" s="38"/>
      <c r="L282" s="38"/>
      <c r="M282" s="39"/>
      <c r="N282" s="221"/>
      <c r="O282" s="222"/>
      <c r="P282" s="77"/>
      <c r="Q282" s="77"/>
      <c r="R282" s="77"/>
      <c r="S282" s="77"/>
      <c r="T282" s="77"/>
      <c r="U282" s="77"/>
      <c r="V282" s="77"/>
      <c r="W282" s="77"/>
      <c r="X282" s="78"/>
      <c r="Y282" s="38"/>
      <c r="Z282" s="38"/>
      <c r="AA282" s="38"/>
      <c r="AB282" s="38"/>
      <c r="AC282" s="38"/>
      <c r="AD282" s="38"/>
      <c r="AE282" s="38"/>
      <c r="AT282" s="19" t="s">
        <v>177</v>
      </c>
      <c r="AU282" s="19" t="s">
        <v>89</v>
      </c>
    </row>
    <row r="283" s="2" customFormat="1" ht="24" customHeight="1">
      <c r="A283" s="38"/>
      <c r="B283" s="204"/>
      <c r="C283" s="205" t="s">
        <v>384</v>
      </c>
      <c r="D283" s="205" t="s">
        <v>170</v>
      </c>
      <c r="E283" s="206" t="s">
        <v>1768</v>
      </c>
      <c r="F283" s="207" t="s">
        <v>1769</v>
      </c>
      <c r="G283" s="208" t="s">
        <v>344</v>
      </c>
      <c r="H283" s="209">
        <v>0.47299999999999998</v>
      </c>
      <c r="I283" s="210"/>
      <c r="J283" s="210"/>
      <c r="K283" s="211">
        <f>ROUND(P283*H283,2)</f>
        <v>0</v>
      </c>
      <c r="L283" s="207" t="s">
        <v>174</v>
      </c>
      <c r="M283" s="39"/>
      <c r="N283" s="212" t="s">
        <v>1</v>
      </c>
      <c r="O283" s="213" t="s">
        <v>43</v>
      </c>
      <c r="P283" s="214">
        <f>I283+J283</f>
        <v>0</v>
      </c>
      <c r="Q283" s="214">
        <f>ROUND(I283*H283,2)</f>
        <v>0</v>
      </c>
      <c r="R283" s="214">
        <f>ROUND(J283*H283,2)</f>
        <v>0</v>
      </c>
      <c r="S283" s="77"/>
      <c r="T283" s="215">
        <f>S283*H283</f>
        <v>0</v>
      </c>
      <c r="U283" s="215">
        <v>1.0515600000000001</v>
      </c>
      <c r="V283" s="215">
        <f>U283*H283</f>
        <v>0.49738788</v>
      </c>
      <c r="W283" s="215">
        <v>0</v>
      </c>
      <c r="X283" s="216">
        <f>W283*H283</f>
        <v>0</v>
      </c>
      <c r="Y283" s="38"/>
      <c r="Z283" s="38"/>
      <c r="AA283" s="38"/>
      <c r="AB283" s="38"/>
      <c r="AC283" s="38"/>
      <c r="AD283" s="38"/>
      <c r="AE283" s="38"/>
      <c r="AR283" s="217" t="s">
        <v>185</v>
      </c>
      <c r="AT283" s="217" t="s">
        <v>170</v>
      </c>
      <c r="AU283" s="217" t="s">
        <v>89</v>
      </c>
      <c r="AY283" s="19" t="s">
        <v>167</v>
      </c>
      <c r="BE283" s="218">
        <f>IF(O283="základní",K283,0)</f>
        <v>0</v>
      </c>
      <c r="BF283" s="218">
        <f>IF(O283="snížená",K283,0)</f>
        <v>0</v>
      </c>
      <c r="BG283" s="218">
        <f>IF(O283="zákl. přenesená",K283,0)</f>
        <v>0</v>
      </c>
      <c r="BH283" s="218">
        <f>IF(O283="sníž. přenesená",K283,0)</f>
        <v>0</v>
      </c>
      <c r="BI283" s="218">
        <f>IF(O283="nulová",K283,0)</f>
        <v>0</v>
      </c>
      <c r="BJ283" s="19" t="s">
        <v>87</v>
      </c>
      <c r="BK283" s="218">
        <f>ROUND(P283*H283,2)</f>
        <v>0</v>
      </c>
      <c r="BL283" s="19" t="s">
        <v>185</v>
      </c>
      <c r="BM283" s="217" t="s">
        <v>1770</v>
      </c>
    </row>
    <row r="284" s="2" customFormat="1">
      <c r="A284" s="38"/>
      <c r="B284" s="39"/>
      <c r="C284" s="38"/>
      <c r="D284" s="219" t="s">
        <v>177</v>
      </c>
      <c r="E284" s="38"/>
      <c r="F284" s="220" t="s">
        <v>1771</v>
      </c>
      <c r="G284" s="38"/>
      <c r="H284" s="38"/>
      <c r="I284" s="134"/>
      <c r="J284" s="134"/>
      <c r="K284" s="38"/>
      <c r="L284" s="38"/>
      <c r="M284" s="39"/>
      <c r="N284" s="221"/>
      <c r="O284" s="222"/>
      <c r="P284" s="77"/>
      <c r="Q284" s="77"/>
      <c r="R284" s="77"/>
      <c r="S284" s="77"/>
      <c r="T284" s="77"/>
      <c r="U284" s="77"/>
      <c r="V284" s="77"/>
      <c r="W284" s="77"/>
      <c r="X284" s="78"/>
      <c r="Y284" s="38"/>
      <c r="Z284" s="38"/>
      <c r="AA284" s="38"/>
      <c r="AB284" s="38"/>
      <c r="AC284" s="38"/>
      <c r="AD284" s="38"/>
      <c r="AE284" s="38"/>
      <c r="AT284" s="19" t="s">
        <v>177</v>
      </c>
      <c r="AU284" s="19" t="s">
        <v>89</v>
      </c>
    </row>
    <row r="285" s="13" customFormat="1">
      <c r="A285" s="13"/>
      <c r="B285" s="228"/>
      <c r="C285" s="13"/>
      <c r="D285" s="219" t="s">
        <v>291</v>
      </c>
      <c r="E285" s="229" t="s">
        <v>1</v>
      </c>
      <c r="F285" s="230" t="s">
        <v>1772</v>
      </c>
      <c r="G285" s="13"/>
      <c r="H285" s="231">
        <v>0.47299999999999998</v>
      </c>
      <c r="I285" s="232"/>
      <c r="J285" s="232"/>
      <c r="K285" s="13"/>
      <c r="L285" s="13"/>
      <c r="M285" s="228"/>
      <c r="N285" s="233"/>
      <c r="O285" s="234"/>
      <c r="P285" s="234"/>
      <c r="Q285" s="234"/>
      <c r="R285" s="234"/>
      <c r="S285" s="234"/>
      <c r="T285" s="234"/>
      <c r="U285" s="234"/>
      <c r="V285" s="234"/>
      <c r="W285" s="234"/>
      <c r="X285" s="235"/>
      <c r="Y285" s="13"/>
      <c r="Z285" s="13"/>
      <c r="AA285" s="13"/>
      <c r="AB285" s="13"/>
      <c r="AC285" s="13"/>
      <c r="AD285" s="13"/>
      <c r="AE285" s="13"/>
      <c r="AT285" s="229" t="s">
        <v>291</v>
      </c>
      <c r="AU285" s="229" t="s">
        <v>89</v>
      </c>
      <c r="AV285" s="13" t="s">
        <v>89</v>
      </c>
      <c r="AW285" s="13" t="s">
        <v>4</v>
      </c>
      <c r="AX285" s="13" t="s">
        <v>87</v>
      </c>
      <c r="AY285" s="229" t="s">
        <v>167</v>
      </c>
    </row>
    <row r="286" s="2" customFormat="1" ht="24" customHeight="1">
      <c r="A286" s="38"/>
      <c r="B286" s="204"/>
      <c r="C286" s="205" t="s">
        <v>700</v>
      </c>
      <c r="D286" s="205" t="s">
        <v>170</v>
      </c>
      <c r="E286" s="206" t="s">
        <v>1773</v>
      </c>
      <c r="F286" s="207" t="s">
        <v>1774</v>
      </c>
      <c r="G286" s="208" t="s">
        <v>305</v>
      </c>
      <c r="H286" s="209">
        <v>24</v>
      </c>
      <c r="I286" s="210"/>
      <c r="J286" s="210"/>
      <c r="K286" s="211">
        <f>ROUND(P286*H286,2)</f>
        <v>0</v>
      </c>
      <c r="L286" s="207" t="s">
        <v>174</v>
      </c>
      <c r="M286" s="39"/>
      <c r="N286" s="212" t="s">
        <v>1</v>
      </c>
      <c r="O286" s="213" t="s">
        <v>43</v>
      </c>
      <c r="P286" s="214">
        <f>I286+J286</f>
        <v>0</v>
      </c>
      <c r="Q286" s="214">
        <f>ROUND(I286*H286,2)</f>
        <v>0</v>
      </c>
      <c r="R286" s="214">
        <f>ROUND(J286*H286,2)</f>
        <v>0</v>
      </c>
      <c r="S286" s="77"/>
      <c r="T286" s="215">
        <f>S286*H286</f>
        <v>0</v>
      </c>
      <c r="U286" s="215">
        <v>0</v>
      </c>
      <c r="V286" s="215">
        <f>U286*H286</f>
        <v>0</v>
      </c>
      <c r="W286" s="215">
        <v>0</v>
      </c>
      <c r="X286" s="216">
        <f>W286*H286</f>
        <v>0</v>
      </c>
      <c r="Y286" s="38"/>
      <c r="Z286" s="38"/>
      <c r="AA286" s="38"/>
      <c r="AB286" s="38"/>
      <c r="AC286" s="38"/>
      <c r="AD286" s="38"/>
      <c r="AE286" s="38"/>
      <c r="AR286" s="217" t="s">
        <v>185</v>
      </c>
      <c r="AT286" s="217" t="s">
        <v>170</v>
      </c>
      <c r="AU286" s="217" t="s">
        <v>89</v>
      </c>
      <c r="AY286" s="19" t="s">
        <v>167</v>
      </c>
      <c r="BE286" s="218">
        <f>IF(O286="základní",K286,0)</f>
        <v>0</v>
      </c>
      <c r="BF286" s="218">
        <f>IF(O286="snížená",K286,0)</f>
        <v>0</v>
      </c>
      <c r="BG286" s="218">
        <f>IF(O286="zákl. přenesená",K286,0)</f>
        <v>0</v>
      </c>
      <c r="BH286" s="218">
        <f>IF(O286="sníž. přenesená",K286,0)</f>
        <v>0</v>
      </c>
      <c r="BI286" s="218">
        <f>IF(O286="nulová",K286,0)</f>
        <v>0</v>
      </c>
      <c r="BJ286" s="19" t="s">
        <v>87</v>
      </c>
      <c r="BK286" s="218">
        <f>ROUND(P286*H286,2)</f>
        <v>0</v>
      </c>
      <c r="BL286" s="19" t="s">
        <v>185</v>
      </c>
      <c r="BM286" s="217" t="s">
        <v>1775</v>
      </c>
    </row>
    <row r="287" s="2" customFormat="1">
      <c r="A287" s="38"/>
      <c r="B287" s="39"/>
      <c r="C287" s="38"/>
      <c r="D287" s="219" t="s">
        <v>177</v>
      </c>
      <c r="E287" s="38"/>
      <c r="F287" s="220" t="s">
        <v>1776</v>
      </c>
      <c r="G287" s="38"/>
      <c r="H287" s="38"/>
      <c r="I287" s="134"/>
      <c r="J287" s="134"/>
      <c r="K287" s="38"/>
      <c r="L287" s="38"/>
      <c r="M287" s="39"/>
      <c r="N287" s="221"/>
      <c r="O287" s="222"/>
      <c r="P287" s="77"/>
      <c r="Q287" s="77"/>
      <c r="R287" s="77"/>
      <c r="S287" s="77"/>
      <c r="T287" s="77"/>
      <c r="U287" s="77"/>
      <c r="V287" s="77"/>
      <c r="W287" s="77"/>
      <c r="X287" s="78"/>
      <c r="Y287" s="38"/>
      <c r="Z287" s="38"/>
      <c r="AA287" s="38"/>
      <c r="AB287" s="38"/>
      <c r="AC287" s="38"/>
      <c r="AD287" s="38"/>
      <c r="AE287" s="38"/>
      <c r="AT287" s="19" t="s">
        <v>177</v>
      </c>
      <c r="AU287" s="19" t="s">
        <v>89</v>
      </c>
    </row>
    <row r="288" s="2" customFormat="1">
      <c r="A288" s="38"/>
      <c r="B288" s="39"/>
      <c r="C288" s="38"/>
      <c r="D288" s="219" t="s">
        <v>288</v>
      </c>
      <c r="E288" s="38"/>
      <c r="F288" s="223" t="s">
        <v>1301</v>
      </c>
      <c r="G288" s="38"/>
      <c r="H288" s="38"/>
      <c r="I288" s="134"/>
      <c r="J288" s="134"/>
      <c r="K288" s="38"/>
      <c r="L288" s="38"/>
      <c r="M288" s="39"/>
      <c r="N288" s="221"/>
      <c r="O288" s="222"/>
      <c r="P288" s="77"/>
      <c r="Q288" s="77"/>
      <c r="R288" s="77"/>
      <c r="S288" s="77"/>
      <c r="T288" s="77"/>
      <c r="U288" s="77"/>
      <c r="V288" s="77"/>
      <c r="W288" s="77"/>
      <c r="X288" s="78"/>
      <c r="Y288" s="38"/>
      <c r="Z288" s="38"/>
      <c r="AA288" s="38"/>
      <c r="AB288" s="38"/>
      <c r="AC288" s="38"/>
      <c r="AD288" s="38"/>
      <c r="AE288" s="38"/>
      <c r="AT288" s="19" t="s">
        <v>288</v>
      </c>
      <c r="AU288" s="19" t="s">
        <v>89</v>
      </c>
    </row>
    <row r="289" s="13" customFormat="1">
      <c r="A289" s="13"/>
      <c r="B289" s="228"/>
      <c r="C289" s="13"/>
      <c r="D289" s="219" t="s">
        <v>291</v>
      </c>
      <c r="E289" s="229" t="s">
        <v>1</v>
      </c>
      <c r="F289" s="230" t="s">
        <v>1777</v>
      </c>
      <c r="G289" s="13"/>
      <c r="H289" s="231">
        <v>24</v>
      </c>
      <c r="I289" s="232"/>
      <c r="J289" s="232"/>
      <c r="K289" s="13"/>
      <c r="L289" s="13"/>
      <c r="M289" s="228"/>
      <c r="N289" s="233"/>
      <c r="O289" s="234"/>
      <c r="P289" s="234"/>
      <c r="Q289" s="234"/>
      <c r="R289" s="234"/>
      <c r="S289" s="234"/>
      <c r="T289" s="234"/>
      <c r="U289" s="234"/>
      <c r="V289" s="234"/>
      <c r="W289" s="234"/>
      <c r="X289" s="235"/>
      <c r="Y289" s="13"/>
      <c r="Z289" s="13"/>
      <c r="AA289" s="13"/>
      <c r="AB289" s="13"/>
      <c r="AC289" s="13"/>
      <c r="AD289" s="13"/>
      <c r="AE289" s="13"/>
      <c r="AT289" s="229" t="s">
        <v>291</v>
      </c>
      <c r="AU289" s="229" t="s">
        <v>89</v>
      </c>
      <c r="AV289" s="13" t="s">
        <v>89</v>
      </c>
      <c r="AW289" s="13" t="s">
        <v>4</v>
      </c>
      <c r="AX289" s="13" t="s">
        <v>87</v>
      </c>
      <c r="AY289" s="229" t="s">
        <v>167</v>
      </c>
    </row>
    <row r="290" s="2" customFormat="1" ht="24" customHeight="1">
      <c r="A290" s="38"/>
      <c r="B290" s="204"/>
      <c r="C290" s="205" t="s">
        <v>393</v>
      </c>
      <c r="D290" s="205" t="s">
        <v>170</v>
      </c>
      <c r="E290" s="206" t="s">
        <v>1778</v>
      </c>
      <c r="F290" s="207" t="s">
        <v>1779</v>
      </c>
      <c r="G290" s="208" t="s">
        <v>305</v>
      </c>
      <c r="H290" s="209">
        <v>1</v>
      </c>
      <c r="I290" s="210"/>
      <c r="J290" s="210"/>
      <c r="K290" s="211">
        <f>ROUND(P290*H290,2)</f>
        <v>0</v>
      </c>
      <c r="L290" s="207" t="s">
        <v>174</v>
      </c>
      <c r="M290" s="39"/>
      <c r="N290" s="212" t="s">
        <v>1</v>
      </c>
      <c r="O290" s="213" t="s">
        <v>43</v>
      </c>
      <c r="P290" s="214">
        <f>I290+J290</f>
        <v>0</v>
      </c>
      <c r="Q290" s="214">
        <f>ROUND(I290*H290,2)</f>
        <v>0</v>
      </c>
      <c r="R290" s="214">
        <f>ROUND(J290*H290,2)</f>
        <v>0</v>
      </c>
      <c r="S290" s="77"/>
      <c r="T290" s="215">
        <f>S290*H290</f>
        <v>0</v>
      </c>
      <c r="U290" s="215">
        <v>0.05305</v>
      </c>
      <c r="V290" s="215">
        <f>U290*H290</f>
        <v>0.05305</v>
      </c>
      <c r="W290" s="215">
        <v>0</v>
      </c>
      <c r="X290" s="216">
        <f>W290*H290</f>
        <v>0</v>
      </c>
      <c r="Y290" s="38"/>
      <c r="Z290" s="38"/>
      <c r="AA290" s="38"/>
      <c r="AB290" s="38"/>
      <c r="AC290" s="38"/>
      <c r="AD290" s="38"/>
      <c r="AE290" s="38"/>
      <c r="AR290" s="217" t="s">
        <v>185</v>
      </c>
      <c r="AT290" s="217" t="s">
        <v>170</v>
      </c>
      <c r="AU290" s="217" t="s">
        <v>89</v>
      </c>
      <c r="AY290" s="19" t="s">
        <v>167</v>
      </c>
      <c r="BE290" s="218">
        <f>IF(O290="základní",K290,0)</f>
        <v>0</v>
      </c>
      <c r="BF290" s="218">
        <f>IF(O290="snížená",K290,0)</f>
        <v>0</v>
      </c>
      <c r="BG290" s="218">
        <f>IF(O290="zákl. přenesená",K290,0)</f>
        <v>0</v>
      </c>
      <c r="BH290" s="218">
        <f>IF(O290="sníž. přenesená",K290,0)</f>
        <v>0</v>
      </c>
      <c r="BI290" s="218">
        <f>IF(O290="nulová",K290,0)</f>
        <v>0</v>
      </c>
      <c r="BJ290" s="19" t="s">
        <v>87</v>
      </c>
      <c r="BK290" s="218">
        <f>ROUND(P290*H290,2)</f>
        <v>0</v>
      </c>
      <c r="BL290" s="19" t="s">
        <v>185</v>
      </c>
      <c r="BM290" s="217" t="s">
        <v>1780</v>
      </c>
    </row>
    <row r="291" s="2" customFormat="1">
      <c r="A291" s="38"/>
      <c r="B291" s="39"/>
      <c r="C291" s="38"/>
      <c r="D291" s="219" t="s">
        <v>177</v>
      </c>
      <c r="E291" s="38"/>
      <c r="F291" s="220" t="s">
        <v>1781</v>
      </c>
      <c r="G291" s="38"/>
      <c r="H291" s="38"/>
      <c r="I291" s="134"/>
      <c r="J291" s="134"/>
      <c r="K291" s="38"/>
      <c r="L291" s="38"/>
      <c r="M291" s="39"/>
      <c r="N291" s="221"/>
      <c r="O291" s="222"/>
      <c r="P291" s="77"/>
      <c r="Q291" s="77"/>
      <c r="R291" s="77"/>
      <c r="S291" s="77"/>
      <c r="T291" s="77"/>
      <c r="U291" s="77"/>
      <c r="V291" s="77"/>
      <c r="W291" s="77"/>
      <c r="X291" s="78"/>
      <c r="Y291" s="38"/>
      <c r="Z291" s="38"/>
      <c r="AA291" s="38"/>
      <c r="AB291" s="38"/>
      <c r="AC291" s="38"/>
      <c r="AD291" s="38"/>
      <c r="AE291" s="38"/>
      <c r="AT291" s="19" t="s">
        <v>177</v>
      </c>
      <c r="AU291" s="19" t="s">
        <v>89</v>
      </c>
    </row>
    <row r="292" s="2" customFormat="1">
      <c r="A292" s="38"/>
      <c r="B292" s="39"/>
      <c r="C292" s="38"/>
      <c r="D292" s="219" t="s">
        <v>288</v>
      </c>
      <c r="E292" s="38"/>
      <c r="F292" s="223" t="s">
        <v>1782</v>
      </c>
      <c r="G292" s="38"/>
      <c r="H292" s="38"/>
      <c r="I292" s="134"/>
      <c r="J292" s="134"/>
      <c r="K292" s="38"/>
      <c r="L292" s="38"/>
      <c r="M292" s="39"/>
      <c r="N292" s="221"/>
      <c r="O292" s="222"/>
      <c r="P292" s="77"/>
      <c r="Q292" s="77"/>
      <c r="R292" s="77"/>
      <c r="S292" s="77"/>
      <c r="T292" s="77"/>
      <c r="U292" s="77"/>
      <c r="V292" s="77"/>
      <c r="W292" s="77"/>
      <c r="X292" s="78"/>
      <c r="Y292" s="38"/>
      <c r="Z292" s="38"/>
      <c r="AA292" s="38"/>
      <c r="AB292" s="38"/>
      <c r="AC292" s="38"/>
      <c r="AD292" s="38"/>
      <c r="AE292" s="38"/>
      <c r="AT292" s="19" t="s">
        <v>288</v>
      </c>
      <c r="AU292" s="19" t="s">
        <v>89</v>
      </c>
    </row>
    <row r="293" s="13" customFormat="1">
      <c r="A293" s="13"/>
      <c r="B293" s="228"/>
      <c r="C293" s="13"/>
      <c r="D293" s="219" t="s">
        <v>291</v>
      </c>
      <c r="E293" s="229" t="s">
        <v>1</v>
      </c>
      <c r="F293" s="230" t="s">
        <v>1783</v>
      </c>
      <c r="G293" s="13"/>
      <c r="H293" s="231">
        <v>1</v>
      </c>
      <c r="I293" s="232"/>
      <c r="J293" s="232"/>
      <c r="K293" s="13"/>
      <c r="L293" s="13"/>
      <c r="M293" s="228"/>
      <c r="N293" s="233"/>
      <c r="O293" s="234"/>
      <c r="P293" s="234"/>
      <c r="Q293" s="234"/>
      <c r="R293" s="234"/>
      <c r="S293" s="234"/>
      <c r="T293" s="234"/>
      <c r="U293" s="234"/>
      <c r="V293" s="234"/>
      <c r="W293" s="234"/>
      <c r="X293" s="235"/>
      <c r="Y293" s="13"/>
      <c r="Z293" s="13"/>
      <c r="AA293" s="13"/>
      <c r="AB293" s="13"/>
      <c r="AC293" s="13"/>
      <c r="AD293" s="13"/>
      <c r="AE293" s="13"/>
      <c r="AT293" s="229" t="s">
        <v>291</v>
      </c>
      <c r="AU293" s="229" t="s">
        <v>89</v>
      </c>
      <c r="AV293" s="13" t="s">
        <v>89</v>
      </c>
      <c r="AW293" s="13" t="s">
        <v>4</v>
      </c>
      <c r="AX293" s="13" t="s">
        <v>87</v>
      </c>
      <c r="AY293" s="229" t="s">
        <v>167</v>
      </c>
    </row>
    <row r="294" s="2" customFormat="1" ht="24" customHeight="1">
      <c r="A294" s="38"/>
      <c r="B294" s="204"/>
      <c r="C294" s="205" t="s">
        <v>712</v>
      </c>
      <c r="D294" s="205" t="s">
        <v>170</v>
      </c>
      <c r="E294" s="206" t="s">
        <v>1784</v>
      </c>
      <c r="F294" s="207" t="s">
        <v>1785</v>
      </c>
      <c r="G294" s="208" t="s">
        <v>305</v>
      </c>
      <c r="H294" s="209">
        <v>2</v>
      </c>
      <c r="I294" s="210"/>
      <c r="J294" s="210"/>
      <c r="K294" s="211">
        <f>ROUND(P294*H294,2)</f>
        <v>0</v>
      </c>
      <c r="L294" s="207" t="s">
        <v>174</v>
      </c>
      <c r="M294" s="39"/>
      <c r="N294" s="212" t="s">
        <v>1</v>
      </c>
      <c r="O294" s="213" t="s">
        <v>43</v>
      </c>
      <c r="P294" s="214">
        <f>I294+J294</f>
        <v>0</v>
      </c>
      <c r="Q294" s="214">
        <f>ROUND(I294*H294,2)</f>
        <v>0</v>
      </c>
      <c r="R294" s="214">
        <f>ROUND(J294*H294,2)</f>
        <v>0</v>
      </c>
      <c r="S294" s="77"/>
      <c r="T294" s="215">
        <f>S294*H294</f>
        <v>0</v>
      </c>
      <c r="U294" s="215">
        <v>0.05305</v>
      </c>
      <c r="V294" s="215">
        <f>U294*H294</f>
        <v>0.1061</v>
      </c>
      <c r="W294" s="215">
        <v>0</v>
      </c>
      <c r="X294" s="216">
        <f>W294*H294</f>
        <v>0</v>
      </c>
      <c r="Y294" s="38"/>
      <c r="Z294" s="38"/>
      <c r="AA294" s="38"/>
      <c r="AB294" s="38"/>
      <c r="AC294" s="38"/>
      <c r="AD294" s="38"/>
      <c r="AE294" s="38"/>
      <c r="AR294" s="217" t="s">
        <v>185</v>
      </c>
      <c r="AT294" s="217" t="s">
        <v>170</v>
      </c>
      <c r="AU294" s="217" t="s">
        <v>89</v>
      </c>
      <c r="AY294" s="19" t="s">
        <v>167</v>
      </c>
      <c r="BE294" s="218">
        <f>IF(O294="základní",K294,0)</f>
        <v>0</v>
      </c>
      <c r="BF294" s="218">
        <f>IF(O294="snížená",K294,0)</f>
        <v>0</v>
      </c>
      <c r="BG294" s="218">
        <f>IF(O294="zákl. přenesená",K294,0)</f>
        <v>0</v>
      </c>
      <c r="BH294" s="218">
        <f>IF(O294="sníž. přenesená",K294,0)</f>
        <v>0</v>
      </c>
      <c r="BI294" s="218">
        <f>IF(O294="nulová",K294,0)</f>
        <v>0</v>
      </c>
      <c r="BJ294" s="19" t="s">
        <v>87</v>
      </c>
      <c r="BK294" s="218">
        <f>ROUND(P294*H294,2)</f>
        <v>0</v>
      </c>
      <c r="BL294" s="19" t="s">
        <v>185</v>
      </c>
      <c r="BM294" s="217" t="s">
        <v>1786</v>
      </c>
    </row>
    <row r="295" s="2" customFormat="1">
      <c r="A295" s="38"/>
      <c r="B295" s="39"/>
      <c r="C295" s="38"/>
      <c r="D295" s="219" t="s">
        <v>177</v>
      </c>
      <c r="E295" s="38"/>
      <c r="F295" s="220" t="s">
        <v>1787</v>
      </c>
      <c r="G295" s="38"/>
      <c r="H295" s="38"/>
      <c r="I295" s="134"/>
      <c r="J295" s="134"/>
      <c r="K295" s="38"/>
      <c r="L295" s="38"/>
      <c r="M295" s="39"/>
      <c r="N295" s="221"/>
      <c r="O295" s="222"/>
      <c r="P295" s="77"/>
      <c r="Q295" s="77"/>
      <c r="R295" s="77"/>
      <c r="S295" s="77"/>
      <c r="T295" s="77"/>
      <c r="U295" s="77"/>
      <c r="V295" s="77"/>
      <c r="W295" s="77"/>
      <c r="X295" s="78"/>
      <c r="Y295" s="38"/>
      <c r="Z295" s="38"/>
      <c r="AA295" s="38"/>
      <c r="AB295" s="38"/>
      <c r="AC295" s="38"/>
      <c r="AD295" s="38"/>
      <c r="AE295" s="38"/>
      <c r="AT295" s="19" t="s">
        <v>177</v>
      </c>
      <c r="AU295" s="19" t="s">
        <v>89</v>
      </c>
    </row>
    <row r="296" s="2" customFormat="1">
      <c r="A296" s="38"/>
      <c r="B296" s="39"/>
      <c r="C296" s="38"/>
      <c r="D296" s="219" t="s">
        <v>288</v>
      </c>
      <c r="E296" s="38"/>
      <c r="F296" s="223" t="s">
        <v>1782</v>
      </c>
      <c r="G296" s="38"/>
      <c r="H296" s="38"/>
      <c r="I296" s="134"/>
      <c r="J296" s="134"/>
      <c r="K296" s="38"/>
      <c r="L296" s="38"/>
      <c r="M296" s="39"/>
      <c r="N296" s="221"/>
      <c r="O296" s="222"/>
      <c r="P296" s="77"/>
      <c r="Q296" s="77"/>
      <c r="R296" s="77"/>
      <c r="S296" s="77"/>
      <c r="T296" s="77"/>
      <c r="U296" s="77"/>
      <c r="V296" s="77"/>
      <c r="W296" s="77"/>
      <c r="X296" s="78"/>
      <c r="Y296" s="38"/>
      <c r="Z296" s="38"/>
      <c r="AA296" s="38"/>
      <c r="AB296" s="38"/>
      <c r="AC296" s="38"/>
      <c r="AD296" s="38"/>
      <c r="AE296" s="38"/>
      <c r="AT296" s="19" t="s">
        <v>288</v>
      </c>
      <c r="AU296" s="19" t="s">
        <v>89</v>
      </c>
    </row>
    <row r="297" s="13" customFormat="1">
      <c r="A297" s="13"/>
      <c r="B297" s="228"/>
      <c r="C297" s="13"/>
      <c r="D297" s="219" t="s">
        <v>291</v>
      </c>
      <c r="E297" s="229" t="s">
        <v>1</v>
      </c>
      <c r="F297" s="230" t="s">
        <v>1788</v>
      </c>
      <c r="G297" s="13"/>
      <c r="H297" s="231">
        <v>2</v>
      </c>
      <c r="I297" s="232"/>
      <c r="J297" s="232"/>
      <c r="K297" s="13"/>
      <c r="L297" s="13"/>
      <c r="M297" s="228"/>
      <c r="N297" s="233"/>
      <c r="O297" s="234"/>
      <c r="P297" s="234"/>
      <c r="Q297" s="234"/>
      <c r="R297" s="234"/>
      <c r="S297" s="234"/>
      <c r="T297" s="234"/>
      <c r="U297" s="234"/>
      <c r="V297" s="234"/>
      <c r="W297" s="234"/>
      <c r="X297" s="235"/>
      <c r="Y297" s="13"/>
      <c r="Z297" s="13"/>
      <c r="AA297" s="13"/>
      <c r="AB297" s="13"/>
      <c r="AC297" s="13"/>
      <c r="AD297" s="13"/>
      <c r="AE297" s="13"/>
      <c r="AT297" s="229" t="s">
        <v>291</v>
      </c>
      <c r="AU297" s="229" t="s">
        <v>89</v>
      </c>
      <c r="AV297" s="13" t="s">
        <v>89</v>
      </c>
      <c r="AW297" s="13" t="s">
        <v>4</v>
      </c>
      <c r="AX297" s="13" t="s">
        <v>87</v>
      </c>
      <c r="AY297" s="229" t="s">
        <v>167</v>
      </c>
    </row>
    <row r="298" s="12" customFormat="1" ht="22.8" customHeight="1">
      <c r="A298" s="12"/>
      <c r="B298" s="190"/>
      <c r="C298" s="12"/>
      <c r="D298" s="191" t="s">
        <v>79</v>
      </c>
      <c r="E298" s="202" t="s">
        <v>195</v>
      </c>
      <c r="F298" s="202" t="s">
        <v>921</v>
      </c>
      <c r="G298" s="12"/>
      <c r="H298" s="12"/>
      <c r="I298" s="193"/>
      <c r="J298" s="193"/>
      <c r="K298" s="203">
        <f>BK298</f>
        <v>0</v>
      </c>
      <c r="L298" s="12"/>
      <c r="M298" s="190"/>
      <c r="N298" s="195"/>
      <c r="O298" s="196"/>
      <c r="P298" s="196"/>
      <c r="Q298" s="197">
        <f>SUM(Q299:Q344)</f>
        <v>0</v>
      </c>
      <c r="R298" s="197">
        <f>SUM(R299:R344)</f>
        <v>0</v>
      </c>
      <c r="S298" s="196"/>
      <c r="T298" s="198">
        <f>SUM(T299:T344)</f>
        <v>0</v>
      </c>
      <c r="U298" s="196"/>
      <c r="V298" s="198">
        <f>SUM(V299:V344)</f>
        <v>177.35528840999999</v>
      </c>
      <c r="W298" s="196"/>
      <c r="X298" s="199">
        <f>SUM(X299:X344)</f>
        <v>0</v>
      </c>
      <c r="Y298" s="12"/>
      <c r="Z298" s="12"/>
      <c r="AA298" s="12"/>
      <c r="AB298" s="12"/>
      <c r="AC298" s="12"/>
      <c r="AD298" s="12"/>
      <c r="AE298" s="12"/>
      <c r="AR298" s="191" t="s">
        <v>87</v>
      </c>
      <c r="AT298" s="200" t="s">
        <v>79</v>
      </c>
      <c r="AU298" s="200" t="s">
        <v>87</v>
      </c>
      <c r="AY298" s="191" t="s">
        <v>167</v>
      </c>
      <c r="BK298" s="201">
        <f>SUM(BK299:BK344)</f>
        <v>0</v>
      </c>
    </row>
    <row r="299" s="2" customFormat="1" ht="24" customHeight="1">
      <c r="A299" s="38"/>
      <c r="B299" s="204"/>
      <c r="C299" s="205" t="s">
        <v>401</v>
      </c>
      <c r="D299" s="205" t="s">
        <v>170</v>
      </c>
      <c r="E299" s="206" t="s">
        <v>1789</v>
      </c>
      <c r="F299" s="207" t="s">
        <v>1790</v>
      </c>
      <c r="G299" s="208" t="s">
        <v>305</v>
      </c>
      <c r="H299" s="209">
        <v>326.69999999999999</v>
      </c>
      <c r="I299" s="210"/>
      <c r="J299" s="210"/>
      <c r="K299" s="211">
        <f>ROUND(P299*H299,2)</f>
        <v>0</v>
      </c>
      <c r="L299" s="207" t="s">
        <v>174</v>
      </c>
      <c r="M299" s="39"/>
      <c r="N299" s="212" t="s">
        <v>1</v>
      </c>
      <c r="O299" s="213" t="s">
        <v>43</v>
      </c>
      <c r="P299" s="214">
        <f>I299+J299</f>
        <v>0</v>
      </c>
      <c r="Q299" s="214">
        <f>ROUND(I299*H299,2)</f>
        <v>0</v>
      </c>
      <c r="R299" s="214">
        <f>ROUND(J299*H299,2)</f>
        <v>0</v>
      </c>
      <c r="S299" s="77"/>
      <c r="T299" s="215">
        <f>S299*H299</f>
        <v>0</v>
      </c>
      <c r="U299" s="215">
        <v>0.0073499999999999998</v>
      </c>
      <c r="V299" s="215">
        <f>U299*H299</f>
        <v>2.4012449999999999</v>
      </c>
      <c r="W299" s="215">
        <v>0</v>
      </c>
      <c r="X299" s="216">
        <f>W299*H299</f>
        <v>0</v>
      </c>
      <c r="Y299" s="38"/>
      <c r="Z299" s="38"/>
      <c r="AA299" s="38"/>
      <c r="AB299" s="38"/>
      <c r="AC299" s="38"/>
      <c r="AD299" s="38"/>
      <c r="AE299" s="38"/>
      <c r="AR299" s="217" t="s">
        <v>185</v>
      </c>
      <c r="AT299" s="217" t="s">
        <v>170</v>
      </c>
      <c r="AU299" s="217" t="s">
        <v>89</v>
      </c>
      <c r="AY299" s="19" t="s">
        <v>167</v>
      </c>
      <c r="BE299" s="218">
        <f>IF(O299="základní",K299,0)</f>
        <v>0</v>
      </c>
      <c r="BF299" s="218">
        <f>IF(O299="snížená",K299,0)</f>
        <v>0</v>
      </c>
      <c r="BG299" s="218">
        <f>IF(O299="zákl. přenesená",K299,0)</f>
        <v>0</v>
      </c>
      <c r="BH299" s="218">
        <f>IF(O299="sníž. přenesená",K299,0)</f>
        <v>0</v>
      </c>
      <c r="BI299" s="218">
        <f>IF(O299="nulová",K299,0)</f>
        <v>0</v>
      </c>
      <c r="BJ299" s="19" t="s">
        <v>87</v>
      </c>
      <c r="BK299" s="218">
        <f>ROUND(P299*H299,2)</f>
        <v>0</v>
      </c>
      <c r="BL299" s="19" t="s">
        <v>185</v>
      </c>
      <c r="BM299" s="217" t="s">
        <v>1791</v>
      </c>
    </row>
    <row r="300" s="2" customFormat="1">
      <c r="A300" s="38"/>
      <c r="B300" s="39"/>
      <c r="C300" s="38"/>
      <c r="D300" s="219" t="s">
        <v>177</v>
      </c>
      <c r="E300" s="38"/>
      <c r="F300" s="220" t="s">
        <v>1792</v>
      </c>
      <c r="G300" s="38"/>
      <c r="H300" s="38"/>
      <c r="I300" s="134"/>
      <c r="J300" s="134"/>
      <c r="K300" s="38"/>
      <c r="L300" s="38"/>
      <c r="M300" s="39"/>
      <c r="N300" s="221"/>
      <c r="O300" s="222"/>
      <c r="P300" s="77"/>
      <c r="Q300" s="77"/>
      <c r="R300" s="77"/>
      <c r="S300" s="77"/>
      <c r="T300" s="77"/>
      <c r="U300" s="77"/>
      <c r="V300" s="77"/>
      <c r="W300" s="77"/>
      <c r="X300" s="78"/>
      <c r="Y300" s="38"/>
      <c r="Z300" s="38"/>
      <c r="AA300" s="38"/>
      <c r="AB300" s="38"/>
      <c r="AC300" s="38"/>
      <c r="AD300" s="38"/>
      <c r="AE300" s="38"/>
      <c r="AT300" s="19" t="s">
        <v>177</v>
      </c>
      <c r="AU300" s="19" t="s">
        <v>89</v>
      </c>
    </row>
    <row r="301" s="13" customFormat="1">
      <c r="A301" s="13"/>
      <c r="B301" s="228"/>
      <c r="C301" s="13"/>
      <c r="D301" s="219" t="s">
        <v>291</v>
      </c>
      <c r="E301" s="229" t="s">
        <v>1</v>
      </c>
      <c r="F301" s="230" t="s">
        <v>1793</v>
      </c>
      <c r="G301" s="13"/>
      <c r="H301" s="231">
        <v>326.69999999999999</v>
      </c>
      <c r="I301" s="232"/>
      <c r="J301" s="232"/>
      <c r="K301" s="13"/>
      <c r="L301" s="13"/>
      <c r="M301" s="228"/>
      <c r="N301" s="233"/>
      <c r="O301" s="234"/>
      <c r="P301" s="234"/>
      <c r="Q301" s="234"/>
      <c r="R301" s="234"/>
      <c r="S301" s="234"/>
      <c r="T301" s="234"/>
      <c r="U301" s="234"/>
      <c r="V301" s="234"/>
      <c r="W301" s="234"/>
      <c r="X301" s="235"/>
      <c r="Y301" s="13"/>
      <c r="Z301" s="13"/>
      <c r="AA301" s="13"/>
      <c r="AB301" s="13"/>
      <c r="AC301" s="13"/>
      <c r="AD301" s="13"/>
      <c r="AE301" s="13"/>
      <c r="AT301" s="229" t="s">
        <v>291</v>
      </c>
      <c r="AU301" s="229" t="s">
        <v>89</v>
      </c>
      <c r="AV301" s="13" t="s">
        <v>89</v>
      </c>
      <c r="AW301" s="13" t="s">
        <v>4</v>
      </c>
      <c r="AX301" s="13" t="s">
        <v>87</v>
      </c>
      <c r="AY301" s="229" t="s">
        <v>167</v>
      </c>
    </row>
    <row r="302" s="2" customFormat="1" ht="24" customHeight="1">
      <c r="A302" s="38"/>
      <c r="B302" s="204"/>
      <c r="C302" s="205" t="s">
        <v>727</v>
      </c>
      <c r="D302" s="205" t="s">
        <v>170</v>
      </c>
      <c r="E302" s="206" t="s">
        <v>1794</v>
      </c>
      <c r="F302" s="207" t="s">
        <v>1795</v>
      </c>
      <c r="G302" s="208" t="s">
        <v>305</v>
      </c>
      <c r="H302" s="209">
        <v>326.69999999999999</v>
      </c>
      <c r="I302" s="210"/>
      <c r="J302" s="210"/>
      <c r="K302" s="211">
        <f>ROUND(P302*H302,2)</f>
        <v>0</v>
      </c>
      <c r="L302" s="207" t="s">
        <v>174</v>
      </c>
      <c r="M302" s="39"/>
      <c r="N302" s="212" t="s">
        <v>1</v>
      </c>
      <c r="O302" s="213" t="s">
        <v>43</v>
      </c>
      <c r="P302" s="214">
        <f>I302+J302</f>
        <v>0</v>
      </c>
      <c r="Q302" s="214">
        <f>ROUND(I302*H302,2)</f>
        <v>0</v>
      </c>
      <c r="R302" s="214">
        <f>ROUND(J302*H302,2)</f>
        <v>0</v>
      </c>
      <c r="S302" s="77"/>
      <c r="T302" s="215">
        <f>S302*H302</f>
        <v>0</v>
      </c>
      <c r="U302" s="215">
        <v>0.018380000000000001</v>
      </c>
      <c r="V302" s="215">
        <f>U302*H302</f>
        <v>6.0047459999999999</v>
      </c>
      <c r="W302" s="215">
        <v>0</v>
      </c>
      <c r="X302" s="216">
        <f>W302*H302</f>
        <v>0</v>
      </c>
      <c r="Y302" s="38"/>
      <c r="Z302" s="38"/>
      <c r="AA302" s="38"/>
      <c r="AB302" s="38"/>
      <c r="AC302" s="38"/>
      <c r="AD302" s="38"/>
      <c r="AE302" s="38"/>
      <c r="AR302" s="217" t="s">
        <v>185</v>
      </c>
      <c r="AT302" s="217" t="s">
        <v>170</v>
      </c>
      <c r="AU302" s="217" t="s">
        <v>89</v>
      </c>
      <c r="AY302" s="19" t="s">
        <v>167</v>
      </c>
      <c r="BE302" s="218">
        <f>IF(O302="základní",K302,0)</f>
        <v>0</v>
      </c>
      <c r="BF302" s="218">
        <f>IF(O302="snížená",K302,0)</f>
        <v>0</v>
      </c>
      <c r="BG302" s="218">
        <f>IF(O302="zákl. přenesená",K302,0)</f>
        <v>0</v>
      </c>
      <c r="BH302" s="218">
        <f>IF(O302="sníž. přenesená",K302,0)</f>
        <v>0</v>
      </c>
      <c r="BI302" s="218">
        <f>IF(O302="nulová",K302,0)</f>
        <v>0</v>
      </c>
      <c r="BJ302" s="19" t="s">
        <v>87</v>
      </c>
      <c r="BK302" s="218">
        <f>ROUND(P302*H302,2)</f>
        <v>0</v>
      </c>
      <c r="BL302" s="19" t="s">
        <v>185</v>
      </c>
      <c r="BM302" s="217" t="s">
        <v>1796</v>
      </c>
    </row>
    <row r="303" s="2" customFormat="1">
      <c r="A303" s="38"/>
      <c r="B303" s="39"/>
      <c r="C303" s="38"/>
      <c r="D303" s="219" t="s">
        <v>177</v>
      </c>
      <c r="E303" s="38"/>
      <c r="F303" s="220" t="s">
        <v>1797</v>
      </c>
      <c r="G303" s="38"/>
      <c r="H303" s="38"/>
      <c r="I303" s="134"/>
      <c r="J303" s="134"/>
      <c r="K303" s="38"/>
      <c r="L303" s="38"/>
      <c r="M303" s="39"/>
      <c r="N303" s="221"/>
      <c r="O303" s="222"/>
      <c r="P303" s="77"/>
      <c r="Q303" s="77"/>
      <c r="R303" s="77"/>
      <c r="S303" s="77"/>
      <c r="T303" s="77"/>
      <c r="U303" s="77"/>
      <c r="V303" s="77"/>
      <c r="W303" s="77"/>
      <c r="X303" s="78"/>
      <c r="Y303" s="38"/>
      <c r="Z303" s="38"/>
      <c r="AA303" s="38"/>
      <c r="AB303" s="38"/>
      <c r="AC303" s="38"/>
      <c r="AD303" s="38"/>
      <c r="AE303" s="38"/>
      <c r="AT303" s="19" t="s">
        <v>177</v>
      </c>
      <c r="AU303" s="19" t="s">
        <v>89</v>
      </c>
    </row>
    <row r="304" s="2" customFormat="1">
      <c r="A304" s="38"/>
      <c r="B304" s="39"/>
      <c r="C304" s="38"/>
      <c r="D304" s="219" t="s">
        <v>288</v>
      </c>
      <c r="E304" s="38"/>
      <c r="F304" s="223" t="s">
        <v>1798</v>
      </c>
      <c r="G304" s="38"/>
      <c r="H304" s="38"/>
      <c r="I304" s="134"/>
      <c r="J304" s="134"/>
      <c r="K304" s="38"/>
      <c r="L304" s="38"/>
      <c r="M304" s="39"/>
      <c r="N304" s="221"/>
      <c r="O304" s="222"/>
      <c r="P304" s="77"/>
      <c r="Q304" s="77"/>
      <c r="R304" s="77"/>
      <c r="S304" s="77"/>
      <c r="T304" s="77"/>
      <c r="U304" s="77"/>
      <c r="V304" s="77"/>
      <c r="W304" s="77"/>
      <c r="X304" s="78"/>
      <c r="Y304" s="38"/>
      <c r="Z304" s="38"/>
      <c r="AA304" s="38"/>
      <c r="AB304" s="38"/>
      <c r="AC304" s="38"/>
      <c r="AD304" s="38"/>
      <c r="AE304" s="38"/>
      <c r="AT304" s="19" t="s">
        <v>288</v>
      </c>
      <c r="AU304" s="19" t="s">
        <v>89</v>
      </c>
    </row>
    <row r="305" s="13" customFormat="1">
      <c r="A305" s="13"/>
      <c r="B305" s="228"/>
      <c r="C305" s="13"/>
      <c r="D305" s="219" t="s">
        <v>291</v>
      </c>
      <c r="E305" s="229" t="s">
        <v>1</v>
      </c>
      <c r="F305" s="230" t="s">
        <v>1793</v>
      </c>
      <c r="G305" s="13"/>
      <c r="H305" s="231">
        <v>326.69999999999999</v>
      </c>
      <c r="I305" s="232"/>
      <c r="J305" s="232"/>
      <c r="K305" s="13"/>
      <c r="L305" s="13"/>
      <c r="M305" s="228"/>
      <c r="N305" s="233"/>
      <c r="O305" s="234"/>
      <c r="P305" s="234"/>
      <c r="Q305" s="234"/>
      <c r="R305" s="234"/>
      <c r="S305" s="234"/>
      <c r="T305" s="234"/>
      <c r="U305" s="234"/>
      <c r="V305" s="234"/>
      <c r="W305" s="234"/>
      <c r="X305" s="235"/>
      <c r="Y305" s="13"/>
      <c r="Z305" s="13"/>
      <c r="AA305" s="13"/>
      <c r="AB305" s="13"/>
      <c r="AC305" s="13"/>
      <c r="AD305" s="13"/>
      <c r="AE305" s="13"/>
      <c r="AT305" s="229" t="s">
        <v>291</v>
      </c>
      <c r="AU305" s="229" t="s">
        <v>89</v>
      </c>
      <c r="AV305" s="13" t="s">
        <v>89</v>
      </c>
      <c r="AW305" s="13" t="s">
        <v>4</v>
      </c>
      <c r="AX305" s="13" t="s">
        <v>87</v>
      </c>
      <c r="AY305" s="229" t="s">
        <v>167</v>
      </c>
    </row>
    <row r="306" s="2" customFormat="1" ht="24" customHeight="1">
      <c r="A306" s="38"/>
      <c r="B306" s="204"/>
      <c r="C306" s="205" t="s">
        <v>407</v>
      </c>
      <c r="D306" s="205" t="s">
        <v>170</v>
      </c>
      <c r="E306" s="206" t="s">
        <v>1799</v>
      </c>
      <c r="F306" s="207" t="s">
        <v>1800</v>
      </c>
      <c r="G306" s="208" t="s">
        <v>305</v>
      </c>
      <c r="H306" s="209">
        <v>141.07499999999999</v>
      </c>
      <c r="I306" s="210"/>
      <c r="J306" s="210"/>
      <c r="K306" s="211">
        <f>ROUND(P306*H306,2)</f>
        <v>0</v>
      </c>
      <c r="L306" s="207" t="s">
        <v>174</v>
      </c>
      <c r="M306" s="39"/>
      <c r="N306" s="212" t="s">
        <v>1</v>
      </c>
      <c r="O306" s="213" t="s">
        <v>43</v>
      </c>
      <c r="P306" s="214">
        <f>I306+J306</f>
        <v>0</v>
      </c>
      <c r="Q306" s="214">
        <f>ROUND(I306*H306,2)</f>
        <v>0</v>
      </c>
      <c r="R306" s="214">
        <f>ROUND(J306*H306,2)</f>
        <v>0</v>
      </c>
      <c r="S306" s="77"/>
      <c r="T306" s="215">
        <f>S306*H306</f>
        <v>0</v>
      </c>
      <c r="U306" s="215">
        <v>0.0073499999999999998</v>
      </c>
      <c r="V306" s="215">
        <f>U306*H306</f>
        <v>1.0369012499999999</v>
      </c>
      <c r="W306" s="215">
        <v>0</v>
      </c>
      <c r="X306" s="216">
        <f>W306*H306</f>
        <v>0</v>
      </c>
      <c r="Y306" s="38"/>
      <c r="Z306" s="38"/>
      <c r="AA306" s="38"/>
      <c r="AB306" s="38"/>
      <c r="AC306" s="38"/>
      <c r="AD306" s="38"/>
      <c r="AE306" s="38"/>
      <c r="AR306" s="217" t="s">
        <v>185</v>
      </c>
      <c r="AT306" s="217" t="s">
        <v>170</v>
      </c>
      <c r="AU306" s="217" t="s">
        <v>89</v>
      </c>
      <c r="AY306" s="19" t="s">
        <v>167</v>
      </c>
      <c r="BE306" s="218">
        <f>IF(O306="základní",K306,0)</f>
        <v>0</v>
      </c>
      <c r="BF306" s="218">
        <f>IF(O306="snížená",K306,0)</f>
        <v>0</v>
      </c>
      <c r="BG306" s="218">
        <f>IF(O306="zákl. přenesená",K306,0)</f>
        <v>0</v>
      </c>
      <c r="BH306" s="218">
        <f>IF(O306="sníž. přenesená",K306,0)</f>
        <v>0</v>
      </c>
      <c r="BI306" s="218">
        <f>IF(O306="nulová",K306,0)</f>
        <v>0</v>
      </c>
      <c r="BJ306" s="19" t="s">
        <v>87</v>
      </c>
      <c r="BK306" s="218">
        <f>ROUND(P306*H306,2)</f>
        <v>0</v>
      </c>
      <c r="BL306" s="19" t="s">
        <v>185</v>
      </c>
      <c r="BM306" s="217" t="s">
        <v>1801</v>
      </c>
    </row>
    <row r="307" s="2" customFormat="1">
      <c r="A307" s="38"/>
      <c r="B307" s="39"/>
      <c r="C307" s="38"/>
      <c r="D307" s="219" t="s">
        <v>177</v>
      </c>
      <c r="E307" s="38"/>
      <c r="F307" s="220" t="s">
        <v>1802</v>
      </c>
      <c r="G307" s="38"/>
      <c r="H307" s="38"/>
      <c r="I307" s="134"/>
      <c r="J307" s="134"/>
      <c r="K307" s="38"/>
      <c r="L307" s="38"/>
      <c r="M307" s="39"/>
      <c r="N307" s="221"/>
      <c r="O307" s="222"/>
      <c r="P307" s="77"/>
      <c r="Q307" s="77"/>
      <c r="R307" s="77"/>
      <c r="S307" s="77"/>
      <c r="T307" s="77"/>
      <c r="U307" s="77"/>
      <c r="V307" s="77"/>
      <c r="W307" s="77"/>
      <c r="X307" s="78"/>
      <c r="Y307" s="38"/>
      <c r="Z307" s="38"/>
      <c r="AA307" s="38"/>
      <c r="AB307" s="38"/>
      <c r="AC307" s="38"/>
      <c r="AD307" s="38"/>
      <c r="AE307" s="38"/>
      <c r="AT307" s="19" t="s">
        <v>177</v>
      </c>
      <c r="AU307" s="19" t="s">
        <v>89</v>
      </c>
    </row>
    <row r="308" s="13" customFormat="1">
      <c r="A308" s="13"/>
      <c r="B308" s="228"/>
      <c r="C308" s="13"/>
      <c r="D308" s="219" t="s">
        <v>291</v>
      </c>
      <c r="E308" s="229" t="s">
        <v>1</v>
      </c>
      <c r="F308" s="230" t="s">
        <v>1803</v>
      </c>
      <c r="G308" s="13"/>
      <c r="H308" s="231">
        <v>141.07499999999999</v>
      </c>
      <c r="I308" s="232"/>
      <c r="J308" s="232"/>
      <c r="K308" s="13"/>
      <c r="L308" s="13"/>
      <c r="M308" s="228"/>
      <c r="N308" s="233"/>
      <c r="O308" s="234"/>
      <c r="P308" s="234"/>
      <c r="Q308" s="234"/>
      <c r="R308" s="234"/>
      <c r="S308" s="234"/>
      <c r="T308" s="234"/>
      <c r="U308" s="234"/>
      <c r="V308" s="234"/>
      <c r="W308" s="234"/>
      <c r="X308" s="235"/>
      <c r="Y308" s="13"/>
      <c r="Z308" s="13"/>
      <c r="AA308" s="13"/>
      <c r="AB308" s="13"/>
      <c r="AC308" s="13"/>
      <c r="AD308" s="13"/>
      <c r="AE308" s="13"/>
      <c r="AT308" s="229" t="s">
        <v>291</v>
      </c>
      <c r="AU308" s="229" t="s">
        <v>89</v>
      </c>
      <c r="AV308" s="13" t="s">
        <v>89</v>
      </c>
      <c r="AW308" s="13" t="s">
        <v>4</v>
      </c>
      <c r="AX308" s="13" t="s">
        <v>87</v>
      </c>
      <c r="AY308" s="229" t="s">
        <v>167</v>
      </c>
    </row>
    <row r="309" s="2" customFormat="1" ht="24" customHeight="1">
      <c r="A309" s="38"/>
      <c r="B309" s="204"/>
      <c r="C309" s="205" t="s">
        <v>738</v>
      </c>
      <c r="D309" s="205" t="s">
        <v>170</v>
      </c>
      <c r="E309" s="206" t="s">
        <v>1804</v>
      </c>
      <c r="F309" s="207" t="s">
        <v>1805</v>
      </c>
      <c r="G309" s="208" t="s">
        <v>305</v>
      </c>
      <c r="H309" s="209">
        <v>141.07499999999999</v>
      </c>
      <c r="I309" s="210"/>
      <c r="J309" s="210"/>
      <c r="K309" s="211">
        <f>ROUND(P309*H309,2)</f>
        <v>0</v>
      </c>
      <c r="L309" s="207" t="s">
        <v>174</v>
      </c>
      <c r="M309" s="39"/>
      <c r="N309" s="212" t="s">
        <v>1</v>
      </c>
      <c r="O309" s="213" t="s">
        <v>43</v>
      </c>
      <c r="P309" s="214">
        <f>I309+J309</f>
        <v>0</v>
      </c>
      <c r="Q309" s="214">
        <f>ROUND(I309*H309,2)</f>
        <v>0</v>
      </c>
      <c r="R309" s="214">
        <f>ROUND(J309*H309,2)</f>
        <v>0</v>
      </c>
      <c r="S309" s="77"/>
      <c r="T309" s="215">
        <f>S309*H309</f>
        <v>0</v>
      </c>
      <c r="U309" s="215">
        <v>0.018380000000000001</v>
      </c>
      <c r="V309" s="215">
        <f>U309*H309</f>
        <v>2.5929584999999999</v>
      </c>
      <c r="W309" s="215">
        <v>0</v>
      </c>
      <c r="X309" s="216">
        <f>W309*H309</f>
        <v>0</v>
      </c>
      <c r="Y309" s="38"/>
      <c r="Z309" s="38"/>
      <c r="AA309" s="38"/>
      <c r="AB309" s="38"/>
      <c r="AC309" s="38"/>
      <c r="AD309" s="38"/>
      <c r="AE309" s="38"/>
      <c r="AR309" s="217" t="s">
        <v>185</v>
      </c>
      <c r="AT309" s="217" t="s">
        <v>170</v>
      </c>
      <c r="AU309" s="217" t="s">
        <v>89</v>
      </c>
      <c r="AY309" s="19" t="s">
        <v>167</v>
      </c>
      <c r="BE309" s="218">
        <f>IF(O309="základní",K309,0)</f>
        <v>0</v>
      </c>
      <c r="BF309" s="218">
        <f>IF(O309="snížená",K309,0)</f>
        <v>0</v>
      </c>
      <c r="BG309" s="218">
        <f>IF(O309="zákl. přenesená",K309,0)</f>
        <v>0</v>
      </c>
      <c r="BH309" s="218">
        <f>IF(O309="sníž. přenesená",K309,0)</f>
        <v>0</v>
      </c>
      <c r="BI309" s="218">
        <f>IF(O309="nulová",K309,0)</f>
        <v>0</v>
      </c>
      <c r="BJ309" s="19" t="s">
        <v>87</v>
      </c>
      <c r="BK309" s="218">
        <f>ROUND(P309*H309,2)</f>
        <v>0</v>
      </c>
      <c r="BL309" s="19" t="s">
        <v>185</v>
      </c>
      <c r="BM309" s="217" t="s">
        <v>1806</v>
      </c>
    </row>
    <row r="310" s="2" customFormat="1">
      <c r="A310" s="38"/>
      <c r="B310" s="39"/>
      <c r="C310" s="38"/>
      <c r="D310" s="219" t="s">
        <v>177</v>
      </c>
      <c r="E310" s="38"/>
      <c r="F310" s="220" t="s">
        <v>1807</v>
      </c>
      <c r="G310" s="38"/>
      <c r="H310" s="38"/>
      <c r="I310" s="134"/>
      <c r="J310" s="134"/>
      <c r="K310" s="38"/>
      <c r="L310" s="38"/>
      <c r="M310" s="39"/>
      <c r="N310" s="221"/>
      <c r="O310" s="222"/>
      <c r="P310" s="77"/>
      <c r="Q310" s="77"/>
      <c r="R310" s="77"/>
      <c r="S310" s="77"/>
      <c r="T310" s="77"/>
      <c r="U310" s="77"/>
      <c r="V310" s="77"/>
      <c r="W310" s="77"/>
      <c r="X310" s="78"/>
      <c r="Y310" s="38"/>
      <c r="Z310" s="38"/>
      <c r="AA310" s="38"/>
      <c r="AB310" s="38"/>
      <c r="AC310" s="38"/>
      <c r="AD310" s="38"/>
      <c r="AE310" s="38"/>
      <c r="AT310" s="19" t="s">
        <v>177</v>
      </c>
      <c r="AU310" s="19" t="s">
        <v>89</v>
      </c>
    </row>
    <row r="311" s="2" customFormat="1">
      <c r="A311" s="38"/>
      <c r="B311" s="39"/>
      <c r="C311" s="38"/>
      <c r="D311" s="219" t="s">
        <v>288</v>
      </c>
      <c r="E311" s="38"/>
      <c r="F311" s="223" t="s">
        <v>1798</v>
      </c>
      <c r="G311" s="38"/>
      <c r="H311" s="38"/>
      <c r="I311" s="134"/>
      <c r="J311" s="134"/>
      <c r="K311" s="38"/>
      <c r="L311" s="38"/>
      <c r="M311" s="39"/>
      <c r="N311" s="221"/>
      <c r="O311" s="222"/>
      <c r="P311" s="77"/>
      <c r="Q311" s="77"/>
      <c r="R311" s="77"/>
      <c r="S311" s="77"/>
      <c r="T311" s="77"/>
      <c r="U311" s="77"/>
      <c r="V311" s="77"/>
      <c r="W311" s="77"/>
      <c r="X311" s="78"/>
      <c r="Y311" s="38"/>
      <c r="Z311" s="38"/>
      <c r="AA311" s="38"/>
      <c r="AB311" s="38"/>
      <c r="AC311" s="38"/>
      <c r="AD311" s="38"/>
      <c r="AE311" s="38"/>
      <c r="AT311" s="19" t="s">
        <v>288</v>
      </c>
      <c r="AU311" s="19" t="s">
        <v>89</v>
      </c>
    </row>
    <row r="312" s="13" customFormat="1">
      <c r="A312" s="13"/>
      <c r="B312" s="228"/>
      <c r="C312" s="13"/>
      <c r="D312" s="219" t="s">
        <v>291</v>
      </c>
      <c r="E312" s="229" t="s">
        <v>1</v>
      </c>
      <c r="F312" s="230" t="s">
        <v>1803</v>
      </c>
      <c r="G312" s="13"/>
      <c r="H312" s="231">
        <v>141.07499999999999</v>
      </c>
      <c r="I312" s="232"/>
      <c r="J312" s="232"/>
      <c r="K312" s="13"/>
      <c r="L312" s="13"/>
      <c r="M312" s="228"/>
      <c r="N312" s="233"/>
      <c r="O312" s="234"/>
      <c r="P312" s="234"/>
      <c r="Q312" s="234"/>
      <c r="R312" s="234"/>
      <c r="S312" s="234"/>
      <c r="T312" s="234"/>
      <c r="U312" s="234"/>
      <c r="V312" s="234"/>
      <c r="W312" s="234"/>
      <c r="X312" s="235"/>
      <c r="Y312" s="13"/>
      <c r="Z312" s="13"/>
      <c r="AA312" s="13"/>
      <c r="AB312" s="13"/>
      <c r="AC312" s="13"/>
      <c r="AD312" s="13"/>
      <c r="AE312" s="13"/>
      <c r="AT312" s="229" t="s">
        <v>291</v>
      </c>
      <c r="AU312" s="229" t="s">
        <v>89</v>
      </c>
      <c r="AV312" s="13" t="s">
        <v>89</v>
      </c>
      <c r="AW312" s="13" t="s">
        <v>4</v>
      </c>
      <c r="AX312" s="13" t="s">
        <v>87</v>
      </c>
      <c r="AY312" s="229" t="s">
        <v>167</v>
      </c>
    </row>
    <row r="313" s="2" customFormat="1" ht="24" customHeight="1">
      <c r="A313" s="38"/>
      <c r="B313" s="204"/>
      <c r="C313" s="205" t="s">
        <v>412</v>
      </c>
      <c r="D313" s="205" t="s">
        <v>170</v>
      </c>
      <c r="E313" s="206" t="s">
        <v>1808</v>
      </c>
      <c r="F313" s="207" t="s">
        <v>1809</v>
      </c>
      <c r="G313" s="208" t="s">
        <v>305</v>
      </c>
      <c r="H313" s="209">
        <v>7</v>
      </c>
      <c r="I313" s="210"/>
      <c r="J313" s="210"/>
      <c r="K313" s="211">
        <f>ROUND(P313*H313,2)</f>
        <v>0</v>
      </c>
      <c r="L313" s="207" t="s">
        <v>174</v>
      </c>
      <c r="M313" s="39"/>
      <c r="N313" s="212" t="s">
        <v>1</v>
      </c>
      <c r="O313" s="213" t="s">
        <v>43</v>
      </c>
      <c r="P313" s="214">
        <f>I313+J313</f>
        <v>0</v>
      </c>
      <c r="Q313" s="214">
        <f>ROUND(I313*H313,2)</f>
        <v>0</v>
      </c>
      <c r="R313" s="214">
        <f>ROUND(J313*H313,2)</f>
        <v>0</v>
      </c>
      <c r="S313" s="77"/>
      <c r="T313" s="215">
        <f>S313*H313</f>
        <v>0</v>
      </c>
      <c r="U313" s="215">
        <v>0.00025999999999999998</v>
      </c>
      <c r="V313" s="215">
        <f>U313*H313</f>
        <v>0.0018199999999999998</v>
      </c>
      <c r="W313" s="215">
        <v>0</v>
      </c>
      <c r="X313" s="216">
        <f>W313*H313</f>
        <v>0</v>
      </c>
      <c r="Y313" s="38"/>
      <c r="Z313" s="38"/>
      <c r="AA313" s="38"/>
      <c r="AB313" s="38"/>
      <c r="AC313" s="38"/>
      <c r="AD313" s="38"/>
      <c r="AE313" s="38"/>
      <c r="AR313" s="217" t="s">
        <v>185</v>
      </c>
      <c r="AT313" s="217" t="s">
        <v>170</v>
      </c>
      <c r="AU313" s="217" t="s">
        <v>89</v>
      </c>
      <c r="AY313" s="19" t="s">
        <v>167</v>
      </c>
      <c r="BE313" s="218">
        <f>IF(O313="základní",K313,0)</f>
        <v>0</v>
      </c>
      <c r="BF313" s="218">
        <f>IF(O313="snížená",K313,0)</f>
        <v>0</v>
      </c>
      <c r="BG313" s="218">
        <f>IF(O313="zákl. přenesená",K313,0)</f>
        <v>0</v>
      </c>
      <c r="BH313" s="218">
        <f>IF(O313="sníž. přenesená",K313,0)</f>
        <v>0</v>
      </c>
      <c r="BI313" s="218">
        <f>IF(O313="nulová",K313,0)</f>
        <v>0</v>
      </c>
      <c r="BJ313" s="19" t="s">
        <v>87</v>
      </c>
      <c r="BK313" s="218">
        <f>ROUND(P313*H313,2)</f>
        <v>0</v>
      </c>
      <c r="BL313" s="19" t="s">
        <v>185</v>
      </c>
      <c r="BM313" s="217" t="s">
        <v>1810</v>
      </c>
    </row>
    <row r="314" s="2" customFormat="1">
      <c r="A314" s="38"/>
      <c r="B314" s="39"/>
      <c r="C314" s="38"/>
      <c r="D314" s="219" t="s">
        <v>177</v>
      </c>
      <c r="E314" s="38"/>
      <c r="F314" s="220" t="s">
        <v>1811</v>
      </c>
      <c r="G314" s="38"/>
      <c r="H314" s="38"/>
      <c r="I314" s="134"/>
      <c r="J314" s="134"/>
      <c r="K314" s="38"/>
      <c r="L314" s="38"/>
      <c r="M314" s="39"/>
      <c r="N314" s="221"/>
      <c r="O314" s="222"/>
      <c r="P314" s="77"/>
      <c r="Q314" s="77"/>
      <c r="R314" s="77"/>
      <c r="S314" s="77"/>
      <c r="T314" s="77"/>
      <c r="U314" s="77"/>
      <c r="V314" s="77"/>
      <c r="W314" s="77"/>
      <c r="X314" s="78"/>
      <c r="Y314" s="38"/>
      <c r="Z314" s="38"/>
      <c r="AA314" s="38"/>
      <c r="AB314" s="38"/>
      <c r="AC314" s="38"/>
      <c r="AD314" s="38"/>
      <c r="AE314" s="38"/>
      <c r="AT314" s="19" t="s">
        <v>177</v>
      </c>
      <c r="AU314" s="19" t="s">
        <v>89</v>
      </c>
    </row>
    <row r="315" s="13" customFormat="1">
      <c r="A315" s="13"/>
      <c r="B315" s="228"/>
      <c r="C315" s="13"/>
      <c r="D315" s="219" t="s">
        <v>291</v>
      </c>
      <c r="E315" s="229" t="s">
        <v>1</v>
      </c>
      <c r="F315" s="230" t="s">
        <v>1812</v>
      </c>
      <c r="G315" s="13"/>
      <c r="H315" s="231">
        <v>7</v>
      </c>
      <c r="I315" s="232"/>
      <c r="J315" s="232"/>
      <c r="K315" s="13"/>
      <c r="L315" s="13"/>
      <c r="M315" s="228"/>
      <c r="N315" s="233"/>
      <c r="O315" s="234"/>
      <c r="P315" s="234"/>
      <c r="Q315" s="234"/>
      <c r="R315" s="234"/>
      <c r="S315" s="234"/>
      <c r="T315" s="234"/>
      <c r="U315" s="234"/>
      <c r="V315" s="234"/>
      <c r="W315" s="234"/>
      <c r="X315" s="235"/>
      <c r="Y315" s="13"/>
      <c r="Z315" s="13"/>
      <c r="AA315" s="13"/>
      <c r="AB315" s="13"/>
      <c r="AC315" s="13"/>
      <c r="AD315" s="13"/>
      <c r="AE315" s="13"/>
      <c r="AT315" s="229" t="s">
        <v>291</v>
      </c>
      <c r="AU315" s="229" t="s">
        <v>89</v>
      </c>
      <c r="AV315" s="13" t="s">
        <v>89</v>
      </c>
      <c r="AW315" s="13" t="s">
        <v>4</v>
      </c>
      <c r="AX315" s="13" t="s">
        <v>87</v>
      </c>
      <c r="AY315" s="229" t="s">
        <v>167</v>
      </c>
    </row>
    <row r="316" s="2" customFormat="1" ht="24" customHeight="1">
      <c r="A316" s="38"/>
      <c r="B316" s="204"/>
      <c r="C316" s="205" t="s">
        <v>754</v>
      </c>
      <c r="D316" s="205" t="s">
        <v>170</v>
      </c>
      <c r="E316" s="206" t="s">
        <v>1813</v>
      </c>
      <c r="F316" s="207" t="s">
        <v>1814</v>
      </c>
      <c r="G316" s="208" t="s">
        <v>286</v>
      </c>
      <c r="H316" s="209">
        <v>28.98</v>
      </c>
      <c r="I316" s="210"/>
      <c r="J316" s="210"/>
      <c r="K316" s="211">
        <f>ROUND(P316*H316,2)</f>
        <v>0</v>
      </c>
      <c r="L316" s="207" t="s">
        <v>174</v>
      </c>
      <c r="M316" s="39"/>
      <c r="N316" s="212" t="s">
        <v>1</v>
      </c>
      <c r="O316" s="213" t="s">
        <v>43</v>
      </c>
      <c r="P316" s="214">
        <f>I316+J316</f>
        <v>0</v>
      </c>
      <c r="Q316" s="214">
        <f>ROUND(I316*H316,2)</f>
        <v>0</v>
      </c>
      <c r="R316" s="214">
        <f>ROUND(J316*H316,2)</f>
        <v>0</v>
      </c>
      <c r="S316" s="77"/>
      <c r="T316" s="215">
        <f>S316*H316</f>
        <v>0</v>
      </c>
      <c r="U316" s="215">
        <v>2.45329</v>
      </c>
      <c r="V316" s="215">
        <f>U316*H316</f>
        <v>71.096344200000004</v>
      </c>
      <c r="W316" s="215">
        <v>0</v>
      </c>
      <c r="X316" s="216">
        <f>W316*H316</f>
        <v>0</v>
      </c>
      <c r="Y316" s="38"/>
      <c r="Z316" s="38"/>
      <c r="AA316" s="38"/>
      <c r="AB316" s="38"/>
      <c r="AC316" s="38"/>
      <c r="AD316" s="38"/>
      <c r="AE316" s="38"/>
      <c r="AR316" s="217" t="s">
        <v>185</v>
      </c>
      <c r="AT316" s="217" t="s">
        <v>170</v>
      </c>
      <c r="AU316" s="217" t="s">
        <v>89</v>
      </c>
      <c r="AY316" s="19" t="s">
        <v>167</v>
      </c>
      <c r="BE316" s="218">
        <f>IF(O316="základní",K316,0)</f>
        <v>0</v>
      </c>
      <c r="BF316" s="218">
        <f>IF(O316="snížená",K316,0)</f>
        <v>0</v>
      </c>
      <c r="BG316" s="218">
        <f>IF(O316="zákl. přenesená",K316,0)</f>
        <v>0</v>
      </c>
      <c r="BH316" s="218">
        <f>IF(O316="sníž. přenesená",K316,0)</f>
        <v>0</v>
      </c>
      <c r="BI316" s="218">
        <f>IF(O316="nulová",K316,0)</f>
        <v>0</v>
      </c>
      <c r="BJ316" s="19" t="s">
        <v>87</v>
      </c>
      <c r="BK316" s="218">
        <f>ROUND(P316*H316,2)</f>
        <v>0</v>
      </c>
      <c r="BL316" s="19" t="s">
        <v>185</v>
      </c>
      <c r="BM316" s="217" t="s">
        <v>1815</v>
      </c>
    </row>
    <row r="317" s="2" customFormat="1">
      <c r="A317" s="38"/>
      <c r="B317" s="39"/>
      <c r="C317" s="38"/>
      <c r="D317" s="219" t="s">
        <v>177</v>
      </c>
      <c r="E317" s="38"/>
      <c r="F317" s="220" t="s">
        <v>1816</v>
      </c>
      <c r="G317" s="38"/>
      <c r="H317" s="38"/>
      <c r="I317" s="134"/>
      <c r="J317" s="134"/>
      <c r="K317" s="38"/>
      <c r="L317" s="38"/>
      <c r="M317" s="39"/>
      <c r="N317" s="221"/>
      <c r="O317" s="222"/>
      <c r="P317" s="77"/>
      <c r="Q317" s="77"/>
      <c r="R317" s="77"/>
      <c r="S317" s="77"/>
      <c r="T317" s="77"/>
      <c r="U317" s="77"/>
      <c r="V317" s="77"/>
      <c r="W317" s="77"/>
      <c r="X317" s="78"/>
      <c r="Y317" s="38"/>
      <c r="Z317" s="38"/>
      <c r="AA317" s="38"/>
      <c r="AB317" s="38"/>
      <c r="AC317" s="38"/>
      <c r="AD317" s="38"/>
      <c r="AE317" s="38"/>
      <c r="AT317" s="19" t="s">
        <v>177</v>
      </c>
      <c r="AU317" s="19" t="s">
        <v>89</v>
      </c>
    </row>
    <row r="318" s="2" customFormat="1">
      <c r="A318" s="38"/>
      <c r="B318" s="39"/>
      <c r="C318" s="38"/>
      <c r="D318" s="219" t="s">
        <v>288</v>
      </c>
      <c r="E318" s="38"/>
      <c r="F318" s="223" t="s">
        <v>1817</v>
      </c>
      <c r="G318" s="38"/>
      <c r="H318" s="38"/>
      <c r="I318" s="134"/>
      <c r="J318" s="134"/>
      <c r="K318" s="38"/>
      <c r="L318" s="38"/>
      <c r="M318" s="39"/>
      <c r="N318" s="221"/>
      <c r="O318" s="222"/>
      <c r="P318" s="77"/>
      <c r="Q318" s="77"/>
      <c r="R318" s="77"/>
      <c r="S318" s="77"/>
      <c r="T318" s="77"/>
      <c r="U318" s="77"/>
      <c r="V318" s="77"/>
      <c r="W318" s="77"/>
      <c r="X318" s="78"/>
      <c r="Y318" s="38"/>
      <c r="Z318" s="38"/>
      <c r="AA318" s="38"/>
      <c r="AB318" s="38"/>
      <c r="AC318" s="38"/>
      <c r="AD318" s="38"/>
      <c r="AE318" s="38"/>
      <c r="AT318" s="19" t="s">
        <v>288</v>
      </c>
      <c r="AU318" s="19" t="s">
        <v>89</v>
      </c>
    </row>
    <row r="319" s="13" customFormat="1">
      <c r="A319" s="13"/>
      <c r="B319" s="228"/>
      <c r="C319" s="13"/>
      <c r="D319" s="219" t="s">
        <v>291</v>
      </c>
      <c r="E319" s="229" t="s">
        <v>1</v>
      </c>
      <c r="F319" s="230" t="s">
        <v>1818</v>
      </c>
      <c r="G319" s="13"/>
      <c r="H319" s="231">
        <v>28.98</v>
      </c>
      <c r="I319" s="232"/>
      <c r="J319" s="232"/>
      <c r="K319" s="13"/>
      <c r="L319" s="13"/>
      <c r="M319" s="228"/>
      <c r="N319" s="233"/>
      <c r="O319" s="234"/>
      <c r="P319" s="234"/>
      <c r="Q319" s="234"/>
      <c r="R319" s="234"/>
      <c r="S319" s="234"/>
      <c r="T319" s="234"/>
      <c r="U319" s="234"/>
      <c r="V319" s="234"/>
      <c r="W319" s="234"/>
      <c r="X319" s="235"/>
      <c r="Y319" s="13"/>
      <c r="Z319" s="13"/>
      <c r="AA319" s="13"/>
      <c r="AB319" s="13"/>
      <c r="AC319" s="13"/>
      <c r="AD319" s="13"/>
      <c r="AE319" s="13"/>
      <c r="AT319" s="229" t="s">
        <v>291</v>
      </c>
      <c r="AU319" s="229" t="s">
        <v>89</v>
      </c>
      <c r="AV319" s="13" t="s">
        <v>89</v>
      </c>
      <c r="AW319" s="13" t="s">
        <v>4</v>
      </c>
      <c r="AX319" s="13" t="s">
        <v>87</v>
      </c>
      <c r="AY319" s="229" t="s">
        <v>167</v>
      </c>
    </row>
    <row r="320" s="2" customFormat="1" ht="24" customHeight="1">
      <c r="A320" s="38"/>
      <c r="B320" s="204"/>
      <c r="C320" s="205" t="s">
        <v>416</v>
      </c>
      <c r="D320" s="205" t="s">
        <v>170</v>
      </c>
      <c r="E320" s="206" t="s">
        <v>1819</v>
      </c>
      <c r="F320" s="207" t="s">
        <v>1820</v>
      </c>
      <c r="G320" s="208" t="s">
        <v>286</v>
      </c>
      <c r="H320" s="209">
        <v>34.473999999999997</v>
      </c>
      <c r="I320" s="210"/>
      <c r="J320" s="210"/>
      <c r="K320" s="211">
        <f>ROUND(P320*H320,2)</f>
        <v>0</v>
      </c>
      <c r="L320" s="207" t="s">
        <v>174</v>
      </c>
      <c r="M320" s="39"/>
      <c r="N320" s="212" t="s">
        <v>1</v>
      </c>
      <c r="O320" s="213" t="s">
        <v>43</v>
      </c>
      <c r="P320" s="214">
        <f>I320+J320</f>
        <v>0</v>
      </c>
      <c r="Q320" s="214">
        <f>ROUND(I320*H320,2)</f>
        <v>0</v>
      </c>
      <c r="R320" s="214">
        <f>ROUND(J320*H320,2)</f>
        <v>0</v>
      </c>
      <c r="S320" s="77"/>
      <c r="T320" s="215">
        <f>S320*H320</f>
        <v>0</v>
      </c>
      <c r="U320" s="215">
        <v>2.45329</v>
      </c>
      <c r="V320" s="215">
        <f>U320*H320</f>
        <v>84.574719459999997</v>
      </c>
      <c r="W320" s="215">
        <v>0</v>
      </c>
      <c r="X320" s="216">
        <f>W320*H320</f>
        <v>0</v>
      </c>
      <c r="Y320" s="38"/>
      <c r="Z320" s="38"/>
      <c r="AA320" s="38"/>
      <c r="AB320" s="38"/>
      <c r="AC320" s="38"/>
      <c r="AD320" s="38"/>
      <c r="AE320" s="38"/>
      <c r="AR320" s="217" t="s">
        <v>185</v>
      </c>
      <c r="AT320" s="217" t="s">
        <v>170</v>
      </c>
      <c r="AU320" s="217" t="s">
        <v>89</v>
      </c>
      <c r="AY320" s="19" t="s">
        <v>167</v>
      </c>
      <c r="BE320" s="218">
        <f>IF(O320="základní",K320,0)</f>
        <v>0</v>
      </c>
      <c r="BF320" s="218">
        <f>IF(O320="snížená",K320,0)</f>
        <v>0</v>
      </c>
      <c r="BG320" s="218">
        <f>IF(O320="zákl. přenesená",K320,0)</f>
        <v>0</v>
      </c>
      <c r="BH320" s="218">
        <f>IF(O320="sníž. přenesená",K320,0)</f>
        <v>0</v>
      </c>
      <c r="BI320" s="218">
        <f>IF(O320="nulová",K320,0)</f>
        <v>0</v>
      </c>
      <c r="BJ320" s="19" t="s">
        <v>87</v>
      </c>
      <c r="BK320" s="218">
        <f>ROUND(P320*H320,2)</f>
        <v>0</v>
      </c>
      <c r="BL320" s="19" t="s">
        <v>185</v>
      </c>
      <c r="BM320" s="217" t="s">
        <v>1821</v>
      </c>
    </row>
    <row r="321" s="2" customFormat="1">
      <c r="A321" s="38"/>
      <c r="B321" s="39"/>
      <c r="C321" s="38"/>
      <c r="D321" s="219" t="s">
        <v>177</v>
      </c>
      <c r="E321" s="38"/>
      <c r="F321" s="220" t="s">
        <v>1822</v>
      </c>
      <c r="G321" s="38"/>
      <c r="H321" s="38"/>
      <c r="I321" s="134"/>
      <c r="J321" s="134"/>
      <c r="K321" s="38"/>
      <c r="L321" s="38"/>
      <c r="M321" s="39"/>
      <c r="N321" s="221"/>
      <c r="O321" s="222"/>
      <c r="P321" s="77"/>
      <c r="Q321" s="77"/>
      <c r="R321" s="77"/>
      <c r="S321" s="77"/>
      <c r="T321" s="77"/>
      <c r="U321" s="77"/>
      <c r="V321" s="77"/>
      <c r="W321" s="77"/>
      <c r="X321" s="78"/>
      <c r="Y321" s="38"/>
      <c r="Z321" s="38"/>
      <c r="AA321" s="38"/>
      <c r="AB321" s="38"/>
      <c r="AC321" s="38"/>
      <c r="AD321" s="38"/>
      <c r="AE321" s="38"/>
      <c r="AT321" s="19" t="s">
        <v>177</v>
      </c>
      <c r="AU321" s="19" t="s">
        <v>89</v>
      </c>
    </row>
    <row r="322" s="2" customFormat="1">
      <c r="A322" s="38"/>
      <c r="B322" s="39"/>
      <c r="C322" s="38"/>
      <c r="D322" s="219" t="s">
        <v>288</v>
      </c>
      <c r="E322" s="38"/>
      <c r="F322" s="223" t="s">
        <v>1817</v>
      </c>
      <c r="G322" s="38"/>
      <c r="H322" s="38"/>
      <c r="I322" s="134"/>
      <c r="J322" s="134"/>
      <c r="K322" s="38"/>
      <c r="L322" s="38"/>
      <c r="M322" s="39"/>
      <c r="N322" s="221"/>
      <c r="O322" s="222"/>
      <c r="P322" s="77"/>
      <c r="Q322" s="77"/>
      <c r="R322" s="77"/>
      <c r="S322" s="77"/>
      <c r="T322" s="77"/>
      <c r="U322" s="77"/>
      <c r="V322" s="77"/>
      <c r="W322" s="77"/>
      <c r="X322" s="78"/>
      <c r="Y322" s="38"/>
      <c r="Z322" s="38"/>
      <c r="AA322" s="38"/>
      <c r="AB322" s="38"/>
      <c r="AC322" s="38"/>
      <c r="AD322" s="38"/>
      <c r="AE322" s="38"/>
      <c r="AT322" s="19" t="s">
        <v>288</v>
      </c>
      <c r="AU322" s="19" t="s">
        <v>89</v>
      </c>
    </row>
    <row r="323" s="13" customFormat="1">
      <c r="A323" s="13"/>
      <c r="B323" s="228"/>
      <c r="C323" s="13"/>
      <c r="D323" s="219" t="s">
        <v>291</v>
      </c>
      <c r="E323" s="229" t="s">
        <v>1</v>
      </c>
      <c r="F323" s="230" t="s">
        <v>1823</v>
      </c>
      <c r="G323" s="13"/>
      <c r="H323" s="231">
        <v>34.473999999999997</v>
      </c>
      <c r="I323" s="232"/>
      <c r="J323" s="232"/>
      <c r="K323" s="13"/>
      <c r="L323" s="13"/>
      <c r="M323" s="228"/>
      <c r="N323" s="233"/>
      <c r="O323" s="234"/>
      <c r="P323" s="234"/>
      <c r="Q323" s="234"/>
      <c r="R323" s="234"/>
      <c r="S323" s="234"/>
      <c r="T323" s="234"/>
      <c r="U323" s="234"/>
      <c r="V323" s="234"/>
      <c r="W323" s="234"/>
      <c r="X323" s="235"/>
      <c r="Y323" s="13"/>
      <c r="Z323" s="13"/>
      <c r="AA323" s="13"/>
      <c r="AB323" s="13"/>
      <c r="AC323" s="13"/>
      <c r="AD323" s="13"/>
      <c r="AE323" s="13"/>
      <c r="AT323" s="229" t="s">
        <v>291</v>
      </c>
      <c r="AU323" s="229" t="s">
        <v>89</v>
      </c>
      <c r="AV323" s="13" t="s">
        <v>89</v>
      </c>
      <c r="AW323" s="13" t="s">
        <v>4</v>
      </c>
      <c r="AX323" s="13" t="s">
        <v>87</v>
      </c>
      <c r="AY323" s="229" t="s">
        <v>167</v>
      </c>
    </row>
    <row r="324" s="2" customFormat="1" ht="24" customHeight="1">
      <c r="A324" s="38"/>
      <c r="B324" s="204"/>
      <c r="C324" s="205" t="s">
        <v>766</v>
      </c>
      <c r="D324" s="205" t="s">
        <v>170</v>
      </c>
      <c r="E324" s="206" t="s">
        <v>1824</v>
      </c>
      <c r="F324" s="207" t="s">
        <v>1825</v>
      </c>
      <c r="G324" s="208" t="s">
        <v>286</v>
      </c>
      <c r="H324" s="209">
        <v>28.98</v>
      </c>
      <c r="I324" s="210"/>
      <c r="J324" s="210"/>
      <c r="K324" s="211">
        <f>ROUND(P324*H324,2)</f>
        <v>0</v>
      </c>
      <c r="L324" s="207" t="s">
        <v>174</v>
      </c>
      <c r="M324" s="39"/>
      <c r="N324" s="212" t="s">
        <v>1</v>
      </c>
      <c r="O324" s="213" t="s">
        <v>43</v>
      </c>
      <c r="P324" s="214">
        <f>I324+J324</f>
        <v>0</v>
      </c>
      <c r="Q324" s="214">
        <f>ROUND(I324*H324,2)</f>
        <v>0</v>
      </c>
      <c r="R324" s="214">
        <f>ROUND(J324*H324,2)</f>
        <v>0</v>
      </c>
      <c r="S324" s="77"/>
      <c r="T324" s="215">
        <f>S324*H324</f>
        <v>0</v>
      </c>
      <c r="U324" s="215">
        <v>0.02</v>
      </c>
      <c r="V324" s="215">
        <f>U324*H324</f>
        <v>0.5796</v>
      </c>
      <c r="W324" s="215">
        <v>0</v>
      </c>
      <c r="X324" s="216">
        <f>W324*H324</f>
        <v>0</v>
      </c>
      <c r="Y324" s="38"/>
      <c r="Z324" s="38"/>
      <c r="AA324" s="38"/>
      <c r="AB324" s="38"/>
      <c r="AC324" s="38"/>
      <c r="AD324" s="38"/>
      <c r="AE324" s="38"/>
      <c r="AR324" s="217" t="s">
        <v>185</v>
      </c>
      <c r="AT324" s="217" t="s">
        <v>170</v>
      </c>
      <c r="AU324" s="217" t="s">
        <v>89</v>
      </c>
      <c r="AY324" s="19" t="s">
        <v>167</v>
      </c>
      <c r="BE324" s="218">
        <f>IF(O324="základní",K324,0)</f>
        <v>0</v>
      </c>
      <c r="BF324" s="218">
        <f>IF(O324="snížená",K324,0)</f>
        <v>0</v>
      </c>
      <c r="BG324" s="218">
        <f>IF(O324="zákl. přenesená",K324,0)</f>
        <v>0</v>
      </c>
      <c r="BH324" s="218">
        <f>IF(O324="sníž. přenesená",K324,0)</f>
        <v>0</v>
      </c>
      <c r="BI324" s="218">
        <f>IF(O324="nulová",K324,0)</f>
        <v>0</v>
      </c>
      <c r="BJ324" s="19" t="s">
        <v>87</v>
      </c>
      <c r="BK324" s="218">
        <f>ROUND(P324*H324,2)</f>
        <v>0</v>
      </c>
      <c r="BL324" s="19" t="s">
        <v>185</v>
      </c>
      <c r="BM324" s="217" t="s">
        <v>1826</v>
      </c>
    </row>
    <row r="325" s="2" customFormat="1">
      <c r="A325" s="38"/>
      <c r="B325" s="39"/>
      <c r="C325" s="38"/>
      <c r="D325" s="219" t="s">
        <v>177</v>
      </c>
      <c r="E325" s="38"/>
      <c r="F325" s="220" t="s">
        <v>1827</v>
      </c>
      <c r="G325" s="38"/>
      <c r="H325" s="38"/>
      <c r="I325" s="134"/>
      <c r="J325" s="134"/>
      <c r="K325" s="38"/>
      <c r="L325" s="38"/>
      <c r="M325" s="39"/>
      <c r="N325" s="221"/>
      <c r="O325" s="222"/>
      <c r="P325" s="77"/>
      <c r="Q325" s="77"/>
      <c r="R325" s="77"/>
      <c r="S325" s="77"/>
      <c r="T325" s="77"/>
      <c r="U325" s="77"/>
      <c r="V325" s="77"/>
      <c r="W325" s="77"/>
      <c r="X325" s="78"/>
      <c r="Y325" s="38"/>
      <c r="Z325" s="38"/>
      <c r="AA325" s="38"/>
      <c r="AB325" s="38"/>
      <c r="AC325" s="38"/>
      <c r="AD325" s="38"/>
      <c r="AE325" s="38"/>
      <c r="AT325" s="19" t="s">
        <v>177</v>
      </c>
      <c r="AU325" s="19" t="s">
        <v>89</v>
      </c>
    </row>
    <row r="326" s="2" customFormat="1">
      <c r="A326" s="38"/>
      <c r="B326" s="39"/>
      <c r="C326" s="38"/>
      <c r="D326" s="219" t="s">
        <v>288</v>
      </c>
      <c r="E326" s="38"/>
      <c r="F326" s="223" t="s">
        <v>1828</v>
      </c>
      <c r="G326" s="38"/>
      <c r="H326" s="38"/>
      <c r="I326" s="134"/>
      <c r="J326" s="134"/>
      <c r="K326" s="38"/>
      <c r="L326" s="38"/>
      <c r="M326" s="39"/>
      <c r="N326" s="221"/>
      <c r="O326" s="222"/>
      <c r="P326" s="77"/>
      <c r="Q326" s="77"/>
      <c r="R326" s="77"/>
      <c r="S326" s="77"/>
      <c r="T326" s="77"/>
      <c r="U326" s="77"/>
      <c r="V326" s="77"/>
      <c r="W326" s="77"/>
      <c r="X326" s="78"/>
      <c r="Y326" s="38"/>
      <c r="Z326" s="38"/>
      <c r="AA326" s="38"/>
      <c r="AB326" s="38"/>
      <c r="AC326" s="38"/>
      <c r="AD326" s="38"/>
      <c r="AE326" s="38"/>
      <c r="AT326" s="19" t="s">
        <v>288</v>
      </c>
      <c r="AU326" s="19" t="s">
        <v>89</v>
      </c>
    </row>
    <row r="327" s="13" customFormat="1">
      <c r="A327" s="13"/>
      <c r="B327" s="228"/>
      <c r="C327" s="13"/>
      <c r="D327" s="219" t="s">
        <v>291</v>
      </c>
      <c r="E327" s="229" t="s">
        <v>1</v>
      </c>
      <c r="F327" s="230" t="s">
        <v>1818</v>
      </c>
      <c r="G327" s="13"/>
      <c r="H327" s="231">
        <v>28.98</v>
      </c>
      <c r="I327" s="232"/>
      <c r="J327" s="232"/>
      <c r="K327" s="13"/>
      <c r="L327" s="13"/>
      <c r="M327" s="228"/>
      <c r="N327" s="233"/>
      <c r="O327" s="234"/>
      <c r="P327" s="234"/>
      <c r="Q327" s="234"/>
      <c r="R327" s="234"/>
      <c r="S327" s="234"/>
      <c r="T327" s="234"/>
      <c r="U327" s="234"/>
      <c r="V327" s="234"/>
      <c r="W327" s="234"/>
      <c r="X327" s="235"/>
      <c r="Y327" s="13"/>
      <c r="Z327" s="13"/>
      <c r="AA327" s="13"/>
      <c r="AB327" s="13"/>
      <c r="AC327" s="13"/>
      <c r="AD327" s="13"/>
      <c r="AE327" s="13"/>
      <c r="AT327" s="229" t="s">
        <v>291</v>
      </c>
      <c r="AU327" s="229" t="s">
        <v>89</v>
      </c>
      <c r="AV327" s="13" t="s">
        <v>89</v>
      </c>
      <c r="AW327" s="13" t="s">
        <v>4</v>
      </c>
      <c r="AX327" s="13" t="s">
        <v>87</v>
      </c>
      <c r="AY327" s="229" t="s">
        <v>167</v>
      </c>
    </row>
    <row r="328" s="2" customFormat="1" ht="24" customHeight="1">
      <c r="A328" s="38"/>
      <c r="B328" s="204"/>
      <c r="C328" s="205" t="s">
        <v>440</v>
      </c>
      <c r="D328" s="205" t="s">
        <v>170</v>
      </c>
      <c r="E328" s="206" t="s">
        <v>1829</v>
      </c>
      <c r="F328" s="207" t="s">
        <v>1830</v>
      </c>
      <c r="G328" s="208" t="s">
        <v>286</v>
      </c>
      <c r="H328" s="209">
        <v>28.98</v>
      </c>
      <c r="I328" s="210"/>
      <c r="J328" s="210"/>
      <c r="K328" s="211">
        <f>ROUND(P328*H328,2)</f>
        <v>0</v>
      </c>
      <c r="L328" s="207" t="s">
        <v>174</v>
      </c>
      <c r="M328" s="39"/>
      <c r="N328" s="212" t="s">
        <v>1</v>
      </c>
      <c r="O328" s="213" t="s">
        <v>43</v>
      </c>
      <c r="P328" s="214">
        <f>I328+J328</f>
        <v>0</v>
      </c>
      <c r="Q328" s="214">
        <f>ROUND(I328*H328,2)</f>
        <v>0</v>
      </c>
      <c r="R328" s="214">
        <f>ROUND(J328*H328,2)</f>
        <v>0</v>
      </c>
      <c r="S328" s="77"/>
      <c r="T328" s="215">
        <f>S328*H328</f>
        <v>0</v>
      </c>
      <c r="U328" s="215">
        <v>0.030300000000000001</v>
      </c>
      <c r="V328" s="215">
        <f>U328*H328</f>
        <v>0.87809400000000004</v>
      </c>
      <c r="W328" s="215">
        <v>0</v>
      </c>
      <c r="X328" s="216">
        <f>W328*H328</f>
        <v>0</v>
      </c>
      <c r="Y328" s="38"/>
      <c r="Z328" s="38"/>
      <c r="AA328" s="38"/>
      <c r="AB328" s="38"/>
      <c r="AC328" s="38"/>
      <c r="AD328" s="38"/>
      <c r="AE328" s="38"/>
      <c r="AR328" s="217" t="s">
        <v>185</v>
      </c>
      <c r="AT328" s="217" t="s">
        <v>170</v>
      </c>
      <c r="AU328" s="217" t="s">
        <v>89</v>
      </c>
      <c r="AY328" s="19" t="s">
        <v>167</v>
      </c>
      <c r="BE328" s="218">
        <f>IF(O328="základní",K328,0)</f>
        <v>0</v>
      </c>
      <c r="BF328" s="218">
        <f>IF(O328="snížená",K328,0)</f>
        <v>0</v>
      </c>
      <c r="BG328" s="218">
        <f>IF(O328="zákl. přenesená",K328,0)</f>
        <v>0</v>
      </c>
      <c r="BH328" s="218">
        <f>IF(O328="sníž. přenesená",K328,0)</f>
        <v>0</v>
      </c>
      <c r="BI328" s="218">
        <f>IF(O328="nulová",K328,0)</f>
        <v>0</v>
      </c>
      <c r="BJ328" s="19" t="s">
        <v>87</v>
      </c>
      <c r="BK328" s="218">
        <f>ROUND(P328*H328,2)</f>
        <v>0</v>
      </c>
      <c r="BL328" s="19" t="s">
        <v>185</v>
      </c>
      <c r="BM328" s="217" t="s">
        <v>1831</v>
      </c>
    </row>
    <row r="329" s="2" customFormat="1">
      <c r="A329" s="38"/>
      <c r="B329" s="39"/>
      <c r="C329" s="38"/>
      <c r="D329" s="219" t="s">
        <v>177</v>
      </c>
      <c r="E329" s="38"/>
      <c r="F329" s="220" t="s">
        <v>1832</v>
      </c>
      <c r="G329" s="38"/>
      <c r="H329" s="38"/>
      <c r="I329" s="134"/>
      <c r="J329" s="134"/>
      <c r="K329" s="38"/>
      <c r="L329" s="38"/>
      <c r="M329" s="39"/>
      <c r="N329" s="221"/>
      <c r="O329" s="222"/>
      <c r="P329" s="77"/>
      <c r="Q329" s="77"/>
      <c r="R329" s="77"/>
      <c r="S329" s="77"/>
      <c r="T329" s="77"/>
      <c r="U329" s="77"/>
      <c r="V329" s="77"/>
      <c r="W329" s="77"/>
      <c r="X329" s="78"/>
      <c r="Y329" s="38"/>
      <c r="Z329" s="38"/>
      <c r="AA329" s="38"/>
      <c r="AB329" s="38"/>
      <c r="AC329" s="38"/>
      <c r="AD329" s="38"/>
      <c r="AE329" s="38"/>
      <c r="AT329" s="19" t="s">
        <v>177</v>
      </c>
      <c r="AU329" s="19" t="s">
        <v>89</v>
      </c>
    </row>
    <row r="330" s="13" customFormat="1">
      <c r="A330" s="13"/>
      <c r="B330" s="228"/>
      <c r="C330" s="13"/>
      <c r="D330" s="219" t="s">
        <v>291</v>
      </c>
      <c r="E330" s="229" t="s">
        <v>1</v>
      </c>
      <c r="F330" s="230" t="s">
        <v>1833</v>
      </c>
      <c r="G330" s="13"/>
      <c r="H330" s="231">
        <v>28.98</v>
      </c>
      <c r="I330" s="232"/>
      <c r="J330" s="232"/>
      <c r="K330" s="13"/>
      <c r="L330" s="13"/>
      <c r="M330" s="228"/>
      <c r="N330" s="233"/>
      <c r="O330" s="234"/>
      <c r="P330" s="234"/>
      <c r="Q330" s="234"/>
      <c r="R330" s="234"/>
      <c r="S330" s="234"/>
      <c r="T330" s="234"/>
      <c r="U330" s="234"/>
      <c r="V330" s="234"/>
      <c r="W330" s="234"/>
      <c r="X330" s="235"/>
      <c r="Y330" s="13"/>
      <c r="Z330" s="13"/>
      <c r="AA330" s="13"/>
      <c r="AB330" s="13"/>
      <c r="AC330" s="13"/>
      <c r="AD330" s="13"/>
      <c r="AE330" s="13"/>
      <c r="AT330" s="229" t="s">
        <v>291</v>
      </c>
      <c r="AU330" s="229" t="s">
        <v>89</v>
      </c>
      <c r="AV330" s="13" t="s">
        <v>89</v>
      </c>
      <c r="AW330" s="13" t="s">
        <v>4</v>
      </c>
      <c r="AX330" s="13" t="s">
        <v>87</v>
      </c>
      <c r="AY330" s="229" t="s">
        <v>167</v>
      </c>
    </row>
    <row r="331" s="2" customFormat="1" ht="24" customHeight="1">
      <c r="A331" s="38"/>
      <c r="B331" s="204"/>
      <c r="C331" s="205" t="s">
        <v>778</v>
      </c>
      <c r="D331" s="205" t="s">
        <v>170</v>
      </c>
      <c r="E331" s="206" t="s">
        <v>1834</v>
      </c>
      <c r="F331" s="207" t="s">
        <v>1835</v>
      </c>
      <c r="G331" s="208" t="s">
        <v>305</v>
      </c>
      <c r="H331" s="209">
        <v>14.49</v>
      </c>
      <c r="I331" s="210"/>
      <c r="J331" s="210"/>
      <c r="K331" s="211">
        <f>ROUND(P331*H331,2)</f>
        <v>0</v>
      </c>
      <c r="L331" s="207" t="s">
        <v>174</v>
      </c>
      <c r="M331" s="39"/>
      <c r="N331" s="212" t="s">
        <v>1</v>
      </c>
      <c r="O331" s="213" t="s">
        <v>43</v>
      </c>
      <c r="P331" s="214">
        <f>I331+J331</f>
        <v>0</v>
      </c>
      <c r="Q331" s="214">
        <f>ROUND(I331*H331,2)</f>
        <v>0</v>
      </c>
      <c r="R331" s="214">
        <f>ROUND(J331*H331,2)</f>
        <v>0</v>
      </c>
      <c r="S331" s="77"/>
      <c r="T331" s="215">
        <f>S331*H331</f>
        <v>0</v>
      </c>
      <c r="U331" s="215">
        <v>0.042000000000000003</v>
      </c>
      <c r="V331" s="215">
        <f>U331*H331</f>
        <v>0.60858000000000001</v>
      </c>
      <c r="W331" s="215">
        <v>0</v>
      </c>
      <c r="X331" s="216">
        <f>W331*H331</f>
        <v>0</v>
      </c>
      <c r="Y331" s="38"/>
      <c r="Z331" s="38"/>
      <c r="AA331" s="38"/>
      <c r="AB331" s="38"/>
      <c r="AC331" s="38"/>
      <c r="AD331" s="38"/>
      <c r="AE331" s="38"/>
      <c r="AR331" s="217" t="s">
        <v>185</v>
      </c>
      <c r="AT331" s="217" t="s">
        <v>170</v>
      </c>
      <c r="AU331" s="217" t="s">
        <v>89</v>
      </c>
      <c r="AY331" s="19" t="s">
        <v>167</v>
      </c>
      <c r="BE331" s="218">
        <f>IF(O331="základní",K331,0)</f>
        <v>0</v>
      </c>
      <c r="BF331" s="218">
        <f>IF(O331="snížená",K331,0)</f>
        <v>0</v>
      </c>
      <c r="BG331" s="218">
        <f>IF(O331="zákl. přenesená",K331,0)</f>
        <v>0</v>
      </c>
      <c r="BH331" s="218">
        <f>IF(O331="sníž. přenesená",K331,0)</f>
        <v>0</v>
      </c>
      <c r="BI331" s="218">
        <f>IF(O331="nulová",K331,0)</f>
        <v>0</v>
      </c>
      <c r="BJ331" s="19" t="s">
        <v>87</v>
      </c>
      <c r="BK331" s="218">
        <f>ROUND(P331*H331,2)</f>
        <v>0</v>
      </c>
      <c r="BL331" s="19" t="s">
        <v>185</v>
      </c>
      <c r="BM331" s="217" t="s">
        <v>1836</v>
      </c>
    </row>
    <row r="332" s="2" customFormat="1">
      <c r="A332" s="38"/>
      <c r="B332" s="39"/>
      <c r="C332" s="38"/>
      <c r="D332" s="219" t="s">
        <v>177</v>
      </c>
      <c r="E332" s="38"/>
      <c r="F332" s="220" t="s">
        <v>1837</v>
      </c>
      <c r="G332" s="38"/>
      <c r="H332" s="38"/>
      <c r="I332" s="134"/>
      <c r="J332" s="134"/>
      <c r="K332" s="38"/>
      <c r="L332" s="38"/>
      <c r="M332" s="39"/>
      <c r="N332" s="221"/>
      <c r="O332" s="222"/>
      <c r="P332" s="77"/>
      <c r="Q332" s="77"/>
      <c r="R332" s="77"/>
      <c r="S332" s="77"/>
      <c r="T332" s="77"/>
      <c r="U332" s="77"/>
      <c r="V332" s="77"/>
      <c r="W332" s="77"/>
      <c r="X332" s="78"/>
      <c r="Y332" s="38"/>
      <c r="Z332" s="38"/>
      <c r="AA332" s="38"/>
      <c r="AB332" s="38"/>
      <c r="AC332" s="38"/>
      <c r="AD332" s="38"/>
      <c r="AE332" s="38"/>
      <c r="AT332" s="19" t="s">
        <v>177</v>
      </c>
      <c r="AU332" s="19" t="s">
        <v>89</v>
      </c>
    </row>
    <row r="333" s="2" customFormat="1">
      <c r="A333" s="38"/>
      <c r="B333" s="39"/>
      <c r="C333" s="38"/>
      <c r="D333" s="219" t="s">
        <v>288</v>
      </c>
      <c r="E333" s="38"/>
      <c r="F333" s="223" t="s">
        <v>1838</v>
      </c>
      <c r="G333" s="38"/>
      <c r="H333" s="38"/>
      <c r="I333" s="134"/>
      <c r="J333" s="134"/>
      <c r="K333" s="38"/>
      <c r="L333" s="38"/>
      <c r="M333" s="39"/>
      <c r="N333" s="221"/>
      <c r="O333" s="222"/>
      <c r="P333" s="77"/>
      <c r="Q333" s="77"/>
      <c r="R333" s="77"/>
      <c r="S333" s="77"/>
      <c r="T333" s="77"/>
      <c r="U333" s="77"/>
      <c r="V333" s="77"/>
      <c r="W333" s="77"/>
      <c r="X333" s="78"/>
      <c r="Y333" s="38"/>
      <c r="Z333" s="38"/>
      <c r="AA333" s="38"/>
      <c r="AB333" s="38"/>
      <c r="AC333" s="38"/>
      <c r="AD333" s="38"/>
      <c r="AE333" s="38"/>
      <c r="AT333" s="19" t="s">
        <v>288</v>
      </c>
      <c r="AU333" s="19" t="s">
        <v>89</v>
      </c>
    </row>
    <row r="334" s="13" customFormat="1">
      <c r="A334" s="13"/>
      <c r="B334" s="228"/>
      <c r="C334" s="13"/>
      <c r="D334" s="219" t="s">
        <v>291</v>
      </c>
      <c r="E334" s="229" t="s">
        <v>1</v>
      </c>
      <c r="F334" s="230" t="s">
        <v>1839</v>
      </c>
      <c r="G334" s="13"/>
      <c r="H334" s="231">
        <v>14.49</v>
      </c>
      <c r="I334" s="232"/>
      <c r="J334" s="232"/>
      <c r="K334" s="13"/>
      <c r="L334" s="13"/>
      <c r="M334" s="228"/>
      <c r="N334" s="233"/>
      <c r="O334" s="234"/>
      <c r="P334" s="234"/>
      <c r="Q334" s="234"/>
      <c r="R334" s="234"/>
      <c r="S334" s="234"/>
      <c r="T334" s="234"/>
      <c r="U334" s="234"/>
      <c r="V334" s="234"/>
      <c r="W334" s="234"/>
      <c r="X334" s="235"/>
      <c r="Y334" s="13"/>
      <c r="Z334" s="13"/>
      <c r="AA334" s="13"/>
      <c r="AB334" s="13"/>
      <c r="AC334" s="13"/>
      <c r="AD334" s="13"/>
      <c r="AE334" s="13"/>
      <c r="AT334" s="229" t="s">
        <v>291</v>
      </c>
      <c r="AU334" s="229" t="s">
        <v>89</v>
      </c>
      <c r="AV334" s="13" t="s">
        <v>89</v>
      </c>
      <c r="AW334" s="13" t="s">
        <v>4</v>
      </c>
      <c r="AX334" s="13" t="s">
        <v>87</v>
      </c>
      <c r="AY334" s="229" t="s">
        <v>167</v>
      </c>
    </row>
    <row r="335" s="2" customFormat="1" ht="24" customHeight="1">
      <c r="A335" s="38"/>
      <c r="B335" s="204"/>
      <c r="C335" s="205" t="s">
        <v>447</v>
      </c>
      <c r="D335" s="205" t="s">
        <v>170</v>
      </c>
      <c r="E335" s="206" t="s">
        <v>1840</v>
      </c>
      <c r="F335" s="207" t="s">
        <v>1841</v>
      </c>
      <c r="G335" s="208" t="s">
        <v>305</v>
      </c>
      <c r="H335" s="209">
        <v>72</v>
      </c>
      <c r="I335" s="210"/>
      <c r="J335" s="210"/>
      <c r="K335" s="211">
        <f>ROUND(P335*H335,2)</f>
        <v>0</v>
      </c>
      <c r="L335" s="207" t="s">
        <v>174</v>
      </c>
      <c r="M335" s="39"/>
      <c r="N335" s="212" t="s">
        <v>1</v>
      </c>
      <c r="O335" s="213" t="s">
        <v>43</v>
      </c>
      <c r="P335" s="214">
        <f>I335+J335</f>
        <v>0</v>
      </c>
      <c r="Q335" s="214">
        <f>ROUND(I335*H335,2)</f>
        <v>0</v>
      </c>
      <c r="R335" s="214">
        <f>ROUND(J335*H335,2)</f>
        <v>0</v>
      </c>
      <c r="S335" s="77"/>
      <c r="T335" s="215">
        <f>S335*H335</f>
        <v>0</v>
      </c>
      <c r="U335" s="215">
        <v>0.105</v>
      </c>
      <c r="V335" s="215">
        <f>U335*H335</f>
        <v>7.5599999999999996</v>
      </c>
      <c r="W335" s="215">
        <v>0</v>
      </c>
      <c r="X335" s="216">
        <f>W335*H335</f>
        <v>0</v>
      </c>
      <c r="Y335" s="38"/>
      <c r="Z335" s="38"/>
      <c r="AA335" s="38"/>
      <c r="AB335" s="38"/>
      <c r="AC335" s="38"/>
      <c r="AD335" s="38"/>
      <c r="AE335" s="38"/>
      <c r="AR335" s="217" t="s">
        <v>185</v>
      </c>
      <c r="AT335" s="217" t="s">
        <v>170</v>
      </c>
      <c r="AU335" s="217" t="s">
        <v>89</v>
      </c>
      <c r="AY335" s="19" t="s">
        <v>167</v>
      </c>
      <c r="BE335" s="218">
        <f>IF(O335="základní",K335,0)</f>
        <v>0</v>
      </c>
      <c r="BF335" s="218">
        <f>IF(O335="snížená",K335,0)</f>
        <v>0</v>
      </c>
      <c r="BG335" s="218">
        <f>IF(O335="zákl. přenesená",K335,0)</f>
        <v>0</v>
      </c>
      <c r="BH335" s="218">
        <f>IF(O335="sníž. přenesená",K335,0)</f>
        <v>0</v>
      </c>
      <c r="BI335" s="218">
        <f>IF(O335="nulová",K335,0)</f>
        <v>0</v>
      </c>
      <c r="BJ335" s="19" t="s">
        <v>87</v>
      </c>
      <c r="BK335" s="218">
        <f>ROUND(P335*H335,2)</f>
        <v>0</v>
      </c>
      <c r="BL335" s="19" t="s">
        <v>185</v>
      </c>
      <c r="BM335" s="217" t="s">
        <v>1842</v>
      </c>
    </row>
    <row r="336" s="2" customFormat="1">
      <c r="A336" s="38"/>
      <c r="B336" s="39"/>
      <c r="C336" s="38"/>
      <c r="D336" s="219" t="s">
        <v>177</v>
      </c>
      <c r="E336" s="38"/>
      <c r="F336" s="220" t="s">
        <v>1843</v>
      </c>
      <c r="G336" s="38"/>
      <c r="H336" s="38"/>
      <c r="I336" s="134"/>
      <c r="J336" s="134"/>
      <c r="K336" s="38"/>
      <c r="L336" s="38"/>
      <c r="M336" s="39"/>
      <c r="N336" s="221"/>
      <c r="O336" s="222"/>
      <c r="P336" s="77"/>
      <c r="Q336" s="77"/>
      <c r="R336" s="77"/>
      <c r="S336" s="77"/>
      <c r="T336" s="77"/>
      <c r="U336" s="77"/>
      <c r="V336" s="77"/>
      <c r="W336" s="77"/>
      <c r="X336" s="78"/>
      <c r="Y336" s="38"/>
      <c r="Z336" s="38"/>
      <c r="AA336" s="38"/>
      <c r="AB336" s="38"/>
      <c r="AC336" s="38"/>
      <c r="AD336" s="38"/>
      <c r="AE336" s="38"/>
      <c r="AT336" s="19" t="s">
        <v>177</v>
      </c>
      <c r="AU336" s="19" t="s">
        <v>89</v>
      </c>
    </row>
    <row r="337" s="2" customFormat="1">
      <c r="A337" s="38"/>
      <c r="B337" s="39"/>
      <c r="C337" s="38"/>
      <c r="D337" s="219" t="s">
        <v>288</v>
      </c>
      <c r="E337" s="38"/>
      <c r="F337" s="223" t="s">
        <v>1838</v>
      </c>
      <c r="G337" s="38"/>
      <c r="H337" s="38"/>
      <c r="I337" s="134"/>
      <c r="J337" s="134"/>
      <c r="K337" s="38"/>
      <c r="L337" s="38"/>
      <c r="M337" s="39"/>
      <c r="N337" s="221"/>
      <c r="O337" s="222"/>
      <c r="P337" s="77"/>
      <c r="Q337" s="77"/>
      <c r="R337" s="77"/>
      <c r="S337" s="77"/>
      <c r="T337" s="77"/>
      <c r="U337" s="77"/>
      <c r="V337" s="77"/>
      <c r="W337" s="77"/>
      <c r="X337" s="78"/>
      <c r="Y337" s="38"/>
      <c r="Z337" s="38"/>
      <c r="AA337" s="38"/>
      <c r="AB337" s="38"/>
      <c r="AC337" s="38"/>
      <c r="AD337" s="38"/>
      <c r="AE337" s="38"/>
      <c r="AT337" s="19" t="s">
        <v>288</v>
      </c>
      <c r="AU337" s="19" t="s">
        <v>89</v>
      </c>
    </row>
    <row r="338" s="13" customFormat="1">
      <c r="A338" s="13"/>
      <c r="B338" s="228"/>
      <c r="C338" s="13"/>
      <c r="D338" s="219" t="s">
        <v>291</v>
      </c>
      <c r="E338" s="229" t="s">
        <v>1</v>
      </c>
      <c r="F338" s="230" t="s">
        <v>1844</v>
      </c>
      <c r="G338" s="13"/>
      <c r="H338" s="231">
        <v>72</v>
      </c>
      <c r="I338" s="232"/>
      <c r="J338" s="232"/>
      <c r="K338" s="13"/>
      <c r="L338" s="13"/>
      <c r="M338" s="228"/>
      <c r="N338" s="233"/>
      <c r="O338" s="234"/>
      <c r="P338" s="234"/>
      <c r="Q338" s="234"/>
      <c r="R338" s="234"/>
      <c r="S338" s="234"/>
      <c r="T338" s="234"/>
      <c r="U338" s="234"/>
      <c r="V338" s="234"/>
      <c r="W338" s="234"/>
      <c r="X338" s="235"/>
      <c r="Y338" s="13"/>
      <c r="Z338" s="13"/>
      <c r="AA338" s="13"/>
      <c r="AB338" s="13"/>
      <c r="AC338" s="13"/>
      <c r="AD338" s="13"/>
      <c r="AE338" s="13"/>
      <c r="AT338" s="229" t="s">
        <v>291</v>
      </c>
      <c r="AU338" s="229" t="s">
        <v>89</v>
      </c>
      <c r="AV338" s="13" t="s">
        <v>89</v>
      </c>
      <c r="AW338" s="13" t="s">
        <v>4</v>
      </c>
      <c r="AX338" s="13" t="s">
        <v>87</v>
      </c>
      <c r="AY338" s="229" t="s">
        <v>167</v>
      </c>
    </row>
    <row r="339" s="2" customFormat="1" ht="24" customHeight="1">
      <c r="A339" s="38"/>
      <c r="B339" s="204"/>
      <c r="C339" s="205" t="s">
        <v>789</v>
      </c>
      <c r="D339" s="205" t="s">
        <v>170</v>
      </c>
      <c r="E339" s="206" t="s">
        <v>1845</v>
      </c>
      <c r="F339" s="207" t="s">
        <v>1846</v>
      </c>
      <c r="G339" s="208" t="s">
        <v>462</v>
      </c>
      <c r="H339" s="209">
        <v>52</v>
      </c>
      <c r="I339" s="210"/>
      <c r="J339" s="210"/>
      <c r="K339" s="211">
        <f>ROUND(P339*H339,2)</f>
        <v>0</v>
      </c>
      <c r="L339" s="207" t="s">
        <v>174</v>
      </c>
      <c r="M339" s="39"/>
      <c r="N339" s="212" t="s">
        <v>1</v>
      </c>
      <c r="O339" s="213" t="s">
        <v>43</v>
      </c>
      <c r="P339" s="214">
        <f>I339+J339</f>
        <v>0</v>
      </c>
      <c r="Q339" s="214">
        <f>ROUND(I339*H339,2)</f>
        <v>0</v>
      </c>
      <c r="R339" s="214">
        <f>ROUND(J339*H339,2)</f>
        <v>0</v>
      </c>
      <c r="S339" s="77"/>
      <c r="T339" s="215">
        <f>S339*H339</f>
        <v>0</v>
      </c>
      <c r="U339" s="215">
        <v>0.00036999999999999999</v>
      </c>
      <c r="V339" s="215">
        <f>U339*H339</f>
        <v>0.01924</v>
      </c>
      <c r="W339" s="215">
        <v>0</v>
      </c>
      <c r="X339" s="216">
        <f>W339*H339</f>
        <v>0</v>
      </c>
      <c r="Y339" s="38"/>
      <c r="Z339" s="38"/>
      <c r="AA339" s="38"/>
      <c r="AB339" s="38"/>
      <c r="AC339" s="38"/>
      <c r="AD339" s="38"/>
      <c r="AE339" s="38"/>
      <c r="AR339" s="217" t="s">
        <v>185</v>
      </c>
      <c r="AT339" s="217" t="s">
        <v>170</v>
      </c>
      <c r="AU339" s="217" t="s">
        <v>89</v>
      </c>
      <c r="AY339" s="19" t="s">
        <v>167</v>
      </c>
      <c r="BE339" s="218">
        <f>IF(O339="základní",K339,0)</f>
        <v>0</v>
      </c>
      <c r="BF339" s="218">
        <f>IF(O339="snížená",K339,0)</f>
        <v>0</v>
      </c>
      <c r="BG339" s="218">
        <f>IF(O339="zákl. přenesená",K339,0)</f>
        <v>0</v>
      </c>
      <c r="BH339" s="218">
        <f>IF(O339="sníž. přenesená",K339,0)</f>
        <v>0</v>
      </c>
      <c r="BI339" s="218">
        <f>IF(O339="nulová",K339,0)</f>
        <v>0</v>
      </c>
      <c r="BJ339" s="19" t="s">
        <v>87</v>
      </c>
      <c r="BK339" s="218">
        <f>ROUND(P339*H339,2)</f>
        <v>0</v>
      </c>
      <c r="BL339" s="19" t="s">
        <v>185</v>
      </c>
      <c r="BM339" s="217" t="s">
        <v>1847</v>
      </c>
    </row>
    <row r="340" s="2" customFormat="1">
      <c r="A340" s="38"/>
      <c r="B340" s="39"/>
      <c r="C340" s="38"/>
      <c r="D340" s="219" t="s">
        <v>177</v>
      </c>
      <c r="E340" s="38"/>
      <c r="F340" s="220" t="s">
        <v>1848</v>
      </c>
      <c r="G340" s="38"/>
      <c r="H340" s="38"/>
      <c r="I340" s="134"/>
      <c r="J340" s="134"/>
      <c r="K340" s="38"/>
      <c r="L340" s="38"/>
      <c r="M340" s="39"/>
      <c r="N340" s="221"/>
      <c r="O340" s="222"/>
      <c r="P340" s="77"/>
      <c r="Q340" s="77"/>
      <c r="R340" s="77"/>
      <c r="S340" s="77"/>
      <c r="T340" s="77"/>
      <c r="U340" s="77"/>
      <c r="V340" s="77"/>
      <c r="W340" s="77"/>
      <c r="X340" s="78"/>
      <c r="Y340" s="38"/>
      <c r="Z340" s="38"/>
      <c r="AA340" s="38"/>
      <c r="AB340" s="38"/>
      <c r="AC340" s="38"/>
      <c r="AD340" s="38"/>
      <c r="AE340" s="38"/>
      <c r="AT340" s="19" t="s">
        <v>177</v>
      </c>
      <c r="AU340" s="19" t="s">
        <v>89</v>
      </c>
    </row>
    <row r="341" s="2" customFormat="1" ht="24" customHeight="1">
      <c r="A341" s="38"/>
      <c r="B341" s="204"/>
      <c r="C341" s="205" t="s">
        <v>454</v>
      </c>
      <c r="D341" s="205" t="s">
        <v>170</v>
      </c>
      <c r="E341" s="206" t="s">
        <v>1849</v>
      </c>
      <c r="F341" s="207" t="s">
        <v>1850</v>
      </c>
      <c r="G341" s="208" t="s">
        <v>462</v>
      </c>
      <c r="H341" s="209">
        <v>52</v>
      </c>
      <c r="I341" s="210"/>
      <c r="J341" s="210"/>
      <c r="K341" s="211">
        <f>ROUND(P341*H341,2)</f>
        <v>0</v>
      </c>
      <c r="L341" s="207" t="s">
        <v>174</v>
      </c>
      <c r="M341" s="39"/>
      <c r="N341" s="212" t="s">
        <v>1</v>
      </c>
      <c r="O341" s="213" t="s">
        <v>43</v>
      </c>
      <c r="P341" s="214">
        <f>I341+J341</f>
        <v>0</v>
      </c>
      <c r="Q341" s="214">
        <f>ROUND(I341*H341,2)</f>
        <v>0</v>
      </c>
      <c r="R341" s="214">
        <f>ROUND(J341*H341,2)</f>
        <v>0</v>
      </c>
      <c r="S341" s="77"/>
      <c r="T341" s="215">
        <f>S341*H341</f>
        <v>0</v>
      </c>
      <c r="U341" s="215">
        <v>2.0000000000000002E-05</v>
      </c>
      <c r="V341" s="215">
        <f>U341*H341</f>
        <v>0.0010400000000000001</v>
      </c>
      <c r="W341" s="215">
        <v>0</v>
      </c>
      <c r="X341" s="216">
        <f>W341*H341</f>
        <v>0</v>
      </c>
      <c r="Y341" s="38"/>
      <c r="Z341" s="38"/>
      <c r="AA341" s="38"/>
      <c r="AB341" s="38"/>
      <c r="AC341" s="38"/>
      <c r="AD341" s="38"/>
      <c r="AE341" s="38"/>
      <c r="AR341" s="217" t="s">
        <v>185</v>
      </c>
      <c r="AT341" s="217" t="s">
        <v>170</v>
      </c>
      <c r="AU341" s="217" t="s">
        <v>89</v>
      </c>
      <c r="AY341" s="19" t="s">
        <v>167</v>
      </c>
      <c r="BE341" s="218">
        <f>IF(O341="základní",K341,0)</f>
        <v>0</v>
      </c>
      <c r="BF341" s="218">
        <f>IF(O341="snížená",K341,0)</f>
        <v>0</v>
      </c>
      <c r="BG341" s="218">
        <f>IF(O341="zákl. přenesená",K341,0)</f>
        <v>0</v>
      </c>
      <c r="BH341" s="218">
        <f>IF(O341="sníž. přenesená",K341,0)</f>
        <v>0</v>
      </c>
      <c r="BI341" s="218">
        <f>IF(O341="nulová",K341,0)</f>
        <v>0</v>
      </c>
      <c r="BJ341" s="19" t="s">
        <v>87</v>
      </c>
      <c r="BK341" s="218">
        <f>ROUND(P341*H341,2)</f>
        <v>0</v>
      </c>
      <c r="BL341" s="19" t="s">
        <v>185</v>
      </c>
      <c r="BM341" s="217" t="s">
        <v>1851</v>
      </c>
    </row>
    <row r="342" s="2" customFormat="1">
      <c r="A342" s="38"/>
      <c r="B342" s="39"/>
      <c r="C342" s="38"/>
      <c r="D342" s="219" t="s">
        <v>177</v>
      </c>
      <c r="E342" s="38"/>
      <c r="F342" s="220" t="s">
        <v>1852</v>
      </c>
      <c r="G342" s="38"/>
      <c r="H342" s="38"/>
      <c r="I342" s="134"/>
      <c r="J342" s="134"/>
      <c r="K342" s="38"/>
      <c r="L342" s="38"/>
      <c r="M342" s="39"/>
      <c r="N342" s="221"/>
      <c r="O342" s="222"/>
      <c r="P342" s="77"/>
      <c r="Q342" s="77"/>
      <c r="R342" s="77"/>
      <c r="S342" s="77"/>
      <c r="T342" s="77"/>
      <c r="U342" s="77"/>
      <c r="V342" s="77"/>
      <c r="W342" s="77"/>
      <c r="X342" s="78"/>
      <c r="Y342" s="38"/>
      <c r="Z342" s="38"/>
      <c r="AA342" s="38"/>
      <c r="AB342" s="38"/>
      <c r="AC342" s="38"/>
      <c r="AD342" s="38"/>
      <c r="AE342" s="38"/>
      <c r="AT342" s="19" t="s">
        <v>177</v>
      </c>
      <c r="AU342" s="19" t="s">
        <v>89</v>
      </c>
    </row>
    <row r="343" s="2" customFormat="1">
      <c r="A343" s="38"/>
      <c r="B343" s="39"/>
      <c r="C343" s="38"/>
      <c r="D343" s="219" t="s">
        <v>288</v>
      </c>
      <c r="E343" s="38"/>
      <c r="F343" s="223" t="s">
        <v>1853</v>
      </c>
      <c r="G343" s="38"/>
      <c r="H343" s="38"/>
      <c r="I343" s="134"/>
      <c r="J343" s="134"/>
      <c r="K343" s="38"/>
      <c r="L343" s="38"/>
      <c r="M343" s="39"/>
      <c r="N343" s="221"/>
      <c r="O343" s="222"/>
      <c r="P343" s="77"/>
      <c r="Q343" s="77"/>
      <c r="R343" s="77"/>
      <c r="S343" s="77"/>
      <c r="T343" s="77"/>
      <c r="U343" s="77"/>
      <c r="V343" s="77"/>
      <c r="W343" s="77"/>
      <c r="X343" s="78"/>
      <c r="Y343" s="38"/>
      <c r="Z343" s="38"/>
      <c r="AA343" s="38"/>
      <c r="AB343" s="38"/>
      <c r="AC343" s="38"/>
      <c r="AD343" s="38"/>
      <c r="AE343" s="38"/>
      <c r="AT343" s="19" t="s">
        <v>288</v>
      </c>
      <c r="AU343" s="19" t="s">
        <v>89</v>
      </c>
    </row>
    <row r="344" s="13" customFormat="1">
      <c r="A344" s="13"/>
      <c r="B344" s="228"/>
      <c r="C344" s="13"/>
      <c r="D344" s="219" t="s">
        <v>291</v>
      </c>
      <c r="E344" s="229" t="s">
        <v>1</v>
      </c>
      <c r="F344" s="230" t="s">
        <v>1854</v>
      </c>
      <c r="G344" s="13"/>
      <c r="H344" s="231">
        <v>52</v>
      </c>
      <c r="I344" s="232"/>
      <c r="J344" s="232"/>
      <c r="K344" s="13"/>
      <c r="L344" s="13"/>
      <c r="M344" s="228"/>
      <c r="N344" s="233"/>
      <c r="O344" s="234"/>
      <c r="P344" s="234"/>
      <c r="Q344" s="234"/>
      <c r="R344" s="234"/>
      <c r="S344" s="234"/>
      <c r="T344" s="234"/>
      <c r="U344" s="234"/>
      <c r="V344" s="234"/>
      <c r="W344" s="234"/>
      <c r="X344" s="235"/>
      <c r="Y344" s="13"/>
      <c r="Z344" s="13"/>
      <c r="AA344" s="13"/>
      <c r="AB344" s="13"/>
      <c r="AC344" s="13"/>
      <c r="AD344" s="13"/>
      <c r="AE344" s="13"/>
      <c r="AT344" s="229" t="s">
        <v>291</v>
      </c>
      <c r="AU344" s="229" t="s">
        <v>89</v>
      </c>
      <c r="AV344" s="13" t="s">
        <v>89</v>
      </c>
      <c r="AW344" s="13" t="s">
        <v>4</v>
      </c>
      <c r="AX344" s="13" t="s">
        <v>87</v>
      </c>
      <c r="AY344" s="229" t="s">
        <v>167</v>
      </c>
    </row>
    <row r="345" s="12" customFormat="1" ht="22.8" customHeight="1">
      <c r="A345" s="12"/>
      <c r="B345" s="190"/>
      <c r="C345" s="12"/>
      <c r="D345" s="191" t="s">
        <v>79</v>
      </c>
      <c r="E345" s="202" t="s">
        <v>212</v>
      </c>
      <c r="F345" s="202" t="s">
        <v>309</v>
      </c>
      <c r="G345" s="12"/>
      <c r="H345" s="12"/>
      <c r="I345" s="193"/>
      <c r="J345" s="193"/>
      <c r="K345" s="203">
        <f>BK345</f>
        <v>0</v>
      </c>
      <c r="L345" s="12"/>
      <c r="M345" s="190"/>
      <c r="N345" s="195"/>
      <c r="O345" s="196"/>
      <c r="P345" s="196"/>
      <c r="Q345" s="197">
        <f>SUM(Q346:Q386)</f>
        <v>0</v>
      </c>
      <c r="R345" s="197">
        <f>SUM(R346:R386)</f>
        <v>0</v>
      </c>
      <c r="S345" s="196"/>
      <c r="T345" s="198">
        <f>SUM(T346:T386)</f>
        <v>0</v>
      </c>
      <c r="U345" s="196"/>
      <c r="V345" s="198">
        <f>SUM(V346:V386)</f>
        <v>1.3529800000000001</v>
      </c>
      <c r="W345" s="196"/>
      <c r="X345" s="199">
        <f>SUM(X346:X386)</f>
        <v>0.83694000000000002</v>
      </c>
      <c r="Y345" s="12"/>
      <c r="Z345" s="12"/>
      <c r="AA345" s="12"/>
      <c r="AB345" s="12"/>
      <c r="AC345" s="12"/>
      <c r="AD345" s="12"/>
      <c r="AE345" s="12"/>
      <c r="AR345" s="191" t="s">
        <v>87</v>
      </c>
      <c r="AT345" s="200" t="s">
        <v>79</v>
      </c>
      <c r="AU345" s="200" t="s">
        <v>87</v>
      </c>
      <c r="AY345" s="191" t="s">
        <v>167</v>
      </c>
      <c r="BK345" s="201">
        <f>SUM(BK346:BK386)</f>
        <v>0</v>
      </c>
    </row>
    <row r="346" s="2" customFormat="1" ht="24" customHeight="1">
      <c r="A346" s="38"/>
      <c r="B346" s="204"/>
      <c r="C346" s="205" t="s">
        <v>801</v>
      </c>
      <c r="D346" s="205" t="s">
        <v>170</v>
      </c>
      <c r="E346" s="206" t="s">
        <v>1855</v>
      </c>
      <c r="F346" s="207" t="s">
        <v>1856</v>
      </c>
      <c r="G346" s="208" t="s">
        <v>305</v>
      </c>
      <c r="H346" s="209">
        <v>120</v>
      </c>
      <c r="I346" s="210"/>
      <c r="J346" s="210"/>
      <c r="K346" s="211">
        <f>ROUND(P346*H346,2)</f>
        <v>0</v>
      </c>
      <c r="L346" s="207" t="s">
        <v>174</v>
      </c>
      <c r="M346" s="39"/>
      <c r="N346" s="212" t="s">
        <v>1</v>
      </c>
      <c r="O346" s="213" t="s">
        <v>43</v>
      </c>
      <c r="P346" s="214">
        <f>I346+J346</f>
        <v>0</v>
      </c>
      <c r="Q346" s="214">
        <f>ROUND(I346*H346,2)</f>
        <v>0</v>
      </c>
      <c r="R346" s="214">
        <f>ROUND(J346*H346,2)</f>
        <v>0</v>
      </c>
      <c r="S346" s="77"/>
      <c r="T346" s="215">
        <f>S346*H346</f>
        <v>0</v>
      </c>
      <c r="U346" s="215">
        <v>0</v>
      </c>
      <c r="V346" s="215">
        <f>U346*H346</f>
        <v>0</v>
      </c>
      <c r="W346" s="215">
        <v>0</v>
      </c>
      <c r="X346" s="216">
        <f>W346*H346</f>
        <v>0</v>
      </c>
      <c r="Y346" s="38"/>
      <c r="Z346" s="38"/>
      <c r="AA346" s="38"/>
      <c r="AB346" s="38"/>
      <c r="AC346" s="38"/>
      <c r="AD346" s="38"/>
      <c r="AE346" s="38"/>
      <c r="AR346" s="217" t="s">
        <v>185</v>
      </c>
      <c r="AT346" s="217" t="s">
        <v>170</v>
      </c>
      <c r="AU346" s="217" t="s">
        <v>89</v>
      </c>
      <c r="AY346" s="19" t="s">
        <v>167</v>
      </c>
      <c r="BE346" s="218">
        <f>IF(O346="základní",K346,0)</f>
        <v>0</v>
      </c>
      <c r="BF346" s="218">
        <f>IF(O346="snížená",K346,0)</f>
        <v>0</v>
      </c>
      <c r="BG346" s="218">
        <f>IF(O346="zákl. přenesená",K346,0)</f>
        <v>0</v>
      </c>
      <c r="BH346" s="218">
        <f>IF(O346="sníž. přenesená",K346,0)</f>
        <v>0</v>
      </c>
      <c r="BI346" s="218">
        <f>IF(O346="nulová",K346,0)</f>
        <v>0</v>
      </c>
      <c r="BJ346" s="19" t="s">
        <v>87</v>
      </c>
      <c r="BK346" s="218">
        <f>ROUND(P346*H346,2)</f>
        <v>0</v>
      </c>
      <c r="BL346" s="19" t="s">
        <v>185</v>
      </c>
      <c r="BM346" s="217" t="s">
        <v>1857</v>
      </c>
    </row>
    <row r="347" s="2" customFormat="1">
      <c r="A347" s="38"/>
      <c r="B347" s="39"/>
      <c r="C347" s="38"/>
      <c r="D347" s="219" t="s">
        <v>177</v>
      </c>
      <c r="E347" s="38"/>
      <c r="F347" s="220" t="s">
        <v>1858</v>
      </c>
      <c r="G347" s="38"/>
      <c r="H347" s="38"/>
      <c r="I347" s="134"/>
      <c r="J347" s="134"/>
      <c r="K347" s="38"/>
      <c r="L347" s="38"/>
      <c r="M347" s="39"/>
      <c r="N347" s="221"/>
      <c r="O347" s="222"/>
      <c r="P347" s="77"/>
      <c r="Q347" s="77"/>
      <c r="R347" s="77"/>
      <c r="S347" s="77"/>
      <c r="T347" s="77"/>
      <c r="U347" s="77"/>
      <c r="V347" s="77"/>
      <c r="W347" s="77"/>
      <c r="X347" s="78"/>
      <c r="Y347" s="38"/>
      <c r="Z347" s="38"/>
      <c r="AA347" s="38"/>
      <c r="AB347" s="38"/>
      <c r="AC347" s="38"/>
      <c r="AD347" s="38"/>
      <c r="AE347" s="38"/>
      <c r="AT347" s="19" t="s">
        <v>177</v>
      </c>
      <c r="AU347" s="19" t="s">
        <v>89</v>
      </c>
    </row>
    <row r="348" s="2" customFormat="1">
      <c r="A348" s="38"/>
      <c r="B348" s="39"/>
      <c r="C348" s="38"/>
      <c r="D348" s="219" t="s">
        <v>288</v>
      </c>
      <c r="E348" s="38"/>
      <c r="F348" s="223" t="s">
        <v>1859</v>
      </c>
      <c r="G348" s="38"/>
      <c r="H348" s="38"/>
      <c r="I348" s="134"/>
      <c r="J348" s="134"/>
      <c r="K348" s="38"/>
      <c r="L348" s="38"/>
      <c r="M348" s="39"/>
      <c r="N348" s="221"/>
      <c r="O348" s="222"/>
      <c r="P348" s="77"/>
      <c r="Q348" s="77"/>
      <c r="R348" s="77"/>
      <c r="S348" s="77"/>
      <c r="T348" s="77"/>
      <c r="U348" s="77"/>
      <c r="V348" s="77"/>
      <c r="W348" s="77"/>
      <c r="X348" s="78"/>
      <c r="Y348" s="38"/>
      <c r="Z348" s="38"/>
      <c r="AA348" s="38"/>
      <c r="AB348" s="38"/>
      <c r="AC348" s="38"/>
      <c r="AD348" s="38"/>
      <c r="AE348" s="38"/>
      <c r="AT348" s="19" t="s">
        <v>288</v>
      </c>
      <c r="AU348" s="19" t="s">
        <v>89</v>
      </c>
    </row>
    <row r="349" s="13" customFormat="1">
      <c r="A349" s="13"/>
      <c r="B349" s="228"/>
      <c r="C349" s="13"/>
      <c r="D349" s="219" t="s">
        <v>291</v>
      </c>
      <c r="E349" s="229" t="s">
        <v>1</v>
      </c>
      <c r="F349" s="230" t="s">
        <v>1860</v>
      </c>
      <c r="G349" s="13"/>
      <c r="H349" s="231">
        <v>120</v>
      </c>
      <c r="I349" s="232"/>
      <c r="J349" s="232"/>
      <c r="K349" s="13"/>
      <c r="L349" s="13"/>
      <c r="M349" s="228"/>
      <c r="N349" s="233"/>
      <c r="O349" s="234"/>
      <c r="P349" s="234"/>
      <c r="Q349" s="234"/>
      <c r="R349" s="234"/>
      <c r="S349" s="234"/>
      <c r="T349" s="234"/>
      <c r="U349" s="234"/>
      <c r="V349" s="234"/>
      <c r="W349" s="234"/>
      <c r="X349" s="235"/>
      <c r="Y349" s="13"/>
      <c r="Z349" s="13"/>
      <c r="AA349" s="13"/>
      <c r="AB349" s="13"/>
      <c r="AC349" s="13"/>
      <c r="AD349" s="13"/>
      <c r="AE349" s="13"/>
      <c r="AT349" s="229" t="s">
        <v>291</v>
      </c>
      <c r="AU349" s="229" t="s">
        <v>89</v>
      </c>
      <c r="AV349" s="13" t="s">
        <v>89</v>
      </c>
      <c r="AW349" s="13" t="s">
        <v>4</v>
      </c>
      <c r="AX349" s="13" t="s">
        <v>87</v>
      </c>
      <c r="AY349" s="229" t="s">
        <v>167</v>
      </c>
    </row>
    <row r="350" s="2" customFormat="1" ht="24" customHeight="1">
      <c r="A350" s="38"/>
      <c r="B350" s="204"/>
      <c r="C350" s="205" t="s">
        <v>463</v>
      </c>
      <c r="D350" s="205" t="s">
        <v>170</v>
      </c>
      <c r="E350" s="206" t="s">
        <v>1861</v>
      </c>
      <c r="F350" s="207" t="s">
        <v>1862</v>
      </c>
      <c r="G350" s="208" t="s">
        <v>305</v>
      </c>
      <c r="H350" s="209">
        <v>375</v>
      </c>
      <c r="I350" s="210"/>
      <c r="J350" s="210"/>
      <c r="K350" s="211">
        <f>ROUND(P350*H350,2)</f>
        <v>0</v>
      </c>
      <c r="L350" s="207" t="s">
        <v>174</v>
      </c>
      <c r="M350" s="39"/>
      <c r="N350" s="212" t="s">
        <v>1</v>
      </c>
      <c r="O350" s="213" t="s">
        <v>43</v>
      </c>
      <c r="P350" s="214">
        <f>I350+J350</f>
        <v>0</v>
      </c>
      <c r="Q350" s="214">
        <f>ROUND(I350*H350,2)</f>
        <v>0</v>
      </c>
      <c r="R350" s="214">
        <f>ROUND(J350*H350,2)</f>
        <v>0</v>
      </c>
      <c r="S350" s="77"/>
      <c r="T350" s="215">
        <f>S350*H350</f>
        <v>0</v>
      </c>
      <c r="U350" s="215">
        <v>4.0000000000000003E-05</v>
      </c>
      <c r="V350" s="215">
        <f>U350*H350</f>
        <v>0.015000000000000001</v>
      </c>
      <c r="W350" s="215">
        <v>0</v>
      </c>
      <c r="X350" s="216">
        <f>W350*H350</f>
        <v>0</v>
      </c>
      <c r="Y350" s="38"/>
      <c r="Z350" s="38"/>
      <c r="AA350" s="38"/>
      <c r="AB350" s="38"/>
      <c r="AC350" s="38"/>
      <c r="AD350" s="38"/>
      <c r="AE350" s="38"/>
      <c r="AR350" s="217" t="s">
        <v>185</v>
      </c>
      <c r="AT350" s="217" t="s">
        <v>170</v>
      </c>
      <c r="AU350" s="217" t="s">
        <v>89</v>
      </c>
      <c r="AY350" s="19" t="s">
        <v>167</v>
      </c>
      <c r="BE350" s="218">
        <f>IF(O350="základní",K350,0)</f>
        <v>0</v>
      </c>
      <c r="BF350" s="218">
        <f>IF(O350="snížená",K350,0)</f>
        <v>0</v>
      </c>
      <c r="BG350" s="218">
        <f>IF(O350="zákl. přenesená",K350,0)</f>
        <v>0</v>
      </c>
      <c r="BH350" s="218">
        <f>IF(O350="sníž. přenesená",K350,0)</f>
        <v>0</v>
      </c>
      <c r="BI350" s="218">
        <f>IF(O350="nulová",K350,0)</f>
        <v>0</v>
      </c>
      <c r="BJ350" s="19" t="s">
        <v>87</v>
      </c>
      <c r="BK350" s="218">
        <f>ROUND(P350*H350,2)</f>
        <v>0</v>
      </c>
      <c r="BL350" s="19" t="s">
        <v>185</v>
      </c>
      <c r="BM350" s="217" t="s">
        <v>1863</v>
      </c>
    </row>
    <row r="351" s="2" customFormat="1">
      <c r="A351" s="38"/>
      <c r="B351" s="39"/>
      <c r="C351" s="38"/>
      <c r="D351" s="219" t="s">
        <v>177</v>
      </c>
      <c r="E351" s="38"/>
      <c r="F351" s="220" t="s">
        <v>1864</v>
      </c>
      <c r="G351" s="38"/>
      <c r="H351" s="38"/>
      <c r="I351" s="134"/>
      <c r="J351" s="134"/>
      <c r="K351" s="38"/>
      <c r="L351" s="38"/>
      <c r="M351" s="39"/>
      <c r="N351" s="221"/>
      <c r="O351" s="222"/>
      <c r="P351" s="77"/>
      <c r="Q351" s="77"/>
      <c r="R351" s="77"/>
      <c r="S351" s="77"/>
      <c r="T351" s="77"/>
      <c r="U351" s="77"/>
      <c r="V351" s="77"/>
      <c r="W351" s="77"/>
      <c r="X351" s="78"/>
      <c r="Y351" s="38"/>
      <c r="Z351" s="38"/>
      <c r="AA351" s="38"/>
      <c r="AB351" s="38"/>
      <c r="AC351" s="38"/>
      <c r="AD351" s="38"/>
      <c r="AE351" s="38"/>
      <c r="AT351" s="19" t="s">
        <v>177</v>
      </c>
      <c r="AU351" s="19" t="s">
        <v>89</v>
      </c>
    </row>
    <row r="352" s="2" customFormat="1">
      <c r="A352" s="38"/>
      <c r="B352" s="39"/>
      <c r="C352" s="38"/>
      <c r="D352" s="219" t="s">
        <v>288</v>
      </c>
      <c r="E352" s="38"/>
      <c r="F352" s="223" t="s">
        <v>1865</v>
      </c>
      <c r="G352" s="38"/>
      <c r="H352" s="38"/>
      <c r="I352" s="134"/>
      <c r="J352" s="134"/>
      <c r="K352" s="38"/>
      <c r="L352" s="38"/>
      <c r="M352" s="39"/>
      <c r="N352" s="221"/>
      <c r="O352" s="222"/>
      <c r="P352" s="77"/>
      <c r="Q352" s="77"/>
      <c r="R352" s="77"/>
      <c r="S352" s="77"/>
      <c r="T352" s="77"/>
      <c r="U352" s="77"/>
      <c r="V352" s="77"/>
      <c r="W352" s="77"/>
      <c r="X352" s="78"/>
      <c r="Y352" s="38"/>
      <c r="Z352" s="38"/>
      <c r="AA352" s="38"/>
      <c r="AB352" s="38"/>
      <c r="AC352" s="38"/>
      <c r="AD352" s="38"/>
      <c r="AE352" s="38"/>
      <c r="AT352" s="19" t="s">
        <v>288</v>
      </c>
      <c r="AU352" s="19" t="s">
        <v>89</v>
      </c>
    </row>
    <row r="353" s="13" customFormat="1">
      <c r="A353" s="13"/>
      <c r="B353" s="228"/>
      <c r="C353" s="13"/>
      <c r="D353" s="219" t="s">
        <v>291</v>
      </c>
      <c r="E353" s="229" t="s">
        <v>1</v>
      </c>
      <c r="F353" s="230" t="s">
        <v>1866</v>
      </c>
      <c r="G353" s="13"/>
      <c r="H353" s="231">
        <v>375</v>
      </c>
      <c r="I353" s="232"/>
      <c r="J353" s="232"/>
      <c r="K353" s="13"/>
      <c r="L353" s="13"/>
      <c r="M353" s="228"/>
      <c r="N353" s="233"/>
      <c r="O353" s="234"/>
      <c r="P353" s="234"/>
      <c r="Q353" s="234"/>
      <c r="R353" s="234"/>
      <c r="S353" s="234"/>
      <c r="T353" s="234"/>
      <c r="U353" s="234"/>
      <c r="V353" s="234"/>
      <c r="W353" s="234"/>
      <c r="X353" s="235"/>
      <c r="Y353" s="13"/>
      <c r="Z353" s="13"/>
      <c r="AA353" s="13"/>
      <c r="AB353" s="13"/>
      <c r="AC353" s="13"/>
      <c r="AD353" s="13"/>
      <c r="AE353" s="13"/>
      <c r="AT353" s="229" t="s">
        <v>291</v>
      </c>
      <c r="AU353" s="229" t="s">
        <v>89</v>
      </c>
      <c r="AV353" s="13" t="s">
        <v>89</v>
      </c>
      <c r="AW353" s="13" t="s">
        <v>4</v>
      </c>
      <c r="AX353" s="13" t="s">
        <v>87</v>
      </c>
      <c r="AY353" s="229" t="s">
        <v>167</v>
      </c>
    </row>
    <row r="354" s="2" customFormat="1" ht="24" customHeight="1">
      <c r="A354" s="38"/>
      <c r="B354" s="204"/>
      <c r="C354" s="205" t="s">
        <v>813</v>
      </c>
      <c r="D354" s="205" t="s">
        <v>170</v>
      </c>
      <c r="E354" s="206" t="s">
        <v>1867</v>
      </c>
      <c r="F354" s="207" t="s">
        <v>1868</v>
      </c>
      <c r="G354" s="208" t="s">
        <v>305</v>
      </c>
      <c r="H354" s="209">
        <v>75</v>
      </c>
      <c r="I354" s="210"/>
      <c r="J354" s="210"/>
      <c r="K354" s="211">
        <f>ROUND(P354*H354,2)</f>
        <v>0</v>
      </c>
      <c r="L354" s="207" t="s">
        <v>174</v>
      </c>
      <c r="M354" s="39"/>
      <c r="N354" s="212" t="s">
        <v>1</v>
      </c>
      <c r="O354" s="213" t="s">
        <v>43</v>
      </c>
      <c r="P354" s="214">
        <f>I354+J354</f>
        <v>0</v>
      </c>
      <c r="Q354" s="214">
        <f>ROUND(I354*H354,2)</f>
        <v>0</v>
      </c>
      <c r="R354" s="214">
        <f>ROUND(J354*H354,2)</f>
        <v>0</v>
      </c>
      <c r="S354" s="77"/>
      <c r="T354" s="215">
        <f>S354*H354</f>
        <v>0</v>
      </c>
      <c r="U354" s="215">
        <v>0</v>
      </c>
      <c r="V354" s="215">
        <f>U354*H354</f>
        <v>0</v>
      </c>
      <c r="W354" s="215">
        <v>0.01</v>
      </c>
      <c r="X354" s="216">
        <f>W354*H354</f>
        <v>0.75</v>
      </c>
      <c r="Y354" s="38"/>
      <c r="Z354" s="38"/>
      <c r="AA354" s="38"/>
      <c r="AB354" s="38"/>
      <c r="AC354" s="38"/>
      <c r="AD354" s="38"/>
      <c r="AE354" s="38"/>
      <c r="AR354" s="217" t="s">
        <v>185</v>
      </c>
      <c r="AT354" s="217" t="s">
        <v>170</v>
      </c>
      <c r="AU354" s="217" t="s">
        <v>89</v>
      </c>
      <c r="AY354" s="19" t="s">
        <v>167</v>
      </c>
      <c r="BE354" s="218">
        <f>IF(O354="základní",K354,0)</f>
        <v>0</v>
      </c>
      <c r="BF354" s="218">
        <f>IF(O354="snížená",K354,0)</f>
        <v>0</v>
      </c>
      <c r="BG354" s="218">
        <f>IF(O354="zákl. přenesená",K354,0)</f>
        <v>0</v>
      </c>
      <c r="BH354" s="218">
        <f>IF(O354="sníž. přenesená",K354,0)</f>
        <v>0</v>
      </c>
      <c r="BI354" s="218">
        <f>IF(O354="nulová",K354,0)</f>
        <v>0</v>
      </c>
      <c r="BJ354" s="19" t="s">
        <v>87</v>
      </c>
      <c r="BK354" s="218">
        <f>ROUND(P354*H354,2)</f>
        <v>0</v>
      </c>
      <c r="BL354" s="19" t="s">
        <v>185</v>
      </c>
      <c r="BM354" s="217" t="s">
        <v>1869</v>
      </c>
    </row>
    <row r="355" s="2" customFormat="1">
      <c r="A355" s="38"/>
      <c r="B355" s="39"/>
      <c r="C355" s="38"/>
      <c r="D355" s="219" t="s">
        <v>177</v>
      </c>
      <c r="E355" s="38"/>
      <c r="F355" s="220" t="s">
        <v>1870</v>
      </c>
      <c r="G355" s="38"/>
      <c r="H355" s="38"/>
      <c r="I355" s="134"/>
      <c r="J355" s="134"/>
      <c r="K355" s="38"/>
      <c r="L355" s="38"/>
      <c r="M355" s="39"/>
      <c r="N355" s="221"/>
      <c r="O355" s="222"/>
      <c r="P355" s="77"/>
      <c r="Q355" s="77"/>
      <c r="R355" s="77"/>
      <c r="S355" s="77"/>
      <c r="T355" s="77"/>
      <c r="U355" s="77"/>
      <c r="V355" s="77"/>
      <c r="W355" s="77"/>
      <c r="X355" s="78"/>
      <c r="Y355" s="38"/>
      <c r="Z355" s="38"/>
      <c r="AA355" s="38"/>
      <c r="AB355" s="38"/>
      <c r="AC355" s="38"/>
      <c r="AD355" s="38"/>
      <c r="AE355" s="38"/>
      <c r="AT355" s="19" t="s">
        <v>177</v>
      </c>
      <c r="AU355" s="19" t="s">
        <v>89</v>
      </c>
    </row>
    <row r="356" s="2" customFormat="1">
      <c r="A356" s="38"/>
      <c r="B356" s="39"/>
      <c r="C356" s="38"/>
      <c r="D356" s="219" t="s">
        <v>288</v>
      </c>
      <c r="E356" s="38"/>
      <c r="F356" s="223" t="s">
        <v>1871</v>
      </c>
      <c r="G356" s="38"/>
      <c r="H356" s="38"/>
      <c r="I356" s="134"/>
      <c r="J356" s="134"/>
      <c r="K356" s="38"/>
      <c r="L356" s="38"/>
      <c r="M356" s="39"/>
      <c r="N356" s="221"/>
      <c r="O356" s="222"/>
      <c r="P356" s="77"/>
      <c r="Q356" s="77"/>
      <c r="R356" s="77"/>
      <c r="S356" s="77"/>
      <c r="T356" s="77"/>
      <c r="U356" s="77"/>
      <c r="V356" s="77"/>
      <c r="W356" s="77"/>
      <c r="X356" s="78"/>
      <c r="Y356" s="38"/>
      <c r="Z356" s="38"/>
      <c r="AA356" s="38"/>
      <c r="AB356" s="38"/>
      <c r="AC356" s="38"/>
      <c r="AD356" s="38"/>
      <c r="AE356" s="38"/>
      <c r="AT356" s="19" t="s">
        <v>288</v>
      </c>
      <c r="AU356" s="19" t="s">
        <v>89</v>
      </c>
    </row>
    <row r="357" s="13" customFormat="1">
      <c r="A357" s="13"/>
      <c r="B357" s="228"/>
      <c r="C357" s="13"/>
      <c r="D357" s="219" t="s">
        <v>291</v>
      </c>
      <c r="E357" s="229" t="s">
        <v>1</v>
      </c>
      <c r="F357" s="230" t="s">
        <v>1872</v>
      </c>
      <c r="G357" s="13"/>
      <c r="H357" s="231">
        <v>75</v>
      </c>
      <c r="I357" s="232"/>
      <c r="J357" s="232"/>
      <c r="K357" s="13"/>
      <c r="L357" s="13"/>
      <c r="M357" s="228"/>
      <c r="N357" s="233"/>
      <c r="O357" s="234"/>
      <c r="P357" s="234"/>
      <c r="Q357" s="234"/>
      <c r="R357" s="234"/>
      <c r="S357" s="234"/>
      <c r="T357" s="234"/>
      <c r="U357" s="234"/>
      <c r="V357" s="234"/>
      <c r="W357" s="234"/>
      <c r="X357" s="235"/>
      <c r="Y357" s="13"/>
      <c r="Z357" s="13"/>
      <c r="AA357" s="13"/>
      <c r="AB357" s="13"/>
      <c r="AC357" s="13"/>
      <c r="AD357" s="13"/>
      <c r="AE357" s="13"/>
      <c r="AT357" s="229" t="s">
        <v>291</v>
      </c>
      <c r="AU357" s="229" t="s">
        <v>89</v>
      </c>
      <c r="AV357" s="13" t="s">
        <v>89</v>
      </c>
      <c r="AW357" s="13" t="s">
        <v>4</v>
      </c>
      <c r="AX357" s="13" t="s">
        <v>87</v>
      </c>
      <c r="AY357" s="229" t="s">
        <v>167</v>
      </c>
    </row>
    <row r="358" s="2" customFormat="1" ht="24" customHeight="1">
      <c r="A358" s="38"/>
      <c r="B358" s="204"/>
      <c r="C358" s="205" t="s">
        <v>468</v>
      </c>
      <c r="D358" s="205" t="s">
        <v>170</v>
      </c>
      <c r="E358" s="206" t="s">
        <v>1873</v>
      </c>
      <c r="F358" s="207" t="s">
        <v>1874</v>
      </c>
      <c r="G358" s="208" t="s">
        <v>305</v>
      </c>
      <c r="H358" s="209">
        <v>75</v>
      </c>
      <c r="I358" s="210"/>
      <c r="J358" s="210"/>
      <c r="K358" s="211">
        <f>ROUND(P358*H358,2)</f>
        <v>0</v>
      </c>
      <c r="L358" s="207" t="s">
        <v>174</v>
      </c>
      <c r="M358" s="39"/>
      <c r="N358" s="212" t="s">
        <v>1</v>
      </c>
      <c r="O358" s="213" t="s">
        <v>43</v>
      </c>
      <c r="P358" s="214">
        <f>I358+J358</f>
        <v>0</v>
      </c>
      <c r="Q358" s="214">
        <f>ROUND(I358*H358,2)</f>
        <v>0</v>
      </c>
      <c r="R358" s="214">
        <f>ROUND(J358*H358,2)</f>
        <v>0</v>
      </c>
      <c r="S358" s="77"/>
      <c r="T358" s="215">
        <f>S358*H358</f>
        <v>0</v>
      </c>
      <c r="U358" s="215">
        <v>0</v>
      </c>
      <c r="V358" s="215">
        <f>U358*H358</f>
        <v>0</v>
      </c>
      <c r="W358" s="215">
        <v>0</v>
      </c>
      <c r="X358" s="216">
        <f>W358*H358</f>
        <v>0</v>
      </c>
      <c r="Y358" s="38"/>
      <c r="Z358" s="38"/>
      <c r="AA358" s="38"/>
      <c r="AB358" s="38"/>
      <c r="AC358" s="38"/>
      <c r="AD358" s="38"/>
      <c r="AE358" s="38"/>
      <c r="AR358" s="217" t="s">
        <v>185</v>
      </c>
      <c r="AT358" s="217" t="s">
        <v>170</v>
      </c>
      <c r="AU358" s="217" t="s">
        <v>89</v>
      </c>
      <c r="AY358" s="19" t="s">
        <v>167</v>
      </c>
      <c r="BE358" s="218">
        <f>IF(O358="základní",K358,0)</f>
        <v>0</v>
      </c>
      <c r="BF358" s="218">
        <f>IF(O358="snížená",K358,0)</f>
        <v>0</v>
      </c>
      <c r="BG358" s="218">
        <f>IF(O358="zákl. přenesená",K358,0)</f>
        <v>0</v>
      </c>
      <c r="BH358" s="218">
        <f>IF(O358="sníž. přenesená",K358,0)</f>
        <v>0</v>
      </c>
      <c r="BI358" s="218">
        <f>IF(O358="nulová",K358,0)</f>
        <v>0</v>
      </c>
      <c r="BJ358" s="19" t="s">
        <v>87</v>
      </c>
      <c r="BK358" s="218">
        <f>ROUND(P358*H358,2)</f>
        <v>0</v>
      </c>
      <c r="BL358" s="19" t="s">
        <v>185</v>
      </c>
      <c r="BM358" s="217" t="s">
        <v>1875</v>
      </c>
    </row>
    <row r="359" s="2" customFormat="1">
      <c r="A359" s="38"/>
      <c r="B359" s="39"/>
      <c r="C359" s="38"/>
      <c r="D359" s="219" t="s">
        <v>177</v>
      </c>
      <c r="E359" s="38"/>
      <c r="F359" s="220" t="s">
        <v>1874</v>
      </c>
      <c r="G359" s="38"/>
      <c r="H359" s="38"/>
      <c r="I359" s="134"/>
      <c r="J359" s="134"/>
      <c r="K359" s="38"/>
      <c r="L359" s="38"/>
      <c r="M359" s="39"/>
      <c r="N359" s="221"/>
      <c r="O359" s="222"/>
      <c r="P359" s="77"/>
      <c r="Q359" s="77"/>
      <c r="R359" s="77"/>
      <c r="S359" s="77"/>
      <c r="T359" s="77"/>
      <c r="U359" s="77"/>
      <c r="V359" s="77"/>
      <c r="W359" s="77"/>
      <c r="X359" s="78"/>
      <c r="Y359" s="38"/>
      <c r="Z359" s="38"/>
      <c r="AA359" s="38"/>
      <c r="AB359" s="38"/>
      <c r="AC359" s="38"/>
      <c r="AD359" s="38"/>
      <c r="AE359" s="38"/>
      <c r="AT359" s="19" t="s">
        <v>177</v>
      </c>
      <c r="AU359" s="19" t="s">
        <v>89</v>
      </c>
    </row>
    <row r="360" s="2" customFormat="1">
      <c r="A360" s="38"/>
      <c r="B360" s="39"/>
      <c r="C360" s="38"/>
      <c r="D360" s="219" t="s">
        <v>288</v>
      </c>
      <c r="E360" s="38"/>
      <c r="F360" s="223" t="s">
        <v>1876</v>
      </c>
      <c r="G360" s="38"/>
      <c r="H360" s="38"/>
      <c r="I360" s="134"/>
      <c r="J360" s="134"/>
      <c r="K360" s="38"/>
      <c r="L360" s="38"/>
      <c r="M360" s="39"/>
      <c r="N360" s="221"/>
      <c r="O360" s="222"/>
      <c r="P360" s="77"/>
      <c r="Q360" s="77"/>
      <c r="R360" s="77"/>
      <c r="S360" s="77"/>
      <c r="T360" s="77"/>
      <c r="U360" s="77"/>
      <c r="V360" s="77"/>
      <c r="W360" s="77"/>
      <c r="X360" s="78"/>
      <c r="Y360" s="38"/>
      <c r="Z360" s="38"/>
      <c r="AA360" s="38"/>
      <c r="AB360" s="38"/>
      <c r="AC360" s="38"/>
      <c r="AD360" s="38"/>
      <c r="AE360" s="38"/>
      <c r="AT360" s="19" t="s">
        <v>288</v>
      </c>
      <c r="AU360" s="19" t="s">
        <v>89</v>
      </c>
    </row>
    <row r="361" s="2" customFormat="1" ht="24" customHeight="1">
      <c r="A361" s="38"/>
      <c r="B361" s="204"/>
      <c r="C361" s="205" t="s">
        <v>825</v>
      </c>
      <c r="D361" s="205" t="s">
        <v>170</v>
      </c>
      <c r="E361" s="206" t="s">
        <v>1877</v>
      </c>
      <c r="F361" s="207" t="s">
        <v>1878</v>
      </c>
      <c r="G361" s="208" t="s">
        <v>305</v>
      </c>
      <c r="H361" s="209">
        <v>82.109999999999999</v>
      </c>
      <c r="I361" s="210"/>
      <c r="J361" s="210"/>
      <c r="K361" s="211">
        <f>ROUND(P361*H361,2)</f>
        <v>0</v>
      </c>
      <c r="L361" s="207" t="s">
        <v>174</v>
      </c>
      <c r="M361" s="39"/>
      <c r="N361" s="212" t="s">
        <v>1</v>
      </c>
      <c r="O361" s="213" t="s">
        <v>43</v>
      </c>
      <c r="P361" s="214">
        <f>I361+J361</f>
        <v>0</v>
      </c>
      <c r="Q361" s="214">
        <f>ROUND(I361*H361,2)</f>
        <v>0</v>
      </c>
      <c r="R361" s="214">
        <f>ROUND(J361*H361,2)</f>
        <v>0</v>
      </c>
      <c r="S361" s="77"/>
      <c r="T361" s="215">
        <f>S361*H361</f>
        <v>0</v>
      </c>
      <c r="U361" s="215">
        <v>0.01162</v>
      </c>
      <c r="V361" s="215">
        <f>U361*H361</f>
        <v>0.95411820000000003</v>
      </c>
      <c r="W361" s="215">
        <v>0</v>
      </c>
      <c r="X361" s="216">
        <f>W361*H361</f>
        <v>0</v>
      </c>
      <c r="Y361" s="38"/>
      <c r="Z361" s="38"/>
      <c r="AA361" s="38"/>
      <c r="AB361" s="38"/>
      <c r="AC361" s="38"/>
      <c r="AD361" s="38"/>
      <c r="AE361" s="38"/>
      <c r="AR361" s="217" t="s">
        <v>185</v>
      </c>
      <c r="AT361" s="217" t="s">
        <v>170</v>
      </c>
      <c r="AU361" s="217" t="s">
        <v>89</v>
      </c>
      <c r="AY361" s="19" t="s">
        <v>167</v>
      </c>
      <c r="BE361" s="218">
        <f>IF(O361="základní",K361,0)</f>
        <v>0</v>
      </c>
      <c r="BF361" s="218">
        <f>IF(O361="snížená",K361,0)</f>
        <v>0</v>
      </c>
      <c r="BG361" s="218">
        <f>IF(O361="zákl. přenesená",K361,0)</f>
        <v>0</v>
      </c>
      <c r="BH361" s="218">
        <f>IF(O361="sníž. přenesená",K361,0)</f>
        <v>0</v>
      </c>
      <c r="BI361" s="218">
        <f>IF(O361="nulová",K361,0)</f>
        <v>0</v>
      </c>
      <c r="BJ361" s="19" t="s">
        <v>87</v>
      </c>
      <c r="BK361" s="218">
        <f>ROUND(P361*H361,2)</f>
        <v>0</v>
      </c>
      <c r="BL361" s="19" t="s">
        <v>185</v>
      </c>
      <c r="BM361" s="217" t="s">
        <v>1879</v>
      </c>
    </row>
    <row r="362" s="2" customFormat="1">
      <c r="A362" s="38"/>
      <c r="B362" s="39"/>
      <c r="C362" s="38"/>
      <c r="D362" s="219" t="s">
        <v>177</v>
      </c>
      <c r="E362" s="38"/>
      <c r="F362" s="220" t="s">
        <v>1880</v>
      </c>
      <c r="G362" s="38"/>
      <c r="H362" s="38"/>
      <c r="I362" s="134"/>
      <c r="J362" s="134"/>
      <c r="K362" s="38"/>
      <c r="L362" s="38"/>
      <c r="M362" s="39"/>
      <c r="N362" s="221"/>
      <c r="O362" s="222"/>
      <c r="P362" s="77"/>
      <c r="Q362" s="77"/>
      <c r="R362" s="77"/>
      <c r="S362" s="77"/>
      <c r="T362" s="77"/>
      <c r="U362" s="77"/>
      <c r="V362" s="77"/>
      <c r="W362" s="77"/>
      <c r="X362" s="78"/>
      <c r="Y362" s="38"/>
      <c r="Z362" s="38"/>
      <c r="AA362" s="38"/>
      <c r="AB362" s="38"/>
      <c r="AC362" s="38"/>
      <c r="AD362" s="38"/>
      <c r="AE362" s="38"/>
      <c r="AT362" s="19" t="s">
        <v>177</v>
      </c>
      <c r="AU362" s="19" t="s">
        <v>89</v>
      </c>
    </row>
    <row r="363" s="2" customFormat="1">
      <c r="A363" s="38"/>
      <c r="B363" s="39"/>
      <c r="C363" s="38"/>
      <c r="D363" s="219" t="s">
        <v>288</v>
      </c>
      <c r="E363" s="38"/>
      <c r="F363" s="223" t="s">
        <v>1881</v>
      </c>
      <c r="G363" s="38"/>
      <c r="H363" s="38"/>
      <c r="I363" s="134"/>
      <c r="J363" s="134"/>
      <c r="K363" s="38"/>
      <c r="L363" s="38"/>
      <c r="M363" s="39"/>
      <c r="N363" s="221"/>
      <c r="O363" s="222"/>
      <c r="P363" s="77"/>
      <c r="Q363" s="77"/>
      <c r="R363" s="77"/>
      <c r="S363" s="77"/>
      <c r="T363" s="77"/>
      <c r="U363" s="77"/>
      <c r="V363" s="77"/>
      <c r="W363" s="77"/>
      <c r="X363" s="78"/>
      <c r="Y363" s="38"/>
      <c r="Z363" s="38"/>
      <c r="AA363" s="38"/>
      <c r="AB363" s="38"/>
      <c r="AC363" s="38"/>
      <c r="AD363" s="38"/>
      <c r="AE363" s="38"/>
      <c r="AT363" s="19" t="s">
        <v>288</v>
      </c>
      <c r="AU363" s="19" t="s">
        <v>89</v>
      </c>
    </row>
    <row r="364" s="13" customFormat="1">
      <c r="A364" s="13"/>
      <c r="B364" s="228"/>
      <c r="C364" s="13"/>
      <c r="D364" s="219" t="s">
        <v>291</v>
      </c>
      <c r="E364" s="229" t="s">
        <v>1</v>
      </c>
      <c r="F364" s="230" t="s">
        <v>1882</v>
      </c>
      <c r="G364" s="13"/>
      <c r="H364" s="231">
        <v>82.109999999999999</v>
      </c>
      <c r="I364" s="232"/>
      <c r="J364" s="232"/>
      <c r="K364" s="13"/>
      <c r="L364" s="13"/>
      <c r="M364" s="228"/>
      <c r="N364" s="233"/>
      <c r="O364" s="234"/>
      <c r="P364" s="234"/>
      <c r="Q364" s="234"/>
      <c r="R364" s="234"/>
      <c r="S364" s="234"/>
      <c r="T364" s="234"/>
      <c r="U364" s="234"/>
      <c r="V364" s="234"/>
      <c r="W364" s="234"/>
      <c r="X364" s="235"/>
      <c r="Y364" s="13"/>
      <c r="Z364" s="13"/>
      <c r="AA364" s="13"/>
      <c r="AB364" s="13"/>
      <c r="AC364" s="13"/>
      <c r="AD364" s="13"/>
      <c r="AE364" s="13"/>
      <c r="AT364" s="229" t="s">
        <v>291</v>
      </c>
      <c r="AU364" s="229" t="s">
        <v>89</v>
      </c>
      <c r="AV364" s="13" t="s">
        <v>89</v>
      </c>
      <c r="AW364" s="13" t="s">
        <v>4</v>
      </c>
      <c r="AX364" s="13" t="s">
        <v>87</v>
      </c>
      <c r="AY364" s="229" t="s">
        <v>167</v>
      </c>
    </row>
    <row r="365" s="2" customFormat="1" ht="24" customHeight="1">
      <c r="A365" s="38"/>
      <c r="B365" s="204"/>
      <c r="C365" s="205" t="s">
        <v>833</v>
      </c>
      <c r="D365" s="205" t="s">
        <v>170</v>
      </c>
      <c r="E365" s="206" t="s">
        <v>1883</v>
      </c>
      <c r="F365" s="207" t="s">
        <v>1884</v>
      </c>
      <c r="G365" s="208" t="s">
        <v>305</v>
      </c>
      <c r="H365" s="209">
        <v>82.109999999999999</v>
      </c>
      <c r="I365" s="210"/>
      <c r="J365" s="210"/>
      <c r="K365" s="211">
        <f>ROUND(P365*H365,2)</f>
        <v>0</v>
      </c>
      <c r="L365" s="207" t="s">
        <v>174</v>
      </c>
      <c r="M365" s="39"/>
      <c r="N365" s="212" t="s">
        <v>1</v>
      </c>
      <c r="O365" s="213" t="s">
        <v>43</v>
      </c>
      <c r="P365" s="214">
        <f>I365+J365</f>
        <v>0</v>
      </c>
      <c r="Q365" s="214">
        <f>ROUND(I365*H365,2)</f>
        <v>0</v>
      </c>
      <c r="R365" s="214">
        <f>ROUND(J365*H365,2)</f>
        <v>0</v>
      </c>
      <c r="S365" s="77"/>
      <c r="T365" s="215">
        <f>S365*H365</f>
        <v>0</v>
      </c>
      <c r="U365" s="215">
        <v>0</v>
      </c>
      <c r="V365" s="215">
        <f>U365*H365</f>
        <v>0</v>
      </c>
      <c r="W365" s="215">
        <v>0</v>
      </c>
      <c r="X365" s="216">
        <f>W365*H365</f>
        <v>0</v>
      </c>
      <c r="Y365" s="38"/>
      <c r="Z365" s="38"/>
      <c r="AA365" s="38"/>
      <c r="AB365" s="38"/>
      <c r="AC365" s="38"/>
      <c r="AD365" s="38"/>
      <c r="AE365" s="38"/>
      <c r="AR365" s="217" t="s">
        <v>185</v>
      </c>
      <c r="AT365" s="217" t="s">
        <v>170</v>
      </c>
      <c r="AU365" s="217" t="s">
        <v>89</v>
      </c>
      <c r="AY365" s="19" t="s">
        <v>167</v>
      </c>
      <c r="BE365" s="218">
        <f>IF(O365="základní",K365,0)</f>
        <v>0</v>
      </c>
      <c r="BF365" s="218">
        <f>IF(O365="snížená",K365,0)</f>
        <v>0</v>
      </c>
      <c r="BG365" s="218">
        <f>IF(O365="zákl. přenesená",K365,0)</f>
        <v>0</v>
      </c>
      <c r="BH365" s="218">
        <f>IF(O365="sníž. přenesená",K365,0)</f>
        <v>0</v>
      </c>
      <c r="BI365" s="218">
        <f>IF(O365="nulová",K365,0)</f>
        <v>0</v>
      </c>
      <c r="BJ365" s="19" t="s">
        <v>87</v>
      </c>
      <c r="BK365" s="218">
        <f>ROUND(P365*H365,2)</f>
        <v>0</v>
      </c>
      <c r="BL365" s="19" t="s">
        <v>185</v>
      </c>
      <c r="BM365" s="217" t="s">
        <v>1885</v>
      </c>
    </row>
    <row r="366" s="2" customFormat="1">
      <c r="A366" s="38"/>
      <c r="B366" s="39"/>
      <c r="C366" s="38"/>
      <c r="D366" s="219" t="s">
        <v>177</v>
      </c>
      <c r="E366" s="38"/>
      <c r="F366" s="220" t="s">
        <v>1886</v>
      </c>
      <c r="G366" s="38"/>
      <c r="H366" s="38"/>
      <c r="I366" s="134"/>
      <c r="J366" s="134"/>
      <c r="K366" s="38"/>
      <c r="L366" s="38"/>
      <c r="M366" s="39"/>
      <c r="N366" s="221"/>
      <c r="O366" s="222"/>
      <c r="P366" s="77"/>
      <c r="Q366" s="77"/>
      <c r="R366" s="77"/>
      <c r="S366" s="77"/>
      <c r="T366" s="77"/>
      <c r="U366" s="77"/>
      <c r="V366" s="77"/>
      <c r="W366" s="77"/>
      <c r="X366" s="78"/>
      <c r="Y366" s="38"/>
      <c r="Z366" s="38"/>
      <c r="AA366" s="38"/>
      <c r="AB366" s="38"/>
      <c r="AC366" s="38"/>
      <c r="AD366" s="38"/>
      <c r="AE366" s="38"/>
      <c r="AT366" s="19" t="s">
        <v>177</v>
      </c>
      <c r="AU366" s="19" t="s">
        <v>89</v>
      </c>
    </row>
    <row r="367" s="2" customFormat="1">
      <c r="A367" s="38"/>
      <c r="B367" s="39"/>
      <c r="C367" s="38"/>
      <c r="D367" s="219" t="s">
        <v>288</v>
      </c>
      <c r="E367" s="38"/>
      <c r="F367" s="223" t="s">
        <v>1887</v>
      </c>
      <c r="G367" s="38"/>
      <c r="H367" s="38"/>
      <c r="I367" s="134"/>
      <c r="J367" s="134"/>
      <c r="K367" s="38"/>
      <c r="L367" s="38"/>
      <c r="M367" s="39"/>
      <c r="N367" s="221"/>
      <c r="O367" s="222"/>
      <c r="P367" s="77"/>
      <c r="Q367" s="77"/>
      <c r="R367" s="77"/>
      <c r="S367" s="77"/>
      <c r="T367" s="77"/>
      <c r="U367" s="77"/>
      <c r="V367" s="77"/>
      <c r="W367" s="77"/>
      <c r="X367" s="78"/>
      <c r="Y367" s="38"/>
      <c r="Z367" s="38"/>
      <c r="AA367" s="38"/>
      <c r="AB367" s="38"/>
      <c r="AC367" s="38"/>
      <c r="AD367" s="38"/>
      <c r="AE367" s="38"/>
      <c r="AT367" s="19" t="s">
        <v>288</v>
      </c>
      <c r="AU367" s="19" t="s">
        <v>89</v>
      </c>
    </row>
    <row r="368" s="2" customFormat="1" ht="24" customHeight="1">
      <c r="A368" s="38"/>
      <c r="B368" s="204"/>
      <c r="C368" s="205" t="s">
        <v>839</v>
      </c>
      <c r="D368" s="205" t="s">
        <v>170</v>
      </c>
      <c r="E368" s="206" t="s">
        <v>1888</v>
      </c>
      <c r="F368" s="207" t="s">
        <v>1889</v>
      </c>
      <c r="G368" s="208" t="s">
        <v>462</v>
      </c>
      <c r="H368" s="209">
        <v>86.939999999999998</v>
      </c>
      <c r="I368" s="210"/>
      <c r="J368" s="210"/>
      <c r="K368" s="211">
        <f>ROUND(P368*H368,2)</f>
        <v>0</v>
      </c>
      <c r="L368" s="207" t="s">
        <v>174</v>
      </c>
      <c r="M368" s="39"/>
      <c r="N368" s="212" t="s">
        <v>1</v>
      </c>
      <c r="O368" s="213" t="s">
        <v>43</v>
      </c>
      <c r="P368" s="214">
        <f>I368+J368</f>
        <v>0</v>
      </c>
      <c r="Q368" s="214">
        <f>ROUND(I368*H368,2)</f>
        <v>0</v>
      </c>
      <c r="R368" s="214">
        <f>ROUND(J368*H368,2)</f>
        <v>0</v>
      </c>
      <c r="S368" s="77"/>
      <c r="T368" s="215">
        <f>S368*H368</f>
        <v>0</v>
      </c>
      <c r="U368" s="215">
        <v>0.00046999999999999999</v>
      </c>
      <c r="V368" s="215">
        <f>U368*H368</f>
        <v>0.040861799999999997</v>
      </c>
      <c r="W368" s="215">
        <v>0.001</v>
      </c>
      <c r="X368" s="216">
        <f>W368*H368</f>
        <v>0.086940000000000003</v>
      </c>
      <c r="Y368" s="38"/>
      <c r="Z368" s="38"/>
      <c r="AA368" s="38"/>
      <c r="AB368" s="38"/>
      <c r="AC368" s="38"/>
      <c r="AD368" s="38"/>
      <c r="AE368" s="38"/>
      <c r="AR368" s="217" t="s">
        <v>185</v>
      </c>
      <c r="AT368" s="217" t="s">
        <v>170</v>
      </c>
      <c r="AU368" s="217" t="s">
        <v>89</v>
      </c>
      <c r="AY368" s="19" t="s">
        <v>167</v>
      </c>
      <c r="BE368" s="218">
        <f>IF(O368="základní",K368,0)</f>
        <v>0</v>
      </c>
      <c r="BF368" s="218">
        <f>IF(O368="snížená",K368,0)</f>
        <v>0</v>
      </c>
      <c r="BG368" s="218">
        <f>IF(O368="zákl. přenesená",K368,0)</f>
        <v>0</v>
      </c>
      <c r="BH368" s="218">
        <f>IF(O368="sníž. přenesená",K368,0)</f>
        <v>0</v>
      </c>
      <c r="BI368" s="218">
        <f>IF(O368="nulová",K368,0)</f>
        <v>0</v>
      </c>
      <c r="BJ368" s="19" t="s">
        <v>87</v>
      </c>
      <c r="BK368" s="218">
        <f>ROUND(P368*H368,2)</f>
        <v>0</v>
      </c>
      <c r="BL368" s="19" t="s">
        <v>185</v>
      </c>
      <c r="BM368" s="217" t="s">
        <v>1890</v>
      </c>
    </row>
    <row r="369" s="2" customFormat="1">
      <c r="A369" s="38"/>
      <c r="B369" s="39"/>
      <c r="C369" s="38"/>
      <c r="D369" s="219" t="s">
        <v>177</v>
      </c>
      <c r="E369" s="38"/>
      <c r="F369" s="220" t="s">
        <v>1891</v>
      </c>
      <c r="G369" s="38"/>
      <c r="H369" s="38"/>
      <c r="I369" s="134"/>
      <c r="J369" s="134"/>
      <c r="K369" s="38"/>
      <c r="L369" s="38"/>
      <c r="M369" s="39"/>
      <c r="N369" s="221"/>
      <c r="O369" s="222"/>
      <c r="P369" s="77"/>
      <c r="Q369" s="77"/>
      <c r="R369" s="77"/>
      <c r="S369" s="77"/>
      <c r="T369" s="77"/>
      <c r="U369" s="77"/>
      <c r="V369" s="77"/>
      <c r="W369" s="77"/>
      <c r="X369" s="78"/>
      <c r="Y369" s="38"/>
      <c r="Z369" s="38"/>
      <c r="AA369" s="38"/>
      <c r="AB369" s="38"/>
      <c r="AC369" s="38"/>
      <c r="AD369" s="38"/>
      <c r="AE369" s="38"/>
      <c r="AT369" s="19" t="s">
        <v>177</v>
      </c>
      <c r="AU369" s="19" t="s">
        <v>89</v>
      </c>
    </row>
    <row r="370" s="2" customFormat="1">
      <c r="A370" s="38"/>
      <c r="B370" s="39"/>
      <c r="C370" s="38"/>
      <c r="D370" s="219" t="s">
        <v>288</v>
      </c>
      <c r="E370" s="38"/>
      <c r="F370" s="223" t="s">
        <v>1892</v>
      </c>
      <c r="G370" s="38"/>
      <c r="H370" s="38"/>
      <c r="I370" s="134"/>
      <c r="J370" s="134"/>
      <c r="K370" s="38"/>
      <c r="L370" s="38"/>
      <c r="M370" s="39"/>
      <c r="N370" s="221"/>
      <c r="O370" s="222"/>
      <c r="P370" s="77"/>
      <c r="Q370" s="77"/>
      <c r="R370" s="77"/>
      <c r="S370" s="77"/>
      <c r="T370" s="77"/>
      <c r="U370" s="77"/>
      <c r="V370" s="77"/>
      <c r="W370" s="77"/>
      <c r="X370" s="78"/>
      <c r="Y370" s="38"/>
      <c r="Z370" s="38"/>
      <c r="AA370" s="38"/>
      <c r="AB370" s="38"/>
      <c r="AC370" s="38"/>
      <c r="AD370" s="38"/>
      <c r="AE370" s="38"/>
      <c r="AT370" s="19" t="s">
        <v>288</v>
      </c>
      <c r="AU370" s="19" t="s">
        <v>89</v>
      </c>
    </row>
    <row r="371" s="13" customFormat="1">
      <c r="A371" s="13"/>
      <c r="B371" s="228"/>
      <c r="C371" s="13"/>
      <c r="D371" s="219" t="s">
        <v>291</v>
      </c>
      <c r="E371" s="229" t="s">
        <v>1</v>
      </c>
      <c r="F371" s="230" t="s">
        <v>1893</v>
      </c>
      <c r="G371" s="13"/>
      <c r="H371" s="231">
        <v>86.939999999999998</v>
      </c>
      <c r="I371" s="232"/>
      <c r="J371" s="232"/>
      <c r="K371" s="13"/>
      <c r="L371" s="13"/>
      <c r="M371" s="228"/>
      <c r="N371" s="233"/>
      <c r="O371" s="234"/>
      <c r="P371" s="234"/>
      <c r="Q371" s="234"/>
      <c r="R371" s="234"/>
      <c r="S371" s="234"/>
      <c r="T371" s="234"/>
      <c r="U371" s="234"/>
      <c r="V371" s="234"/>
      <c r="W371" s="234"/>
      <c r="X371" s="235"/>
      <c r="Y371" s="13"/>
      <c r="Z371" s="13"/>
      <c r="AA371" s="13"/>
      <c r="AB371" s="13"/>
      <c r="AC371" s="13"/>
      <c r="AD371" s="13"/>
      <c r="AE371" s="13"/>
      <c r="AT371" s="229" t="s">
        <v>291</v>
      </c>
      <c r="AU371" s="229" t="s">
        <v>89</v>
      </c>
      <c r="AV371" s="13" t="s">
        <v>89</v>
      </c>
      <c r="AW371" s="13" t="s">
        <v>4</v>
      </c>
      <c r="AX371" s="13" t="s">
        <v>87</v>
      </c>
      <c r="AY371" s="229" t="s">
        <v>167</v>
      </c>
    </row>
    <row r="372" s="2" customFormat="1" ht="24" customHeight="1">
      <c r="A372" s="38"/>
      <c r="B372" s="204"/>
      <c r="C372" s="260" t="s">
        <v>482</v>
      </c>
      <c r="D372" s="260" t="s">
        <v>648</v>
      </c>
      <c r="E372" s="261" t="s">
        <v>1894</v>
      </c>
      <c r="F372" s="262" t="s">
        <v>1895</v>
      </c>
      <c r="G372" s="263" t="s">
        <v>344</v>
      </c>
      <c r="H372" s="264">
        <v>0.34300000000000003</v>
      </c>
      <c r="I372" s="265"/>
      <c r="J372" s="266"/>
      <c r="K372" s="267">
        <f>ROUND(P372*H372,2)</f>
        <v>0</v>
      </c>
      <c r="L372" s="262" t="s">
        <v>174</v>
      </c>
      <c r="M372" s="268"/>
      <c r="N372" s="269" t="s">
        <v>1</v>
      </c>
      <c r="O372" s="213" t="s">
        <v>43</v>
      </c>
      <c r="P372" s="214">
        <f>I372+J372</f>
        <v>0</v>
      </c>
      <c r="Q372" s="214">
        <f>ROUND(I372*H372,2)</f>
        <v>0</v>
      </c>
      <c r="R372" s="214">
        <f>ROUND(J372*H372,2)</f>
        <v>0</v>
      </c>
      <c r="S372" s="77"/>
      <c r="T372" s="215">
        <f>S372*H372</f>
        <v>0</v>
      </c>
      <c r="U372" s="215">
        <v>1</v>
      </c>
      <c r="V372" s="215">
        <f>U372*H372</f>
        <v>0.34300000000000003</v>
      </c>
      <c r="W372" s="215">
        <v>0</v>
      </c>
      <c r="X372" s="216">
        <f>W372*H372</f>
        <v>0</v>
      </c>
      <c r="Y372" s="38"/>
      <c r="Z372" s="38"/>
      <c r="AA372" s="38"/>
      <c r="AB372" s="38"/>
      <c r="AC372" s="38"/>
      <c r="AD372" s="38"/>
      <c r="AE372" s="38"/>
      <c r="AR372" s="217" t="s">
        <v>207</v>
      </c>
      <c r="AT372" s="217" t="s">
        <v>648</v>
      </c>
      <c r="AU372" s="217" t="s">
        <v>89</v>
      </c>
      <c r="AY372" s="19" t="s">
        <v>167</v>
      </c>
      <c r="BE372" s="218">
        <f>IF(O372="základní",K372,0)</f>
        <v>0</v>
      </c>
      <c r="BF372" s="218">
        <f>IF(O372="snížená",K372,0)</f>
        <v>0</v>
      </c>
      <c r="BG372" s="218">
        <f>IF(O372="zákl. přenesená",K372,0)</f>
        <v>0</v>
      </c>
      <c r="BH372" s="218">
        <f>IF(O372="sníž. přenesená",K372,0)</f>
        <v>0</v>
      </c>
      <c r="BI372" s="218">
        <f>IF(O372="nulová",K372,0)</f>
        <v>0</v>
      </c>
      <c r="BJ372" s="19" t="s">
        <v>87</v>
      </c>
      <c r="BK372" s="218">
        <f>ROUND(P372*H372,2)</f>
        <v>0</v>
      </c>
      <c r="BL372" s="19" t="s">
        <v>185</v>
      </c>
      <c r="BM372" s="217" t="s">
        <v>1896</v>
      </c>
    </row>
    <row r="373" s="2" customFormat="1">
      <c r="A373" s="38"/>
      <c r="B373" s="39"/>
      <c r="C373" s="38"/>
      <c r="D373" s="219" t="s">
        <v>177</v>
      </c>
      <c r="E373" s="38"/>
      <c r="F373" s="220" t="s">
        <v>1895</v>
      </c>
      <c r="G373" s="38"/>
      <c r="H373" s="38"/>
      <c r="I373" s="134"/>
      <c r="J373" s="134"/>
      <c r="K373" s="38"/>
      <c r="L373" s="38"/>
      <c r="M373" s="39"/>
      <c r="N373" s="221"/>
      <c r="O373" s="222"/>
      <c r="P373" s="77"/>
      <c r="Q373" s="77"/>
      <c r="R373" s="77"/>
      <c r="S373" s="77"/>
      <c r="T373" s="77"/>
      <c r="U373" s="77"/>
      <c r="V373" s="77"/>
      <c r="W373" s="77"/>
      <c r="X373" s="78"/>
      <c r="Y373" s="38"/>
      <c r="Z373" s="38"/>
      <c r="AA373" s="38"/>
      <c r="AB373" s="38"/>
      <c r="AC373" s="38"/>
      <c r="AD373" s="38"/>
      <c r="AE373" s="38"/>
      <c r="AT373" s="19" t="s">
        <v>177</v>
      </c>
      <c r="AU373" s="19" t="s">
        <v>89</v>
      </c>
    </row>
    <row r="374" s="13" customFormat="1">
      <c r="A374" s="13"/>
      <c r="B374" s="228"/>
      <c r="C374" s="13"/>
      <c r="D374" s="219" t="s">
        <v>291</v>
      </c>
      <c r="E374" s="229" t="s">
        <v>1</v>
      </c>
      <c r="F374" s="230" t="s">
        <v>1897</v>
      </c>
      <c r="G374" s="13"/>
      <c r="H374" s="231">
        <v>0.34300000000000003</v>
      </c>
      <c r="I374" s="232"/>
      <c r="J374" s="232"/>
      <c r="K374" s="13"/>
      <c r="L374" s="13"/>
      <c r="M374" s="228"/>
      <c r="N374" s="233"/>
      <c r="O374" s="234"/>
      <c r="P374" s="234"/>
      <c r="Q374" s="234"/>
      <c r="R374" s="234"/>
      <c r="S374" s="234"/>
      <c r="T374" s="234"/>
      <c r="U374" s="234"/>
      <c r="V374" s="234"/>
      <c r="W374" s="234"/>
      <c r="X374" s="235"/>
      <c r="Y374" s="13"/>
      <c r="Z374" s="13"/>
      <c r="AA374" s="13"/>
      <c r="AB374" s="13"/>
      <c r="AC374" s="13"/>
      <c r="AD374" s="13"/>
      <c r="AE374" s="13"/>
      <c r="AT374" s="229" t="s">
        <v>291</v>
      </c>
      <c r="AU374" s="229" t="s">
        <v>89</v>
      </c>
      <c r="AV374" s="13" t="s">
        <v>89</v>
      </c>
      <c r="AW374" s="13" t="s">
        <v>4</v>
      </c>
      <c r="AX374" s="13" t="s">
        <v>87</v>
      </c>
      <c r="AY374" s="229" t="s">
        <v>167</v>
      </c>
    </row>
    <row r="375" s="2" customFormat="1" ht="16.5" customHeight="1">
      <c r="A375" s="38"/>
      <c r="B375" s="204"/>
      <c r="C375" s="205" t="s">
        <v>855</v>
      </c>
      <c r="D375" s="205" t="s">
        <v>170</v>
      </c>
      <c r="E375" s="206" t="s">
        <v>1510</v>
      </c>
      <c r="F375" s="207" t="s">
        <v>1898</v>
      </c>
      <c r="G375" s="208" t="s">
        <v>500</v>
      </c>
      <c r="H375" s="209">
        <v>2</v>
      </c>
      <c r="I375" s="210"/>
      <c r="J375" s="210"/>
      <c r="K375" s="211">
        <f>ROUND(P375*H375,2)</f>
        <v>0</v>
      </c>
      <c r="L375" s="207" t="s">
        <v>1</v>
      </c>
      <c r="M375" s="39"/>
      <c r="N375" s="212" t="s">
        <v>1</v>
      </c>
      <c r="O375" s="213" t="s">
        <v>43</v>
      </c>
      <c r="P375" s="214">
        <f>I375+J375</f>
        <v>0</v>
      </c>
      <c r="Q375" s="214">
        <f>ROUND(I375*H375,2)</f>
        <v>0</v>
      </c>
      <c r="R375" s="214">
        <f>ROUND(J375*H375,2)</f>
        <v>0</v>
      </c>
      <c r="S375" s="77"/>
      <c r="T375" s="215">
        <f>S375*H375</f>
        <v>0</v>
      </c>
      <c r="U375" s="215">
        <v>0</v>
      </c>
      <c r="V375" s="215">
        <f>U375*H375</f>
        <v>0</v>
      </c>
      <c r="W375" s="215">
        <v>0</v>
      </c>
      <c r="X375" s="216">
        <f>W375*H375</f>
        <v>0</v>
      </c>
      <c r="Y375" s="38"/>
      <c r="Z375" s="38"/>
      <c r="AA375" s="38"/>
      <c r="AB375" s="38"/>
      <c r="AC375" s="38"/>
      <c r="AD375" s="38"/>
      <c r="AE375" s="38"/>
      <c r="AR375" s="217" t="s">
        <v>185</v>
      </c>
      <c r="AT375" s="217" t="s">
        <v>170</v>
      </c>
      <c r="AU375" s="217" t="s">
        <v>89</v>
      </c>
      <c r="AY375" s="19" t="s">
        <v>167</v>
      </c>
      <c r="BE375" s="218">
        <f>IF(O375="základní",K375,0)</f>
        <v>0</v>
      </c>
      <c r="BF375" s="218">
        <f>IF(O375="snížená",K375,0)</f>
        <v>0</v>
      </c>
      <c r="BG375" s="218">
        <f>IF(O375="zákl. přenesená",K375,0)</f>
        <v>0</v>
      </c>
      <c r="BH375" s="218">
        <f>IF(O375="sníž. přenesená",K375,0)</f>
        <v>0</v>
      </c>
      <c r="BI375" s="218">
        <f>IF(O375="nulová",K375,0)</f>
        <v>0</v>
      </c>
      <c r="BJ375" s="19" t="s">
        <v>87</v>
      </c>
      <c r="BK375" s="218">
        <f>ROUND(P375*H375,2)</f>
        <v>0</v>
      </c>
      <c r="BL375" s="19" t="s">
        <v>185</v>
      </c>
      <c r="BM375" s="217" t="s">
        <v>1899</v>
      </c>
    </row>
    <row r="376" s="2" customFormat="1">
      <c r="A376" s="38"/>
      <c r="B376" s="39"/>
      <c r="C376" s="38"/>
      <c r="D376" s="219" t="s">
        <v>177</v>
      </c>
      <c r="E376" s="38"/>
      <c r="F376" s="220" t="s">
        <v>1900</v>
      </c>
      <c r="G376" s="38"/>
      <c r="H376" s="38"/>
      <c r="I376" s="134"/>
      <c r="J376" s="134"/>
      <c r="K376" s="38"/>
      <c r="L376" s="38"/>
      <c r="M376" s="39"/>
      <c r="N376" s="221"/>
      <c r="O376" s="222"/>
      <c r="P376" s="77"/>
      <c r="Q376" s="77"/>
      <c r="R376" s="77"/>
      <c r="S376" s="77"/>
      <c r="T376" s="77"/>
      <c r="U376" s="77"/>
      <c r="V376" s="77"/>
      <c r="W376" s="77"/>
      <c r="X376" s="78"/>
      <c r="Y376" s="38"/>
      <c r="Z376" s="38"/>
      <c r="AA376" s="38"/>
      <c r="AB376" s="38"/>
      <c r="AC376" s="38"/>
      <c r="AD376" s="38"/>
      <c r="AE376" s="38"/>
      <c r="AT376" s="19" t="s">
        <v>177</v>
      </c>
      <c r="AU376" s="19" t="s">
        <v>89</v>
      </c>
    </row>
    <row r="377" s="2" customFormat="1">
      <c r="A377" s="38"/>
      <c r="B377" s="39"/>
      <c r="C377" s="38"/>
      <c r="D377" s="219" t="s">
        <v>189</v>
      </c>
      <c r="E377" s="38"/>
      <c r="F377" s="223" t="s">
        <v>1901</v>
      </c>
      <c r="G377" s="38"/>
      <c r="H377" s="38"/>
      <c r="I377" s="134"/>
      <c r="J377" s="134"/>
      <c r="K377" s="38"/>
      <c r="L377" s="38"/>
      <c r="M377" s="39"/>
      <c r="N377" s="221"/>
      <c r="O377" s="222"/>
      <c r="P377" s="77"/>
      <c r="Q377" s="77"/>
      <c r="R377" s="77"/>
      <c r="S377" s="77"/>
      <c r="T377" s="77"/>
      <c r="U377" s="77"/>
      <c r="V377" s="77"/>
      <c r="W377" s="77"/>
      <c r="X377" s="78"/>
      <c r="Y377" s="38"/>
      <c r="Z377" s="38"/>
      <c r="AA377" s="38"/>
      <c r="AB377" s="38"/>
      <c r="AC377" s="38"/>
      <c r="AD377" s="38"/>
      <c r="AE377" s="38"/>
      <c r="AT377" s="19" t="s">
        <v>189</v>
      </c>
      <c r="AU377" s="19" t="s">
        <v>89</v>
      </c>
    </row>
    <row r="378" s="13" customFormat="1">
      <c r="A378" s="13"/>
      <c r="B378" s="228"/>
      <c r="C378" s="13"/>
      <c r="D378" s="219" t="s">
        <v>291</v>
      </c>
      <c r="E378" s="229" t="s">
        <v>1</v>
      </c>
      <c r="F378" s="230" t="s">
        <v>89</v>
      </c>
      <c r="G378" s="13"/>
      <c r="H378" s="231">
        <v>2</v>
      </c>
      <c r="I378" s="232"/>
      <c r="J378" s="232"/>
      <c r="K378" s="13"/>
      <c r="L378" s="13"/>
      <c r="M378" s="228"/>
      <c r="N378" s="233"/>
      <c r="O378" s="234"/>
      <c r="P378" s="234"/>
      <c r="Q378" s="234"/>
      <c r="R378" s="234"/>
      <c r="S378" s="234"/>
      <c r="T378" s="234"/>
      <c r="U378" s="234"/>
      <c r="V378" s="234"/>
      <c r="W378" s="234"/>
      <c r="X378" s="235"/>
      <c r="Y378" s="13"/>
      <c r="Z378" s="13"/>
      <c r="AA378" s="13"/>
      <c r="AB378" s="13"/>
      <c r="AC378" s="13"/>
      <c r="AD378" s="13"/>
      <c r="AE378" s="13"/>
      <c r="AT378" s="229" t="s">
        <v>291</v>
      </c>
      <c r="AU378" s="229" t="s">
        <v>89</v>
      </c>
      <c r="AV378" s="13" t="s">
        <v>89</v>
      </c>
      <c r="AW378" s="13" t="s">
        <v>4</v>
      </c>
      <c r="AX378" s="13" t="s">
        <v>87</v>
      </c>
      <c r="AY378" s="229" t="s">
        <v>167</v>
      </c>
    </row>
    <row r="379" s="2" customFormat="1" ht="16.5" customHeight="1">
      <c r="A379" s="38"/>
      <c r="B379" s="204"/>
      <c r="C379" s="205" t="s">
        <v>861</v>
      </c>
      <c r="D379" s="205" t="s">
        <v>170</v>
      </c>
      <c r="E379" s="206" t="s">
        <v>1515</v>
      </c>
      <c r="F379" s="207" t="s">
        <v>1902</v>
      </c>
      <c r="G379" s="208" t="s">
        <v>500</v>
      </c>
      <c r="H379" s="209">
        <v>4</v>
      </c>
      <c r="I379" s="210"/>
      <c r="J379" s="210"/>
      <c r="K379" s="211">
        <f>ROUND(P379*H379,2)</f>
        <v>0</v>
      </c>
      <c r="L379" s="207" t="s">
        <v>1</v>
      </c>
      <c r="M379" s="39"/>
      <c r="N379" s="212" t="s">
        <v>1</v>
      </c>
      <c r="O379" s="213" t="s">
        <v>43</v>
      </c>
      <c r="P379" s="214">
        <f>I379+J379</f>
        <v>0</v>
      </c>
      <c r="Q379" s="214">
        <f>ROUND(I379*H379,2)</f>
        <v>0</v>
      </c>
      <c r="R379" s="214">
        <f>ROUND(J379*H379,2)</f>
        <v>0</v>
      </c>
      <c r="S379" s="77"/>
      <c r="T379" s="215">
        <f>S379*H379</f>
        <v>0</v>
      </c>
      <c r="U379" s="215">
        <v>0</v>
      </c>
      <c r="V379" s="215">
        <f>U379*H379</f>
        <v>0</v>
      </c>
      <c r="W379" s="215">
        <v>0</v>
      </c>
      <c r="X379" s="216">
        <f>W379*H379</f>
        <v>0</v>
      </c>
      <c r="Y379" s="38"/>
      <c r="Z379" s="38"/>
      <c r="AA379" s="38"/>
      <c r="AB379" s="38"/>
      <c r="AC379" s="38"/>
      <c r="AD379" s="38"/>
      <c r="AE379" s="38"/>
      <c r="AR379" s="217" t="s">
        <v>185</v>
      </c>
      <c r="AT379" s="217" t="s">
        <v>170</v>
      </c>
      <c r="AU379" s="217" t="s">
        <v>89</v>
      </c>
      <c r="AY379" s="19" t="s">
        <v>167</v>
      </c>
      <c r="BE379" s="218">
        <f>IF(O379="základní",K379,0)</f>
        <v>0</v>
      </c>
      <c r="BF379" s="218">
        <f>IF(O379="snížená",K379,0)</f>
        <v>0</v>
      </c>
      <c r="BG379" s="218">
        <f>IF(O379="zákl. přenesená",K379,0)</f>
        <v>0</v>
      </c>
      <c r="BH379" s="218">
        <f>IF(O379="sníž. přenesená",K379,0)</f>
        <v>0</v>
      </c>
      <c r="BI379" s="218">
        <f>IF(O379="nulová",K379,0)</f>
        <v>0</v>
      </c>
      <c r="BJ379" s="19" t="s">
        <v>87</v>
      </c>
      <c r="BK379" s="218">
        <f>ROUND(P379*H379,2)</f>
        <v>0</v>
      </c>
      <c r="BL379" s="19" t="s">
        <v>185</v>
      </c>
      <c r="BM379" s="217" t="s">
        <v>1903</v>
      </c>
    </row>
    <row r="380" s="2" customFormat="1">
      <c r="A380" s="38"/>
      <c r="B380" s="39"/>
      <c r="C380" s="38"/>
      <c r="D380" s="219" t="s">
        <v>177</v>
      </c>
      <c r="E380" s="38"/>
      <c r="F380" s="220" t="s">
        <v>1900</v>
      </c>
      <c r="G380" s="38"/>
      <c r="H380" s="38"/>
      <c r="I380" s="134"/>
      <c r="J380" s="134"/>
      <c r="K380" s="38"/>
      <c r="L380" s="38"/>
      <c r="M380" s="39"/>
      <c r="N380" s="221"/>
      <c r="O380" s="222"/>
      <c r="P380" s="77"/>
      <c r="Q380" s="77"/>
      <c r="R380" s="77"/>
      <c r="S380" s="77"/>
      <c r="T380" s="77"/>
      <c r="U380" s="77"/>
      <c r="V380" s="77"/>
      <c r="W380" s="77"/>
      <c r="X380" s="78"/>
      <c r="Y380" s="38"/>
      <c r="Z380" s="38"/>
      <c r="AA380" s="38"/>
      <c r="AB380" s="38"/>
      <c r="AC380" s="38"/>
      <c r="AD380" s="38"/>
      <c r="AE380" s="38"/>
      <c r="AT380" s="19" t="s">
        <v>177</v>
      </c>
      <c r="AU380" s="19" t="s">
        <v>89</v>
      </c>
    </row>
    <row r="381" s="2" customFormat="1">
      <c r="A381" s="38"/>
      <c r="B381" s="39"/>
      <c r="C381" s="38"/>
      <c r="D381" s="219" t="s">
        <v>189</v>
      </c>
      <c r="E381" s="38"/>
      <c r="F381" s="223" t="s">
        <v>1901</v>
      </c>
      <c r="G381" s="38"/>
      <c r="H381" s="38"/>
      <c r="I381" s="134"/>
      <c r="J381" s="134"/>
      <c r="K381" s="38"/>
      <c r="L381" s="38"/>
      <c r="M381" s="39"/>
      <c r="N381" s="221"/>
      <c r="O381" s="222"/>
      <c r="P381" s="77"/>
      <c r="Q381" s="77"/>
      <c r="R381" s="77"/>
      <c r="S381" s="77"/>
      <c r="T381" s="77"/>
      <c r="U381" s="77"/>
      <c r="V381" s="77"/>
      <c r="W381" s="77"/>
      <c r="X381" s="78"/>
      <c r="Y381" s="38"/>
      <c r="Z381" s="38"/>
      <c r="AA381" s="38"/>
      <c r="AB381" s="38"/>
      <c r="AC381" s="38"/>
      <c r="AD381" s="38"/>
      <c r="AE381" s="38"/>
      <c r="AT381" s="19" t="s">
        <v>189</v>
      </c>
      <c r="AU381" s="19" t="s">
        <v>89</v>
      </c>
    </row>
    <row r="382" s="13" customFormat="1">
      <c r="A382" s="13"/>
      <c r="B382" s="228"/>
      <c r="C382" s="13"/>
      <c r="D382" s="219" t="s">
        <v>291</v>
      </c>
      <c r="E382" s="229" t="s">
        <v>1</v>
      </c>
      <c r="F382" s="230" t="s">
        <v>185</v>
      </c>
      <c r="G382" s="13"/>
      <c r="H382" s="231">
        <v>4</v>
      </c>
      <c r="I382" s="232"/>
      <c r="J382" s="232"/>
      <c r="K382" s="13"/>
      <c r="L382" s="13"/>
      <c r="M382" s="228"/>
      <c r="N382" s="233"/>
      <c r="O382" s="234"/>
      <c r="P382" s="234"/>
      <c r="Q382" s="234"/>
      <c r="R382" s="234"/>
      <c r="S382" s="234"/>
      <c r="T382" s="234"/>
      <c r="U382" s="234"/>
      <c r="V382" s="234"/>
      <c r="W382" s="234"/>
      <c r="X382" s="235"/>
      <c r="Y382" s="13"/>
      <c r="Z382" s="13"/>
      <c r="AA382" s="13"/>
      <c r="AB382" s="13"/>
      <c r="AC382" s="13"/>
      <c r="AD382" s="13"/>
      <c r="AE382" s="13"/>
      <c r="AT382" s="229" t="s">
        <v>291</v>
      </c>
      <c r="AU382" s="229" t="s">
        <v>89</v>
      </c>
      <c r="AV382" s="13" t="s">
        <v>89</v>
      </c>
      <c r="AW382" s="13" t="s">
        <v>4</v>
      </c>
      <c r="AX382" s="13" t="s">
        <v>87</v>
      </c>
      <c r="AY382" s="229" t="s">
        <v>167</v>
      </c>
    </row>
    <row r="383" s="2" customFormat="1" ht="16.5" customHeight="1">
      <c r="A383" s="38"/>
      <c r="B383" s="204"/>
      <c r="C383" s="205" t="s">
        <v>866</v>
      </c>
      <c r="D383" s="205" t="s">
        <v>170</v>
      </c>
      <c r="E383" s="206" t="s">
        <v>1521</v>
      </c>
      <c r="F383" s="207" t="s">
        <v>1904</v>
      </c>
      <c r="G383" s="208" t="s">
        <v>500</v>
      </c>
      <c r="H383" s="209">
        <v>1</v>
      </c>
      <c r="I383" s="210"/>
      <c r="J383" s="210"/>
      <c r="K383" s="211">
        <f>ROUND(P383*H383,2)</f>
        <v>0</v>
      </c>
      <c r="L383" s="207" t="s">
        <v>1</v>
      </c>
      <c r="M383" s="39"/>
      <c r="N383" s="212" t="s">
        <v>1</v>
      </c>
      <c r="O383" s="213" t="s">
        <v>43</v>
      </c>
      <c r="P383" s="214">
        <f>I383+J383</f>
        <v>0</v>
      </c>
      <c r="Q383" s="214">
        <f>ROUND(I383*H383,2)</f>
        <v>0</v>
      </c>
      <c r="R383" s="214">
        <f>ROUND(J383*H383,2)</f>
        <v>0</v>
      </c>
      <c r="S383" s="77"/>
      <c r="T383" s="215">
        <f>S383*H383</f>
        <v>0</v>
      </c>
      <c r="U383" s="215">
        <v>0</v>
      </c>
      <c r="V383" s="215">
        <f>U383*H383</f>
        <v>0</v>
      </c>
      <c r="W383" s="215">
        <v>0</v>
      </c>
      <c r="X383" s="216">
        <f>W383*H383</f>
        <v>0</v>
      </c>
      <c r="Y383" s="38"/>
      <c r="Z383" s="38"/>
      <c r="AA383" s="38"/>
      <c r="AB383" s="38"/>
      <c r="AC383" s="38"/>
      <c r="AD383" s="38"/>
      <c r="AE383" s="38"/>
      <c r="AR383" s="217" t="s">
        <v>185</v>
      </c>
      <c r="AT383" s="217" t="s">
        <v>170</v>
      </c>
      <c r="AU383" s="217" t="s">
        <v>89</v>
      </c>
      <c r="AY383" s="19" t="s">
        <v>167</v>
      </c>
      <c r="BE383" s="218">
        <f>IF(O383="základní",K383,0)</f>
        <v>0</v>
      </c>
      <c r="BF383" s="218">
        <f>IF(O383="snížená",K383,0)</f>
        <v>0</v>
      </c>
      <c r="BG383" s="218">
        <f>IF(O383="zákl. přenesená",K383,0)</f>
        <v>0</v>
      </c>
      <c r="BH383" s="218">
        <f>IF(O383="sníž. přenesená",K383,0)</f>
        <v>0</v>
      </c>
      <c r="BI383" s="218">
        <f>IF(O383="nulová",K383,0)</f>
        <v>0</v>
      </c>
      <c r="BJ383" s="19" t="s">
        <v>87</v>
      </c>
      <c r="BK383" s="218">
        <f>ROUND(P383*H383,2)</f>
        <v>0</v>
      </c>
      <c r="BL383" s="19" t="s">
        <v>185</v>
      </c>
      <c r="BM383" s="217" t="s">
        <v>1905</v>
      </c>
    </row>
    <row r="384" s="2" customFormat="1">
      <c r="A384" s="38"/>
      <c r="B384" s="39"/>
      <c r="C384" s="38"/>
      <c r="D384" s="219" t="s">
        <v>177</v>
      </c>
      <c r="E384" s="38"/>
      <c r="F384" s="220" t="s">
        <v>1900</v>
      </c>
      <c r="G384" s="38"/>
      <c r="H384" s="38"/>
      <c r="I384" s="134"/>
      <c r="J384" s="134"/>
      <c r="K384" s="38"/>
      <c r="L384" s="38"/>
      <c r="M384" s="39"/>
      <c r="N384" s="221"/>
      <c r="O384" s="222"/>
      <c r="P384" s="77"/>
      <c r="Q384" s="77"/>
      <c r="R384" s="77"/>
      <c r="S384" s="77"/>
      <c r="T384" s="77"/>
      <c r="U384" s="77"/>
      <c r="V384" s="77"/>
      <c r="W384" s="77"/>
      <c r="X384" s="78"/>
      <c r="Y384" s="38"/>
      <c r="Z384" s="38"/>
      <c r="AA384" s="38"/>
      <c r="AB384" s="38"/>
      <c r="AC384" s="38"/>
      <c r="AD384" s="38"/>
      <c r="AE384" s="38"/>
      <c r="AT384" s="19" t="s">
        <v>177</v>
      </c>
      <c r="AU384" s="19" t="s">
        <v>89</v>
      </c>
    </row>
    <row r="385" s="2" customFormat="1">
      <c r="A385" s="38"/>
      <c r="B385" s="39"/>
      <c r="C385" s="38"/>
      <c r="D385" s="219" t="s">
        <v>189</v>
      </c>
      <c r="E385" s="38"/>
      <c r="F385" s="223" t="s">
        <v>1901</v>
      </c>
      <c r="G385" s="38"/>
      <c r="H385" s="38"/>
      <c r="I385" s="134"/>
      <c r="J385" s="134"/>
      <c r="K385" s="38"/>
      <c r="L385" s="38"/>
      <c r="M385" s="39"/>
      <c r="N385" s="221"/>
      <c r="O385" s="222"/>
      <c r="P385" s="77"/>
      <c r="Q385" s="77"/>
      <c r="R385" s="77"/>
      <c r="S385" s="77"/>
      <c r="T385" s="77"/>
      <c r="U385" s="77"/>
      <c r="V385" s="77"/>
      <c r="W385" s="77"/>
      <c r="X385" s="78"/>
      <c r="Y385" s="38"/>
      <c r="Z385" s="38"/>
      <c r="AA385" s="38"/>
      <c r="AB385" s="38"/>
      <c r="AC385" s="38"/>
      <c r="AD385" s="38"/>
      <c r="AE385" s="38"/>
      <c r="AT385" s="19" t="s">
        <v>189</v>
      </c>
      <c r="AU385" s="19" t="s">
        <v>89</v>
      </c>
    </row>
    <row r="386" s="13" customFormat="1">
      <c r="A386" s="13"/>
      <c r="B386" s="228"/>
      <c r="C386" s="13"/>
      <c r="D386" s="219" t="s">
        <v>291</v>
      </c>
      <c r="E386" s="229" t="s">
        <v>1</v>
      </c>
      <c r="F386" s="230" t="s">
        <v>87</v>
      </c>
      <c r="G386" s="13"/>
      <c r="H386" s="231">
        <v>1</v>
      </c>
      <c r="I386" s="232"/>
      <c r="J386" s="232"/>
      <c r="K386" s="13"/>
      <c r="L386" s="13"/>
      <c r="M386" s="228"/>
      <c r="N386" s="233"/>
      <c r="O386" s="234"/>
      <c r="P386" s="234"/>
      <c r="Q386" s="234"/>
      <c r="R386" s="234"/>
      <c r="S386" s="234"/>
      <c r="T386" s="234"/>
      <c r="U386" s="234"/>
      <c r="V386" s="234"/>
      <c r="W386" s="234"/>
      <c r="X386" s="235"/>
      <c r="Y386" s="13"/>
      <c r="Z386" s="13"/>
      <c r="AA386" s="13"/>
      <c r="AB386" s="13"/>
      <c r="AC386" s="13"/>
      <c r="AD386" s="13"/>
      <c r="AE386" s="13"/>
      <c r="AT386" s="229" t="s">
        <v>291</v>
      </c>
      <c r="AU386" s="229" t="s">
        <v>89</v>
      </c>
      <c r="AV386" s="13" t="s">
        <v>89</v>
      </c>
      <c r="AW386" s="13" t="s">
        <v>4</v>
      </c>
      <c r="AX386" s="13" t="s">
        <v>87</v>
      </c>
      <c r="AY386" s="229" t="s">
        <v>167</v>
      </c>
    </row>
    <row r="387" s="12" customFormat="1" ht="22.8" customHeight="1">
      <c r="A387" s="12"/>
      <c r="B387" s="190"/>
      <c r="C387" s="12"/>
      <c r="D387" s="191" t="s">
        <v>79</v>
      </c>
      <c r="E387" s="202" t="s">
        <v>1183</v>
      </c>
      <c r="F387" s="202" t="s">
        <v>1184</v>
      </c>
      <c r="G387" s="12"/>
      <c r="H387" s="12"/>
      <c r="I387" s="193"/>
      <c r="J387" s="193"/>
      <c r="K387" s="203">
        <f>BK387</f>
        <v>0</v>
      </c>
      <c r="L387" s="12"/>
      <c r="M387" s="190"/>
      <c r="N387" s="195"/>
      <c r="O387" s="196"/>
      <c r="P387" s="196"/>
      <c r="Q387" s="197">
        <f>SUM(Q388:Q390)</f>
        <v>0</v>
      </c>
      <c r="R387" s="197">
        <f>SUM(R388:R390)</f>
        <v>0</v>
      </c>
      <c r="S387" s="196"/>
      <c r="T387" s="198">
        <f>SUM(T388:T390)</f>
        <v>0</v>
      </c>
      <c r="U387" s="196"/>
      <c r="V387" s="198">
        <f>SUM(V388:V390)</f>
        <v>0</v>
      </c>
      <c r="W387" s="196"/>
      <c r="X387" s="199">
        <f>SUM(X388:X390)</f>
        <v>0</v>
      </c>
      <c r="Y387" s="12"/>
      <c r="Z387" s="12"/>
      <c r="AA387" s="12"/>
      <c r="AB387" s="12"/>
      <c r="AC387" s="12"/>
      <c r="AD387" s="12"/>
      <c r="AE387" s="12"/>
      <c r="AR387" s="191" t="s">
        <v>87</v>
      </c>
      <c r="AT387" s="200" t="s">
        <v>79</v>
      </c>
      <c r="AU387" s="200" t="s">
        <v>87</v>
      </c>
      <c r="AY387" s="191" t="s">
        <v>167</v>
      </c>
      <c r="BK387" s="201">
        <f>SUM(BK388:BK390)</f>
        <v>0</v>
      </c>
    </row>
    <row r="388" s="2" customFormat="1" ht="24" customHeight="1">
      <c r="A388" s="38"/>
      <c r="B388" s="204"/>
      <c r="C388" s="205" t="s">
        <v>871</v>
      </c>
      <c r="D388" s="205" t="s">
        <v>170</v>
      </c>
      <c r="E388" s="206" t="s">
        <v>1309</v>
      </c>
      <c r="F388" s="207" t="s">
        <v>1310</v>
      </c>
      <c r="G388" s="208" t="s">
        <v>344</v>
      </c>
      <c r="H388" s="209">
        <v>485.22199999999998</v>
      </c>
      <c r="I388" s="210"/>
      <c r="J388" s="210"/>
      <c r="K388" s="211">
        <f>ROUND(P388*H388,2)</f>
        <v>0</v>
      </c>
      <c r="L388" s="207" t="s">
        <v>174</v>
      </c>
      <c r="M388" s="39"/>
      <c r="N388" s="212" t="s">
        <v>1</v>
      </c>
      <c r="O388" s="213" t="s">
        <v>43</v>
      </c>
      <c r="P388" s="214">
        <f>I388+J388</f>
        <v>0</v>
      </c>
      <c r="Q388" s="214">
        <f>ROUND(I388*H388,2)</f>
        <v>0</v>
      </c>
      <c r="R388" s="214">
        <f>ROUND(J388*H388,2)</f>
        <v>0</v>
      </c>
      <c r="S388" s="77"/>
      <c r="T388" s="215">
        <f>S388*H388</f>
        <v>0</v>
      </c>
      <c r="U388" s="215">
        <v>0</v>
      </c>
      <c r="V388" s="215">
        <f>U388*H388</f>
        <v>0</v>
      </c>
      <c r="W388" s="215">
        <v>0</v>
      </c>
      <c r="X388" s="216">
        <f>W388*H388</f>
        <v>0</v>
      </c>
      <c r="Y388" s="38"/>
      <c r="Z388" s="38"/>
      <c r="AA388" s="38"/>
      <c r="AB388" s="38"/>
      <c r="AC388" s="38"/>
      <c r="AD388" s="38"/>
      <c r="AE388" s="38"/>
      <c r="AR388" s="217" t="s">
        <v>185</v>
      </c>
      <c r="AT388" s="217" t="s">
        <v>170</v>
      </c>
      <c r="AU388" s="217" t="s">
        <v>89</v>
      </c>
      <c r="AY388" s="19" t="s">
        <v>167</v>
      </c>
      <c r="BE388" s="218">
        <f>IF(O388="základní",K388,0)</f>
        <v>0</v>
      </c>
      <c r="BF388" s="218">
        <f>IF(O388="snížená",K388,0)</f>
        <v>0</v>
      </c>
      <c r="BG388" s="218">
        <f>IF(O388="zákl. přenesená",K388,0)</f>
        <v>0</v>
      </c>
      <c r="BH388" s="218">
        <f>IF(O388="sníž. přenesená",K388,0)</f>
        <v>0</v>
      </c>
      <c r="BI388" s="218">
        <f>IF(O388="nulová",K388,0)</f>
        <v>0</v>
      </c>
      <c r="BJ388" s="19" t="s">
        <v>87</v>
      </c>
      <c r="BK388" s="218">
        <f>ROUND(P388*H388,2)</f>
        <v>0</v>
      </c>
      <c r="BL388" s="19" t="s">
        <v>185</v>
      </c>
      <c r="BM388" s="217" t="s">
        <v>1906</v>
      </c>
    </row>
    <row r="389" s="2" customFormat="1">
      <c r="A389" s="38"/>
      <c r="B389" s="39"/>
      <c r="C389" s="38"/>
      <c r="D389" s="219" t="s">
        <v>177</v>
      </c>
      <c r="E389" s="38"/>
      <c r="F389" s="220" t="s">
        <v>1312</v>
      </c>
      <c r="G389" s="38"/>
      <c r="H389" s="38"/>
      <c r="I389" s="134"/>
      <c r="J389" s="134"/>
      <c r="K389" s="38"/>
      <c r="L389" s="38"/>
      <c r="M389" s="39"/>
      <c r="N389" s="221"/>
      <c r="O389" s="222"/>
      <c r="P389" s="77"/>
      <c r="Q389" s="77"/>
      <c r="R389" s="77"/>
      <c r="S389" s="77"/>
      <c r="T389" s="77"/>
      <c r="U389" s="77"/>
      <c r="V389" s="77"/>
      <c r="W389" s="77"/>
      <c r="X389" s="78"/>
      <c r="Y389" s="38"/>
      <c r="Z389" s="38"/>
      <c r="AA389" s="38"/>
      <c r="AB389" s="38"/>
      <c r="AC389" s="38"/>
      <c r="AD389" s="38"/>
      <c r="AE389" s="38"/>
      <c r="AT389" s="19" t="s">
        <v>177</v>
      </c>
      <c r="AU389" s="19" t="s">
        <v>89</v>
      </c>
    </row>
    <row r="390" s="2" customFormat="1">
      <c r="A390" s="38"/>
      <c r="B390" s="39"/>
      <c r="C390" s="38"/>
      <c r="D390" s="219" t="s">
        <v>288</v>
      </c>
      <c r="E390" s="38"/>
      <c r="F390" s="223" t="s">
        <v>1313</v>
      </c>
      <c r="G390" s="38"/>
      <c r="H390" s="38"/>
      <c r="I390" s="134"/>
      <c r="J390" s="134"/>
      <c r="K390" s="38"/>
      <c r="L390" s="38"/>
      <c r="M390" s="39"/>
      <c r="N390" s="221"/>
      <c r="O390" s="222"/>
      <c r="P390" s="77"/>
      <c r="Q390" s="77"/>
      <c r="R390" s="77"/>
      <c r="S390" s="77"/>
      <c r="T390" s="77"/>
      <c r="U390" s="77"/>
      <c r="V390" s="77"/>
      <c r="W390" s="77"/>
      <c r="X390" s="78"/>
      <c r="Y390" s="38"/>
      <c r="Z390" s="38"/>
      <c r="AA390" s="38"/>
      <c r="AB390" s="38"/>
      <c r="AC390" s="38"/>
      <c r="AD390" s="38"/>
      <c r="AE390" s="38"/>
      <c r="AT390" s="19" t="s">
        <v>288</v>
      </c>
      <c r="AU390" s="19" t="s">
        <v>89</v>
      </c>
    </row>
    <row r="391" s="12" customFormat="1" ht="25.92" customHeight="1">
      <c r="A391" s="12"/>
      <c r="B391" s="190"/>
      <c r="C391" s="12"/>
      <c r="D391" s="191" t="s">
        <v>79</v>
      </c>
      <c r="E391" s="192" t="s">
        <v>434</v>
      </c>
      <c r="F391" s="192" t="s">
        <v>435</v>
      </c>
      <c r="G391" s="12"/>
      <c r="H391" s="12"/>
      <c r="I391" s="193"/>
      <c r="J391" s="193"/>
      <c r="K391" s="194">
        <f>BK391</f>
        <v>0</v>
      </c>
      <c r="L391" s="12"/>
      <c r="M391" s="190"/>
      <c r="N391" s="195"/>
      <c r="O391" s="196"/>
      <c r="P391" s="196"/>
      <c r="Q391" s="197">
        <f>Q392+Q436+Q512+Q564+Q573+Q597+Q637+Q665+Q669+Q672</f>
        <v>0</v>
      </c>
      <c r="R391" s="197">
        <f>R392+R436+R512+R564+R573+R597+R637+R665+R669+R672</f>
        <v>0</v>
      </c>
      <c r="S391" s="196"/>
      <c r="T391" s="198">
        <f>T392+T436+T512+T564+T573+T597+T637+T665+T669+T672</f>
        <v>0</v>
      </c>
      <c r="U391" s="196"/>
      <c r="V391" s="198">
        <f>V392+V436+V512+V564+V573+V597+V637+V665+V669+V672</f>
        <v>9.2079150199999997</v>
      </c>
      <c r="W391" s="196"/>
      <c r="X391" s="199">
        <f>X392+X436+X512+X564+X573+X597+X637+X665+X669+X672</f>
        <v>0</v>
      </c>
      <c r="Y391" s="12"/>
      <c r="Z391" s="12"/>
      <c r="AA391" s="12"/>
      <c r="AB391" s="12"/>
      <c r="AC391" s="12"/>
      <c r="AD391" s="12"/>
      <c r="AE391" s="12"/>
      <c r="AR391" s="191" t="s">
        <v>89</v>
      </c>
      <c r="AT391" s="200" t="s">
        <v>79</v>
      </c>
      <c r="AU391" s="200" t="s">
        <v>80</v>
      </c>
      <c r="AY391" s="191" t="s">
        <v>167</v>
      </c>
      <c r="BK391" s="201">
        <f>BK392+BK436+BK512+BK564+BK573+BK597+BK637+BK665+BK669+BK672</f>
        <v>0</v>
      </c>
    </row>
    <row r="392" s="12" customFormat="1" ht="22.8" customHeight="1">
      <c r="A392" s="12"/>
      <c r="B392" s="190"/>
      <c r="C392" s="12"/>
      <c r="D392" s="191" t="s">
        <v>79</v>
      </c>
      <c r="E392" s="202" t="s">
        <v>1190</v>
      </c>
      <c r="F392" s="202" t="s">
        <v>1191</v>
      </c>
      <c r="G392" s="12"/>
      <c r="H392" s="12"/>
      <c r="I392" s="193"/>
      <c r="J392" s="193"/>
      <c r="K392" s="203">
        <f>BK392</f>
        <v>0</v>
      </c>
      <c r="L392" s="12"/>
      <c r="M392" s="190"/>
      <c r="N392" s="195"/>
      <c r="O392" s="196"/>
      <c r="P392" s="196"/>
      <c r="Q392" s="197">
        <f>SUM(Q393:Q435)</f>
        <v>0</v>
      </c>
      <c r="R392" s="197">
        <f>SUM(R393:R435)</f>
        <v>0</v>
      </c>
      <c r="S392" s="196"/>
      <c r="T392" s="198">
        <f>SUM(T393:T435)</f>
        <v>0</v>
      </c>
      <c r="U392" s="196"/>
      <c r="V392" s="198">
        <f>SUM(V393:V435)</f>
        <v>2.2272927</v>
      </c>
      <c r="W392" s="196"/>
      <c r="X392" s="199">
        <f>SUM(X393:X435)</f>
        <v>0</v>
      </c>
      <c r="Y392" s="12"/>
      <c r="Z392" s="12"/>
      <c r="AA392" s="12"/>
      <c r="AB392" s="12"/>
      <c r="AC392" s="12"/>
      <c r="AD392" s="12"/>
      <c r="AE392" s="12"/>
      <c r="AR392" s="191" t="s">
        <v>89</v>
      </c>
      <c r="AT392" s="200" t="s">
        <v>79</v>
      </c>
      <c r="AU392" s="200" t="s">
        <v>87</v>
      </c>
      <c r="AY392" s="191" t="s">
        <v>167</v>
      </c>
      <c r="BK392" s="201">
        <f>SUM(BK393:BK435)</f>
        <v>0</v>
      </c>
    </row>
    <row r="393" s="2" customFormat="1" ht="24" customHeight="1">
      <c r="A393" s="38"/>
      <c r="B393" s="204"/>
      <c r="C393" s="205" t="s">
        <v>878</v>
      </c>
      <c r="D393" s="205" t="s">
        <v>170</v>
      </c>
      <c r="E393" s="206" t="s">
        <v>1193</v>
      </c>
      <c r="F393" s="207" t="s">
        <v>1194</v>
      </c>
      <c r="G393" s="208" t="s">
        <v>305</v>
      </c>
      <c r="H393" s="209">
        <v>313.80000000000001</v>
      </c>
      <c r="I393" s="210"/>
      <c r="J393" s="210"/>
      <c r="K393" s="211">
        <f>ROUND(P393*H393,2)</f>
        <v>0</v>
      </c>
      <c r="L393" s="207" t="s">
        <v>174</v>
      </c>
      <c r="M393" s="39"/>
      <c r="N393" s="212" t="s">
        <v>1</v>
      </c>
      <c r="O393" s="213" t="s">
        <v>43</v>
      </c>
      <c r="P393" s="214">
        <f>I393+J393</f>
        <v>0</v>
      </c>
      <c r="Q393" s="214">
        <f>ROUND(I393*H393,2)</f>
        <v>0</v>
      </c>
      <c r="R393" s="214">
        <f>ROUND(J393*H393,2)</f>
        <v>0</v>
      </c>
      <c r="S393" s="77"/>
      <c r="T393" s="215">
        <f>S393*H393</f>
        <v>0</v>
      </c>
      <c r="U393" s="215">
        <v>0.00040000000000000002</v>
      </c>
      <c r="V393" s="215">
        <f>U393*H393</f>
        <v>0.12552000000000002</v>
      </c>
      <c r="W393" s="215">
        <v>0</v>
      </c>
      <c r="X393" s="216">
        <f>W393*H393</f>
        <v>0</v>
      </c>
      <c r="Y393" s="38"/>
      <c r="Z393" s="38"/>
      <c r="AA393" s="38"/>
      <c r="AB393" s="38"/>
      <c r="AC393" s="38"/>
      <c r="AD393" s="38"/>
      <c r="AE393" s="38"/>
      <c r="AR393" s="217" t="s">
        <v>246</v>
      </c>
      <c r="AT393" s="217" t="s">
        <v>170</v>
      </c>
      <c r="AU393" s="217" t="s">
        <v>89</v>
      </c>
      <c r="AY393" s="19" t="s">
        <v>167</v>
      </c>
      <c r="BE393" s="218">
        <f>IF(O393="základní",K393,0)</f>
        <v>0</v>
      </c>
      <c r="BF393" s="218">
        <f>IF(O393="snížená",K393,0)</f>
        <v>0</v>
      </c>
      <c r="BG393" s="218">
        <f>IF(O393="zákl. přenesená",K393,0)</f>
        <v>0</v>
      </c>
      <c r="BH393" s="218">
        <f>IF(O393="sníž. přenesená",K393,0)</f>
        <v>0</v>
      </c>
      <c r="BI393" s="218">
        <f>IF(O393="nulová",K393,0)</f>
        <v>0</v>
      </c>
      <c r="BJ393" s="19" t="s">
        <v>87</v>
      </c>
      <c r="BK393" s="218">
        <f>ROUND(P393*H393,2)</f>
        <v>0</v>
      </c>
      <c r="BL393" s="19" t="s">
        <v>246</v>
      </c>
      <c r="BM393" s="217" t="s">
        <v>1907</v>
      </c>
    </row>
    <row r="394" s="2" customFormat="1">
      <c r="A394" s="38"/>
      <c r="B394" s="39"/>
      <c r="C394" s="38"/>
      <c r="D394" s="219" t="s">
        <v>177</v>
      </c>
      <c r="E394" s="38"/>
      <c r="F394" s="220" t="s">
        <v>1196</v>
      </c>
      <c r="G394" s="38"/>
      <c r="H394" s="38"/>
      <c r="I394" s="134"/>
      <c r="J394" s="134"/>
      <c r="K394" s="38"/>
      <c r="L394" s="38"/>
      <c r="M394" s="39"/>
      <c r="N394" s="221"/>
      <c r="O394" s="222"/>
      <c r="P394" s="77"/>
      <c r="Q394" s="77"/>
      <c r="R394" s="77"/>
      <c r="S394" s="77"/>
      <c r="T394" s="77"/>
      <c r="U394" s="77"/>
      <c r="V394" s="77"/>
      <c r="W394" s="77"/>
      <c r="X394" s="78"/>
      <c r="Y394" s="38"/>
      <c r="Z394" s="38"/>
      <c r="AA394" s="38"/>
      <c r="AB394" s="38"/>
      <c r="AC394" s="38"/>
      <c r="AD394" s="38"/>
      <c r="AE394" s="38"/>
      <c r="AT394" s="19" t="s">
        <v>177</v>
      </c>
      <c r="AU394" s="19" t="s">
        <v>89</v>
      </c>
    </row>
    <row r="395" s="2" customFormat="1">
      <c r="A395" s="38"/>
      <c r="B395" s="39"/>
      <c r="C395" s="38"/>
      <c r="D395" s="219" t="s">
        <v>288</v>
      </c>
      <c r="E395" s="38"/>
      <c r="F395" s="223" t="s">
        <v>1197</v>
      </c>
      <c r="G395" s="38"/>
      <c r="H395" s="38"/>
      <c r="I395" s="134"/>
      <c r="J395" s="134"/>
      <c r="K395" s="38"/>
      <c r="L395" s="38"/>
      <c r="M395" s="39"/>
      <c r="N395" s="221"/>
      <c r="O395" s="222"/>
      <c r="P395" s="77"/>
      <c r="Q395" s="77"/>
      <c r="R395" s="77"/>
      <c r="S395" s="77"/>
      <c r="T395" s="77"/>
      <c r="U395" s="77"/>
      <c r="V395" s="77"/>
      <c r="W395" s="77"/>
      <c r="X395" s="78"/>
      <c r="Y395" s="38"/>
      <c r="Z395" s="38"/>
      <c r="AA395" s="38"/>
      <c r="AB395" s="38"/>
      <c r="AC395" s="38"/>
      <c r="AD395" s="38"/>
      <c r="AE395" s="38"/>
      <c r="AT395" s="19" t="s">
        <v>288</v>
      </c>
      <c r="AU395" s="19" t="s">
        <v>89</v>
      </c>
    </row>
    <row r="396" s="13" customFormat="1">
      <c r="A396" s="13"/>
      <c r="B396" s="228"/>
      <c r="C396" s="13"/>
      <c r="D396" s="219" t="s">
        <v>291</v>
      </c>
      <c r="E396" s="229" t="s">
        <v>1</v>
      </c>
      <c r="F396" s="230" t="s">
        <v>1908</v>
      </c>
      <c r="G396" s="13"/>
      <c r="H396" s="231">
        <v>24</v>
      </c>
      <c r="I396" s="232"/>
      <c r="J396" s="232"/>
      <c r="K396" s="13"/>
      <c r="L396" s="13"/>
      <c r="M396" s="228"/>
      <c r="N396" s="233"/>
      <c r="O396" s="234"/>
      <c r="P396" s="234"/>
      <c r="Q396" s="234"/>
      <c r="R396" s="234"/>
      <c r="S396" s="234"/>
      <c r="T396" s="234"/>
      <c r="U396" s="234"/>
      <c r="V396" s="234"/>
      <c r="W396" s="234"/>
      <c r="X396" s="235"/>
      <c r="Y396" s="13"/>
      <c r="Z396" s="13"/>
      <c r="AA396" s="13"/>
      <c r="AB396" s="13"/>
      <c r="AC396" s="13"/>
      <c r="AD396" s="13"/>
      <c r="AE396" s="13"/>
      <c r="AT396" s="229" t="s">
        <v>291</v>
      </c>
      <c r="AU396" s="229" t="s">
        <v>89</v>
      </c>
      <c r="AV396" s="13" t="s">
        <v>89</v>
      </c>
      <c r="AW396" s="13" t="s">
        <v>4</v>
      </c>
      <c r="AX396" s="13" t="s">
        <v>80</v>
      </c>
      <c r="AY396" s="229" t="s">
        <v>167</v>
      </c>
    </row>
    <row r="397" s="13" customFormat="1">
      <c r="A397" s="13"/>
      <c r="B397" s="228"/>
      <c r="C397" s="13"/>
      <c r="D397" s="219" t="s">
        <v>291</v>
      </c>
      <c r="E397" s="229" t="s">
        <v>1</v>
      </c>
      <c r="F397" s="230" t="s">
        <v>1909</v>
      </c>
      <c r="G397" s="13"/>
      <c r="H397" s="231">
        <v>289.80000000000001</v>
      </c>
      <c r="I397" s="232"/>
      <c r="J397" s="232"/>
      <c r="K397" s="13"/>
      <c r="L397" s="13"/>
      <c r="M397" s="228"/>
      <c r="N397" s="233"/>
      <c r="O397" s="234"/>
      <c r="P397" s="234"/>
      <c r="Q397" s="234"/>
      <c r="R397" s="234"/>
      <c r="S397" s="234"/>
      <c r="T397" s="234"/>
      <c r="U397" s="234"/>
      <c r="V397" s="234"/>
      <c r="W397" s="234"/>
      <c r="X397" s="235"/>
      <c r="Y397" s="13"/>
      <c r="Z397" s="13"/>
      <c r="AA397" s="13"/>
      <c r="AB397" s="13"/>
      <c r="AC397" s="13"/>
      <c r="AD397" s="13"/>
      <c r="AE397" s="13"/>
      <c r="AT397" s="229" t="s">
        <v>291</v>
      </c>
      <c r="AU397" s="229" t="s">
        <v>89</v>
      </c>
      <c r="AV397" s="13" t="s">
        <v>89</v>
      </c>
      <c r="AW397" s="13" t="s">
        <v>4</v>
      </c>
      <c r="AX397" s="13" t="s">
        <v>80</v>
      </c>
      <c r="AY397" s="229" t="s">
        <v>167</v>
      </c>
    </row>
    <row r="398" s="14" customFormat="1">
      <c r="A398" s="14"/>
      <c r="B398" s="236"/>
      <c r="C398" s="14"/>
      <c r="D398" s="219" t="s">
        <v>291</v>
      </c>
      <c r="E398" s="237" t="s">
        <v>1</v>
      </c>
      <c r="F398" s="238" t="s">
        <v>294</v>
      </c>
      <c r="G398" s="14"/>
      <c r="H398" s="239">
        <v>313.80000000000001</v>
      </c>
      <c r="I398" s="240"/>
      <c r="J398" s="240"/>
      <c r="K398" s="14"/>
      <c r="L398" s="14"/>
      <c r="M398" s="236"/>
      <c r="N398" s="241"/>
      <c r="O398" s="242"/>
      <c r="P398" s="242"/>
      <c r="Q398" s="242"/>
      <c r="R398" s="242"/>
      <c r="S398" s="242"/>
      <c r="T398" s="242"/>
      <c r="U398" s="242"/>
      <c r="V398" s="242"/>
      <c r="W398" s="242"/>
      <c r="X398" s="243"/>
      <c r="Y398" s="14"/>
      <c r="Z398" s="14"/>
      <c r="AA398" s="14"/>
      <c r="AB398" s="14"/>
      <c r="AC398" s="14"/>
      <c r="AD398" s="14"/>
      <c r="AE398" s="14"/>
      <c r="AT398" s="237" t="s">
        <v>291</v>
      </c>
      <c r="AU398" s="237" t="s">
        <v>89</v>
      </c>
      <c r="AV398" s="14" t="s">
        <v>185</v>
      </c>
      <c r="AW398" s="14" t="s">
        <v>4</v>
      </c>
      <c r="AX398" s="14" t="s">
        <v>87</v>
      </c>
      <c r="AY398" s="237" t="s">
        <v>167</v>
      </c>
    </row>
    <row r="399" s="2" customFormat="1" ht="24" customHeight="1">
      <c r="A399" s="38"/>
      <c r="B399" s="204"/>
      <c r="C399" s="260" t="s">
        <v>884</v>
      </c>
      <c r="D399" s="260" t="s">
        <v>648</v>
      </c>
      <c r="E399" s="261" t="s">
        <v>1910</v>
      </c>
      <c r="F399" s="262" t="s">
        <v>1911</v>
      </c>
      <c r="G399" s="263" t="s">
        <v>305</v>
      </c>
      <c r="H399" s="264">
        <v>499.67500000000001</v>
      </c>
      <c r="I399" s="265"/>
      <c r="J399" s="266"/>
      <c r="K399" s="267">
        <f>ROUND(P399*H399,2)</f>
        <v>0</v>
      </c>
      <c r="L399" s="262" t="s">
        <v>174</v>
      </c>
      <c r="M399" s="268"/>
      <c r="N399" s="269" t="s">
        <v>1</v>
      </c>
      <c r="O399" s="213" t="s">
        <v>43</v>
      </c>
      <c r="P399" s="214">
        <f>I399+J399</f>
        <v>0</v>
      </c>
      <c r="Q399" s="214">
        <f>ROUND(I399*H399,2)</f>
        <v>0</v>
      </c>
      <c r="R399" s="214">
        <f>ROUND(J399*H399,2)</f>
        <v>0</v>
      </c>
      <c r="S399" s="77"/>
      <c r="T399" s="215">
        <f>S399*H399</f>
        <v>0</v>
      </c>
      <c r="U399" s="215">
        <v>0.0038800000000000002</v>
      </c>
      <c r="V399" s="215">
        <f>U399*H399</f>
        <v>1.9387390000000002</v>
      </c>
      <c r="W399" s="215">
        <v>0</v>
      </c>
      <c r="X399" s="216">
        <f>W399*H399</f>
        <v>0</v>
      </c>
      <c r="Y399" s="38"/>
      <c r="Z399" s="38"/>
      <c r="AA399" s="38"/>
      <c r="AB399" s="38"/>
      <c r="AC399" s="38"/>
      <c r="AD399" s="38"/>
      <c r="AE399" s="38"/>
      <c r="AR399" s="217" t="s">
        <v>370</v>
      </c>
      <c r="AT399" s="217" t="s">
        <v>648</v>
      </c>
      <c r="AU399" s="217" t="s">
        <v>89</v>
      </c>
      <c r="AY399" s="19" t="s">
        <v>167</v>
      </c>
      <c r="BE399" s="218">
        <f>IF(O399="základní",K399,0)</f>
        <v>0</v>
      </c>
      <c r="BF399" s="218">
        <f>IF(O399="snížená",K399,0)</f>
        <v>0</v>
      </c>
      <c r="BG399" s="218">
        <f>IF(O399="zákl. přenesená",K399,0)</f>
        <v>0</v>
      </c>
      <c r="BH399" s="218">
        <f>IF(O399="sníž. přenesená",K399,0)</f>
        <v>0</v>
      </c>
      <c r="BI399" s="218">
        <f>IF(O399="nulová",K399,0)</f>
        <v>0</v>
      </c>
      <c r="BJ399" s="19" t="s">
        <v>87</v>
      </c>
      <c r="BK399" s="218">
        <f>ROUND(P399*H399,2)</f>
        <v>0</v>
      </c>
      <c r="BL399" s="19" t="s">
        <v>246</v>
      </c>
      <c r="BM399" s="217" t="s">
        <v>1912</v>
      </c>
    </row>
    <row r="400" s="2" customFormat="1">
      <c r="A400" s="38"/>
      <c r="B400" s="39"/>
      <c r="C400" s="38"/>
      <c r="D400" s="219" t="s">
        <v>177</v>
      </c>
      <c r="E400" s="38"/>
      <c r="F400" s="220" t="s">
        <v>1911</v>
      </c>
      <c r="G400" s="38"/>
      <c r="H400" s="38"/>
      <c r="I400" s="134"/>
      <c r="J400" s="134"/>
      <c r="K400" s="38"/>
      <c r="L400" s="38"/>
      <c r="M400" s="39"/>
      <c r="N400" s="221"/>
      <c r="O400" s="222"/>
      <c r="P400" s="77"/>
      <c r="Q400" s="77"/>
      <c r="R400" s="77"/>
      <c r="S400" s="77"/>
      <c r="T400" s="77"/>
      <c r="U400" s="77"/>
      <c r="V400" s="77"/>
      <c r="W400" s="77"/>
      <c r="X400" s="78"/>
      <c r="Y400" s="38"/>
      <c r="Z400" s="38"/>
      <c r="AA400" s="38"/>
      <c r="AB400" s="38"/>
      <c r="AC400" s="38"/>
      <c r="AD400" s="38"/>
      <c r="AE400" s="38"/>
      <c r="AT400" s="19" t="s">
        <v>177</v>
      </c>
      <c r="AU400" s="19" t="s">
        <v>89</v>
      </c>
    </row>
    <row r="401" s="13" customFormat="1">
      <c r="A401" s="13"/>
      <c r="B401" s="228"/>
      <c r="C401" s="13"/>
      <c r="D401" s="219" t="s">
        <v>291</v>
      </c>
      <c r="E401" s="229" t="s">
        <v>1</v>
      </c>
      <c r="F401" s="230" t="s">
        <v>1913</v>
      </c>
      <c r="G401" s="13"/>
      <c r="H401" s="231">
        <v>434.5</v>
      </c>
      <c r="I401" s="232"/>
      <c r="J401" s="232"/>
      <c r="K401" s="13"/>
      <c r="L401" s="13"/>
      <c r="M401" s="228"/>
      <c r="N401" s="233"/>
      <c r="O401" s="234"/>
      <c r="P401" s="234"/>
      <c r="Q401" s="234"/>
      <c r="R401" s="234"/>
      <c r="S401" s="234"/>
      <c r="T401" s="234"/>
      <c r="U401" s="234"/>
      <c r="V401" s="234"/>
      <c r="W401" s="234"/>
      <c r="X401" s="235"/>
      <c r="Y401" s="13"/>
      <c r="Z401" s="13"/>
      <c r="AA401" s="13"/>
      <c r="AB401" s="13"/>
      <c r="AC401" s="13"/>
      <c r="AD401" s="13"/>
      <c r="AE401" s="13"/>
      <c r="AT401" s="229" t="s">
        <v>291</v>
      </c>
      <c r="AU401" s="229" t="s">
        <v>89</v>
      </c>
      <c r="AV401" s="13" t="s">
        <v>89</v>
      </c>
      <c r="AW401" s="13" t="s">
        <v>4</v>
      </c>
      <c r="AX401" s="13" t="s">
        <v>80</v>
      </c>
      <c r="AY401" s="229" t="s">
        <v>167</v>
      </c>
    </row>
    <row r="402" s="14" customFormat="1">
      <c r="A402" s="14"/>
      <c r="B402" s="236"/>
      <c r="C402" s="14"/>
      <c r="D402" s="219" t="s">
        <v>291</v>
      </c>
      <c r="E402" s="237" t="s">
        <v>1</v>
      </c>
      <c r="F402" s="238" t="s">
        <v>294</v>
      </c>
      <c r="G402" s="14"/>
      <c r="H402" s="239">
        <v>434.5</v>
      </c>
      <c r="I402" s="240"/>
      <c r="J402" s="240"/>
      <c r="K402" s="14"/>
      <c r="L402" s="14"/>
      <c r="M402" s="236"/>
      <c r="N402" s="241"/>
      <c r="O402" s="242"/>
      <c r="P402" s="242"/>
      <c r="Q402" s="242"/>
      <c r="R402" s="242"/>
      <c r="S402" s="242"/>
      <c r="T402" s="242"/>
      <c r="U402" s="242"/>
      <c r="V402" s="242"/>
      <c r="W402" s="242"/>
      <c r="X402" s="243"/>
      <c r="Y402" s="14"/>
      <c r="Z402" s="14"/>
      <c r="AA402" s="14"/>
      <c r="AB402" s="14"/>
      <c r="AC402" s="14"/>
      <c r="AD402" s="14"/>
      <c r="AE402" s="14"/>
      <c r="AT402" s="237" t="s">
        <v>291</v>
      </c>
      <c r="AU402" s="237" t="s">
        <v>89</v>
      </c>
      <c r="AV402" s="14" t="s">
        <v>185</v>
      </c>
      <c r="AW402" s="14" t="s">
        <v>4</v>
      </c>
      <c r="AX402" s="14" t="s">
        <v>87</v>
      </c>
      <c r="AY402" s="237" t="s">
        <v>167</v>
      </c>
    </row>
    <row r="403" s="13" customFormat="1">
      <c r="A403" s="13"/>
      <c r="B403" s="228"/>
      <c r="C403" s="13"/>
      <c r="D403" s="219" t="s">
        <v>291</v>
      </c>
      <c r="E403" s="13"/>
      <c r="F403" s="230" t="s">
        <v>1914</v>
      </c>
      <c r="G403" s="13"/>
      <c r="H403" s="231">
        <v>499.67500000000001</v>
      </c>
      <c r="I403" s="232"/>
      <c r="J403" s="232"/>
      <c r="K403" s="13"/>
      <c r="L403" s="13"/>
      <c r="M403" s="228"/>
      <c r="N403" s="233"/>
      <c r="O403" s="234"/>
      <c r="P403" s="234"/>
      <c r="Q403" s="234"/>
      <c r="R403" s="234"/>
      <c r="S403" s="234"/>
      <c r="T403" s="234"/>
      <c r="U403" s="234"/>
      <c r="V403" s="234"/>
      <c r="W403" s="234"/>
      <c r="X403" s="235"/>
      <c r="Y403" s="13"/>
      <c r="Z403" s="13"/>
      <c r="AA403" s="13"/>
      <c r="AB403" s="13"/>
      <c r="AC403" s="13"/>
      <c r="AD403" s="13"/>
      <c r="AE403" s="13"/>
      <c r="AT403" s="229" t="s">
        <v>291</v>
      </c>
      <c r="AU403" s="229" t="s">
        <v>89</v>
      </c>
      <c r="AV403" s="13" t="s">
        <v>89</v>
      </c>
      <c r="AW403" s="13" t="s">
        <v>3</v>
      </c>
      <c r="AX403" s="13" t="s">
        <v>87</v>
      </c>
      <c r="AY403" s="229" t="s">
        <v>167</v>
      </c>
    </row>
    <row r="404" s="2" customFormat="1" ht="24" customHeight="1">
      <c r="A404" s="38"/>
      <c r="B404" s="204"/>
      <c r="C404" s="205" t="s">
        <v>890</v>
      </c>
      <c r="D404" s="205" t="s">
        <v>170</v>
      </c>
      <c r="E404" s="206" t="s">
        <v>1915</v>
      </c>
      <c r="F404" s="207" t="s">
        <v>1916</v>
      </c>
      <c r="G404" s="208" t="s">
        <v>305</v>
      </c>
      <c r="H404" s="209">
        <v>120.7</v>
      </c>
      <c r="I404" s="210"/>
      <c r="J404" s="210"/>
      <c r="K404" s="211">
        <f>ROUND(P404*H404,2)</f>
        <v>0</v>
      </c>
      <c r="L404" s="207" t="s">
        <v>174</v>
      </c>
      <c r="M404" s="39"/>
      <c r="N404" s="212" t="s">
        <v>1</v>
      </c>
      <c r="O404" s="213" t="s">
        <v>43</v>
      </c>
      <c r="P404" s="214">
        <f>I404+J404</f>
        <v>0</v>
      </c>
      <c r="Q404" s="214">
        <f>ROUND(I404*H404,2)</f>
        <v>0</v>
      </c>
      <c r="R404" s="214">
        <f>ROUND(J404*H404,2)</f>
        <v>0</v>
      </c>
      <c r="S404" s="77"/>
      <c r="T404" s="215">
        <f>S404*H404</f>
        <v>0</v>
      </c>
      <c r="U404" s="215">
        <v>0.00040000000000000002</v>
      </c>
      <c r="V404" s="215">
        <f>U404*H404</f>
        <v>0.048280000000000003</v>
      </c>
      <c r="W404" s="215">
        <v>0</v>
      </c>
      <c r="X404" s="216">
        <f>W404*H404</f>
        <v>0</v>
      </c>
      <c r="Y404" s="38"/>
      <c r="Z404" s="38"/>
      <c r="AA404" s="38"/>
      <c r="AB404" s="38"/>
      <c r="AC404" s="38"/>
      <c r="AD404" s="38"/>
      <c r="AE404" s="38"/>
      <c r="AR404" s="217" t="s">
        <v>246</v>
      </c>
      <c r="AT404" s="217" t="s">
        <v>170</v>
      </c>
      <c r="AU404" s="217" t="s">
        <v>89</v>
      </c>
      <c r="AY404" s="19" t="s">
        <v>167</v>
      </c>
      <c r="BE404" s="218">
        <f>IF(O404="základní",K404,0)</f>
        <v>0</v>
      </c>
      <c r="BF404" s="218">
        <f>IF(O404="snížená",K404,0)</f>
        <v>0</v>
      </c>
      <c r="BG404" s="218">
        <f>IF(O404="zákl. přenesená",K404,0)</f>
        <v>0</v>
      </c>
      <c r="BH404" s="218">
        <f>IF(O404="sníž. přenesená",K404,0)</f>
        <v>0</v>
      </c>
      <c r="BI404" s="218">
        <f>IF(O404="nulová",K404,0)</f>
        <v>0</v>
      </c>
      <c r="BJ404" s="19" t="s">
        <v>87</v>
      </c>
      <c r="BK404" s="218">
        <f>ROUND(P404*H404,2)</f>
        <v>0</v>
      </c>
      <c r="BL404" s="19" t="s">
        <v>246</v>
      </c>
      <c r="BM404" s="217" t="s">
        <v>1917</v>
      </c>
    </row>
    <row r="405" s="2" customFormat="1">
      <c r="A405" s="38"/>
      <c r="B405" s="39"/>
      <c r="C405" s="38"/>
      <c r="D405" s="219" t="s">
        <v>177</v>
      </c>
      <c r="E405" s="38"/>
      <c r="F405" s="220" t="s">
        <v>1918</v>
      </c>
      <c r="G405" s="38"/>
      <c r="H405" s="38"/>
      <c r="I405" s="134"/>
      <c r="J405" s="134"/>
      <c r="K405" s="38"/>
      <c r="L405" s="38"/>
      <c r="M405" s="39"/>
      <c r="N405" s="221"/>
      <c r="O405" s="222"/>
      <c r="P405" s="77"/>
      <c r="Q405" s="77"/>
      <c r="R405" s="77"/>
      <c r="S405" s="77"/>
      <c r="T405" s="77"/>
      <c r="U405" s="77"/>
      <c r="V405" s="77"/>
      <c r="W405" s="77"/>
      <c r="X405" s="78"/>
      <c r="Y405" s="38"/>
      <c r="Z405" s="38"/>
      <c r="AA405" s="38"/>
      <c r="AB405" s="38"/>
      <c r="AC405" s="38"/>
      <c r="AD405" s="38"/>
      <c r="AE405" s="38"/>
      <c r="AT405" s="19" t="s">
        <v>177</v>
      </c>
      <c r="AU405" s="19" t="s">
        <v>89</v>
      </c>
    </row>
    <row r="406" s="2" customFormat="1">
      <c r="A406" s="38"/>
      <c r="B406" s="39"/>
      <c r="C406" s="38"/>
      <c r="D406" s="219" t="s">
        <v>288</v>
      </c>
      <c r="E406" s="38"/>
      <c r="F406" s="223" t="s">
        <v>1197</v>
      </c>
      <c r="G406" s="38"/>
      <c r="H406" s="38"/>
      <c r="I406" s="134"/>
      <c r="J406" s="134"/>
      <c r="K406" s="38"/>
      <c r="L406" s="38"/>
      <c r="M406" s="39"/>
      <c r="N406" s="221"/>
      <c r="O406" s="222"/>
      <c r="P406" s="77"/>
      <c r="Q406" s="77"/>
      <c r="R406" s="77"/>
      <c r="S406" s="77"/>
      <c r="T406" s="77"/>
      <c r="U406" s="77"/>
      <c r="V406" s="77"/>
      <c r="W406" s="77"/>
      <c r="X406" s="78"/>
      <c r="Y406" s="38"/>
      <c r="Z406" s="38"/>
      <c r="AA406" s="38"/>
      <c r="AB406" s="38"/>
      <c r="AC406" s="38"/>
      <c r="AD406" s="38"/>
      <c r="AE406" s="38"/>
      <c r="AT406" s="19" t="s">
        <v>288</v>
      </c>
      <c r="AU406" s="19" t="s">
        <v>89</v>
      </c>
    </row>
    <row r="407" s="13" customFormat="1">
      <c r="A407" s="13"/>
      <c r="B407" s="228"/>
      <c r="C407" s="13"/>
      <c r="D407" s="219" t="s">
        <v>291</v>
      </c>
      <c r="E407" s="229" t="s">
        <v>1</v>
      </c>
      <c r="F407" s="230" t="s">
        <v>1919</v>
      </c>
      <c r="G407" s="13"/>
      <c r="H407" s="231">
        <v>120.7</v>
      </c>
      <c r="I407" s="232"/>
      <c r="J407" s="232"/>
      <c r="K407" s="13"/>
      <c r="L407" s="13"/>
      <c r="M407" s="228"/>
      <c r="N407" s="233"/>
      <c r="O407" s="234"/>
      <c r="P407" s="234"/>
      <c r="Q407" s="234"/>
      <c r="R407" s="234"/>
      <c r="S407" s="234"/>
      <c r="T407" s="234"/>
      <c r="U407" s="234"/>
      <c r="V407" s="234"/>
      <c r="W407" s="234"/>
      <c r="X407" s="235"/>
      <c r="Y407" s="13"/>
      <c r="Z407" s="13"/>
      <c r="AA407" s="13"/>
      <c r="AB407" s="13"/>
      <c r="AC407" s="13"/>
      <c r="AD407" s="13"/>
      <c r="AE407" s="13"/>
      <c r="AT407" s="229" t="s">
        <v>291</v>
      </c>
      <c r="AU407" s="229" t="s">
        <v>89</v>
      </c>
      <c r="AV407" s="13" t="s">
        <v>89</v>
      </c>
      <c r="AW407" s="13" t="s">
        <v>4</v>
      </c>
      <c r="AX407" s="13" t="s">
        <v>87</v>
      </c>
      <c r="AY407" s="229" t="s">
        <v>167</v>
      </c>
    </row>
    <row r="408" s="2" customFormat="1" ht="24" customHeight="1">
      <c r="A408" s="38"/>
      <c r="B408" s="204"/>
      <c r="C408" s="205" t="s">
        <v>897</v>
      </c>
      <c r="D408" s="205" t="s">
        <v>170</v>
      </c>
      <c r="E408" s="206" t="s">
        <v>1211</v>
      </c>
      <c r="F408" s="207" t="s">
        <v>1212</v>
      </c>
      <c r="G408" s="208" t="s">
        <v>305</v>
      </c>
      <c r="H408" s="209">
        <v>313.80000000000001</v>
      </c>
      <c r="I408" s="210"/>
      <c r="J408" s="210"/>
      <c r="K408" s="211">
        <f>ROUND(P408*H408,2)</f>
        <v>0</v>
      </c>
      <c r="L408" s="207" t="s">
        <v>174</v>
      </c>
      <c r="M408" s="39"/>
      <c r="N408" s="212" t="s">
        <v>1</v>
      </c>
      <c r="O408" s="213" t="s">
        <v>43</v>
      </c>
      <c r="P408" s="214">
        <f>I408+J408</f>
        <v>0</v>
      </c>
      <c r="Q408" s="214">
        <f>ROUND(I408*H408,2)</f>
        <v>0</v>
      </c>
      <c r="R408" s="214">
        <f>ROUND(J408*H408,2)</f>
        <v>0</v>
      </c>
      <c r="S408" s="77"/>
      <c r="T408" s="215">
        <f>S408*H408</f>
        <v>0</v>
      </c>
      <c r="U408" s="215">
        <v>0</v>
      </c>
      <c r="V408" s="215">
        <f>U408*H408</f>
        <v>0</v>
      </c>
      <c r="W408" s="215">
        <v>0</v>
      </c>
      <c r="X408" s="216">
        <f>W408*H408</f>
        <v>0</v>
      </c>
      <c r="Y408" s="38"/>
      <c r="Z408" s="38"/>
      <c r="AA408" s="38"/>
      <c r="AB408" s="38"/>
      <c r="AC408" s="38"/>
      <c r="AD408" s="38"/>
      <c r="AE408" s="38"/>
      <c r="AR408" s="217" t="s">
        <v>246</v>
      </c>
      <c r="AT408" s="217" t="s">
        <v>170</v>
      </c>
      <c r="AU408" s="217" t="s">
        <v>89</v>
      </c>
      <c r="AY408" s="19" t="s">
        <v>167</v>
      </c>
      <c r="BE408" s="218">
        <f>IF(O408="základní",K408,0)</f>
        <v>0</v>
      </c>
      <c r="BF408" s="218">
        <f>IF(O408="snížená",K408,0)</f>
        <v>0</v>
      </c>
      <c r="BG408" s="218">
        <f>IF(O408="zákl. přenesená",K408,0)</f>
        <v>0</v>
      </c>
      <c r="BH408" s="218">
        <f>IF(O408="sníž. přenesená",K408,0)</f>
        <v>0</v>
      </c>
      <c r="BI408" s="218">
        <f>IF(O408="nulová",K408,0)</f>
        <v>0</v>
      </c>
      <c r="BJ408" s="19" t="s">
        <v>87</v>
      </c>
      <c r="BK408" s="218">
        <f>ROUND(P408*H408,2)</f>
        <v>0</v>
      </c>
      <c r="BL408" s="19" t="s">
        <v>246</v>
      </c>
      <c r="BM408" s="217" t="s">
        <v>1920</v>
      </c>
    </row>
    <row r="409" s="2" customFormat="1">
      <c r="A409" s="38"/>
      <c r="B409" s="39"/>
      <c r="C409" s="38"/>
      <c r="D409" s="219" t="s">
        <v>177</v>
      </c>
      <c r="E409" s="38"/>
      <c r="F409" s="220" t="s">
        <v>1214</v>
      </c>
      <c r="G409" s="38"/>
      <c r="H409" s="38"/>
      <c r="I409" s="134"/>
      <c r="J409" s="134"/>
      <c r="K409" s="38"/>
      <c r="L409" s="38"/>
      <c r="M409" s="39"/>
      <c r="N409" s="221"/>
      <c r="O409" s="222"/>
      <c r="P409" s="77"/>
      <c r="Q409" s="77"/>
      <c r="R409" s="77"/>
      <c r="S409" s="77"/>
      <c r="T409" s="77"/>
      <c r="U409" s="77"/>
      <c r="V409" s="77"/>
      <c r="W409" s="77"/>
      <c r="X409" s="78"/>
      <c r="Y409" s="38"/>
      <c r="Z409" s="38"/>
      <c r="AA409" s="38"/>
      <c r="AB409" s="38"/>
      <c r="AC409" s="38"/>
      <c r="AD409" s="38"/>
      <c r="AE409" s="38"/>
      <c r="AT409" s="19" t="s">
        <v>177</v>
      </c>
      <c r="AU409" s="19" t="s">
        <v>89</v>
      </c>
    </row>
    <row r="410" s="13" customFormat="1">
      <c r="A410" s="13"/>
      <c r="B410" s="228"/>
      <c r="C410" s="13"/>
      <c r="D410" s="219" t="s">
        <v>291</v>
      </c>
      <c r="E410" s="229" t="s">
        <v>1</v>
      </c>
      <c r="F410" s="230" t="s">
        <v>1908</v>
      </c>
      <c r="G410" s="13"/>
      <c r="H410" s="231">
        <v>24</v>
      </c>
      <c r="I410" s="232"/>
      <c r="J410" s="232"/>
      <c r="K410" s="13"/>
      <c r="L410" s="13"/>
      <c r="M410" s="228"/>
      <c r="N410" s="233"/>
      <c r="O410" s="234"/>
      <c r="P410" s="234"/>
      <c r="Q410" s="234"/>
      <c r="R410" s="234"/>
      <c r="S410" s="234"/>
      <c r="T410" s="234"/>
      <c r="U410" s="234"/>
      <c r="V410" s="234"/>
      <c r="W410" s="234"/>
      <c r="X410" s="235"/>
      <c r="Y410" s="13"/>
      <c r="Z410" s="13"/>
      <c r="AA410" s="13"/>
      <c r="AB410" s="13"/>
      <c r="AC410" s="13"/>
      <c r="AD410" s="13"/>
      <c r="AE410" s="13"/>
      <c r="AT410" s="229" t="s">
        <v>291</v>
      </c>
      <c r="AU410" s="229" t="s">
        <v>89</v>
      </c>
      <c r="AV410" s="13" t="s">
        <v>89</v>
      </c>
      <c r="AW410" s="13" t="s">
        <v>4</v>
      </c>
      <c r="AX410" s="13" t="s">
        <v>80</v>
      </c>
      <c r="AY410" s="229" t="s">
        <v>167</v>
      </c>
    </row>
    <row r="411" s="13" customFormat="1">
      <c r="A411" s="13"/>
      <c r="B411" s="228"/>
      <c r="C411" s="13"/>
      <c r="D411" s="219" t="s">
        <v>291</v>
      </c>
      <c r="E411" s="229" t="s">
        <v>1</v>
      </c>
      <c r="F411" s="230" t="s">
        <v>1909</v>
      </c>
      <c r="G411" s="13"/>
      <c r="H411" s="231">
        <v>289.80000000000001</v>
      </c>
      <c r="I411" s="232"/>
      <c r="J411" s="232"/>
      <c r="K411" s="13"/>
      <c r="L411" s="13"/>
      <c r="M411" s="228"/>
      <c r="N411" s="233"/>
      <c r="O411" s="234"/>
      <c r="P411" s="234"/>
      <c r="Q411" s="234"/>
      <c r="R411" s="234"/>
      <c r="S411" s="234"/>
      <c r="T411" s="234"/>
      <c r="U411" s="234"/>
      <c r="V411" s="234"/>
      <c r="W411" s="234"/>
      <c r="X411" s="235"/>
      <c r="Y411" s="13"/>
      <c r="Z411" s="13"/>
      <c r="AA411" s="13"/>
      <c r="AB411" s="13"/>
      <c r="AC411" s="13"/>
      <c r="AD411" s="13"/>
      <c r="AE411" s="13"/>
      <c r="AT411" s="229" t="s">
        <v>291</v>
      </c>
      <c r="AU411" s="229" t="s">
        <v>89</v>
      </c>
      <c r="AV411" s="13" t="s">
        <v>89</v>
      </c>
      <c r="AW411" s="13" t="s">
        <v>4</v>
      </c>
      <c r="AX411" s="13" t="s">
        <v>80</v>
      </c>
      <c r="AY411" s="229" t="s">
        <v>167</v>
      </c>
    </row>
    <row r="412" s="14" customFormat="1">
      <c r="A412" s="14"/>
      <c r="B412" s="236"/>
      <c r="C412" s="14"/>
      <c r="D412" s="219" t="s">
        <v>291</v>
      </c>
      <c r="E412" s="237" t="s">
        <v>1</v>
      </c>
      <c r="F412" s="238" t="s">
        <v>294</v>
      </c>
      <c r="G412" s="14"/>
      <c r="H412" s="239">
        <v>313.80000000000001</v>
      </c>
      <c r="I412" s="240"/>
      <c r="J412" s="240"/>
      <c r="K412" s="14"/>
      <c r="L412" s="14"/>
      <c r="M412" s="236"/>
      <c r="N412" s="241"/>
      <c r="O412" s="242"/>
      <c r="P412" s="242"/>
      <c r="Q412" s="242"/>
      <c r="R412" s="242"/>
      <c r="S412" s="242"/>
      <c r="T412" s="242"/>
      <c r="U412" s="242"/>
      <c r="V412" s="242"/>
      <c r="W412" s="242"/>
      <c r="X412" s="243"/>
      <c r="Y412" s="14"/>
      <c r="Z412" s="14"/>
      <c r="AA412" s="14"/>
      <c r="AB412" s="14"/>
      <c r="AC412" s="14"/>
      <c r="AD412" s="14"/>
      <c r="AE412" s="14"/>
      <c r="AT412" s="237" t="s">
        <v>291</v>
      </c>
      <c r="AU412" s="237" t="s">
        <v>89</v>
      </c>
      <c r="AV412" s="14" t="s">
        <v>185</v>
      </c>
      <c r="AW412" s="14" t="s">
        <v>4</v>
      </c>
      <c r="AX412" s="14" t="s">
        <v>87</v>
      </c>
      <c r="AY412" s="237" t="s">
        <v>167</v>
      </c>
    </row>
    <row r="413" s="2" customFormat="1" ht="24" customHeight="1">
      <c r="A413" s="38"/>
      <c r="B413" s="204"/>
      <c r="C413" s="260" t="s">
        <v>902</v>
      </c>
      <c r="D413" s="260" t="s">
        <v>648</v>
      </c>
      <c r="E413" s="261" t="s">
        <v>1216</v>
      </c>
      <c r="F413" s="262" t="s">
        <v>1217</v>
      </c>
      <c r="G413" s="263" t="s">
        <v>1218</v>
      </c>
      <c r="H413" s="264">
        <v>37.027999999999999</v>
      </c>
      <c r="I413" s="265"/>
      <c r="J413" s="266"/>
      <c r="K413" s="267">
        <f>ROUND(P413*H413,2)</f>
        <v>0</v>
      </c>
      <c r="L413" s="262" t="s">
        <v>174</v>
      </c>
      <c r="M413" s="268"/>
      <c r="N413" s="269" t="s">
        <v>1</v>
      </c>
      <c r="O413" s="213" t="s">
        <v>43</v>
      </c>
      <c r="P413" s="214">
        <f>I413+J413</f>
        <v>0</v>
      </c>
      <c r="Q413" s="214">
        <f>ROUND(I413*H413,2)</f>
        <v>0</v>
      </c>
      <c r="R413" s="214">
        <f>ROUND(J413*H413,2)</f>
        <v>0</v>
      </c>
      <c r="S413" s="77"/>
      <c r="T413" s="215">
        <f>S413*H413</f>
        <v>0</v>
      </c>
      <c r="U413" s="215">
        <v>0.001</v>
      </c>
      <c r="V413" s="215">
        <f>U413*H413</f>
        <v>0.037027999999999998</v>
      </c>
      <c r="W413" s="215">
        <v>0</v>
      </c>
      <c r="X413" s="216">
        <f>W413*H413</f>
        <v>0</v>
      </c>
      <c r="Y413" s="38"/>
      <c r="Z413" s="38"/>
      <c r="AA413" s="38"/>
      <c r="AB413" s="38"/>
      <c r="AC413" s="38"/>
      <c r="AD413" s="38"/>
      <c r="AE413" s="38"/>
      <c r="AR413" s="217" t="s">
        <v>370</v>
      </c>
      <c r="AT413" s="217" t="s">
        <v>648</v>
      </c>
      <c r="AU413" s="217" t="s">
        <v>89</v>
      </c>
      <c r="AY413" s="19" t="s">
        <v>167</v>
      </c>
      <c r="BE413" s="218">
        <f>IF(O413="základní",K413,0)</f>
        <v>0</v>
      </c>
      <c r="BF413" s="218">
        <f>IF(O413="snížená",K413,0)</f>
        <v>0</v>
      </c>
      <c r="BG413" s="218">
        <f>IF(O413="zákl. přenesená",K413,0)</f>
        <v>0</v>
      </c>
      <c r="BH413" s="218">
        <f>IF(O413="sníž. přenesená",K413,0)</f>
        <v>0</v>
      </c>
      <c r="BI413" s="218">
        <f>IF(O413="nulová",K413,0)</f>
        <v>0</v>
      </c>
      <c r="BJ413" s="19" t="s">
        <v>87</v>
      </c>
      <c r="BK413" s="218">
        <f>ROUND(P413*H413,2)</f>
        <v>0</v>
      </c>
      <c r="BL413" s="19" t="s">
        <v>246</v>
      </c>
      <c r="BM413" s="217" t="s">
        <v>1921</v>
      </c>
    </row>
    <row r="414" s="2" customFormat="1">
      <c r="A414" s="38"/>
      <c r="B414" s="39"/>
      <c r="C414" s="38"/>
      <c r="D414" s="219" t="s">
        <v>177</v>
      </c>
      <c r="E414" s="38"/>
      <c r="F414" s="220" t="s">
        <v>1217</v>
      </c>
      <c r="G414" s="38"/>
      <c r="H414" s="38"/>
      <c r="I414" s="134"/>
      <c r="J414" s="134"/>
      <c r="K414" s="38"/>
      <c r="L414" s="38"/>
      <c r="M414" s="39"/>
      <c r="N414" s="221"/>
      <c r="O414" s="222"/>
      <c r="P414" s="77"/>
      <c r="Q414" s="77"/>
      <c r="R414" s="77"/>
      <c r="S414" s="77"/>
      <c r="T414" s="77"/>
      <c r="U414" s="77"/>
      <c r="V414" s="77"/>
      <c r="W414" s="77"/>
      <c r="X414" s="78"/>
      <c r="Y414" s="38"/>
      <c r="Z414" s="38"/>
      <c r="AA414" s="38"/>
      <c r="AB414" s="38"/>
      <c r="AC414" s="38"/>
      <c r="AD414" s="38"/>
      <c r="AE414" s="38"/>
      <c r="AT414" s="19" t="s">
        <v>177</v>
      </c>
      <c r="AU414" s="19" t="s">
        <v>89</v>
      </c>
    </row>
    <row r="415" s="2" customFormat="1">
      <c r="A415" s="38"/>
      <c r="B415" s="39"/>
      <c r="C415" s="38"/>
      <c r="D415" s="219" t="s">
        <v>189</v>
      </c>
      <c r="E415" s="38"/>
      <c r="F415" s="223" t="s">
        <v>1220</v>
      </c>
      <c r="G415" s="38"/>
      <c r="H415" s="38"/>
      <c r="I415" s="134"/>
      <c r="J415" s="134"/>
      <c r="K415" s="38"/>
      <c r="L415" s="38"/>
      <c r="M415" s="39"/>
      <c r="N415" s="221"/>
      <c r="O415" s="222"/>
      <c r="P415" s="77"/>
      <c r="Q415" s="77"/>
      <c r="R415" s="77"/>
      <c r="S415" s="77"/>
      <c r="T415" s="77"/>
      <c r="U415" s="77"/>
      <c r="V415" s="77"/>
      <c r="W415" s="77"/>
      <c r="X415" s="78"/>
      <c r="Y415" s="38"/>
      <c r="Z415" s="38"/>
      <c r="AA415" s="38"/>
      <c r="AB415" s="38"/>
      <c r="AC415" s="38"/>
      <c r="AD415" s="38"/>
      <c r="AE415" s="38"/>
      <c r="AT415" s="19" t="s">
        <v>189</v>
      </c>
      <c r="AU415" s="19" t="s">
        <v>89</v>
      </c>
    </row>
    <row r="416" s="13" customFormat="1">
      <c r="A416" s="13"/>
      <c r="B416" s="228"/>
      <c r="C416" s="13"/>
      <c r="D416" s="219" t="s">
        <v>291</v>
      </c>
      <c r="E416" s="13"/>
      <c r="F416" s="230" t="s">
        <v>1922</v>
      </c>
      <c r="G416" s="13"/>
      <c r="H416" s="231">
        <v>37.027999999999999</v>
      </c>
      <c r="I416" s="232"/>
      <c r="J416" s="232"/>
      <c r="K416" s="13"/>
      <c r="L416" s="13"/>
      <c r="M416" s="228"/>
      <c r="N416" s="233"/>
      <c r="O416" s="234"/>
      <c r="P416" s="234"/>
      <c r="Q416" s="234"/>
      <c r="R416" s="234"/>
      <c r="S416" s="234"/>
      <c r="T416" s="234"/>
      <c r="U416" s="234"/>
      <c r="V416" s="234"/>
      <c r="W416" s="234"/>
      <c r="X416" s="235"/>
      <c r="Y416" s="13"/>
      <c r="Z416" s="13"/>
      <c r="AA416" s="13"/>
      <c r="AB416" s="13"/>
      <c r="AC416" s="13"/>
      <c r="AD416" s="13"/>
      <c r="AE416" s="13"/>
      <c r="AT416" s="229" t="s">
        <v>291</v>
      </c>
      <c r="AU416" s="229" t="s">
        <v>89</v>
      </c>
      <c r="AV416" s="13" t="s">
        <v>89</v>
      </c>
      <c r="AW416" s="13" t="s">
        <v>3</v>
      </c>
      <c r="AX416" s="13" t="s">
        <v>87</v>
      </c>
      <c r="AY416" s="229" t="s">
        <v>167</v>
      </c>
    </row>
    <row r="417" s="2" customFormat="1" ht="24" customHeight="1">
      <c r="A417" s="38"/>
      <c r="B417" s="204"/>
      <c r="C417" s="205" t="s">
        <v>907</v>
      </c>
      <c r="D417" s="205" t="s">
        <v>170</v>
      </c>
      <c r="E417" s="206" t="s">
        <v>1923</v>
      </c>
      <c r="F417" s="207" t="s">
        <v>1924</v>
      </c>
      <c r="G417" s="208" t="s">
        <v>305</v>
      </c>
      <c r="H417" s="209">
        <v>24.079999999999998</v>
      </c>
      <c r="I417" s="210"/>
      <c r="J417" s="210"/>
      <c r="K417" s="211">
        <f>ROUND(P417*H417,2)</f>
        <v>0</v>
      </c>
      <c r="L417" s="207" t="s">
        <v>174</v>
      </c>
      <c r="M417" s="39"/>
      <c r="N417" s="212" t="s">
        <v>1</v>
      </c>
      <c r="O417" s="213" t="s">
        <v>43</v>
      </c>
      <c r="P417" s="214">
        <f>I417+J417</f>
        <v>0</v>
      </c>
      <c r="Q417" s="214">
        <f>ROUND(I417*H417,2)</f>
        <v>0</v>
      </c>
      <c r="R417" s="214">
        <f>ROUND(J417*H417,2)</f>
        <v>0</v>
      </c>
      <c r="S417" s="77"/>
      <c r="T417" s="215">
        <f>S417*H417</f>
        <v>0</v>
      </c>
      <c r="U417" s="215">
        <v>0</v>
      </c>
      <c r="V417" s="215">
        <f>U417*H417</f>
        <v>0</v>
      </c>
      <c r="W417" s="215">
        <v>0</v>
      </c>
      <c r="X417" s="216">
        <f>W417*H417</f>
        <v>0</v>
      </c>
      <c r="Y417" s="38"/>
      <c r="Z417" s="38"/>
      <c r="AA417" s="38"/>
      <c r="AB417" s="38"/>
      <c r="AC417" s="38"/>
      <c r="AD417" s="38"/>
      <c r="AE417" s="38"/>
      <c r="AR417" s="217" t="s">
        <v>246</v>
      </c>
      <c r="AT417" s="217" t="s">
        <v>170</v>
      </c>
      <c r="AU417" s="217" t="s">
        <v>89</v>
      </c>
      <c r="AY417" s="19" t="s">
        <v>167</v>
      </c>
      <c r="BE417" s="218">
        <f>IF(O417="základní",K417,0)</f>
        <v>0</v>
      </c>
      <c r="BF417" s="218">
        <f>IF(O417="snížená",K417,0)</f>
        <v>0</v>
      </c>
      <c r="BG417" s="218">
        <f>IF(O417="zákl. přenesená",K417,0)</f>
        <v>0</v>
      </c>
      <c r="BH417" s="218">
        <f>IF(O417="sníž. přenesená",K417,0)</f>
        <v>0</v>
      </c>
      <c r="BI417" s="218">
        <f>IF(O417="nulová",K417,0)</f>
        <v>0</v>
      </c>
      <c r="BJ417" s="19" t="s">
        <v>87</v>
      </c>
      <c r="BK417" s="218">
        <f>ROUND(P417*H417,2)</f>
        <v>0</v>
      </c>
      <c r="BL417" s="19" t="s">
        <v>246</v>
      </c>
      <c r="BM417" s="217" t="s">
        <v>1925</v>
      </c>
    </row>
    <row r="418" s="2" customFormat="1">
      <c r="A418" s="38"/>
      <c r="B418" s="39"/>
      <c r="C418" s="38"/>
      <c r="D418" s="219" t="s">
        <v>177</v>
      </c>
      <c r="E418" s="38"/>
      <c r="F418" s="220" t="s">
        <v>1926</v>
      </c>
      <c r="G418" s="38"/>
      <c r="H418" s="38"/>
      <c r="I418" s="134"/>
      <c r="J418" s="134"/>
      <c r="K418" s="38"/>
      <c r="L418" s="38"/>
      <c r="M418" s="39"/>
      <c r="N418" s="221"/>
      <c r="O418" s="222"/>
      <c r="P418" s="77"/>
      <c r="Q418" s="77"/>
      <c r="R418" s="77"/>
      <c r="S418" s="77"/>
      <c r="T418" s="77"/>
      <c r="U418" s="77"/>
      <c r="V418" s="77"/>
      <c r="W418" s="77"/>
      <c r="X418" s="78"/>
      <c r="Y418" s="38"/>
      <c r="Z418" s="38"/>
      <c r="AA418" s="38"/>
      <c r="AB418" s="38"/>
      <c r="AC418" s="38"/>
      <c r="AD418" s="38"/>
      <c r="AE418" s="38"/>
      <c r="AT418" s="19" t="s">
        <v>177</v>
      </c>
      <c r="AU418" s="19" t="s">
        <v>89</v>
      </c>
    </row>
    <row r="419" s="2" customFormat="1">
      <c r="A419" s="38"/>
      <c r="B419" s="39"/>
      <c r="C419" s="38"/>
      <c r="D419" s="219" t="s">
        <v>288</v>
      </c>
      <c r="E419" s="38"/>
      <c r="F419" s="223" t="s">
        <v>1927</v>
      </c>
      <c r="G419" s="38"/>
      <c r="H419" s="38"/>
      <c r="I419" s="134"/>
      <c r="J419" s="134"/>
      <c r="K419" s="38"/>
      <c r="L419" s="38"/>
      <c r="M419" s="39"/>
      <c r="N419" s="221"/>
      <c r="O419" s="222"/>
      <c r="P419" s="77"/>
      <c r="Q419" s="77"/>
      <c r="R419" s="77"/>
      <c r="S419" s="77"/>
      <c r="T419" s="77"/>
      <c r="U419" s="77"/>
      <c r="V419" s="77"/>
      <c r="W419" s="77"/>
      <c r="X419" s="78"/>
      <c r="Y419" s="38"/>
      <c r="Z419" s="38"/>
      <c r="AA419" s="38"/>
      <c r="AB419" s="38"/>
      <c r="AC419" s="38"/>
      <c r="AD419" s="38"/>
      <c r="AE419" s="38"/>
      <c r="AT419" s="19" t="s">
        <v>288</v>
      </c>
      <c r="AU419" s="19" t="s">
        <v>89</v>
      </c>
    </row>
    <row r="420" s="13" customFormat="1">
      <c r="A420" s="13"/>
      <c r="B420" s="228"/>
      <c r="C420" s="13"/>
      <c r="D420" s="219" t="s">
        <v>291</v>
      </c>
      <c r="E420" s="229" t="s">
        <v>1</v>
      </c>
      <c r="F420" s="230" t="s">
        <v>1928</v>
      </c>
      <c r="G420" s="13"/>
      <c r="H420" s="231">
        <v>24.079999999999998</v>
      </c>
      <c r="I420" s="232"/>
      <c r="J420" s="232"/>
      <c r="K420" s="13"/>
      <c r="L420" s="13"/>
      <c r="M420" s="228"/>
      <c r="N420" s="233"/>
      <c r="O420" s="234"/>
      <c r="P420" s="234"/>
      <c r="Q420" s="234"/>
      <c r="R420" s="234"/>
      <c r="S420" s="234"/>
      <c r="T420" s="234"/>
      <c r="U420" s="234"/>
      <c r="V420" s="234"/>
      <c r="W420" s="234"/>
      <c r="X420" s="235"/>
      <c r="Y420" s="13"/>
      <c r="Z420" s="13"/>
      <c r="AA420" s="13"/>
      <c r="AB420" s="13"/>
      <c r="AC420" s="13"/>
      <c r="AD420" s="13"/>
      <c r="AE420" s="13"/>
      <c r="AT420" s="229" t="s">
        <v>291</v>
      </c>
      <c r="AU420" s="229" t="s">
        <v>89</v>
      </c>
      <c r="AV420" s="13" t="s">
        <v>89</v>
      </c>
      <c r="AW420" s="13" t="s">
        <v>4</v>
      </c>
      <c r="AX420" s="13" t="s">
        <v>87</v>
      </c>
      <c r="AY420" s="229" t="s">
        <v>167</v>
      </c>
    </row>
    <row r="421" s="2" customFormat="1" ht="24" customHeight="1">
      <c r="A421" s="38"/>
      <c r="B421" s="204"/>
      <c r="C421" s="260" t="s">
        <v>914</v>
      </c>
      <c r="D421" s="260" t="s">
        <v>648</v>
      </c>
      <c r="E421" s="261" t="s">
        <v>1929</v>
      </c>
      <c r="F421" s="262" t="s">
        <v>1930</v>
      </c>
      <c r="G421" s="263" t="s">
        <v>1218</v>
      </c>
      <c r="H421" s="264">
        <v>54.18</v>
      </c>
      <c r="I421" s="265"/>
      <c r="J421" s="266"/>
      <c r="K421" s="267">
        <f>ROUND(P421*H421,2)</f>
        <v>0</v>
      </c>
      <c r="L421" s="262" t="s">
        <v>174</v>
      </c>
      <c r="M421" s="268"/>
      <c r="N421" s="269" t="s">
        <v>1</v>
      </c>
      <c r="O421" s="213" t="s">
        <v>43</v>
      </c>
      <c r="P421" s="214">
        <f>I421+J421</f>
        <v>0</v>
      </c>
      <c r="Q421" s="214">
        <f>ROUND(I421*H421,2)</f>
        <v>0</v>
      </c>
      <c r="R421" s="214">
        <f>ROUND(J421*H421,2)</f>
        <v>0</v>
      </c>
      <c r="S421" s="77"/>
      <c r="T421" s="215">
        <f>S421*H421</f>
        <v>0</v>
      </c>
      <c r="U421" s="215">
        <v>0.001</v>
      </c>
      <c r="V421" s="215">
        <f>U421*H421</f>
        <v>0.054179999999999999</v>
      </c>
      <c r="W421" s="215">
        <v>0</v>
      </c>
      <c r="X421" s="216">
        <f>W421*H421</f>
        <v>0</v>
      </c>
      <c r="Y421" s="38"/>
      <c r="Z421" s="38"/>
      <c r="AA421" s="38"/>
      <c r="AB421" s="38"/>
      <c r="AC421" s="38"/>
      <c r="AD421" s="38"/>
      <c r="AE421" s="38"/>
      <c r="AR421" s="217" t="s">
        <v>370</v>
      </c>
      <c r="AT421" s="217" t="s">
        <v>648</v>
      </c>
      <c r="AU421" s="217" t="s">
        <v>89</v>
      </c>
      <c r="AY421" s="19" t="s">
        <v>167</v>
      </c>
      <c r="BE421" s="218">
        <f>IF(O421="základní",K421,0)</f>
        <v>0</v>
      </c>
      <c r="BF421" s="218">
        <f>IF(O421="snížená",K421,0)</f>
        <v>0</v>
      </c>
      <c r="BG421" s="218">
        <f>IF(O421="zákl. přenesená",K421,0)</f>
        <v>0</v>
      </c>
      <c r="BH421" s="218">
        <f>IF(O421="sníž. přenesená",K421,0)</f>
        <v>0</v>
      </c>
      <c r="BI421" s="218">
        <f>IF(O421="nulová",K421,0)</f>
        <v>0</v>
      </c>
      <c r="BJ421" s="19" t="s">
        <v>87</v>
      </c>
      <c r="BK421" s="218">
        <f>ROUND(P421*H421,2)</f>
        <v>0</v>
      </c>
      <c r="BL421" s="19" t="s">
        <v>246</v>
      </c>
      <c r="BM421" s="217" t="s">
        <v>1931</v>
      </c>
    </row>
    <row r="422" s="2" customFormat="1">
      <c r="A422" s="38"/>
      <c r="B422" s="39"/>
      <c r="C422" s="38"/>
      <c r="D422" s="219" t="s">
        <v>177</v>
      </c>
      <c r="E422" s="38"/>
      <c r="F422" s="220" t="s">
        <v>1930</v>
      </c>
      <c r="G422" s="38"/>
      <c r="H422" s="38"/>
      <c r="I422" s="134"/>
      <c r="J422" s="134"/>
      <c r="K422" s="38"/>
      <c r="L422" s="38"/>
      <c r="M422" s="39"/>
      <c r="N422" s="221"/>
      <c r="O422" s="222"/>
      <c r="P422" s="77"/>
      <c r="Q422" s="77"/>
      <c r="R422" s="77"/>
      <c r="S422" s="77"/>
      <c r="T422" s="77"/>
      <c r="U422" s="77"/>
      <c r="V422" s="77"/>
      <c r="W422" s="77"/>
      <c r="X422" s="78"/>
      <c r="Y422" s="38"/>
      <c r="Z422" s="38"/>
      <c r="AA422" s="38"/>
      <c r="AB422" s="38"/>
      <c r="AC422" s="38"/>
      <c r="AD422" s="38"/>
      <c r="AE422" s="38"/>
      <c r="AT422" s="19" t="s">
        <v>177</v>
      </c>
      <c r="AU422" s="19" t="s">
        <v>89</v>
      </c>
    </row>
    <row r="423" s="13" customFormat="1">
      <c r="A423" s="13"/>
      <c r="B423" s="228"/>
      <c r="C423" s="13"/>
      <c r="D423" s="219" t="s">
        <v>291</v>
      </c>
      <c r="E423" s="13"/>
      <c r="F423" s="230" t="s">
        <v>1932</v>
      </c>
      <c r="G423" s="13"/>
      <c r="H423" s="231">
        <v>54.18</v>
      </c>
      <c r="I423" s="232"/>
      <c r="J423" s="232"/>
      <c r="K423" s="13"/>
      <c r="L423" s="13"/>
      <c r="M423" s="228"/>
      <c r="N423" s="233"/>
      <c r="O423" s="234"/>
      <c r="P423" s="234"/>
      <c r="Q423" s="234"/>
      <c r="R423" s="234"/>
      <c r="S423" s="234"/>
      <c r="T423" s="234"/>
      <c r="U423" s="234"/>
      <c r="V423" s="234"/>
      <c r="W423" s="234"/>
      <c r="X423" s="235"/>
      <c r="Y423" s="13"/>
      <c r="Z423" s="13"/>
      <c r="AA423" s="13"/>
      <c r="AB423" s="13"/>
      <c r="AC423" s="13"/>
      <c r="AD423" s="13"/>
      <c r="AE423" s="13"/>
      <c r="AT423" s="229" t="s">
        <v>291</v>
      </c>
      <c r="AU423" s="229" t="s">
        <v>89</v>
      </c>
      <c r="AV423" s="13" t="s">
        <v>89</v>
      </c>
      <c r="AW423" s="13" t="s">
        <v>3</v>
      </c>
      <c r="AX423" s="13" t="s">
        <v>87</v>
      </c>
      <c r="AY423" s="229" t="s">
        <v>167</v>
      </c>
    </row>
    <row r="424" s="2" customFormat="1" ht="24" customHeight="1">
      <c r="A424" s="38"/>
      <c r="B424" s="204"/>
      <c r="C424" s="205" t="s">
        <v>922</v>
      </c>
      <c r="D424" s="205" t="s">
        <v>170</v>
      </c>
      <c r="E424" s="206" t="s">
        <v>1933</v>
      </c>
      <c r="F424" s="207" t="s">
        <v>1934</v>
      </c>
      <c r="G424" s="208" t="s">
        <v>462</v>
      </c>
      <c r="H424" s="209">
        <v>48.850000000000001</v>
      </c>
      <c r="I424" s="210"/>
      <c r="J424" s="210"/>
      <c r="K424" s="211">
        <f>ROUND(P424*H424,2)</f>
        <v>0</v>
      </c>
      <c r="L424" s="207" t="s">
        <v>174</v>
      </c>
      <c r="M424" s="39"/>
      <c r="N424" s="212" t="s">
        <v>1</v>
      </c>
      <c r="O424" s="213" t="s">
        <v>43</v>
      </c>
      <c r="P424" s="214">
        <f>I424+J424</f>
        <v>0</v>
      </c>
      <c r="Q424" s="214">
        <f>ROUND(I424*H424,2)</f>
        <v>0</v>
      </c>
      <c r="R424" s="214">
        <f>ROUND(J424*H424,2)</f>
        <v>0</v>
      </c>
      <c r="S424" s="77"/>
      <c r="T424" s="215">
        <f>S424*H424</f>
        <v>0</v>
      </c>
      <c r="U424" s="215">
        <v>8.0000000000000007E-05</v>
      </c>
      <c r="V424" s="215">
        <f>U424*H424</f>
        <v>0.003908</v>
      </c>
      <c r="W424" s="215">
        <v>0</v>
      </c>
      <c r="X424" s="216">
        <f>W424*H424</f>
        <v>0</v>
      </c>
      <c r="Y424" s="38"/>
      <c r="Z424" s="38"/>
      <c r="AA424" s="38"/>
      <c r="AB424" s="38"/>
      <c r="AC424" s="38"/>
      <c r="AD424" s="38"/>
      <c r="AE424" s="38"/>
      <c r="AR424" s="217" t="s">
        <v>246</v>
      </c>
      <c r="AT424" s="217" t="s">
        <v>170</v>
      </c>
      <c r="AU424" s="217" t="s">
        <v>89</v>
      </c>
      <c r="AY424" s="19" t="s">
        <v>167</v>
      </c>
      <c r="BE424" s="218">
        <f>IF(O424="základní",K424,0)</f>
        <v>0</v>
      </c>
      <c r="BF424" s="218">
        <f>IF(O424="snížená",K424,0)</f>
        <v>0</v>
      </c>
      <c r="BG424" s="218">
        <f>IF(O424="zákl. přenesená",K424,0)</f>
        <v>0</v>
      </c>
      <c r="BH424" s="218">
        <f>IF(O424="sníž. přenesená",K424,0)</f>
        <v>0</v>
      </c>
      <c r="BI424" s="218">
        <f>IF(O424="nulová",K424,0)</f>
        <v>0</v>
      </c>
      <c r="BJ424" s="19" t="s">
        <v>87</v>
      </c>
      <c r="BK424" s="218">
        <f>ROUND(P424*H424,2)</f>
        <v>0</v>
      </c>
      <c r="BL424" s="19" t="s">
        <v>246</v>
      </c>
      <c r="BM424" s="217" t="s">
        <v>1935</v>
      </c>
    </row>
    <row r="425" s="2" customFormat="1">
      <c r="A425" s="38"/>
      <c r="B425" s="39"/>
      <c r="C425" s="38"/>
      <c r="D425" s="219" t="s">
        <v>177</v>
      </c>
      <c r="E425" s="38"/>
      <c r="F425" s="220" t="s">
        <v>1936</v>
      </c>
      <c r="G425" s="38"/>
      <c r="H425" s="38"/>
      <c r="I425" s="134"/>
      <c r="J425" s="134"/>
      <c r="K425" s="38"/>
      <c r="L425" s="38"/>
      <c r="M425" s="39"/>
      <c r="N425" s="221"/>
      <c r="O425" s="222"/>
      <c r="P425" s="77"/>
      <c r="Q425" s="77"/>
      <c r="R425" s="77"/>
      <c r="S425" s="77"/>
      <c r="T425" s="77"/>
      <c r="U425" s="77"/>
      <c r="V425" s="77"/>
      <c r="W425" s="77"/>
      <c r="X425" s="78"/>
      <c r="Y425" s="38"/>
      <c r="Z425" s="38"/>
      <c r="AA425" s="38"/>
      <c r="AB425" s="38"/>
      <c r="AC425" s="38"/>
      <c r="AD425" s="38"/>
      <c r="AE425" s="38"/>
      <c r="AT425" s="19" t="s">
        <v>177</v>
      </c>
      <c r="AU425" s="19" t="s">
        <v>89</v>
      </c>
    </row>
    <row r="426" s="2" customFormat="1">
      <c r="A426" s="38"/>
      <c r="B426" s="39"/>
      <c r="C426" s="38"/>
      <c r="D426" s="219" t="s">
        <v>288</v>
      </c>
      <c r="E426" s="38"/>
      <c r="F426" s="223" t="s">
        <v>1937</v>
      </c>
      <c r="G426" s="38"/>
      <c r="H426" s="38"/>
      <c r="I426" s="134"/>
      <c r="J426" s="134"/>
      <c r="K426" s="38"/>
      <c r="L426" s="38"/>
      <c r="M426" s="39"/>
      <c r="N426" s="221"/>
      <c r="O426" s="222"/>
      <c r="P426" s="77"/>
      <c r="Q426" s="77"/>
      <c r="R426" s="77"/>
      <c r="S426" s="77"/>
      <c r="T426" s="77"/>
      <c r="U426" s="77"/>
      <c r="V426" s="77"/>
      <c r="W426" s="77"/>
      <c r="X426" s="78"/>
      <c r="Y426" s="38"/>
      <c r="Z426" s="38"/>
      <c r="AA426" s="38"/>
      <c r="AB426" s="38"/>
      <c r="AC426" s="38"/>
      <c r="AD426" s="38"/>
      <c r="AE426" s="38"/>
      <c r="AT426" s="19" t="s">
        <v>288</v>
      </c>
      <c r="AU426" s="19" t="s">
        <v>89</v>
      </c>
    </row>
    <row r="427" s="13" customFormat="1">
      <c r="A427" s="13"/>
      <c r="B427" s="228"/>
      <c r="C427" s="13"/>
      <c r="D427" s="219" t="s">
        <v>291</v>
      </c>
      <c r="E427" s="229" t="s">
        <v>1</v>
      </c>
      <c r="F427" s="230" t="s">
        <v>1938</v>
      </c>
      <c r="G427" s="13"/>
      <c r="H427" s="231">
        <v>48.850000000000001</v>
      </c>
      <c r="I427" s="232"/>
      <c r="J427" s="232"/>
      <c r="K427" s="13"/>
      <c r="L427" s="13"/>
      <c r="M427" s="228"/>
      <c r="N427" s="233"/>
      <c r="O427" s="234"/>
      <c r="P427" s="234"/>
      <c r="Q427" s="234"/>
      <c r="R427" s="234"/>
      <c r="S427" s="234"/>
      <c r="T427" s="234"/>
      <c r="U427" s="234"/>
      <c r="V427" s="234"/>
      <c r="W427" s="234"/>
      <c r="X427" s="235"/>
      <c r="Y427" s="13"/>
      <c r="Z427" s="13"/>
      <c r="AA427" s="13"/>
      <c r="AB427" s="13"/>
      <c r="AC427" s="13"/>
      <c r="AD427" s="13"/>
      <c r="AE427" s="13"/>
      <c r="AT427" s="229" t="s">
        <v>291</v>
      </c>
      <c r="AU427" s="229" t="s">
        <v>89</v>
      </c>
      <c r="AV427" s="13" t="s">
        <v>89</v>
      </c>
      <c r="AW427" s="13" t="s">
        <v>4</v>
      </c>
      <c r="AX427" s="13" t="s">
        <v>87</v>
      </c>
      <c r="AY427" s="229" t="s">
        <v>167</v>
      </c>
    </row>
    <row r="428" s="2" customFormat="1" ht="24" customHeight="1">
      <c r="A428" s="38"/>
      <c r="B428" s="204"/>
      <c r="C428" s="260" t="s">
        <v>928</v>
      </c>
      <c r="D428" s="260" t="s">
        <v>648</v>
      </c>
      <c r="E428" s="261" t="s">
        <v>1939</v>
      </c>
      <c r="F428" s="262" t="s">
        <v>1940</v>
      </c>
      <c r="G428" s="263" t="s">
        <v>1941</v>
      </c>
      <c r="H428" s="264">
        <v>9.7699999999999996</v>
      </c>
      <c r="I428" s="265"/>
      <c r="J428" s="266"/>
      <c r="K428" s="267">
        <f>ROUND(P428*H428,2)</f>
        <v>0</v>
      </c>
      <c r="L428" s="262" t="s">
        <v>174</v>
      </c>
      <c r="M428" s="268"/>
      <c r="N428" s="269" t="s">
        <v>1</v>
      </c>
      <c r="O428" s="213" t="s">
        <v>43</v>
      </c>
      <c r="P428" s="214">
        <f>I428+J428</f>
        <v>0</v>
      </c>
      <c r="Q428" s="214">
        <f>ROUND(I428*H428,2)</f>
        <v>0</v>
      </c>
      <c r="R428" s="214">
        <f>ROUND(J428*H428,2)</f>
        <v>0</v>
      </c>
      <c r="S428" s="77"/>
      <c r="T428" s="215">
        <f>S428*H428</f>
        <v>0</v>
      </c>
      <c r="U428" s="215">
        <v>0.0011100000000000001</v>
      </c>
      <c r="V428" s="215">
        <f>U428*H428</f>
        <v>0.010844700000000001</v>
      </c>
      <c r="W428" s="215">
        <v>0</v>
      </c>
      <c r="X428" s="216">
        <f>W428*H428</f>
        <v>0</v>
      </c>
      <c r="Y428" s="38"/>
      <c r="Z428" s="38"/>
      <c r="AA428" s="38"/>
      <c r="AB428" s="38"/>
      <c r="AC428" s="38"/>
      <c r="AD428" s="38"/>
      <c r="AE428" s="38"/>
      <c r="AR428" s="217" t="s">
        <v>370</v>
      </c>
      <c r="AT428" s="217" t="s">
        <v>648</v>
      </c>
      <c r="AU428" s="217" t="s">
        <v>89</v>
      </c>
      <c r="AY428" s="19" t="s">
        <v>167</v>
      </c>
      <c r="BE428" s="218">
        <f>IF(O428="základní",K428,0)</f>
        <v>0</v>
      </c>
      <c r="BF428" s="218">
        <f>IF(O428="snížená",K428,0)</f>
        <v>0</v>
      </c>
      <c r="BG428" s="218">
        <f>IF(O428="zákl. přenesená",K428,0)</f>
        <v>0</v>
      </c>
      <c r="BH428" s="218">
        <f>IF(O428="sníž. přenesená",K428,0)</f>
        <v>0</v>
      </c>
      <c r="BI428" s="218">
        <f>IF(O428="nulová",K428,0)</f>
        <v>0</v>
      </c>
      <c r="BJ428" s="19" t="s">
        <v>87</v>
      </c>
      <c r="BK428" s="218">
        <f>ROUND(P428*H428,2)</f>
        <v>0</v>
      </c>
      <c r="BL428" s="19" t="s">
        <v>246</v>
      </c>
      <c r="BM428" s="217" t="s">
        <v>1942</v>
      </c>
    </row>
    <row r="429" s="2" customFormat="1">
      <c r="A429" s="38"/>
      <c r="B429" s="39"/>
      <c r="C429" s="38"/>
      <c r="D429" s="219" t="s">
        <v>177</v>
      </c>
      <c r="E429" s="38"/>
      <c r="F429" s="220" t="s">
        <v>1940</v>
      </c>
      <c r="G429" s="38"/>
      <c r="H429" s="38"/>
      <c r="I429" s="134"/>
      <c r="J429" s="134"/>
      <c r="K429" s="38"/>
      <c r="L429" s="38"/>
      <c r="M429" s="39"/>
      <c r="N429" s="221"/>
      <c r="O429" s="222"/>
      <c r="P429" s="77"/>
      <c r="Q429" s="77"/>
      <c r="R429" s="77"/>
      <c r="S429" s="77"/>
      <c r="T429" s="77"/>
      <c r="U429" s="77"/>
      <c r="V429" s="77"/>
      <c r="W429" s="77"/>
      <c r="X429" s="78"/>
      <c r="Y429" s="38"/>
      <c r="Z429" s="38"/>
      <c r="AA429" s="38"/>
      <c r="AB429" s="38"/>
      <c r="AC429" s="38"/>
      <c r="AD429" s="38"/>
      <c r="AE429" s="38"/>
      <c r="AT429" s="19" t="s">
        <v>177</v>
      </c>
      <c r="AU429" s="19" t="s">
        <v>89</v>
      </c>
    </row>
    <row r="430" s="13" customFormat="1">
      <c r="A430" s="13"/>
      <c r="B430" s="228"/>
      <c r="C430" s="13"/>
      <c r="D430" s="219" t="s">
        <v>291</v>
      </c>
      <c r="E430" s="229" t="s">
        <v>1</v>
      </c>
      <c r="F430" s="230" t="s">
        <v>1943</v>
      </c>
      <c r="G430" s="13"/>
      <c r="H430" s="231">
        <v>9.7699999999999996</v>
      </c>
      <c r="I430" s="232"/>
      <c r="J430" s="232"/>
      <c r="K430" s="13"/>
      <c r="L430" s="13"/>
      <c r="M430" s="228"/>
      <c r="N430" s="233"/>
      <c r="O430" s="234"/>
      <c r="P430" s="234"/>
      <c r="Q430" s="234"/>
      <c r="R430" s="234"/>
      <c r="S430" s="234"/>
      <c r="T430" s="234"/>
      <c r="U430" s="234"/>
      <c r="V430" s="234"/>
      <c r="W430" s="234"/>
      <c r="X430" s="235"/>
      <c r="Y430" s="13"/>
      <c r="Z430" s="13"/>
      <c r="AA430" s="13"/>
      <c r="AB430" s="13"/>
      <c r="AC430" s="13"/>
      <c r="AD430" s="13"/>
      <c r="AE430" s="13"/>
      <c r="AT430" s="229" t="s">
        <v>291</v>
      </c>
      <c r="AU430" s="229" t="s">
        <v>89</v>
      </c>
      <c r="AV430" s="13" t="s">
        <v>89</v>
      </c>
      <c r="AW430" s="13" t="s">
        <v>4</v>
      </c>
      <c r="AX430" s="13" t="s">
        <v>87</v>
      </c>
      <c r="AY430" s="229" t="s">
        <v>167</v>
      </c>
    </row>
    <row r="431" s="2" customFormat="1" ht="24" customHeight="1">
      <c r="A431" s="38"/>
      <c r="B431" s="204"/>
      <c r="C431" s="260" t="s">
        <v>936</v>
      </c>
      <c r="D431" s="260" t="s">
        <v>648</v>
      </c>
      <c r="E431" s="261" t="s">
        <v>1944</v>
      </c>
      <c r="F431" s="262" t="s">
        <v>1945</v>
      </c>
      <c r="G431" s="263" t="s">
        <v>462</v>
      </c>
      <c r="H431" s="264">
        <v>48.850000000000001</v>
      </c>
      <c r="I431" s="265"/>
      <c r="J431" s="266"/>
      <c r="K431" s="267">
        <f>ROUND(P431*H431,2)</f>
        <v>0</v>
      </c>
      <c r="L431" s="262" t="s">
        <v>174</v>
      </c>
      <c r="M431" s="268"/>
      <c r="N431" s="269" t="s">
        <v>1</v>
      </c>
      <c r="O431" s="213" t="s">
        <v>43</v>
      </c>
      <c r="P431" s="214">
        <f>I431+J431</f>
        <v>0</v>
      </c>
      <c r="Q431" s="214">
        <f>ROUND(I431*H431,2)</f>
        <v>0</v>
      </c>
      <c r="R431" s="214">
        <f>ROUND(J431*H431,2)</f>
        <v>0</v>
      </c>
      <c r="S431" s="77"/>
      <c r="T431" s="215">
        <f>S431*H431</f>
        <v>0</v>
      </c>
      <c r="U431" s="215">
        <v>0.00018000000000000001</v>
      </c>
      <c r="V431" s="215">
        <f>U431*H431</f>
        <v>0.0087930000000000005</v>
      </c>
      <c r="W431" s="215">
        <v>0</v>
      </c>
      <c r="X431" s="216">
        <f>W431*H431</f>
        <v>0</v>
      </c>
      <c r="Y431" s="38"/>
      <c r="Z431" s="38"/>
      <c r="AA431" s="38"/>
      <c r="AB431" s="38"/>
      <c r="AC431" s="38"/>
      <c r="AD431" s="38"/>
      <c r="AE431" s="38"/>
      <c r="AR431" s="217" t="s">
        <v>370</v>
      </c>
      <c r="AT431" s="217" t="s">
        <v>648</v>
      </c>
      <c r="AU431" s="217" t="s">
        <v>89</v>
      </c>
      <c r="AY431" s="19" t="s">
        <v>167</v>
      </c>
      <c r="BE431" s="218">
        <f>IF(O431="základní",K431,0)</f>
        <v>0</v>
      </c>
      <c r="BF431" s="218">
        <f>IF(O431="snížená",K431,0)</f>
        <v>0</v>
      </c>
      <c r="BG431" s="218">
        <f>IF(O431="zákl. přenesená",K431,0)</f>
        <v>0</v>
      </c>
      <c r="BH431" s="218">
        <f>IF(O431="sníž. přenesená",K431,0)</f>
        <v>0</v>
      </c>
      <c r="BI431" s="218">
        <f>IF(O431="nulová",K431,0)</f>
        <v>0</v>
      </c>
      <c r="BJ431" s="19" t="s">
        <v>87</v>
      </c>
      <c r="BK431" s="218">
        <f>ROUND(P431*H431,2)</f>
        <v>0</v>
      </c>
      <c r="BL431" s="19" t="s">
        <v>246</v>
      </c>
      <c r="BM431" s="217" t="s">
        <v>1946</v>
      </c>
    </row>
    <row r="432" s="2" customFormat="1">
      <c r="A432" s="38"/>
      <c r="B432" s="39"/>
      <c r="C432" s="38"/>
      <c r="D432" s="219" t="s">
        <v>177</v>
      </c>
      <c r="E432" s="38"/>
      <c r="F432" s="220" t="s">
        <v>1945</v>
      </c>
      <c r="G432" s="38"/>
      <c r="H432" s="38"/>
      <c r="I432" s="134"/>
      <c r="J432" s="134"/>
      <c r="K432" s="38"/>
      <c r="L432" s="38"/>
      <c r="M432" s="39"/>
      <c r="N432" s="221"/>
      <c r="O432" s="222"/>
      <c r="P432" s="77"/>
      <c r="Q432" s="77"/>
      <c r="R432" s="77"/>
      <c r="S432" s="77"/>
      <c r="T432" s="77"/>
      <c r="U432" s="77"/>
      <c r="V432" s="77"/>
      <c r="W432" s="77"/>
      <c r="X432" s="78"/>
      <c r="Y432" s="38"/>
      <c r="Z432" s="38"/>
      <c r="AA432" s="38"/>
      <c r="AB432" s="38"/>
      <c r="AC432" s="38"/>
      <c r="AD432" s="38"/>
      <c r="AE432" s="38"/>
      <c r="AT432" s="19" t="s">
        <v>177</v>
      </c>
      <c r="AU432" s="19" t="s">
        <v>89</v>
      </c>
    </row>
    <row r="433" s="2" customFormat="1" ht="24" customHeight="1">
      <c r="A433" s="38"/>
      <c r="B433" s="204"/>
      <c r="C433" s="205" t="s">
        <v>942</v>
      </c>
      <c r="D433" s="205" t="s">
        <v>170</v>
      </c>
      <c r="E433" s="206" t="s">
        <v>1947</v>
      </c>
      <c r="F433" s="207" t="s">
        <v>1948</v>
      </c>
      <c r="G433" s="208" t="s">
        <v>344</v>
      </c>
      <c r="H433" s="209">
        <v>2.2269999999999999</v>
      </c>
      <c r="I433" s="210"/>
      <c r="J433" s="210"/>
      <c r="K433" s="211">
        <f>ROUND(P433*H433,2)</f>
        <v>0</v>
      </c>
      <c r="L433" s="207" t="s">
        <v>174</v>
      </c>
      <c r="M433" s="39"/>
      <c r="N433" s="212" t="s">
        <v>1</v>
      </c>
      <c r="O433" s="213" t="s">
        <v>43</v>
      </c>
      <c r="P433" s="214">
        <f>I433+J433</f>
        <v>0</v>
      </c>
      <c r="Q433" s="214">
        <f>ROUND(I433*H433,2)</f>
        <v>0</v>
      </c>
      <c r="R433" s="214">
        <f>ROUND(J433*H433,2)</f>
        <v>0</v>
      </c>
      <c r="S433" s="77"/>
      <c r="T433" s="215">
        <f>S433*H433</f>
        <v>0</v>
      </c>
      <c r="U433" s="215">
        <v>0</v>
      </c>
      <c r="V433" s="215">
        <f>U433*H433</f>
        <v>0</v>
      </c>
      <c r="W433" s="215">
        <v>0</v>
      </c>
      <c r="X433" s="216">
        <f>W433*H433</f>
        <v>0</v>
      </c>
      <c r="Y433" s="38"/>
      <c r="Z433" s="38"/>
      <c r="AA433" s="38"/>
      <c r="AB433" s="38"/>
      <c r="AC433" s="38"/>
      <c r="AD433" s="38"/>
      <c r="AE433" s="38"/>
      <c r="AR433" s="217" t="s">
        <v>246</v>
      </c>
      <c r="AT433" s="217" t="s">
        <v>170</v>
      </c>
      <c r="AU433" s="217" t="s">
        <v>89</v>
      </c>
      <c r="AY433" s="19" t="s">
        <v>167</v>
      </c>
      <c r="BE433" s="218">
        <f>IF(O433="základní",K433,0)</f>
        <v>0</v>
      </c>
      <c r="BF433" s="218">
        <f>IF(O433="snížená",K433,0)</f>
        <v>0</v>
      </c>
      <c r="BG433" s="218">
        <f>IF(O433="zákl. přenesená",K433,0)</f>
        <v>0</v>
      </c>
      <c r="BH433" s="218">
        <f>IF(O433="sníž. přenesená",K433,0)</f>
        <v>0</v>
      </c>
      <c r="BI433" s="218">
        <f>IF(O433="nulová",K433,0)</f>
        <v>0</v>
      </c>
      <c r="BJ433" s="19" t="s">
        <v>87</v>
      </c>
      <c r="BK433" s="218">
        <f>ROUND(P433*H433,2)</f>
        <v>0</v>
      </c>
      <c r="BL433" s="19" t="s">
        <v>246</v>
      </c>
      <c r="BM433" s="217" t="s">
        <v>1949</v>
      </c>
    </row>
    <row r="434" s="2" customFormat="1">
      <c r="A434" s="38"/>
      <c r="B434" s="39"/>
      <c r="C434" s="38"/>
      <c r="D434" s="219" t="s">
        <v>177</v>
      </c>
      <c r="E434" s="38"/>
      <c r="F434" s="220" t="s">
        <v>1950</v>
      </c>
      <c r="G434" s="38"/>
      <c r="H434" s="38"/>
      <c r="I434" s="134"/>
      <c r="J434" s="134"/>
      <c r="K434" s="38"/>
      <c r="L434" s="38"/>
      <c r="M434" s="39"/>
      <c r="N434" s="221"/>
      <c r="O434" s="222"/>
      <c r="P434" s="77"/>
      <c r="Q434" s="77"/>
      <c r="R434" s="77"/>
      <c r="S434" s="77"/>
      <c r="T434" s="77"/>
      <c r="U434" s="77"/>
      <c r="V434" s="77"/>
      <c r="W434" s="77"/>
      <c r="X434" s="78"/>
      <c r="Y434" s="38"/>
      <c r="Z434" s="38"/>
      <c r="AA434" s="38"/>
      <c r="AB434" s="38"/>
      <c r="AC434" s="38"/>
      <c r="AD434" s="38"/>
      <c r="AE434" s="38"/>
      <c r="AT434" s="19" t="s">
        <v>177</v>
      </c>
      <c r="AU434" s="19" t="s">
        <v>89</v>
      </c>
    </row>
    <row r="435" s="2" customFormat="1">
      <c r="A435" s="38"/>
      <c r="B435" s="39"/>
      <c r="C435" s="38"/>
      <c r="D435" s="219" t="s">
        <v>288</v>
      </c>
      <c r="E435" s="38"/>
      <c r="F435" s="223" t="s">
        <v>1951</v>
      </c>
      <c r="G435" s="38"/>
      <c r="H435" s="38"/>
      <c r="I435" s="134"/>
      <c r="J435" s="134"/>
      <c r="K435" s="38"/>
      <c r="L435" s="38"/>
      <c r="M435" s="39"/>
      <c r="N435" s="221"/>
      <c r="O435" s="222"/>
      <c r="P435" s="77"/>
      <c r="Q435" s="77"/>
      <c r="R435" s="77"/>
      <c r="S435" s="77"/>
      <c r="T435" s="77"/>
      <c r="U435" s="77"/>
      <c r="V435" s="77"/>
      <c r="W435" s="77"/>
      <c r="X435" s="78"/>
      <c r="Y435" s="38"/>
      <c r="Z435" s="38"/>
      <c r="AA435" s="38"/>
      <c r="AB435" s="38"/>
      <c r="AC435" s="38"/>
      <c r="AD435" s="38"/>
      <c r="AE435" s="38"/>
      <c r="AT435" s="19" t="s">
        <v>288</v>
      </c>
      <c r="AU435" s="19" t="s">
        <v>89</v>
      </c>
    </row>
    <row r="436" s="12" customFormat="1" ht="22.8" customHeight="1">
      <c r="A436" s="12"/>
      <c r="B436" s="190"/>
      <c r="C436" s="12"/>
      <c r="D436" s="191" t="s">
        <v>79</v>
      </c>
      <c r="E436" s="202" t="s">
        <v>1467</v>
      </c>
      <c r="F436" s="202" t="s">
        <v>1468</v>
      </c>
      <c r="G436" s="12"/>
      <c r="H436" s="12"/>
      <c r="I436" s="193"/>
      <c r="J436" s="193"/>
      <c r="K436" s="203">
        <f>BK436</f>
        <v>0</v>
      </c>
      <c r="L436" s="12"/>
      <c r="M436" s="190"/>
      <c r="N436" s="195"/>
      <c r="O436" s="196"/>
      <c r="P436" s="196"/>
      <c r="Q436" s="197">
        <f>SUM(Q437:Q511)</f>
        <v>0</v>
      </c>
      <c r="R436" s="197">
        <f>SUM(R437:R511)</f>
        <v>0</v>
      </c>
      <c r="S436" s="196"/>
      <c r="T436" s="198">
        <f>SUM(T437:T511)</f>
        <v>0</v>
      </c>
      <c r="U436" s="196"/>
      <c r="V436" s="198">
        <f>SUM(V437:V511)</f>
        <v>0.17411000000000002</v>
      </c>
      <c r="W436" s="196"/>
      <c r="X436" s="199">
        <f>SUM(X437:X511)</f>
        <v>0</v>
      </c>
      <c r="Y436" s="12"/>
      <c r="Z436" s="12"/>
      <c r="AA436" s="12"/>
      <c r="AB436" s="12"/>
      <c r="AC436" s="12"/>
      <c r="AD436" s="12"/>
      <c r="AE436" s="12"/>
      <c r="AR436" s="191" t="s">
        <v>89</v>
      </c>
      <c r="AT436" s="200" t="s">
        <v>79</v>
      </c>
      <c r="AU436" s="200" t="s">
        <v>87</v>
      </c>
      <c r="AY436" s="191" t="s">
        <v>167</v>
      </c>
      <c r="BK436" s="201">
        <f>SUM(BK437:BK511)</f>
        <v>0</v>
      </c>
    </row>
    <row r="437" s="2" customFormat="1" ht="24" customHeight="1">
      <c r="A437" s="38"/>
      <c r="B437" s="204"/>
      <c r="C437" s="205" t="s">
        <v>946</v>
      </c>
      <c r="D437" s="205" t="s">
        <v>170</v>
      </c>
      <c r="E437" s="206" t="s">
        <v>1952</v>
      </c>
      <c r="F437" s="207" t="s">
        <v>1953</v>
      </c>
      <c r="G437" s="208" t="s">
        <v>462</v>
      </c>
      <c r="H437" s="209">
        <v>240</v>
      </c>
      <c r="I437" s="210"/>
      <c r="J437" s="210"/>
      <c r="K437" s="211">
        <f>ROUND(P437*H437,2)</f>
        <v>0</v>
      </c>
      <c r="L437" s="207" t="s">
        <v>174</v>
      </c>
      <c r="M437" s="39"/>
      <c r="N437" s="212" t="s">
        <v>1</v>
      </c>
      <c r="O437" s="213" t="s">
        <v>43</v>
      </c>
      <c r="P437" s="214">
        <f>I437+J437</f>
        <v>0</v>
      </c>
      <c r="Q437" s="214">
        <f>ROUND(I437*H437,2)</f>
        <v>0</v>
      </c>
      <c r="R437" s="214">
        <f>ROUND(J437*H437,2)</f>
        <v>0</v>
      </c>
      <c r="S437" s="77"/>
      <c r="T437" s="215">
        <f>S437*H437</f>
        <v>0</v>
      </c>
      <c r="U437" s="215">
        <v>0</v>
      </c>
      <c r="V437" s="215">
        <f>U437*H437</f>
        <v>0</v>
      </c>
      <c r="W437" s="215">
        <v>0</v>
      </c>
      <c r="X437" s="216">
        <f>W437*H437</f>
        <v>0</v>
      </c>
      <c r="Y437" s="38"/>
      <c r="Z437" s="38"/>
      <c r="AA437" s="38"/>
      <c r="AB437" s="38"/>
      <c r="AC437" s="38"/>
      <c r="AD437" s="38"/>
      <c r="AE437" s="38"/>
      <c r="AR437" s="217" t="s">
        <v>246</v>
      </c>
      <c r="AT437" s="217" t="s">
        <v>170</v>
      </c>
      <c r="AU437" s="217" t="s">
        <v>89</v>
      </c>
      <c r="AY437" s="19" t="s">
        <v>167</v>
      </c>
      <c r="BE437" s="218">
        <f>IF(O437="základní",K437,0)</f>
        <v>0</v>
      </c>
      <c r="BF437" s="218">
        <f>IF(O437="snížená",K437,0)</f>
        <v>0</v>
      </c>
      <c r="BG437" s="218">
        <f>IF(O437="zákl. přenesená",K437,0)</f>
        <v>0</v>
      </c>
      <c r="BH437" s="218">
        <f>IF(O437="sníž. přenesená",K437,0)</f>
        <v>0</v>
      </c>
      <c r="BI437" s="218">
        <f>IF(O437="nulová",K437,0)</f>
        <v>0</v>
      </c>
      <c r="BJ437" s="19" t="s">
        <v>87</v>
      </c>
      <c r="BK437" s="218">
        <f>ROUND(P437*H437,2)</f>
        <v>0</v>
      </c>
      <c r="BL437" s="19" t="s">
        <v>246</v>
      </c>
      <c r="BM437" s="217" t="s">
        <v>1954</v>
      </c>
    </row>
    <row r="438" s="2" customFormat="1">
      <c r="A438" s="38"/>
      <c r="B438" s="39"/>
      <c r="C438" s="38"/>
      <c r="D438" s="219" t="s">
        <v>177</v>
      </c>
      <c r="E438" s="38"/>
      <c r="F438" s="220" t="s">
        <v>1955</v>
      </c>
      <c r="G438" s="38"/>
      <c r="H438" s="38"/>
      <c r="I438" s="134"/>
      <c r="J438" s="134"/>
      <c r="K438" s="38"/>
      <c r="L438" s="38"/>
      <c r="M438" s="39"/>
      <c r="N438" s="221"/>
      <c r="O438" s="222"/>
      <c r="P438" s="77"/>
      <c r="Q438" s="77"/>
      <c r="R438" s="77"/>
      <c r="S438" s="77"/>
      <c r="T438" s="77"/>
      <c r="U438" s="77"/>
      <c r="V438" s="77"/>
      <c r="W438" s="77"/>
      <c r="X438" s="78"/>
      <c r="Y438" s="38"/>
      <c r="Z438" s="38"/>
      <c r="AA438" s="38"/>
      <c r="AB438" s="38"/>
      <c r="AC438" s="38"/>
      <c r="AD438" s="38"/>
      <c r="AE438" s="38"/>
      <c r="AT438" s="19" t="s">
        <v>177</v>
      </c>
      <c r="AU438" s="19" t="s">
        <v>89</v>
      </c>
    </row>
    <row r="439" s="2" customFormat="1" ht="24" customHeight="1">
      <c r="A439" s="38"/>
      <c r="B439" s="204"/>
      <c r="C439" s="260" t="s">
        <v>951</v>
      </c>
      <c r="D439" s="260" t="s">
        <v>648</v>
      </c>
      <c r="E439" s="261" t="s">
        <v>1956</v>
      </c>
      <c r="F439" s="262" t="s">
        <v>1957</v>
      </c>
      <c r="G439" s="263" t="s">
        <v>462</v>
      </c>
      <c r="H439" s="264">
        <v>240</v>
      </c>
      <c r="I439" s="265"/>
      <c r="J439" s="266"/>
      <c r="K439" s="267">
        <f>ROUND(P439*H439,2)</f>
        <v>0</v>
      </c>
      <c r="L439" s="262" t="s">
        <v>174</v>
      </c>
      <c r="M439" s="268"/>
      <c r="N439" s="269" t="s">
        <v>1</v>
      </c>
      <c r="O439" s="213" t="s">
        <v>43</v>
      </c>
      <c r="P439" s="214">
        <f>I439+J439</f>
        <v>0</v>
      </c>
      <c r="Q439" s="214">
        <f>ROUND(I439*H439,2)</f>
        <v>0</v>
      </c>
      <c r="R439" s="214">
        <f>ROUND(J439*H439,2)</f>
        <v>0</v>
      </c>
      <c r="S439" s="77"/>
      <c r="T439" s="215">
        <f>S439*H439</f>
        <v>0</v>
      </c>
      <c r="U439" s="215">
        <v>6.0000000000000002E-05</v>
      </c>
      <c r="V439" s="215">
        <f>U439*H439</f>
        <v>0.0144</v>
      </c>
      <c r="W439" s="215">
        <v>0</v>
      </c>
      <c r="X439" s="216">
        <f>W439*H439</f>
        <v>0</v>
      </c>
      <c r="Y439" s="38"/>
      <c r="Z439" s="38"/>
      <c r="AA439" s="38"/>
      <c r="AB439" s="38"/>
      <c r="AC439" s="38"/>
      <c r="AD439" s="38"/>
      <c r="AE439" s="38"/>
      <c r="AR439" s="217" t="s">
        <v>370</v>
      </c>
      <c r="AT439" s="217" t="s">
        <v>648</v>
      </c>
      <c r="AU439" s="217" t="s">
        <v>89</v>
      </c>
      <c r="AY439" s="19" t="s">
        <v>167</v>
      </c>
      <c r="BE439" s="218">
        <f>IF(O439="základní",K439,0)</f>
        <v>0</v>
      </c>
      <c r="BF439" s="218">
        <f>IF(O439="snížená",K439,0)</f>
        <v>0</v>
      </c>
      <c r="BG439" s="218">
        <f>IF(O439="zákl. přenesená",K439,0)</f>
        <v>0</v>
      </c>
      <c r="BH439" s="218">
        <f>IF(O439="sníž. přenesená",K439,0)</f>
        <v>0</v>
      </c>
      <c r="BI439" s="218">
        <f>IF(O439="nulová",K439,0)</f>
        <v>0</v>
      </c>
      <c r="BJ439" s="19" t="s">
        <v>87</v>
      </c>
      <c r="BK439" s="218">
        <f>ROUND(P439*H439,2)</f>
        <v>0</v>
      </c>
      <c r="BL439" s="19" t="s">
        <v>246</v>
      </c>
      <c r="BM439" s="217" t="s">
        <v>1958</v>
      </c>
    </row>
    <row r="440" s="2" customFormat="1">
      <c r="A440" s="38"/>
      <c r="B440" s="39"/>
      <c r="C440" s="38"/>
      <c r="D440" s="219" t="s">
        <v>177</v>
      </c>
      <c r="E440" s="38"/>
      <c r="F440" s="220" t="s">
        <v>1957</v>
      </c>
      <c r="G440" s="38"/>
      <c r="H440" s="38"/>
      <c r="I440" s="134"/>
      <c r="J440" s="134"/>
      <c r="K440" s="38"/>
      <c r="L440" s="38"/>
      <c r="M440" s="39"/>
      <c r="N440" s="221"/>
      <c r="O440" s="222"/>
      <c r="P440" s="77"/>
      <c r="Q440" s="77"/>
      <c r="R440" s="77"/>
      <c r="S440" s="77"/>
      <c r="T440" s="77"/>
      <c r="U440" s="77"/>
      <c r="V440" s="77"/>
      <c r="W440" s="77"/>
      <c r="X440" s="78"/>
      <c r="Y440" s="38"/>
      <c r="Z440" s="38"/>
      <c r="AA440" s="38"/>
      <c r="AB440" s="38"/>
      <c r="AC440" s="38"/>
      <c r="AD440" s="38"/>
      <c r="AE440" s="38"/>
      <c r="AT440" s="19" t="s">
        <v>177</v>
      </c>
      <c r="AU440" s="19" t="s">
        <v>89</v>
      </c>
    </row>
    <row r="441" s="2" customFormat="1">
      <c r="A441" s="38"/>
      <c r="B441" s="39"/>
      <c r="C441" s="38"/>
      <c r="D441" s="219" t="s">
        <v>189</v>
      </c>
      <c r="E441" s="38"/>
      <c r="F441" s="223" t="s">
        <v>1959</v>
      </c>
      <c r="G441" s="38"/>
      <c r="H441" s="38"/>
      <c r="I441" s="134"/>
      <c r="J441" s="134"/>
      <c r="K441" s="38"/>
      <c r="L441" s="38"/>
      <c r="M441" s="39"/>
      <c r="N441" s="221"/>
      <c r="O441" s="222"/>
      <c r="P441" s="77"/>
      <c r="Q441" s="77"/>
      <c r="R441" s="77"/>
      <c r="S441" s="77"/>
      <c r="T441" s="77"/>
      <c r="U441" s="77"/>
      <c r="V441" s="77"/>
      <c r="W441" s="77"/>
      <c r="X441" s="78"/>
      <c r="Y441" s="38"/>
      <c r="Z441" s="38"/>
      <c r="AA441" s="38"/>
      <c r="AB441" s="38"/>
      <c r="AC441" s="38"/>
      <c r="AD441" s="38"/>
      <c r="AE441" s="38"/>
      <c r="AT441" s="19" t="s">
        <v>189</v>
      </c>
      <c r="AU441" s="19" t="s">
        <v>89</v>
      </c>
    </row>
    <row r="442" s="2" customFormat="1" ht="24" customHeight="1">
      <c r="A442" s="38"/>
      <c r="B442" s="204"/>
      <c r="C442" s="205" t="s">
        <v>957</v>
      </c>
      <c r="D442" s="205" t="s">
        <v>170</v>
      </c>
      <c r="E442" s="206" t="s">
        <v>1960</v>
      </c>
      <c r="F442" s="207" t="s">
        <v>1961</v>
      </c>
      <c r="G442" s="208" t="s">
        <v>462</v>
      </c>
      <c r="H442" s="209">
        <v>1</v>
      </c>
      <c r="I442" s="210"/>
      <c r="J442" s="210"/>
      <c r="K442" s="211">
        <f>ROUND(P442*H442,2)</f>
        <v>0</v>
      </c>
      <c r="L442" s="207" t="s">
        <v>174</v>
      </c>
      <c r="M442" s="39"/>
      <c r="N442" s="212" t="s">
        <v>1</v>
      </c>
      <c r="O442" s="213" t="s">
        <v>43</v>
      </c>
      <c r="P442" s="214">
        <f>I442+J442</f>
        <v>0</v>
      </c>
      <c r="Q442" s="214">
        <f>ROUND(I442*H442,2)</f>
        <v>0</v>
      </c>
      <c r="R442" s="214">
        <f>ROUND(J442*H442,2)</f>
        <v>0</v>
      </c>
      <c r="S442" s="77"/>
      <c r="T442" s="215">
        <f>S442*H442</f>
        <v>0</v>
      </c>
      <c r="U442" s="215">
        <v>0</v>
      </c>
      <c r="V442" s="215">
        <f>U442*H442</f>
        <v>0</v>
      </c>
      <c r="W442" s="215">
        <v>0</v>
      </c>
      <c r="X442" s="216">
        <f>W442*H442</f>
        <v>0</v>
      </c>
      <c r="Y442" s="38"/>
      <c r="Z442" s="38"/>
      <c r="AA442" s="38"/>
      <c r="AB442" s="38"/>
      <c r="AC442" s="38"/>
      <c r="AD442" s="38"/>
      <c r="AE442" s="38"/>
      <c r="AR442" s="217" t="s">
        <v>185</v>
      </c>
      <c r="AT442" s="217" t="s">
        <v>170</v>
      </c>
      <c r="AU442" s="217" t="s">
        <v>89</v>
      </c>
      <c r="AY442" s="19" t="s">
        <v>167</v>
      </c>
      <c r="BE442" s="218">
        <f>IF(O442="základní",K442,0)</f>
        <v>0</v>
      </c>
      <c r="BF442" s="218">
        <f>IF(O442="snížená",K442,0)</f>
        <v>0</v>
      </c>
      <c r="BG442" s="218">
        <f>IF(O442="zákl. přenesená",K442,0)</f>
        <v>0</v>
      </c>
      <c r="BH442" s="218">
        <f>IF(O442="sníž. přenesená",K442,0)</f>
        <v>0</v>
      </c>
      <c r="BI442" s="218">
        <f>IF(O442="nulová",K442,0)</f>
        <v>0</v>
      </c>
      <c r="BJ442" s="19" t="s">
        <v>87</v>
      </c>
      <c r="BK442" s="218">
        <f>ROUND(P442*H442,2)</f>
        <v>0</v>
      </c>
      <c r="BL442" s="19" t="s">
        <v>185</v>
      </c>
      <c r="BM442" s="217" t="s">
        <v>1962</v>
      </c>
    </row>
    <row r="443" s="2" customFormat="1">
      <c r="A443" s="38"/>
      <c r="B443" s="39"/>
      <c r="C443" s="38"/>
      <c r="D443" s="219" t="s">
        <v>177</v>
      </c>
      <c r="E443" s="38"/>
      <c r="F443" s="220" t="s">
        <v>1963</v>
      </c>
      <c r="G443" s="38"/>
      <c r="H443" s="38"/>
      <c r="I443" s="134"/>
      <c r="J443" s="134"/>
      <c r="K443" s="38"/>
      <c r="L443" s="38"/>
      <c r="M443" s="39"/>
      <c r="N443" s="221"/>
      <c r="O443" s="222"/>
      <c r="P443" s="77"/>
      <c r="Q443" s="77"/>
      <c r="R443" s="77"/>
      <c r="S443" s="77"/>
      <c r="T443" s="77"/>
      <c r="U443" s="77"/>
      <c r="V443" s="77"/>
      <c r="W443" s="77"/>
      <c r="X443" s="78"/>
      <c r="Y443" s="38"/>
      <c r="Z443" s="38"/>
      <c r="AA443" s="38"/>
      <c r="AB443" s="38"/>
      <c r="AC443" s="38"/>
      <c r="AD443" s="38"/>
      <c r="AE443" s="38"/>
      <c r="AT443" s="19" t="s">
        <v>177</v>
      </c>
      <c r="AU443" s="19" t="s">
        <v>89</v>
      </c>
    </row>
    <row r="444" s="13" customFormat="1">
      <c r="A444" s="13"/>
      <c r="B444" s="228"/>
      <c r="C444" s="13"/>
      <c r="D444" s="219" t="s">
        <v>291</v>
      </c>
      <c r="E444" s="229" t="s">
        <v>1</v>
      </c>
      <c r="F444" s="230" t="s">
        <v>87</v>
      </c>
      <c r="G444" s="13"/>
      <c r="H444" s="231">
        <v>1</v>
      </c>
      <c r="I444" s="232"/>
      <c r="J444" s="232"/>
      <c r="K444" s="13"/>
      <c r="L444" s="13"/>
      <c r="M444" s="228"/>
      <c r="N444" s="233"/>
      <c r="O444" s="234"/>
      <c r="P444" s="234"/>
      <c r="Q444" s="234"/>
      <c r="R444" s="234"/>
      <c r="S444" s="234"/>
      <c r="T444" s="234"/>
      <c r="U444" s="234"/>
      <c r="V444" s="234"/>
      <c r="W444" s="234"/>
      <c r="X444" s="235"/>
      <c r="Y444" s="13"/>
      <c r="Z444" s="13"/>
      <c r="AA444" s="13"/>
      <c r="AB444" s="13"/>
      <c r="AC444" s="13"/>
      <c r="AD444" s="13"/>
      <c r="AE444" s="13"/>
      <c r="AT444" s="229" t="s">
        <v>291</v>
      </c>
      <c r="AU444" s="229" t="s">
        <v>89</v>
      </c>
      <c r="AV444" s="13" t="s">
        <v>89</v>
      </c>
      <c r="AW444" s="13" t="s">
        <v>4</v>
      </c>
      <c r="AX444" s="13" t="s">
        <v>87</v>
      </c>
      <c r="AY444" s="229" t="s">
        <v>167</v>
      </c>
    </row>
    <row r="445" s="2" customFormat="1" ht="24" customHeight="1">
      <c r="A445" s="38"/>
      <c r="B445" s="204"/>
      <c r="C445" s="260" t="s">
        <v>961</v>
      </c>
      <c r="D445" s="260" t="s">
        <v>648</v>
      </c>
      <c r="E445" s="261" t="s">
        <v>1964</v>
      </c>
      <c r="F445" s="262" t="s">
        <v>1965</v>
      </c>
      <c r="G445" s="263" t="s">
        <v>462</v>
      </c>
      <c r="H445" s="264">
        <v>1</v>
      </c>
      <c r="I445" s="265"/>
      <c r="J445" s="266"/>
      <c r="K445" s="267">
        <f>ROUND(P445*H445,2)</f>
        <v>0</v>
      </c>
      <c r="L445" s="262" t="s">
        <v>174</v>
      </c>
      <c r="M445" s="268"/>
      <c r="N445" s="269" t="s">
        <v>1</v>
      </c>
      <c r="O445" s="213" t="s">
        <v>43</v>
      </c>
      <c r="P445" s="214">
        <f>I445+J445</f>
        <v>0</v>
      </c>
      <c r="Q445" s="214">
        <f>ROUND(I445*H445,2)</f>
        <v>0</v>
      </c>
      <c r="R445" s="214">
        <f>ROUND(J445*H445,2)</f>
        <v>0</v>
      </c>
      <c r="S445" s="77"/>
      <c r="T445" s="215">
        <f>S445*H445</f>
        <v>0</v>
      </c>
      <c r="U445" s="215">
        <v>0.0022499999999999998</v>
      </c>
      <c r="V445" s="215">
        <f>U445*H445</f>
        <v>0.0022499999999999998</v>
      </c>
      <c r="W445" s="215">
        <v>0</v>
      </c>
      <c r="X445" s="216">
        <f>W445*H445</f>
        <v>0</v>
      </c>
      <c r="Y445" s="38"/>
      <c r="Z445" s="38"/>
      <c r="AA445" s="38"/>
      <c r="AB445" s="38"/>
      <c r="AC445" s="38"/>
      <c r="AD445" s="38"/>
      <c r="AE445" s="38"/>
      <c r="AR445" s="217" t="s">
        <v>207</v>
      </c>
      <c r="AT445" s="217" t="s">
        <v>648</v>
      </c>
      <c r="AU445" s="217" t="s">
        <v>89</v>
      </c>
      <c r="AY445" s="19" t="s">
        <v>167</v>
      </c>
      <c r="BE445" s="218">
        <f>IF(O445="základní",K445,0)</f>
        <v>0</v>
      </c>
      <c r="BF445" s="218">
        <f>IF(O445="snížená",K445,0)</f>
        <v>0</v>
      </c>
      <c r="BG445" s="218">
        <f>IF(O445="zákl. přenesená",K445,0)</f>
        <v>0</v>
      </c>
      <c r="BH445" s="218">
        <f>IF(O445="sníž. přenesená",K445,0)</f>
        <v>0</v>
      </c>
      <c r="BI445" s="218">
        <f>IF(O445="nulová",K445,0)</f>
        <v>0</v>
      </c>
      <c r="BJ445" s="19" t="s">
        <v>87</v>
      </c>
      <c r="BK445" s="218">
        <f>ROUND(P445*H445,2)</f>
        <v>0</v>
      </c>
      <c r="BL445" s="19" t="s">
        <v>185</v>
      </c>
      <c r="BM445" s="217" t="s">
        <v>1966</v>
      </c>
    </row>
    <row r="446" s="2" customFormat="1">
      <c r="A446" s="38"/>
      <c r="B446" s="39"/>
      <c r="C446" s="38"/>
      <c r="D446" s="219" t="s">
        <v>177</v>
      </c>
      <c r="E446" s="38"/>
      <c r="F446" s="220" t="s">
        <v>1965</v>
      </c>
      <c r="G446" s="38"/>
      <c r="H446" s="38"/>
      <c r="I446" s="134"/>
      <c r="J446" s="134"/>
      <c r="K446" s="38"/>
      <c r="L446" s="38"/>
      <c r="M446" s="39"/>
      <c r="N446" s="221"/>
      <c r="O446" s="222"/>
      <c r="P446" s="77"/>
      <c r="Q446" s="77"/>
      <c r="R446" s="77"/>
      <c r="S446" s="77"/>
      <c r="T446" s="77"/>
      <c r="U446" s="77"/>
      <c r="V446" s="77"/>
      <c r="W446" s="77"/>
      <c r="X446" s="78"/>
      <c r="Y446" s="38"/>
      <c r="Z446" s="38"/>
      <c r="AA446" s="38"/>
      <c r="AB446" s="38"/>
      <c r="AC446" s="38"/>
      <c r="AD446" s="38"/>
      <c r="AE446" s="38"/>
      <c r="AT446" s="19" t="s">
        <v>177</v>
      </c>
      <c r="AU446" s="19" t="s">
        <v>89</v>
      </c>
    </row>
    <row r="447" s="2" customFormat="1" ht="24" customHeight="1">
      <c r="A447" s="38"/>
      <c r="B447" s="204"/>
      <c r="C447" s="205" t="s">
        <v>965</v>
      </c>
      <c r="D447" s="205" t="s">
        <v>170</v>
      </c>
      <c r="E447" s="206" t="s">
        <v>1967</v>
      </c>
      <c r="F447" s="207" t="s">
        <v>1968</v>
      </c>
      <c r="G447" s="208" t="s">
        <v>500</v>
      </c>
      <c r="H447" s="209">
        <v>10</v>
      </c>
      <c r="I447" s="210"/>
      <c r="J447" s="210"/>
      <c r="K447" s="211">
        <f>ROUND(P447*H447,2)</f>
        <v>0</v>
      </c>
      <c r="L447" s="207" t="s">
        <v>174</v>
      </c>
      <c r="M447" s="39"/>
      <c r="N447" s="212" t="s">
        <v>1</v>
      </c>
      <c r="O447" s="213" t="s">
        <v>43</v>
      </c>
      <c r="P447" s="214">
        <f>I447+J447</f>
        <v>0</v>
      </c>
      <c r="Q447" s="214">
        <f>ROUND(I447*H447,2)</f>
        <v>0</v>
      </c>
      <c r="R447" s="214">
        <f>ROUND(J447*H447,2)</f>
        <v>0</v>
      </c>
      <c r="S447" s="77"/>
      <c r="T447" s="215">
        <f>S447*H447</f>
        <v>0</v>
      </c>
      <c r="U447" s="215">
        <v>0</v>
      </c>
      <c r="V447" s="215">
        <f>U447*H447</f>
        <v>0</v>
      </c>
      <c r="W447" s="215">
        <v>0</v>
      </c>
      <c r="X447" s="216">
        <f>W447*H447</f>
        <v>0</v>
      </c>
      <c r="Y447" s="38"/>
      <c r="Z447" s="38"/>
      <c r="AA447" s="38"/>
      <c r="AB447" s="38"/>
      <c r="AC447" s="38"/>
      <c r="AD447" s="38"/>
      <c r="AE447" s="38"/>
      <c r="AR447" s="217" t="s">
        <v>246</v>
      </c>
      <c r="AT447" s="217" t="s">
        <v>170</v>
      </c>
      <c r="AU447" s="217" t="s">
        <v>89</v>
      </c>
      <c r="AY447" s="19" t="s">
        <v>167</v>
      </c>
      <c r="BE447" s="218">
        <f>IF(O447="základní",K447,0)</f>
        <v>0</v>
      </c>
      <c r="BF447" s="218">
        <f>IF(O447="snížená",K447,0)</f>
        <v>0</v>
      </c>
      <c r="BG447" s="218">
        <f>IF(O447="zákl. přenesená",K447,0)</f>
        <v>0</v>
      </c>
      <c r="BH447" s="218">
        <f>IF(O447="sníž. přenesená",K447,0)</f>
        <v>0</v>
      </c>
      <c r="BI447" s="218">
        <f>IF(O447="nulová",K447,0)</f>
        <v>0</v>
      </c>
      <c r="BJ447" s="19" t="s">
        <v>87</v>
      </c>
      <c r="BK447" s="218">
        <f>ROUND(P447*H447,2)</f>
        <v>0</v>
      </c>
      <c r="BL447" s="19" t="s">
        <v>246</v>
      </c>
      <c r="BM447" s="217" t="s">
        <v>1969</v>
      </c>
    </row>
    <row r="448" s="2" customFormat="1">
      <c r="A448" s="38"/>
      <c r="B448" s="39"/>
      <c r="C448" s="38"/>
      <c r="D448" s="219" t="s">
        <v>177</v>
      </c>
      <c r="E448" s="38"/>
      <c r="F448" s="220" t="s">
        <v>1970</v>
      </c>
      <c r="G448" s="38"/>
      <c r="H448" s="38"/>
      <c r="I448" s="134"/>
      <c r="J448" s="134"/>
      <c r="K448" s="38"/>
      <c r="L448" s="38"/>
      <c r="M448" s="39"/>
      <c r="N448" s="221"/>
      <c r="O448" s="222"/>
      <c r="P448" s="77"/>
      <c r="Q448" s="77"/>
      <c r="R448" s="77"/>
      <c r="S448" s="77"/>
      <c r="T448" s="77"/>
      <c r="U448" s="77"/>
      <c r="V448" s="77"/>
      <c r="W448" s="77"/>
      <c r="X448" s="78"/>
      <c r="Y448" s="38"/>
      <c r="Z448" s="38"/>
      <c r="AA448" s="38"/>
      <c r="AB448" s="38"/>
      <c r="AC448" s="38"/>
      <c r="AD448" s="38"/>
      <c r="AE448" s="38"/>
      <c r="AT448" s="19" t="s">
        <v>177</v>
      </c>
      <c r="AU448" s="19" t="s">
        <v>89</v>
      </c>
    </row>
    <row r="449" s="2" customFormat="1" ht="16.5" customHeight="1">
      <c r="A449" s="38"/>
      <c r="B449" s="204"/>
      <c r="C449" s="260" t="s">
        <v>970</v>
      </c>
      <c r="D449" s="260" t="s">
        <v>648</v>
      </c>
      <c r="E449" s="261" t="s">
        <v>903</v>
      </c>
      <c r="F449" s="262" t="s">
        <v>1971</v>
      </c>
      <c r="G449" s="263" t="s">
        <v>500</v>
      </c>
      <c r="H449" s="264">
        <v>10</v>
      </c>
      <c r="I449" s="265"/>
      <c r="J449" s="266"/>
      <c r="K449" s="267">
        <f>ROUND(P449*H449,2)</f>
        <v>0</v>
      </c>
      <c r="L449" s="262" t="s">
        <v>1</v>
      </c>
      <c r="M449" s="268"/>
      <c r="N449" s="269" t="s">
        <v>1</v>
      </c>
      <c r="O449" s="213" t="s">
        <v>43</v>
      </c>
      <c r="P449" s="214">
        <f>I449+J449</f>
        <v>0</v>
      </c>
      <c r="Q449" s="214">
        <f>ROUND(I449*H449,2)</f>
        <v>0</v>
      </c>
      <c r="R449" s="214">
        <f>ROUND(J449*H449,2)</f>
        <v>0</v>
      </c>
      <c r="S449" s="77"/>
      <c r="T449" s="215">
        <f>S449*H449</f>
        <v>0</v>
      </c>
      <c r="U449" s="215">
        <v>0</v>
      </c>
      <c r="V449" s="215">
        <f>U449*H449</f>
        <v>0</v>
      </c>
      <c r="W449" s="215">
        <v>0</v>
      </c>
      <c r="X449" s="216">
        <f>W449*H449</f>
        <v>0</v>
      </c>
      <c r="Y449" s="38"/>
      <c r="Z449" s="38"/>
      <c r="AA449" s="38"/>
      <c r="AB449" s="38"/>
      <c r="AC449" s="38"/>
      <c r="AD449" s="38"/>
      <c r="AE449" s="38"/>
      <c r="AR449" s="217" t="s">
        <v>370</v>
      </c>
      <c r="AT449" s="217" t="s">
        <v>648</v>
      </c>
      <c r="AU449" s="217" t="s">
        <v>89</v>
      </c>
      <c r="AY449" s="19" t="s">
        <v>167</v>
      </c>
      <c r="BE449" s="218">
        <f>IF(O449="základní",K449,0)</f>
        <v>0</v>
      </c>
      <c r="BF449" s="218">
        <f>IF(O449="snížená",K449,0)</f>
        <v>0</v>
      </c>
      <c r="BG449" s="218">
        <f>IF(O449="zákl. přenesená",K449,0)</f>
        <v>0</v>
      </c>
      <c r="BH449" s="218">
        <f>IF(O449="sníž. přenesená",K449,0)</f>
        <v>0</v>
      </c>
      <c r="BI449" s="218">
        <f>IF(O449="nulová",K449,0)</f>
        <v>0</v>
      </c>
      <c r="BJ449" s="19" t="s">
        <v>87</v>
      </c>
      <c r="BK449" s="218">
        <f>ROUND(P449*H449,2)</f>
        <v>0</v>
      </c>
      <c r="BL449" s="19" t="s">
        <v>246</v>
      </c>
      <c r="BM449" s="217" t="s">
        <v>1972</v>
      </c>
    </row>
    <row r="450" s="2" customFormat="1">
      <c r="A450" s="38"/>
      <c r="B450" s="39"/>
      <c r="C450" s="38"/>
      <c r="D450" s="219" t="s">
        <v>177</v>
      </c>
      <c r="E450" s="38"/>
      <c r="F450" s="220" t="s">
        <v>1971</v>
      </c>
      <c r="G450" s="38"/>
      <c r="H450" s="38"/>
      <c r="I450" s="134"/>
      <c r="J450" s="134"/>
      <c r="K450" s="38"/>
      <c r="L450" s="38"/>
      <c r="M450" s="39"/>
      <c r="N450" s="221"/>
      <c r="O450" s="222"/>
      <c r="P450" s="77"/>
      <c r="Q450" s="77"/>
      <c r="R450" s="77"/>
      <c r="S450" s="77"/>
      <c r="T450" s="77"/>
      <c r="U450" s="77"/>
      <c r="V450" s="77"/>
      <c r="W450" s="77"/>
      <c r="X450" s="78"/>
      <c r="Y450" s="38"/>
      <c r="Z450" s="38"/>
      <c r="AA450" s="38"/>
      <c r="AB450" s="38"/>
      <c r="AC450" s="38"/>
      <c r="AD450" s="38"/>
      <c r="AE450" s="38"/>
      <c r="AT450" s="19" t="s">
        <v>177</v>
      </c>
      <c r="AU450" s="19" t="s">
        <v>89</v>
      </c>
    </row>
    <row r="451" s="2" customFormat="1" ht="24" customHeight="1">
      <c r="A451" s="38"/>
      <c r="B451" s="204"/>
      <c r="C451" s="205" t="s">
        <v>974</v>
      </c>
      <c r="D451" s="205" t="s">
        <v>170</v>
      </c>
      <c r="E451" s="206" t="s">
        <v>1973</v>
      </c>
      <c r="F451" s="207" t="s">
        <v>1974</v>
      </c>
      <c r="G451" s="208" t="s">
        <v>500</v>
      </c>
      <c r="H451" s="209">
        <v>16</v>
      </c>
      <c r="I451" s="210"/>
      <c r="J451" s="210"/>
      <c r="K451" s="211">
        <f>ROUND(P451*H451,2)</f>
        <v>0</v>
      </c>
      <c r="L451" s="207" t="s">
        <v>174</v>
      </c>
      <c r="M451" s="39"/>
      <c r="N451" s="212" t="s">
        <v>1</v>
      </c>
      <c r="O451" s="213" t="s">
        <v>43</v>
      </c>
      <c r="P451" s="214">
        <f>I451+J451</f>
        <v>0</v>
      </c>
      <c r="Q451" s="214">
        <f>ROUND(I451*H451,2)</f>
        <v>0</v>
      </c>
      <c r="R451" s="214">
        <f>ROUND(J451*H451,2)</f>
        <v>0</v>
      </c>
      <c r="S451" s="77"/>
      <c r="T451" s="215">
        <f>S451*H451</f>
        <v>0</v>
      </c>
      <c r="U451" s="215">
        <v>0</v>
      </c>
      <c r="V451" s="215">
        <f>U451*H451</f>
        <v>0</v>
      </c>
      <c r="W451" s="215">
        <v>0</v>
      </c>
      <c r="X451" s="216">
        <f>W451*H451</f>
        <v>0</v>
      </c>
      <c r="Y451" s="38"/>
      <c r="Z451" s="38"/>
      <c r="AA451" s="38"/>
      <c r="AB451" s="38"/>
      <c r="AC451" s="38"/>
      <c r="AD451" s="38"/>
      <c r="AE451" s="38"/>
      <c r="AR451" s="217" t="s">
        <v>246</v>
      </c>
      <c r="AT451" s="217" t="s">
        <v>170</v>
      </c>
      <c r="AU451" s="217" t="s">
        <v>89</v>
      </c>
      <c r="AY451" s="19" t="s">
        <v>167</v>
      </c>
      <c r="BE451" s="218">
        <f>IF(O451="základní",K451,0)</f>
        <v>0</v>
      </c>
      <c r="BF451" s="218">
        <f>IF(O451="snížená",K451,0)</f>
        <v>0</v>
      </c>
      <c r="BG451" s="218">
        <f>IF(O451="zákl. přenesená",K451,0)</f>
        <v>0</v>
      </c>
      <c r="BH451" s="218">
        <f>IF(O451="sníž. přenesená",K451,0)</f>
        <v>0</v>
      </c>
      <c r="BI451" s="218">
        <f>IF(O451="nulová",K451,0)</f>
        <v>0</v>
      </c>
      <c r="BJ451" s="19" t="s">
        <v>87</v>
      </c>
      <c r="BK451" s="218">
        <f>ROUND(P451*H451,2)</f>
        <v>0</v>
      </c>
      <c r="BL451" s="19" t="s">
        <v>246</v>
      </c>
      <c r="BM451" s="217" t="s">
        <v>1975</v>
      </c>
    </row>
    <row r="452" s="2" customFormat="1">
      <c r="A452" s="38"/>
      <c r="B452" s="39"/>
      <c r="C452" s="38"/>
      <c r="D452" s="219" t="s">
        <v>177</v>
      </c>
      <c r="E452" s="38"/>
      <c r="F452" s="220" t="s">
        <v>1976</v>
      </c>
      <c r="G452" s="38"/>
      <c r="H452" s="38"/>
      <c r="I452" s="134"/>
      <c r="J452" s="134"/>
      <c r="K452" s="38"/>
      <c r="L452" s="38"/>
      <c r="M452" s="39"/>
      <c r="N452" s="221"/>
      <c r="O452" s="222"/>
      <c r="P452" s="77"/>
      <c r="Q452" s="77"/>
      <c r="R452" s="77"/>
      <c r="S452" s="77"/>
      <c r="T452" s="77"/>
      <c r="U452" s="77"/>
      <c r="V452" s="77"/>
      <c r="W452" s="77"/>
      <c r="X452" s="78"/>
      <c r="Y452" s="38"/>
      <c r="Z452" s="38"/>
      <c r="AA452" s="38"/>
      <c r="AB452" s="38"/>
      <c r="AC452" s="38"/>
      <c r="AD452" s="38"/>
      <c r="AE452" s="38"/>
      <c r="AT452" s="19" t="s">
        <v>177</v>
      </c>
      <c r="AU452" s="19" t="s">
        <v>89</v>
      </c>
    </row>
    <row r="453" s="2" customFormat="1" ht="16.5" customHeight="1">
      <c r="A453" s="38"/>
      <c r="B453" s="204"/>
      <c r="C453" s="260" t="s">
        <v>980</v>
      </c>
      <c r="D453" s="260" t="s">
        <v>648</v>
      </c>
      <c r="E453" s="261" t="s">
        <v>915</v>
      </c>
      <c r="F453" s="262" t="s">
        <v>1977</v>
      </c>
      <c r="G453" s="263" t="s">
        <v>500</v>
      </c>
      <c r="H453" s="264">
        <v>16</v>
      </c>
      <c r="I453" s="265"/>
      <c r="J453" s="266"/>
      <c r="K453" s="267">
        <f>ROUND(P453*H453,2)</f>
        <v>0</v>
      </c>
      <c r="L453" s="262" t="s">
        <v>1</v>
      </c>
      <c r="M453" s="268"/>
      <c r="N453" s="269" t="s">
        <v>1</v>
      </c>
      <c r="O453" s="213" t="s">
        <v>43</v>
      </c>
      <c r="P453" s="214">
        <f>I453+J453</f>
        <v>0</v>
      </c>
      <c r="Q453" s="214">
        <f>ROUND(I453*H453,2)</f>
        <v>0</v>
      </c>
      <c r="R453" s="214">
        <f>ROUND(J453*H453,2)</f>
        <v>0</v>
      </c>
      <c r="S453" s="77"/>
      <c r="T453" s="215">
        <f>S453*H453</f>
        <v>0</v>
      </c>
      <c r="U453" s="215">
        <v>0</v>
      </c>
      <c r="V453" s="215">
        <f>U453*H453</f>
        <v>0</v>
      </c>
      <c r="W453" s="215">
        <v>0</v>
      </c>
      <c r="X453" s="216">
        <f>W453*H453</f>
        <v>0</v>
      </c>
      <c r="Y453" s="38"/>
      <c r="Z453" s="38"/>
      <c r="AA453" s="38"/>
      <c r="AB453" s="38"/>
      <c r="AC453" s="38"/>
      <c r="AD453" s="38"/>
      <c r="AE453" s="38"/>
      <c r="AR453" s="217" t="s">
        <v>370</v>
      </c>
      <c r="AT453" s="217" t="s">
        <v>648</v>
      </c>
      <c r="AU453" s="217" t="s">
        <v>89</v>
      </c>
      <c r="AY453" s="19" t="s">
        <v>167</v>
      </c>
      <c r="BE453" s="218">
        <f>IF(O453="základní",K453,0)</f>
        <v>0</v>
      </c>
      <c r="BF453" s="218">
        <f>IF(O453="snížená",K453,0)</f>
        <v>0</v>
      </c>
      <c r="BG453" s="218">
        <f>IF(O453="zákl. přenesená",K453,0)</f>
        <v>0</v>
      </c>
      <c r="BH453" s="218">
        <f>IF(O453="sníž. přenesená",K453,0)</f>
        <v>0</v>
      </c>
      <c r="BI453" s="218">
        <f>IF(O453="nulová",K453,0)</f>
        <v>0</v>
      </c>
      <c r="BJ453" s="19" t="s">
        <v>87</v>
      </c>
      <c r="BK453" s="218">
        <f>ROUND(P453*H453,2)</f>
        <v>0</v>
      </c>
      <c r="BL453" s="19" t="s">
        <v>246</v>
      </c>
      <c r="BM453" s="217" t="s">
        <v>1978</v>
      </c>
    </row>
    <row r="454" s="2" customFormat="1">
      <c r="A454" s="38"/>
      <c r="B454" s="39"/>
      <c r="C454" s="38"/>
      <c r="D454" s="219" t="s">
        <v>177</v>
      </c>
      <c r="E454" s="38"/>
      <c r="F454" s="220" t="s">
        <v>1977</v>
      </c>
      <c r="G454" s="38"/>
      <c r="H454" s="38"/>
      <c r="I454" s="134"/>
      <c r="J454" s="134"/>
      <c r="K454" s="38"/>
      <c r="L454" s="38"/>
      <c r="M454" s="39"/>
      <c r="N454" s="221"/>
      <c r="O454" s="222"/>
      <c r="P454" s="77"/>
      <c r="Q454" s="77"/>
      <c r="R454" s="77"/>
      <c r="S454" s="77"/>
      <c r="T454" s="77"/>
      <c r="U454" s="77"/>
      <c r="V454" s="77"/>
      <c r="W454" s="77"/>
      <c r="X454" s="78"/>
      <c r="Y454" s="38"/>
      <c r="Z454" s="38"/>
      <c r="AA454" s="38"/>
      <c r="AB454" s="38"/>
      <c r="AC454" s="38"/>
      <c r="AD454" s="38"/>
      <c r="AE454" s="38"/>
      <c r="AT454" s="19" t="s">
        <v>177</v>
      </c>
      <c r="AU454" s="19" t="s">
        <v>89</v>
      </c>
    </row>
    <row r="455" s="2" customFormat="1" ht="24" customHeight="1">
      <c r="A455" s="38"/>
      <c r="B455" s="204"/>
      <c r="C455" s="205" t="s">
        <v>984</v>
      </c>
      <c r="D455" s="205" t="s">
        <v>170</v>
      </c>
      <c r="E455" s="206" t="s">
        <v>1979</v>
      </c>
      <c r="F455" s="207" t="s">
        <v>1980</v>
      </c>
      <c r="G455" s="208" t="s">
        <v>462</v>
      </c>
      <c r="H455" s="209">
        <v>680</v>
      </c>
      <c r="I455" s="210"/>
      <c r="J455" s="210"/>
      <c r="K455" s="211">
        <f>ROUND(P455*H455,2)</f>
        <v>0</v>
      </c>
      <c r="L455" s="207" t="s">
        <v>174</v>
      </c>
      <c r="M455" s="39"/>
      <c r="N455" s="212" t="s">
        <v>1</v>
      </c>
      <c r="O455" s="213" t="s">
        <v>43</v>
      </c>
      <c r="P455" s="214">
        <f>I455+J455</f>
        <v>0</v>
      </c>
      <c r="Q455" s="214">
        <f>ROUND(I455*H455,2)</f>
        <v>0</v>
      </c>
      <c r="R455" s="214">
        <f>ROUND(J455*H455,2)</f>
        <v>0</v>
      </c>
      <c r="S455" s="77"/>
      <c r="T455" s="215">
        <f>S455*H455</f>
        <v>0</v>
      </c>
      <c r="U455" s="215">
        <v>0</v>
      </c>
      <c r="V455" s="215">
        <f>U455*H455</f>
        <v>0</v>
      </c>
      <c r="W455" s="215">
        <v>0</v>
      </c>
      <c r="X455" s="216">
        <f>W455*H455</f>
        <v>0</v>
      </c>
      <c r="Y455" s="38"/>
      <c r="Z455" s="38"/>
      <c r="AA455" s="38"/>
      <c r="AB455" s="38"/>
      <c r="AC455" s="38"/>
      <c r="AD455" s="38"/>
      <c r="AE455" s="38"/>
      <c r="AR455" s="217" t="s">
        <v>246</v>
      </c>
      <c r="AT455" s="217" t="s">
        <v>170</v>
      </c>
      <c r="AU455" s="217" t="s">
        <v>89</v>
      </c>
      <c r="AY455" s="19" t="s">
        <v>167</v>
      </c>
      <c r="BE455" s="218">
        <f>IF(O455="základní",K455,0)</f>
        <v>0</v>
      </c>
      <c r="BF455" s="218">
        <f>IF(O455="snížená",K455,0)</f>
        <v>0</v>
      </c>
      <c r="BG455" s="218">
        <f>IF(O455="zákl. přenesená",K455,0)</f>
        <v>0</v>
      </c>
      <c r="BH455" s="218">
        <f>IF(O455="sníž. přenesená",K455,0)</f>
        <v>0</v>
      </c>
      <c r="BI455" s="218">
        <f>IF(O455="nulová",K455,0)</f>
        <v>0</v>
      </c>
      <c r="BJ455" s="19" t="s">
        <v>87</v>
      </c>
      <c r="BK455" s="218">
        <f>ROUND(P455*H455,2)</f>
        <v>0</v>
      </c>
      <c r="BL455" s="19" t="s">
        <v>246</v>
      </c>
      <c r="BM455" s="217" t="s">
        <v>1981</v>
      </c>
    </row>
    <row r="456" s="2" customFormat="1">
      <c r="A456" s="38"/>
      <c r="B456" s="39"/>
      <c r="C456" s="38"/>
      <c r="D456" s="219" t="s">
        <v>177</v>
      </c>
      <c r="E456" s="38"/>
      <c r="F456" s="220" t="s">
        <v>1982</v>
      </c>
      <c r="G456" s="38"/>
      <c r="H456" s="38"/>
      <c r="I456" s="134"/>
      <c r="J456" s="134"/>
      <c r="K456" s="38"/>
      <c r="L456" s="38"/>
      <c r="M456" s="39"/>
      <c r="N456" s="221"/>
      <c r="O456" s="222"/>
      <c r="P456" s="77"/>
      <c r="Q456" s="77"/>
      <c r="R456" s="77"/>
      <c r="S456" s="77"/>
      <c r="T456" s="77"/>
      <c r="U456" s="77"/>
      <c r="V456" s="77"/>
      <c r="W456" s="77"/>
      <c r="X456" s="78"/>
      <c r="Y456" s="38"/>
      <c r="Z456" s="38"/>
      <c r="AA456" s="38"/>
      <c r="AB456" s="38"/>
      <c r="AC456" s="38"/>
      <c r="AD456" s="38"/>
      <c r="AE456" s="38"/>
      <c r="AT456" s="19" t="s">
        <v>177</v>
      </c>
      <c r="AU456" s="19" t="s">
        <v>89</v>
      </c>
    </row>
    <row r="457" s="2" customFormat="1" ht="24" customHeight="1">
      <c r="A457" s="38"/>
      <c r="B457" s="204"/>
      <c r="C457" s="260" t="s">
        <v>988</v>
      </c>
      <c r="D457" s="260" t="s">
        <v>648</v>
      </c>
      <c r="E457" s="261" t="s">
        <v>1482</v>
      </c>
      <c r="F457" s="262" t="s">
        <v>1483</v>
      </c>
      <c r="G457" s="263" t="s">
        <v>462</v>
      </c>
      <c r="H457" s="264">
        <v>680</v>
      </c>
      <c r="I457" s="265"/>
      <c r="J457" s="266"/>
      <c r="K457" s="267">
        <f>ROUND(P457*H457,2)</f>
        <v>0</v>
      </c>
      <c r="L457" s="262" t="s">
        <v>174</v>
      </c>
      <c r="M457" s="268"/>
      <c r="N457" s="269" t="s">
        <v>1</v>
      </c>
      <c r="O457" s="213" t="s">
        <v>43</v>
      </c>
      <c r="P457" s="214">
        <f>I457+J457</f>
        <v>0</v>
      </c>
      <c r="Q457" s="214">
        <f>ROUND(I457*H457,2)</f>
        <v>0</v>
      </c>
      <c r="R457" s="214">
        <f>ROUND(J457*H457,2)</f>
        <v>0</v>
      </c>
      <c r="S457" s="77"/>
      <c r="T457" s="215">
        <f>S457*H457</f>
        <v>0</v>
      </c>
      <c r="U457" s="215">
        <v>0.00012</v>
      </c>
      <c r="V457" s="215">
        <f>U457*H457</f>
        <v>0.081600000000000006</v>
      </c>
      <c r="W457" s="215">
        <v>0</v>
      </c>
      <c r="X457" s="216">
        <f>W457*H457</f>
        <v>0</v>
      </c>
      <c r="Y457" s="38"/>
      <c r="Z457" s="38"/>
      <c r="AA457" s="38"/>
      <c r="AB457" s="38"/>
      <c r="AC457" s="38"/>
      <c r="AD457" s="38"/>
      <c r="AE457" s="38"/>
      <c r="AR457" s="217" t="s">
        <v>370</v>
      </c>
      <c r="AT457" s="217" t="s">
        <v>648</v>
      </c>
      <c r="AU457" s="217" t="s">
        <v>89</v>
      </c>
      <c r="AY457" s="19" t="s">
        <v>167</v>
      </c>
      <c r="BE457" s="218">
        <f>IF(O457="základní",K457,0)</f>
        <v>0</v>
      </c>
      <c r="BF457" s="218">
        <f>IF(O457="snížená",K457,0)</f>
        <v>0</v>
      </c>
      <c r="BG457" s="218">
        <f>IF(O457="zákl. přenesená",K457,0)</f>
        <v>0</v>
      </c>
      <c r="BH457" s="218">
        <f>IF(O457="sníž. přenesená",K457,0)</f>
        <v>0</v>
      </c>
      <c r="BI457" s="218">
        <f>IF(O457="nulová",K457,0)</f>
        <v>0</v>
      </c>
      <c r="BJ457" s="19" t="s">
        <v>87</v>
      </c>
      <c r="BK457" s="218">
        <f>ROUND(P457*H457,2)</f>
        <v>0</v>
      </c>
      <c r="BL457" s="19" t="s">
        <v>246</v>
      </c>
      <c r="BM457" s="217" t="s">
        <v>1983</v>
      </c>
    </row>
    <row r="458" s="2" customFormat="1">
      <c r="A458" s="38"/>
      <c r="B458" s="39"/>
      <c r="C458" s="38"/>
      <c r="D458" s="219" t="s">
        <v>177</v>
      </c>
      <c r="E458" s="38"/>
      <c r="F458" s="220" t="s">
        <v>1483</v>
      </c>
      <c r="G458" s="38"/>
      <c r="H458" s="38"/>
      <c r="I458" s="134"/>
      <c r="J458" s="134"/>
      <c r="K458" s="38"/>
      <c r="L458" s="38"/>
      <c r="M458" s="39"/>
      <c r="N458" s="221"/>
      <c r="O458" s="222"/>
      <c r="P458" s="77"/>
      <c r="Q458" s="77"/>
      <c r="R458" s="77"/>
      <c r="S458" s="77"/>
      <c r="T458" s="77"/>
      <c r="U458" s="77"/>
      <c r="V458" s="77"/>
      <c r="W458" s="77"/>
      <c r="X458" s="78"/>
      <c r="Y458" s="38"/>
      <c r="Z458" s="38"/>
      <c r="AA458" s="38"/>
      <c r="AB458" s="38"/>
      <c r="AC458" s="38"/>
      <c r="AD458" s="38"/>
      <c r="AE458" s="38"/>
      <c r="AT458" s="19" t="s">
        <v>177</v>
      </c>
      <c r="AU458" s="19" t="s">
        <v>89</v>
      </c>
    </row>
    <row r="459" s="2" customFormat="1">
      <c r="A459" s="38"/>
      <c r="B459" s="39"/>
      <c r="C459" s="38"/>
      <c r="D459" s="219" t="s">
        <v>189</v>
      </c>
      <c r="E459" s="38"/>
      <c r="F459" s="223" t="s">
        <v>1485</v>
      </c>
      <c r="G459" s="38"/>
      <c r="H459" s="38"/>
      <c r="I459" s="134"/>
      <c r="J459" s="134"/>
      <c r="K459" s="38"/>
      <c r="L459" s="38"/>
      <c r="M459" s="39"/>
      <c r="N459" s="221"/>
      <c r="O459" s="222"/>
      <c r="P459" s="77"/>
      <c r="Q459" s="77"/>
      <c r="R459" s="77"/>
      <c r="S459" s="77"/>
      <c r="T459" s="77"/>
      <c r="U459" s="77"/>
      <c r="V459" s="77"/>
      <c r="W459" s="77"/>
      <c r="X459" s="78"/>
      <c r="Y459" s="38"/>
      <c r="Z459" s="38"/>
      <c r="AA459" s="38"/>
      <c r="AB459" s="38"/>
      <c r="AC459" s="38"/>
      <c r="AD459" s="38"/>
      <c r="AE459" s="38"/>
      <c r="AT459" s="19" t="s">
        <v>189</v>
      </c>
      <c r="AU459" s="19" t="s">
        <v>89</v>
      </c>
    </row>
    <row r="460" s="2" customFormat="1" ht="24" customHeight="1">
      <c r="A460" s="38"/>
      <c r="B460" s="204"/>
      <c r="C460" s="205" t="s">
        <v>992</v>
      </c>
      <c r="D460" s="205" t="s">
        <v>170</v>
      </c>
      <c r="E460" s="206" t="s">
        <v>1984</v>
      </c>
      <c r="F460" s="207" t="s">
        <v>1985</v>
      </c>
      <c r="G460" s="208" t="s">
        <v>462</v>
      </c>
      <c r="H460" s="209">
        <v>242</v>
      </c>
      <c r="I460" s="210"/>
      <c r="J460" s="210"/>
      <c r="K460" s="211">
        <f>ROUND(P460*H460,2)</f>
        <v>0</v>
      </c>
      <c r="L460" s="207" t="s">
        <v>174</v>
      </c>
      <c r="M460" s="39"/>
      <c r="N460" s="212" t="s">
        <v>1</v>
      </c>
      <c r="O460" s="213" t="s">
        <v>43</v>
      </c>
      <c r="P460" s="214">
        <f>I460+J460</f>
        <v>0</v>
      </c>
      <c r="Q460" s="214">
        <f>ROUND(I460*H460,2)</f>
        <v>0</v>
      </c>
      <c r="R460" s="214">
        <f>ROUND(J460*H460,2)</f>
        <v>0</v>
      </c>
      <c r="S460" s="77"/>
      <c r="T460" s="215">
        <f>S460*H460</f>
        <v>0</v>
      </c>
      <c r="U460" s="215">
        <v>0</v>
      </c>
      <c r="V460" s="215">
        <f>U460*H460</f>
        <v>0</v>
      </c>
      <c r="W460" s="215">
        <v>0</v>
      </c>
      <c r="X460" s="216">
        <f>W460*H460</f>
        <v>0</v>
      </c>
      <c r="Y460" s="38"/>
      <c r="Z460" s="38"/>
      <c r="AA460" s="38"/>
      <c r="AB460" s="38"/>
      <c r="AC460" s="38"/>
      <c r="AD460" s="38"/>
      <c r="AE460" s="38"/>
      <c r="AR460" s="217" t="s">
        <v>246</v>
      </c>
      <c r="AT460" s="217" t="s">
        <v>170</v>
      </c>
      <c r="AU460" s="217" t="s">
        <v>89</v>
      </c>
      <c r="AY460" s="19" t="s">
        <v>167</v>
      </c>
      <c r="BE460" s="218">
        <f>IF(O460="základní",K460,0)</f>
        <v>0</v>
      </c>
      <c r="BF460" s="218">
        <f>IF(O460="snížená",K460,0)</f>
        <v>0</v>
      </c>
      <c r="BG460" s="218">
        <f>IF(O460="zákl. přenesená",K460,0)</f>
        <v>0</v>
      </c>
      <c r="BH460" s="218">
        <f>IF(O460="sníž. přenesená",K460,0)</f>
        <v>0</v>
      </c>
      <c r="BI460" s="218">
        <f>IF(O460="nulová",K460,0)</f>
        <v>0</v>
      </c>
      <c r="BJ460" s="19" t="s">
        <v>87</v>
      </c>
      <c r="BK460" s="218">
        <f>ROUND(P460*H460,2)</f>
        <v>0</v>
      </c>
      <c r="BL460" s="19" t="s">
        <v>246</v>
      </c>
      <c r="BM460" s="217" t="s">
        <v>1986</v>
      </c>
    </row>
    <row r="461" s="2" customFormat="1">
      <c r="A461" s="38"/>
      <c r="B461" s="39"/>
      <c r="C461" s="38"/>
      <c r="D461" s="219" t="s">
        <v>177</v>
      </c>
      <c r="E461" s="38"/>
      <c r="F461" s="220" t="s">
        <v>1987</v>
      </c>
      <c r="G461" s="38"/>
      <c r="H461" s="38"/>
      <c r="I461" s="134"/>
      <c r="J461" s="134"/>
      <c r="K461" s="38"/>
      <c r="L461" s="38"/>
      <c r="M461" s="39"/>
      <c r="N461" s="221"/>
      <c r="O461" s="222"/>
      <c r="P461" s="77"/>
      <c r="Q461" s="77"/>
      <c r="R461" s="77"/>
      <c r="S461" s="77"/>
      <c r="T461" s="77"/>
      <c r="U461" s="77"/>
      <c r="V461" s="77"/>
      <c r="W461" s="77"/>
      <c r="X461" s="78"/>
      <c r="Y461" s="38"/>
      <c r="Z461" s="38"/>
      <c r="AA461" s="38"/>
      <c r="AB461" s="38"/>
      <c r="AC461" s="38"/>
      <c r="AD461" s="38"/>
      <c r="AE461" s="38"/>
      <c r="AT461" s="19" t="s">
        <v>177</v>
      </c>
      <c r="AU461" s="19" t="s">
        <v>89</v>
      </c>
    </row>
    <row r="462" s="2" customFormat="1" ht="24" customHeight="1">
      <c r="A462" s="38"/>
      <c r="B462" s="204"/>
      <c r="C462" s="260" t="s">
        <v>996</v>
      </c>
      <c r="D462" s="260" t="s">
        <v>648</v>
      </c>
      <c r="E462" s="261" t="s">
        <v>1988</v>
      </c>
      <c r="F462" s="262" t="s">
        <v>1989</v>
      </c>
      <c r="G462" s="263" t="s">
        <v>462</v>
      </c>
      <c r="H462" s="264">
        <v>242</v>
      </c>
      <c r="I462" s="265"/>
      <c r="J462" s="266"/>
      <c r="K462" s="267">
        <f>ROUND(P462*H462,2)</f>
        <v>0</v>
      </c>
      <c r="L462" s="262" t="s">
        <v>174</v>
      </c>
      <c r="M462" s="268"/>
      <c r="N462" s="269" t="s">
        <v>1</v>
      </c>
      <c r="O462" s="213" t="s">
        <v>43</v>
      </c>
      <c r="P462" s="214">
        <f>I462+J462</f>
        <v>0</v>
      </c>
      <c r="Q462" s="214">
        <f>ROUND(I462*H462,2)</f>
        <v>0</v>
      </c>
      <c r="R462" s="214">
        <f>ROUND(J462*H462,2)</f>
        <v>0</v>
      </c>
      <c r="S462" s="77"/>
      <c r="T462" s="215">
        <f>S462*H462</f>
        <v>0</v>
      </c>
      <c r="U462" s="215">
        <v>0.00017000000000000001</v>
      </c>
      <c r="V462" s="215">
        <f>U462*H462</f>
        <v>0.041140000000000003</v>
      </c>
      <c r="W462" s="215">
        <v>0</v>
      </c>
      <c r="X462" s="216">
        <f>W462*H462</f>
        <v>0</v>
      </c>
      <c r="Y462" s="38"/>
      <c r="Z462" s="38"/>
      <c r="AA462" s="38"/>
      <c r="AB462" s="38"/>
      <c r="AC462" s="38"/>
      <c r="AD462" s="38"/>
      <c r="AE462" s="38"/>
      <c r="AR462" s="217" t="s">
        <v>370</v>
      </c>
      <c r="AT462" s="217" t="s">
        <v>648</v>
      </c>
      <c r="AU462" s="217" t="s">
        <v>89</v>
      </c>
      <c r="AY462" s="19" t="s">
        <v>167</v>
      </c>
      <c r="BE462" s="218">
        <f>IF(O462="základní",K462,0)</f>
        <v>0</v>
      </c>
      <c r="BF462" s="218">
        <f>IF(O462="snížená",K462,0)</f>
        <v>0</v>
      </c>
      <c r="BG462" s="218">
        <f>IF(O462="zákl. přenesená",K462,0)</f>
        <v>0</v>
      </c>
      <c r="BH462" s="218">
        <f>IF(O462="sníž. přenesená",K462,0)</f>
        <v>0</v>
      </c>
      <c r="BI462" s="218">
        <f>IF(O462="nulová",K462,0)</f>
        <v>0</v>
      </c>
      <c r="BJ462" s="19" t="s">
        <v>87</v>
      </c>
      <c r="BK462" s="218">
        <f>ROUND(P462*H462,2)</f>
        <v>0</v>
      </c>
      <c r="BL462" s="19" t="s">
        <v>246</v>
      </c>
      <c r="BM462" s="217" t="s">
        <v>1990</v>
      </c>
    </row>
    <row r="463" s="2" customFormat="1">
      <c r="A463" s="38"/>
      <c r="B463" s="39"/>
      <c r="C463" s="38"/>
      <c r="D463" s="219" t="s">
        <v>177</v>
      </c>
      <c r="E463" s="38"/>
      <c r="F463" s="220" t="s">
        <v>1989</v>
      </c>
      <c r="G463" s="38"/>
      <c r="H463" s="38"/>
      <c r="I463" s="134"/>
      <c r="J463" s="134"/>
      <c r="K463" s="38"/>
      <c r="L463" s="38"/>
      <c r="M463" s="39"/>
      <c r="N463" s="221"/>
      <c r="O463" s="222"/>
      <c r="P463" s="77"/>
      <c r="Q463" s="77"/>
      <c r="R463" s="77"/>
      <c r="S463" s="77"/>
      <c r="T463" s="77"/>
      <c r="U463" s="77"/>
      <c r="V463" s="77"/>
      <c r="W463" s="77"/>
      <c r="X463" s="78"/>
      <c r="Y463" s="38"/>
      <c r="Z463" s="38"/>
      <c r="AA463" s="38"/>
      <c r="AB463" s="38"/>
      <c r="AC463" s="38"/>
      <c r="AD463" s="38"/>
      <c r="AE463" s="38"/>
      <c r="AT463" s="19" t="s">
        <v>177</v>
      </c>
      <c r="AU463" s="19" t="s">
        <v>89</v>
      </c>
    </row>
    <row r="464" s="2" customFormat="1">
      <c r="A464" s="38"/>
      <c r="B464" s="39"/>
      <c r="C464" s="38"/>
      <c r="D464" s="219" t="s">
        <v>189</v>
      </c>
      <c r="E464" s="38"/>
      <c r="F464" s="223" t="s">
        <v>1991</v>
      </c>
      <c r="G464" s="38"/>
      <c r="H464" s="38"/>
      <c r="I464" s="134"/>
      <c r="J464" s="134"/>
      <c r="K464" s="38"/>
      <c r="L464" s="38"/>
      <c r="M464" s="39"/>
      <c r="N464" s="221"/>
      <c r="O464" s="222"/>
      <c r="P464" s="77"/>
      <c r="Q464" s="77"/>
      <c r="R464" s="77"/>
      <c r="S464" s="77"/>
      <c r="T464" s="77"/>
      <c r="U464" s="77"/>
      <c r="V464" s="77"/>
      <c r="W464" s="77"/>
      <c r="X464" s="78"/>
      <c r="Y464" s="38"/>
      <c r="Z464" s="38"/>
      <c r="AA464" s="38"/>
      <c r="AB464" s="38"/>
      <c r="AC464" s="38"/>
      <c r="AD464" s="38"/>
      <c r="AE464" s="38"/>
      <c r="AT464" s="19" t="s">
        <v>189</v>
      </c>
      <c r="AU464" s="19" t="s">
        <v>89</v>
      </c>
    </row>
    <row r="465" s="2" customFormat="1" ht="24" customHeight="1">
      <c r="A465" s="38"/>
      <c r="B465" s="204"/>
      <c r="C465" s="205" t="s">
        <v>1000</v>
      </c>
      <c r="D465" s="205" t="s">
        <v>170</v>
      </c>
      <c r="E465" s="206" t="s">
        <v>1992</v>
      </c>
      <c r="F465" s="207" t="s">
        <v>1993</v>
      </c>
      <c r="G465" s="208" t="s">
        <v>462</v>
      </c>
      <c r="H465" s="209">
        <v>15</v>
      </c>
      <c r="I465" s="210"/>
      <c r="J465" s="210"/>
      <c r="K465" s="211">
        <f>ROUND(P465*H465,2)</f>
        <v>0</v>
      </c>
      <c r="L465" s="207" t="s">
        <v>174</v>
      </c>
      <c r="M465" s="39"/>
      <c r="N465" s="212" t="s">
        <v>1</v>
      </c>
      <c r="O465" s="213" t="s">
        <v>43</v>
      </c>
      <c r="P465" s="214">
        <f>I465+J465</f>
        <v>0</v>
      </c>
      <c r="Q465" s="214">
        <f>ROUND(I465*H465,2)</f>
        <v>0</v>
      </c>
      <c r="R465" s="214">
        <f>ROUND(J465*H465,2)</f>
        <v>0</v>
      </c>
      <c r="S465" s="77"/>
      <c r="T465" s="215">
        <f>S465*H465</f>
        <v>0</v>
      </c>
      <c r="U465" s="215">
        <v>0</v>
      </c>
      <c r="V465" s="215">
        <f>U465*H465</f>
        <v>0</v>
      </c>
      <c r="W465" s="215">
        <v>0</v>
      </c>
      <c r="X465" s="216">
        <f>W465*H465</f>
        <v>0</v>
      </c>
      <c r="Y465" s="38"/>
      <c r="Z465" s="38"/>
      <c r="AA465" s="38"/>
      <c r="AB465" s="38"/>
      <c r="AC465" s="38"/>
      <c r="AD465" s="38"/>
      <c r="AE465" s="38"/>
      <c r="AR465" s="217" t="s">
        <v>246</v>
      </c>
      <c r="AT465" s="217" t="s">
        <v>170</v>
      </c>
      <c r="AU465" s="217" t="s">
        <v>89</v>
      </c>
      <c r="AY465" s="19" t="s">
        <v>167</v>
      </c>
      <c r="BE465" s="218">
        <f>IF(O465="základní",K465,0)</f>
        <v>0</v>
      </c>
      <c r="BF465" s="218">
        <f>IF(O465="snížená",K465,0)</f>
        <v>0</v>
      </c>
      <c r="BG465" s="218">
        <f>IF(O465="zákl. přenesená",K465,0)</f>
        <v>0</v>
      </c>
      <c r="BH465" s="218">
        <f>IF(O465="sníž. přenesená",K465,0)</f>
        <v>0</v>
      </c>
      <c r="BI465" s="218">
        <f>IF(O465="nulová",K465,0)</f>
        <v>0</v>
      </c>
      <c r="BJ465" s="19" t="s">
        <v>87</v>
      </c>
      <c r="BK465" s="218">
        <f>ROUND(P465*H465,2)</f>
        <v>0</v>
      </c>
      <c r="BL465" s="19" t="s">
        <v>246</v>
      </c>
      <c r="BM465" s="217" t="s">
        <v>1994</v>
      </c>
    </row>
    <row r="466" s="2" customFormat="1">
      <c r="A466" s="38"/>
      <c r="B466" s="39"/>
      <c r="C466" s="38"/>
      <c r="D466" s="219" t="s">
        <v>177</v>
      </c>
      <c r="E466" s="38"/>
      <c r="F466" s="220" t="s">
        <v>1995</v>
      </c>
      <c r="G466" s="38"/>
      <c r="H466" s="38"/>
      <c r="I466" s="134"/>
      <c r="J466" s="134"/>
      <c r="K466" s="38"/>
      <c r="L466" s="38"/>
      <c r="M466" s="39"/>
      <c r="N466" s="221"/>
      <c r="O466" s="222"/>
      <c r="P466" s="77"/>
      <c r="Q466" s="77"/>
      <c r="R466" s="77"/>
      <c r="S466" s="77"/>
      <c r="T466" s="77"/>
      <c r="U466" s="77"/>
      <c r="V466" s="77"/>
      <c r="W466" s="77"/>
      <c r="X466" s="78"/>
      <c r="Y466" s="38"/>
      <c r="Z466" s="38"/>
      <c r="AA466" s="38"/>
      <c r="AB466" s="38"/>
      <c r="AC466" s="38"/>
      <c r="AD466" s="38"/>
      <c r="AE466" s="38"/>
      <c r="AT466" s="19" t="s">
        <v>177</v>
      </c>
      <c r="AU466" s="19" t="s">
        <v>89</v>
      </c>
    </row>
    <row r="467" s="2" customFormat="1" ht="24" customHeight="1">
      <c r="A467" s="38"/>
      <c r="B467" s="204"/>
      <c r="C467" s="205" t="s">
        <v>1007</v>
      </c>
      <c r="D467" s="205" t="s">
        <v>170</v>
      </c>
      <c r="E467" s="206" t="s">
        <v>1996</v>
      </c>
      <c r="F467" s="207" t="s">
        <v>1997</v>
      </c>
      <c r="G467" s="208" t="s">
        <v>500</v>
      </c>
      <c r="H467" s="209">
        <v>36</v>
      </c>
      <c r="I467" s="210"/>
      <c r="J467" s="210"/>
      <c r="K467" s="211">
        <f>ROUND(P467*H467,2)</f>
        <v>0</v>
      </c>
      <c r="L467" s="207" t="s">
        <v>174</v>
      </c>
      <c r="M467" s="39"/>
      <c r="N467" s="212" t="s">
        <v>1</v>
      </c>
      <c r="O467" s="213" t="s">
        <v>43</v>
      </c>
      <c r="P467" s="214">
        <f>I467+J467</f>
        <v>0</v>
      </c>
      <c r="Q467" s="214">
        <f>ROUND(I467*H467,2)</f>
        <v>0</v>
      </c>
      <c r="R467" s="214">
        <f>ROUND(J467*H467,2)</f>
        <v>0</v>
      </c>
      <c r="S467" s="77"/>
      <c r="T467" s="215">
        <f>S467*H467</f>
        <v>0</v>
      </c>
      <c r="U467" s="215">
        <v>0</v>
      </c>
      <c r="V467" s="215">
        <f>U467*H467</f>
        <v>0</v>
      </c>
      <c r="W467" s="215">
        <v>0</v>
      </c>
      <c r="X467" s="216">
        <f>W467*H467</f>
        <v>0</v>
      </c>
      <c r="Y467" s="38"/>
      <c r="Z467" s="38"/>
      <c r="AA467" s="38"/>
      <c r="AB467" s="38"/>
      <c r="AC467" s="38"/>
      <c r="AD467" s="38"/>
      <c r="AE467" s="38"/>
      <c r="AR467" s="217" t="s">
        <v>246</v>
      </c>
      <c r="AT467" s="217" t="s">
        <v>170</v>
      </c>
      <c r="AU467" s="217" t="s">
        <v>89</v>
      </c>
      <c r="AY467" s="19" t="s">
        <v>167</v>
      </c>
      <c r="BE467" s="218">
        <f>IF(O467="základní",K467,0)</f>
        <v>0</v>
      </c>
      <c r="BF467" s="218">
        <f>IF(O467="snížená",K467,0)</f>
        <v>0</v>
      </c>
      <c r="BG467" s="218">
        <f>IF(O467="zákl. přenesená",K467,0)</f>
        <v>0</v>
      </c>
      <c r="BH467" s="218">
        <f>IF(O467="sníž. přenesená",K467,0)</f>
        <v>0</v>
      </c>
      <c r="BI467" s="218">
        <f>IF(O467="nulová",K467,0)</f>
        <v>0</v>
      </c>
      <c r="BJ467" s="19" t="s">
        <v>87</v>
      </c>
      <c r="BK467" s="218">
        <f>ROUND(P467*H467,2)</f>
        <v>0</v>
      </c>
      <c r="BL467" s="19" t="s">
        <v>246</v>
      </c>
      <c r="BM467" s="217" t="s">
        <v>1998</v>
      </c>
    </row>
    <row r="468" s="2" customFormat="1">
      <c r="A468" s="38"/>
      <c r="B468" s="39"/>
      <c r="C468" s="38"/>
      <c r="D468" s="219" t="s">
        <v>177</v>
      </c>
      <c r="E468" s="38"/>
      <c r="F468" s="220" t="s">
        <v>1999</v>
      </c>
      <c r="G468" s="38"/>
      <c r="H468" s="38"/>
      <c r="I468" s="134"/>
      <c r="J468" s="134"/>
      <c r="K468" s="38"/>
      <c r="L468" s="38"/>
      <c r="M468" s="39"/>
      <c r="N468" s="221"/>
      <c r="O468" s="222"/>
      <c r="P468" s="77"/>
      <c r="Q468" s="77"/>
      <c r="R468" s="77"/>
      <c r="S468" s="77"/>
      <c r="T468" s="77"/>
      <c r="U468" s="77"/>
      <c r="V468" s="77"/>
      <c r="W468" s="77"/>
      <c r="X468" s="78"/>
      <c r="Y468" s="38"/>
      <c r="Z468" s="38"/>
      <c r="AA468" s="38"/>
      <c r="AB468" s="38"/>
      <c r="AC468" s="38"/>
      <c r="AD468" s="38"/>
      <c r="AE468" s="38"/>
      <c r="AT468" s="19" t="s">
        <v>177</v>
      </c>
      <c r="AU468" s="19" t="s">
        <v>89</v>
      </c>
    </row>
    <row r="469" s="2" customFormat="1" ht="24" customHeight="1">
      <c r="A469" s="38"/>
      <c r="B469" s="204"/>
      <c r="C469" s="205" t="s">
        <v>1013</v>
      </c>
      <c r="D469" s="205" t="s">
        <v>170</v>
      </c>
      <c r="E469" s="206" t="s">
        <v>2000</v>
      </c>
      <c r="F469" s="207" t="s">
        <v>2001</v>
      </c>
      <c r="G469" s="208" t="s">
        <v>500</v>
      </c>
      <c r="H469" s="209">
        <v>1</v>
      </c>
      <c r="I469" s="210"/>
      <c r="J469" s="210"/>
      <c r="K469" s="211">
        <f>ROUND(P469*H469,2)</f>
        <v>0</v>
      </c>
      <c r="L469" s="207" t="s">
        <v>174</v>
      </c>
      <c r="M469" s="39"/>
      <c r="N469" s="212" t="s">
        <v>1</v>
      </c>
      <c r="O469" s="213" t="s">
        <v>43</v>
      </c>
      <c r="P469" s="214">
        <f>I469+J469</f>
        <v>0</v>
      </c>
      <c r="Q469" s="214">
        <f>ROUND(I469*H469,2)</f>
        <v>0</v>
      </c>
      <c r="R469" s="214">
        <f>ROUND(J469*H469,2)</f>
        <v>0</v>
      </c>
      <c r="S469" s="77"/>
      <c r="T469" s="215">
        <f>S469*H469</f>
        <v>0</v>
      </c>
      <c r="U469" s="215">
        <v>0</v>
      </c>
      <c r="V469" s="215">
        <f>U469*H469</f>
        <v>0</v>
      </c>
      <c r="W469" s="215">
        <v>0</v>
      </c>
      <c r="X469" s="216">
        <f>W469*H469</f>
        <v>0</v>
      </c>
      <c r="Y469" s="38"/>
      <c r="Z469" s="38"/>
      <c r="AA469" s="38"/>
      <c r="AB469" s="38"/>
      <c r="AC469" s="38"/>
      <c r="AD469" s="38"/>
      <c r="AE469" s="38"/>
      <c r="AR469" s="217" t="s">
        <v>246</v>
      </c>
      <c r="AT469" s="217" t="s">
        <v>170</v>
      </c>
      <c r="AU469" s="217" t="s">
        <v>89</v>
      </c>
      <c r="AY469" s="19" t="s">
        <v>167</v>
      </c>
      <c r="BE469" s="218">
        <f>IF(O469="základní",K469,0)</f>
        <v>0</v>
      </c>
      <c r="BF469" s="218">
        <f>IF(O469="snížená",K469,0)</f>
        <v>0</v>
      </c>
      <c r="BG469" s="218">
        <f>IF(O469="zákl. přenesená",K469,0)</f>
        <v>0</v>
      </c>
      <c r="BH469" s="218">
        <f>IF(O469="sníž. přenesená",K469,0)</f>
        <v>0</v>
      </c>
      <c r="BI469" s="218">
        <f>IF(O469="nulová",K469,0)</f>
        <v>0</v>
      </c>
      <c r="BJ469" s="19" t="s">
        <v>87</v>
      </c>
      <c r="BK469" s="218">
        <f>ROUND(P469*H469,2)</f>
        <v>0</v>
      </c>
      <c r="BL469" s="19" t="s">
        <v>246</v>
      </c>
      <c r="BM469" s="217" t="s">
        <v>2002</v>
      </c>
    </row>
    <row r="470" s="2" customFormat="1">
      <c r="A470" s="38"/>
      <c r="B470" s="39"/>
      <c r="C470" s="38"/>
      <c r="D470" s="219" t="s">
        <v>177</v>
      </c>
      <c r="E470" s="38"/>
      <c r="F470" s="220" t="s">
        <v>2003</v>
      </c>
      <c r="G470" s="38"/>
      <c r="H470" s="38"/>
      <c r="I470" s="134"/>
      <c r="J470" s="134"/>
      <c r="K470" s="38"/>
      <c r="L470" s="38"/>
      <c r="M470" s="39"/>
      <c r="N470" s="221"/>
      <c r="O470" s="222"/>
      <c r="P470" s="77"/>
      <c r="Q470" s="77"/>
      <c r="R470" s="77"/>
      <c r="S470" s="77"/>
      <c r="T470" s="77"/>
      <c r="U470" s="77"/>
      <c r="V470" s="77"/>
      <c r="W470" s="77"/>
      <c r="X470" s="78"/>
      <c r="Y470" s="38"/>
      <c r="Z470" s="38"/>
      <c r="AA470" s="38"/>
      <c r="AB470" s="38"/>
      <c r="AC470" s="38"/>
      <c r="AD470" s="38"/>
      <c r="AE470" s="38"/>
      <c r="AT470" s="19" t="s">
        <v>177</v>
      </c>
      <c r="AU470" s="19" t="s">
        <v>89</v>
      </c>
    </row>
    <row r="471" s="2" customFormat="1">
      <c r="A471" s="38"/>
      <c r="B471" s="39"/>
      <c r="C471" s="38"/>
      <c r="D471" s="219" t="s">
        <v>189</v>
      </c>
      <c r="E471" s="38"/>
      <c r="F471" s="223" t="s">
        <v>2004</v>
      </c>
      <c r="G471" s="38"/>
      <c r="H471" s="38"/>
      <c r="I471" s="134"/>
      <c r="J471" s="134"/>
      <c r="K471" s="38"/>
      <c r="L471" s="38"/>
      <c r="M471" s="39"/>
      <c r="N471" s="221"/>
      <c r="O471" s="222"/>
      <c r="P471" s="77"/>
      <c r="Q471" s="77"/>
      <c r="R471" s="77"/>
      <c r="S471" s="77"/>
      <c r="T471" s="77"/>
      <c r="U471" s="77"/>
      <c r="V471" s="77"/>
      <c r="W471" s="77"/>
      <c r="X471" s="78"/>
      <c r="Y471" s="38"/>
      <c r="Z471" s="38"/>
      <c r="AA471" s="38"/>
      <c r="AB471" s="38"/>
      <c r="AC471" s="38"/>
      <c r="AD471" s="38"/>
      <c r="AE471" s="38"/>
      <c r="AT471" s="19" t="s">
        <v>189</v>
      </c>
      <c r="AU471" s="19" t="s">
        <v>89</v>
      </c>
    </row>
    <row r="472" s="2" customFormat="1" ht="24" customHeight="1">
      <c r="A472" s="38"/>
      <c r="B472" s="204"/>
      <c r="C472" s="260" t="s">
        <v>1020</v>
      </c>
      <c r="D472" s="260" t="s">
        <v>648</v>
      </c>
      <c r="E472" s="261" t="s">
        <v>1127</v>
      </c>
      <c r="F472" s="262" t="s">
        <v>2005</v>
      </c>
      <c r="G472" s="263" t="s">
        <v>500</v>
      </c>
      <c r="H472" s="264">
        <v>1</v>
      </c>
      <c r="I472" s="265"/>
      <c r="J472" s="266"/>
      <c r="K472" s="267">
        <f>ROUND(P472*H472,2)</f>
        <v>0</v>
      </c>
      <c r="L472" s="262" t="s">
        <v>1</v>
      </c>
      <c r="M472" s="268"/>
      <c r="N472" s="269" t="s">
        <v>1</v>
      </c>
      <c r="O472" s="213" t="s">
        <v>43</v>
      </c>
      <c r="P472" s="214">
        <f>I472+J472</f>
        <v>0</v>
      </c>
      <c r="Q472" s="214">
        <f>ROUND(I472*H472,2)</f>
        <v>0</v>
      </c>
      <c r="R472" s="214">
        <f>ROUND(J472*H472,2)</f>
        <v>0</v>
      </c>
      <c r="S472" s="77"/>
      <c r="T472" s="215">
        <f>S472*H472</f>
        <v>0</v>
      </c>
      <c r="U472" s="215">
        <v>0</v>
      </c>
      <c r="V472" s="215">
        <f>U472*H472</f>
        <v>0</v>
      </c>
      <c r="W472" s="215">
        <v>0</v>
      </c>
      <c r="X472" s="216">
        <f>W472*H472</f>
        <v>0</v>
      </c>
      <c r="Y472" s="38"/>
      <c r="Z472" s="38"/>
      <c r="AA472" s="38"/>
      <c r="AB472" s="38"/>
      <c r="AC472" s="38"/>
      <c r="AD472" s="38"/>
      <c r="AE472" s="38"/>
      <c r="AR472" s="217" t="s">
        <v>370</v>
      </c>
      <c r="AT472" s="217" t="s">
        <v>648</v>
      </c>
      <c r="AU472" s="217" t="s">
        <v>89</v>
      </c>
      <c r="AY472" s="19" t="s">
        <v>167</v>
      </c>
      <c r="BE472" s="218">
        <f>IF(O472="základní",K472,0)</f>
        <v>0</v>
      </c>
      <c r="BF472" s="218">
        <f>IF(O472="snížená",K472,0)</f>
        <v>0</v>
      </c>
      <c r="BG472" s="218">
        <f>IF(O472="zákl. přenesená",K472,0)</f>
        <v>0</v>
      </c>
      <c r="BH472" s="218">
        <f>IF(O472="sníž. přenesená",K472,0)</f>
        <v>0</v>
      </c>
      <c r="BI472" s="218">
        <f>IF(O472="nulová",K472,0)</f>
        <v>0</v>
      </c>
      <c r="BJ472" s="19" t="s">
        <v>87</v>
      </c>
      <c r="BK472" s="218">
        <f>ROUND(P472*H472,2)</f>
        <v>0</v>
      </c>
      <c r="BL472" s="19" t="s">
        <v>246</v>
      </c>
      <c r="BM472" s="217" t="s">
        <v>2006</v>
      </c>
    </row>
    <row r="473" s="2" customFormat="1">
      <c r="A473" s="38"/>
      <c r="B473" s="39"/>
      <c r="C473" s="38"/>
      <c r="D473" s="219" t="s">
        <v>177</v>
      </c>
      <c r="E473" s="38"/>
      <c r="F473" s="220" t="s">
        <v>2005</v>
      </c>
      <c r="G473" s="38"/>
      <c r="H473" s="38"/>
      <c r="I473" s="134"/>
      <c r="J473" s="134"/>
      <c r="K473" s="38"/>
      <c r="L473" s="38"/>
      <c r="M473" s="39"/>
      <c r="N473" s="221"/>
      <c r="O473" s="222"/>
      <c r="P473" s="77"/>
      <c r="Q473" s="77"/>
      <c r="R473" s="77"/>
      <c r="S473" s="77"/>
      <c r="T473" s="77"/>
      <c r="U473" s="77"/>
      <c r="V473" s="77"/>
      <c r="W473" s="77"/>
      <c r="X473" s="78"/>
      <c r="Y473" s="38"/>
      <c r="Z473" s="38"/>
      <c r="AA473" s="38"/>
      <c r="AB473" s="38"/>
      <c r="AC473" s="38"/>
      <c r="AD473" s="38"/>
      <c r="AE473" s="38"/>
      <c r="AT473" s="19" t="s">
        <v>177</v>
      </c>
      <c r="AU473" s="19" t="s">
        <v>89</v>
      </c>
    </row>
    <row r="474" s="2" customFormat="1" ht="24" customHeight="1">
      <c r="A474" s="38"/>
      <c r="B474" s="204"/>
      <c r="C474" s="205" t="s">
        <v>1028</v>
      </c>
      <c r="D474" s="205" t="s">
        <v>170</v>
      </c>
      <c r="E474" s="206" t="s">
        <v>2007</v>
      </c>
      <c r="F474" s="207" t="s">
        <v>2008</v>
      </c>
      <c r="G474" s="208" t="s">
        <v>500</v>
      </c>
      <c r="H474" s="209">
        <v>1</v>
      </c>
      <c r="I474" s="210"/>
      <c r="J474" s="210"/>
      <c r="K474" s="211">
        <f>ROUND(P474*H474,2)</f>
        <v>0</v>
      </c>
      <c r="L474" s="207" t="s">
        <v>174</v>
      </c>
      <c r="M474" s="39"/>
      <c r="N474" s="212" t="s">
        <v>1</v>
      </c>
      <c r="O474" s="213" t="s">
        <v>43</v>
      </c>
      <c r="P474" s="214">
        <f>I474+J474</f>
        <v>0</v>
      </c>
      <c r="Q474" s="214">
        <f>ROUND(I474*H474,2)</f>
        <v>0</v>
      </c>
      <c r="R474" s="214">
        <f>ROUND(J474*H474,2)</f>
        <v>0</v>
      </c>
      <c r="S474" s="77"/>
      <c r="T474" s="215">
        <f>S474*H474</f>
        <v>0</v>
      </c>
      <c r="U474" s="215">
        <v>0</v>
      </c>
      <c r="V474" s="215">
        <f>U474*H474</f>
        <v>0</v>
      </c>
      <c r="W474" s="215">
        <v>0</v>
      </c>
      <c r="X474" s="216">
        <f>W474*H474</f>
        <v>0</v>
      </c>
      <c r="Y474" s="38"/>
      <c r="Z474" s="38"/>
      <c r="AA474" s="38"/>
      <c r="AB474" s="38"/>
      <c r="AC474" s="38"/>
      <c r="AD474" s="38"/>
      <c r="AE474" s="38"/>
      <c r="AR474" s="217" t="s">
        <v>246</v>
      </c>
      <c r="AT474" s="217" t="s">
        <v>170</v>
      </c>
      <c r="AU474" s="217" t="s">
        <v>89</v>
      </c>
      <c r="AY474" s="19" t="s">
        <v>167</v>
      </c>
      <c r="BE474" s="218">
        <f>IF(O474="základní",K474,0)</f>
        <v>0</v>
      </c>
      <c r="BF474" s="218">
        <f>IF(O474="snížená",K474,0)</f>
        <v>0</v>
      </c>
      <c r="BG474" s="218">
        <f>IF(O474="zákl. přenesená",K474,0)</f>
        <v>0</v>
      </c>
      <c r="BH474" s="218">
        <f>IF(O474="sníž. přenesená",K474,0)</f>
        <v>0</v>
      </c>
      <c r="BI474" s="218">
        <f>IF(O474="nulová",K474,0)</f>
        <v>0</v>
      </c>
      <c r="BJ474" s="19" t="s">
        <v>87</v>
      </c>
      <c r="BK474" s="218">
        <f>ROUND(P474*H474,2)</f>
        <v>0</v>
      </c>
      <c r="BL474" s="19" t="s">
        <v>246</v>
      </c>
      <c r="BM474" s="217" t="s">
        <v>2009</v>
      </c>
    </row>
    <row r="475" s="2" customFormat="1">
      <c r="A475" s="38"/>
      <c r="B475" s="39"/>
      <c r="C475" s="38"/>
      <c r="D475" s="219" t="s">
        <v>177</v>
      </c>
      <c r="E475" s="38"/>
      <c r="F475" s="220" t="s">
        <v>2010</v>
      </c>
      <c r="G475" s="38"/>
      <c r="H475" s="38"/>
      <c r="I475" s="134"/>
      <c r="J475" s="134"/>
      <c r="K475" s="38"/>
      <c r="L475" s="38"/>
      <c r="M475" s="39"/>
      <c r="N475" s="221"/>
      <c r="O475" s="222"/>
      <c r="P475" s="77"/>
      <c r="Q475" s="77"/>
      <c r="R475" s="77"/>
      <c r="S475" s="77"/>
      <c r="T475" s="77"/>
      <c r="U475" s="77"/>
      <c r="V475" s="77"/>
      <c r="W475" s="77"/>
      <c r="X475" s="78"/>
      <c r="Y475" s="38"/>
      <c r="Z475" s="38"/>
      <c r="AA475" s="38"/>
      <c r="AB475" s="38"/>
      <c r="AC475" s="38"/>
      <c r="AD475" s="38"/>
      <c r="AE475" s="38"/>
      <c r="AT475" s="19" t="s">
        <v>177</v>
      </c>
      <c r="AU475" s="19" t="s">
        <v>89</v>
      </c>
    </row>
    <row r="476" s="2" customFormat="1" ht="16.5" customHeight="1">
      <c r="A476" s="38"/>
      <c r="B476" s="204"/>
      <c r="C476" s="205" t="s">
        <v>1032</v>
      </c>
      <c r="D476" s="205" t="s">
        <v>170</v>
      </c>
      <c r="E476" s="206" t="s">
        <v>1531</v>
      </c>
      <c r="F476" s="207" t="s">
        <v>2011</v>
      </c>
      <c r="G476" s="208" t="s">
        <v>500</v>
      </c>
      <c r="H476" s="209">
        <v>1</v>
      </c>
      <c r="I476" s="210"/>
      <c r="J476" s="210"/>
      <c r="K476" s="211">
        <f>ROUND(P476*H476,2)</f>
        <v>0</v>
      </c>
      <c r="L476" s="207" t="s">
        <v>1</v>
      </c>
      <c r="M476" s="39"/>
      <c r="N476" s="212" t="s">
        <v>1</v>
      </c>
      <c r="O476" s="213" t="s">
        <v>43</v>
      </c>
      <c r="P476" s="214">
        <f>I476+J476</f>
        <v>0</v>
      </c>
      <c r="Q476" s="214">
        <f>ROUND(I476*H476,2)</f>
        <v>0</v>
      </c>
      <c r="R476" s="214">
        <f>ROUND(J476*H476,2)</f>
        <v>0</v>
      </c>
      <c r="S476" s="77"/>
      <c r="T476" s="215">
        <f>S476*H476</f>
        <v>0</v>
      </c>
      <c r="U476" s="215">
        <v>0</v>
      </c>
      <c r="V476" s="215">
        <f>U476*H476</f>
        <v>0</v>
      </c>
      <c r="W476" s="215">
        <v>0</v>
      </c>
      <c r="X476" s="216">
        <f>W476*H476</f>
        <v>0</v>
      </c>
      <c r="Y476" s="38"/>
      <c r="Z476" s="38"/>
      <c r="AA476" s="38"/>
      <c r="AB476" s="38"/>
      <c r="AC476" s="38"/>
      <c r="AD476" s="38"/>
      <c r="AE476" s="38"/>
      <c r="AR476" s="217" t="s">
        <v>246</v>
      </c>
      <c r="AT476" s="217" t="s">
        <v>170</v>
      </c>
      <c r="AU476" s="217" t="s">
        <v>89</v>
      </c>
      <c r="AY476" s="19" t="s">
        <v>167</v>
      </c>
      <c r="BE476" s="218">
        <f>IF(O476="základní",K476,0)</f>
        <v>0</v>
      </c>
      <c r="BF476" s="218">
        <f>IF(O476="snížená",K476,0)</f>
        <v>0</v>
      </c>
      <c r="BG476" s="218">
        <f>IF(O476="zákl. přenesená",K476,0)</f>
        <v>0</v>
      </c>
      <c r="BH476" s="218">
        <f>IF(O476="sníž. přenesená",K476,0)</f>
        <v>0</v>
      </c>
      <c r="BI476" s="218">
        <f>IF(O476="nulová",K476,0)</f>
        <v>0</v>
      </c>
      <c r="BJ476" s="19" t="s">
        <v>87</v>
      </c>
      <c r="BK476" s="218">
        <f>ROUND(P476*H476,2)</f>
        <v>0</v>
      </c>
      <c r="BL476" s="19" t="s">
        <v>246</v>
      </c>
      <c r="BM476" s="217" t="s">
        <v>2012</v>
      </c>
    </row>
    <row r="477" s="2" customFormat="1">
      <c r="A477" s="38"/>
      <c r="B477" s="39"/>
      <c r="C477" s="38"/>
      <c r="D477" s="219" t="s">
        <v>177</v>
      </c>
      <c r="E477" s="38"/>
      <c r="F477" s="220" t="s">
        <v>2011</v>
      </c>
      <c r="G477" s="38"/>
      <c r="H477" s="38"/>
      <c r="I477" s="134"/>
      <c r="J477" s="134"/>
      <c r="K477" s="38"/>
      <c r="L477" s="38"/>
      <c r="M477" s="39"/>
      <c r="N477" s="221"/>
      <c r="O477" s="222"/>
      <c r="P477" s="77"/>
      <c r="Q477" s="77"/>
      <c r="R477" s="77"/>
      <c r="S477" s="77"/>
      <c r="T477" s="77"/>
      <c r="U477" s="77"/>
      <c r="V477" s="77"/>
      <c r="W477" s="77"/>
      <c r="X477" s="78"/>
      <c r="Y477" s="38"/>
      <c r="Z477" s="38"/>
      <c r="AA477" s="38"/>
      <c r="AB477" s="38"/>
      <c r="AC477" s="38"/>
      <c r="AD477" s="38"/>
      <c r="AE477" s="38"/>
      <c r="AT477" s="19" t="s">
        <v>177</v>
      </c>
      <c r="AU477" s="19" t="s">
        <v>89</v>
      </c>
    </row>
    <row r="478" s="2" customFormat="1" ht="24" customHeight="1">
      <c r="A478" s="38"/>
      <c r="B478" s="204"/>
      <c r="C478" s="205" t="s">
        <v>1040</v>
      </c>
      <c r="D478" s="205" t="s">
        <v>170</v>
      </c>
      <c r="E478" s="206" t="s">
        <v>2013</v>
      </c>
      <c r="F478" s="207" t="s">
        <v>2014</v>
      </c>
      <c r="G478" s="208" t="s">
        <v>500</v>
      </c>
      <c r="H478" s="209">
        <v>1</v>
      </c>
      <c r="I478" s="210"/>
      <c r="J478" s="210"/>
      <c r="K478" s="211">
        <f>ROUND(P478*H478,2)</f>
        <v>0</v>
      </c>
      <c r="L478" s="207" t="s">
        <v>174</v>
      </c>
      <c r="M478" s="39"/>
      <c r="N478" s="212" t="s">
        <v>1</v>
      </c>
      <c r="O478" s="213" t="s">
        <v>43</v>
      </c>
      <c r="P478" s="214">
        <f>I478+J478</f>
        <v>0</v>
      </c>
      <c r="Q478" s="214">
        <f>ROUND(I478*H478,2)</f>
        <v>0</v>
      </c>
      <c r="R478" s="214">
        <f>ROUND(J478*H478,2)</f>
        <v>0</v>
      </c>
      <c r="S478" s="77"/>
      <c r="T478" s="215">
        <f>S478*H478</f>
        <v>0</v>
      </c>
      <c r="U478" s="215">
        <v>0</v>
      </c>
      <c r="V478" s="215">
        <f>U478*H478</f>
        <v>0</v>
      </c>
      <c r="W478" s="215">
        <v>0</v>
      </c>
      <c r="X478" s="216">
        <f>W478*H478</f>
        <v>0</v>
      </c>
      <c r="Y478" s="38"/>
      <c r="Z478" s="38"/>
      <c r="AA478" s="38"/>
      <c r="AB478" s="38"/>
      <c r="AC478" s="38"/>
      <c r="AD478" s="38"/>
      <c r="AE478" s="38"/>
      <c r="AR478" s="217" t="s">
        <v>246</v>
      </c>
      <c r="AT478" s="217" t="s">
        <v>170</v>
      </c>
      <c r="AU478" s="217" t="s">
        <v>89</v>
      </c>
      <c r="AY478" s="19" t="s">
        <v>167</v>
      </c>
      <c r="BE478" s="218">
        <f>IF(O478="základní",K478,0)</f>
        <v>0</v>
      </c>
      <c r="BF478" s="218">
        <f>IF(O478="snížená",K478,0)</f>
        <v>0</v>
      </c>
      <c r="BG478" s="218">
        <f>IF(O478="zákl. přenesená",K478,0)</f>
        <v>0</v>
      </c>
      <c r="BH478" s="218">
        <f>IF(O478="sníž. přenesená",K478,0)</f>
        <v>0</v>
      </c>
      <c r="BI478" s="218">
        <f>IF(O478="nulová",K478,0)</f>
        <v>0</v>
      </c>
      <c r="BJ478" s="19" t="s">
        <v>87</v>
      </c>
      <c r="BK478" s="218">
        <f>ROUND(P478*H478,2)</f>
        <v>0</v>
      </c>
      <c r="BL478" s="19" t="s">
        <v>246</v>
      </c>
      <c r="BM478" s="217" t="s">
        <v>2015</v>
      </c>
    </row>
    <row r="479" s="2" customFormat="1">
      <c r="A479" s="38"/>
      <c r="B479" s="39"/>
      <c r="C479" s="38"/>
      <c r="D479" s="219" t="s">
        <v>177</v>
      </c>
      <c r="E479" s="38"/>
      <c r="F479" s="220" t="s">
        <v>2016</v>
      </c>
      <c r="G479" s="38"/>
      <c r="H479" s="38"/>
      <c r="I479" s="134"/>
      <c r="J479" s="134"/>
      <c r="K479" s="38"/>
      <c r="L479" s="38"/>
      <c r="M479" s="39"/>
      <c r="N479" s="221"/>
      <c r="O479" s="222"/>
      <c r="P479" s="77"/>
      <c r="Q479" s="77"/>
      <c r="R479" s="77"/>
      <c r="S479" s="77"/>
      <c r="T479" s="77"/>
      <c r="U479" s="77"/>
      <c r="V479" s="77"/>
      <c r="W479" s="77"/>
      <c r="X479" s="78"/>
      <c r="Y479" s="38"/>
      <c r="Z479" s="38"/>
      <c r="AA479" s="38"/>
      <c r="AB479" s="38"/>
      <c r="AC479" s="38"/>
      <c r="AD479" s="38"/>
      <c r="AE479" s="38"/>
      <c r="AT479" s="19" t="s">
        <v>177</v>
      </c>
      <c r="AU479" s="19" t="s">
        <v>89</v>
      </c>
    </row>
    <row r="480" s="2" customFormat="1" ht="16.5" customHeight="1">
      <c r="A480" s="38"/>
      <c r="B480" s="204"/>
      <c r="C480" s="260" t="s">
        <v>1044</v>
      </c>
      <c r="D480" s="260" t="s">
        <v>648</v>
      </c>
      <c r="E480" s="261" t="s">
        <v>850</v>
      </c>
      <c r="F480" s="262" t="s">
        <v>2017</v>
      </c>
      <c r="G480" s="263" t="s">
        <v>500</v>
      </c>
      <c r="H480" s="264">
        <v>1</v>
      </c>
      <c r="I480" s="265"/>
      <c r="J480" s="266"/>
      <c r="K480" s="267">
        <f>ROUND(P480*H480,2)</f>
        <v>0</v>
      </c>
      <c r="L480" s="262" t="s">
        <v>1</v>
      </c>
      <c r="M480" s="268"/>
      <c r="N480" s="269" t="s">
        <v>1</v>
      </c>
      <c r="O480" s="213" t="s">
        <v>43</v>
      </c>
      <c r="P480" s="214">
        <f>I480+J480</f>
        <v>0</v>
      </c>
      <c r="Q480" s="214">
        <f>ROUND(I480*H480,2)</f>
        <v>0</v>
      </c>
      <c r="R480" s="214">
        <f>ROUND(J480*H480,2)</f>
        <v>0</v>
      </c>
      <c r="S480" s="77"/>
      <c r="T480" s="215">
        <f>S480*H480</f>
        <v>0</v>
      </c>
      <c r="U480" s="215">
        <v>0</v>
      </c>
      <c r="V480" s="215">
        <f>U480*H480</f>
        <v>0</v>
      </c>
      <c r="W480" s="215">
        <v>0</v>
      </c>
      <c r="X480" s="216">
        <f>W480*H480</f>
        <v>0</v>
      </c>
      <c r="Y480" s="38"/>
      <c r="Z480" s="38"/>
      <c r="AA480" s="38"/>
      <c r="AB480" s="38"/>
      <c r="AC480" s="38"/>
      <c r="AD480" s="38"/>
      <c r="AE480" s="38"/>
      <c r="AR480" s="217" t="s">
        <v>370</v>
      </c>
      <c r="AT480" s="217" t="s">
        <v>648</v>
      </c>
      <c r="AU480" s="217" t="s">
        <v>89</v>
      </c>
      <c r="AY480" s="19" t="s">
        <v>167</v>
      </c>
      <c r="BE480" s="218">
        <f>IF(O480="základní",K480,0)</f>
        <v>0</v>
      </c>
      <c r="BF480" s="218">
        <f>IF(O480="snížená",K480,0)</f>
        <v>0</v>
      </c>
      <c r="BG480" s="218">
        <f>IF(O480="zákl. přenesená",K480,0)</f>
        <v>0</v>
      </c>
      <c r="BH480" s="218">
        <f>IF(O480="sníž. přenesená",K480,0)</f>
        <v>0</v>
      </c>
      <c r="BI480" s="218">
        <f>IF(O480="nulová",K480,0)</f>
        <v>0</v>
      </c>
      <c r="BJ480" s="19" t="s">
        <v>87</v>
      </c>
      <c r="BK480" s="218">
        <f>ROUND(P480*H480,2)</f>
        <v>0</v>
      </c>
      <c r="BL480" s="19" t="s">
        <v>246</v>
      </c>
      <c r="BM480" s="217" t="s">
        <v>2018</v>
      </c>
    </row>
    <row r="481" s="2" customFormat="1">
      <c r="A481" s="38"/>
      <c r="B481" s="39"/>
      <c r="C481" s="38"/>
      <c r="D481" s="219" t="s">
        <v>177</v>
      </c>
      <c r="E481" s="38"/>
      <c r="F481" s="220" t="s">
        <v>2017</v>
      </c>
      <c r="G481" s="38"/>
      <c r="H481" s="38"/>
      <c r="I481" s="134"/>
      <c r="J481" s="134"/>
      <c r="K481" s="38"/>
      <c r="L481" s="38"/>
      <c r="M481" s="39"/>
      <c r="N481" s="221"/>
      <c r="O481" s="222"/>
      <c r="P481" s="77"/>
      <c r="Q481" s="77"/>
      <c r="R481" s="77"/>
      <c r="S481" s="77"/>
      <c r="T481" s="77"/>
      <c r="U481" s="77"/>
      <c r="V481" s="77"/>
      <c r="W481" s="77"/>
      <c r="X481" s="78"/>
      <c r="Y481" s="38"/>
      <c r="Z481" s="38"/>
      <c r="AA481" s="38"/>
      <c r="AB481" s="38"/>
      <c r="AC481" s="38"/>
      <c r="AD481" s="38"/>
      <c r="AE481" s="38"/>
      <c r="AT481" s="19" t="s">
        <v>177</v>
      </c>
      <c r="AU481" s="19" t="s">
        <v>89</v>
      </c>
    </row>
    <row r="482" s="2" customFormat="1" ht="24" customHeight="1">
      <c r="A482" s="38"/>
      <c r="B482" s="204"/>
      <c r="C482" s="205" t="s">
        <v>1051</v>
      </c>
      <c r="D482" s="205" t="s">
        <v>170</v>
      </c>
      <c r="E482" s="206" t="s">
        <v>2019</v>
      </c>
      <c r="F482" s="207" t="s">
        <v>2020</v>
      </c>
      <c r="G482" s="208" t="s">
        <v>500</v>
      </c>
      <c r="H482" s="209">
        <v>6</v>
      </c>
      <c r="I482" s="210"/>
      <c r="J482" s="210"/>
      <c r="K482" s="211">
        <f>ROUND(P482*H482,2)</f>
        <v>0</v>
      </c>
      <c r="L482" s="207" t="s">
        <v>174</v>
      </c>
      <c r="M482" s="39"/>
      <c r="N482" s="212" t="s">
        <v>1</v>
      </c>
      <c r="O482" s="213" t="s">
        <v>43</v>
      </c>
      <c r="P482" s="214">
        <f>I482+J482</f>
        <v>0</v>
      </c>
      <c r="Q482" s="214">
        <f>ROUND(I482*H482,2)</f>
        <v>0</v>
      </c>
      <c r="R482" s="214">
        <f>ROUND(J482*H482,2)</f>
        <v>0</v>
      </c>
      <c r="S482" s="77"/>
      <c r="T482" s="215">
        <f>S482*H482</f>
        <v>0</v>
      </c>
      <c r="U482" s="215">
        <v>0</v>
      </c>
      <c r="V482" s="215">
        <f>U482*H482</f>
        <v>0</v>
      </c>
      <c r="W482" s="215">
        <v>0</v>
      </c>
      <c r="X482" s="216">
        <f>W482*H482</f>
        <v>0</v>
      </c>
      <c r="Y482" s="38"/>
      <c r="Z482" s="38"/>
      <c r="AA482" s="38"/>
      <c r="AB482" s="38"/>
      <c r="AC482" s="38"/>
      <c r="AD482" s="38"/>
      <c r="AE482" s="38"/>
      <c r="AR482" s="217" t="s">
        <v>246</v>
      </c>
      <c r="AT482" s="217" t="s">
        <v>170</v>
      </c>
      <c r="AU482" s="217" t="s">
        <v>89</v>
      </c>
      <c r="AY482" s="19" t="s">
        <v>167</v>
      </c>
      <c r="BE482" s="218">
        <f>IF(O482="základní",K482,0)</f>
        <v>0</v>
      </c>
      <c r="BF482" s="218">
        <f>IF(O482="snížená",K482,0)</f>
        <v>0</v>
      </c>
      <c r="BG482" s="218">
        <f>IF(O482="zákl. přenesená",K482,0)</f>
        <v>0</v>
      </c>
      <c r="BH482" s="218">
        <f>IF(O482="sníž. přenesená",K482,0)</f>
        <v>0</v>
      </c>
      <c r="BI482" s="218">
        <f>IF(O482="nulová",K482,0)</f>
        <v>0</v>
      </c>
      <c r="BJ482" s="19" t="s">
        <v>87</v>
      </c>
      <c r="BK482" s="218">
        <f>ROUND(P482*H482,2)</f>
        <v>0</v>
      </c>
      <c r="BL482" s="19" t="s">
        <v>246</v>
      </c>
      <c r="BM482" s="217" t="s">
        <v>2021</v>
      </c>
    </row>
    <row r="483" s="2" customFormat="1">
      <c r="A483" s="38"/>
      <c r="B483" s="39"/>
      <c r="C483" s="38"/>
      <c r="D483" s="219" t="s">
        <v>177</v>
      </c>
      <c r="E483" s="38"/>
      <c r="F483" s="220" t="s">
        <v>2022</v>
      </c>
      <c r="G483" s="38"/>
      <c r="H483" s="38"/>
      <c r="I483" s="134"/>
      <c r="J483" s="134"/>
      <c r="K483" s="38"/>
      <c r="L483" s="38"/>
      <c r="M483" s="39"/>
      <c r="N483" s="221"/>
      <c r="O483" s="222"/>
      <c r="P483" s="77"/>
      <c r="Q483" s="77"/>
      <c r="R483" s="77"/>
      <c r="S483" s="77"/>
      <c r="T483" s="77"/>
      <c r="U483" s="77"/>
      <c r="V483" s="77"/>
      <c r="W483" s="77"/>
      <c r="X483" s="78"/>
      <c r="Y483" s="38"/>
      <c r="Z483" s="38"/>
      <c r="AA483" s="38"/>
      <c r="AB483" s="38"/>
      <c r="AC483" s="38"/>
      <c r="AD483" s="38"/>
      <c r="AE483" s="38"/>
      <c r="AT483" s="19" t="s">
        <v>177</v>
      </c>
      <c r="AU483" s="19" t="s">
        <v>89</v>
      </c>
    </row>
    <row r="484" s="2" customFormat="1" ht="24" customHeight="1">
      <c r="A484" s="38"/>
      <c r="B484" s="204"/>
      <c r="C484" s="260" t="s">
        <v>1060</v>
      </c>
      <c r="D484" s="260" t="s">
        <v>648</v>
      </c>
      <c r="E484" s="261" t="s">
        <v>2023</v>
      </c>
      <c r="F484" s="262" t="s">
        <v>2024</v>
      </c>
      <c r="G484" s="263" t="s">
        <v>500</v>
      </c>
      <c r="H484" s="264">
        <v>6</v>
      </c>
      <c r="I484" s="265"/>
      <c r="J484" s="266"/>
      <c r="K484" s="267">
        <f>ROUND(P484*H484,2)</f>
        <v>0</v>
      </c>
      <c r="L484" s="262" t="s">
        <v>174</v>
      </c>
      <c r="M484" s="268"/>
      <c r="N484" s="269" t="s">
        <v>1</v>
      </c>
      <c r="O484" s="213" t="s">
        <v>43</v>
      </c>
      <c r="P484" s="214">
        <f>I484+J484</f>
        <v>0</v>
      </c>
      <c r="Q484" s="214">
        <f>ROUND(I484*H484,2)</f>
        <v>0</v>
      </c>
      <c r="R484" s="214">
        <f>ROUND(J484*H484,2)</f>
        <v>0</v>
      </c>
      <c r="S484" s="77"/>
      <c r="T484" s="215">
        <f>S484*H484</f>
        <v>0</v>
      </c>
      <c r="U484" s="215">
        <v>6.0000000000000002E-05</v>
      </c>
      <c r="V484" s="215">
        <f>U484*H484</f>
        <v>0.00036000000000000002</v>
      </c>
      <c r="W484" s="215">
        <v>0</v>
      </c>
      <c r="X484" s="216">
        <f>W484*H484</f>
        <v>0</v>
      </c>
      <c r="Y484" s="38"/>
      <c r="Z484" s="38"/>
      <c r="AA484" s="38"/>
      <c r="AB484" s="38"/>
      <c r="AC484" s="38"/>
      <c r="AD484" s="38"/>
      <c r="AE484" s="38"/>
      <c r="AR484" s="217" t="s">
        <v>370</v>
      </c>
      <c r="AT484" s="217" t="s">
        <v>648</v>
      </c>
      <c r="AU484" s="217" t="s">
        <v>89</v>
      </c>
      <c r="AY484" s="19" t="s">
        <v>167</v>
      </c>
      <c r="BE484" s="218">
        <f>IF(O484="základní",K484,0)</f>
        <v>0</v>
      </c>
      <c r="BF484" s="218">
        <f>IF(O484="snížená",K484,0)</f>
        <v>0</v>
      </c>
      <c r="BG484" s="218">
        <f>IF(O484="zákl. přenesená",K484,0)</f>
        <v>0</v>
      </c>
      <c r="BH484" s="218">
        <f>IF(O484="sníž. přenesená",K484,0)</f>
        <v>0</v>
      </c>
      <c r="BI484" s="218">
        <f>IF(O484="nulová",K484,0)</f>
        <v>0</v>
      </c>
      <c r="BJ484" s="19" t="s">
        <v>87</v>
      </c>
      <c r="BK484" s="218">
        <f>ROUND(P484*H484,2)</f>
        <v>0</v>
      </c>
      <c r="BL484" s="19" t="s">
        <v>246</v>
      </c>
      <c r="BM484" s="217" t="s">
        <v>2025</v>
      </c>
    </row>
    <row r="485" s="2" customFormat="1">
      <c r="A485" s="38"/>
      <c r="B485" s="39"/>
      <c r="C485" s="38"/>
      <c r="D485" s="219" t="s">
        <v>177</v>
      </c>
      <c r="E485" s="38"/>
      <c r="F485" s="220" t="s">
        <v>2024</v>
      </c>
      <c r="G485" s="38"/>
      <c r="H485" s="38"/>
      <c r="I485" s="134"/>
      <c r="J485" s="134"/>
      <c r="K485" s="38"/>
      <c r="L485" s="38"/>
      <c r="M485" s="39"/>
      <c r="N485" s="221"/>
      <c r="O485" s="222"/>
      <c r="P485" s="77"/>
      <c r="Q485" s="77"/>
      <c r="R485" s="77"/>
      <c r="S485" s="77"/>
      <c r="T485" s="77"/>
      <c r="U485" s="77"/>
      <c r="V485" s="77"/>
      <c r="W485" s="77"/>
      <c r="X485" s="78"/>
      <c r="Y485" s="38"/>
      <c r="Z485" s="38"/>
      <c r="AA485" s="38"/>
      <c r="AB485" s="38"/>
      <c r="AC485" s="38"/>
      <c r="AD485" s="38"/>
      <c r="AE485" s="38"/>
      <c r="AT485" s="19" t="s">
        <v>177</v>
      </c>
      <c r="AU485" s="19" t="s">
        <v>89</v>
      </c>
    </row>
    <row r="486" s="2" customFormat="1" ht="24" customHeight="1">
      <c r="A486" s="38"/>
      <c r="B486" s="204"/>
      <c r="C486" s="205" t="s">
        <v>1068</v>
      </c>
      <c r="D486" s="205" t="s">
        <v>170</v>
      </c>
      <c r="E486" s="206" t="s">
        <v>2026</v>
      </c>
      <c r="F486" s="207" t="s">
        <v>2027</v>
      </c>
      <c r="G486" s="208" t="s">
        <v>500</v>
      </c>
      <c r="H486" s="209">
        <v>1</v>
      </c>
      <c r="I486" s="210"/>
      <c r="J486" s="210"/>
      <c r="K486" s="211">
        <f>ROUND(P486*H486,2)</f>
        <v>0</v>
      </c>
      <c r="L486" s="207" t="s">
        <v>174</v>
      </c>
      <c r="M486" s="39"/>
      <c r="N486" s="212" t="s">
        <v>1</v>
      </c>
      <c r="O486" s="213" t="s">
        <v>43</v>
      </c>
      <c r="P486" s="214">
        <f>I486+J486</f>
        <v>0</v>
      </c>
      <c r="Q486" s="214">
        <f>ROUND(I486*H486,2)</f>
        <v>0</v>
      </c>
      <c r="R486" s="214">
        <f>ROUND(J486*H486,2)</f>
        <v>0</v>
      </c>
      <c r="S486" s="77"/>
      <c r="T486" s="215">
        <f>S486*H486</f>
        <v>0</v>
      </c>
      <c r="U486" s="215">
        <v>0</v>
      </c>
      <c r="V486" s="215">
        <f>U486*H486</f>
        <v>0</v>
      </c>
      <c r="W486" s="215">
        <v>0</v>
      </c>
      <c r="X486" s="216">
        <f>W486*H486</f>
        <v>0</v>
      </c>
      <c r="Y486" s="38"/>
      <c r="Z486" s="38"/>
      <c r="AA486" s="38"/>
      <c r="AB486" s="38"/>
      <c r="AC486" s="38"/>
      <c r="AD486" s="38"/>
      <c r="AE486" s="38"/>
      <c r="AR486" s="217" t="s">
        <v>246</v>
      </c>
      <c r="AT486" s="217" t="s">
        <v>170</v>
      </c>
      <c r="AU486" s="217" t="s">
        <v>89</v>
      </c>
      <c r="AY486" s="19" t="s">
        <v>167</v>
      </c>
      <c r="BE486" s="218">
        <f>IF(O486="základní",K486,0)</f>
        <v>0</v>
      </c>
      <c r="BF486" s="218">
        <f>IF(O486="snížená",K486,0)</f>
        <v>0</v>
      </c>
      <c r="BG486" s="218">
        <f>IF(O486="zákl. přenesená",K486,0)</f>
        <v>0</v>
      </c>
      <c r="BH486" s="218">
        <f>IF(O486="sníž. přenesená",K486,0)</f>
        <v>0</v>
      </c>
      <c r="BI486" s="218">
        <f>IF(O486="nulová",K486,0)</f>
        <v>0</v>
      </c>
      <c r="BJ486" s="19" t="s">
        <v>87</v>
      </c>
      <c r="BK486" s="218">
        <f>ROUND(P486*H486,2)</f>
        <v>0</v>
      </c>
      <c r="BL486" s="19" t="s">
        <v>246</v>
      </c>
      <c r="BM486" s="217" t="s">
        <v>2028</v>
      </c>
    </row>
    <row r="487" s="2" customFormat="1">
      <c r="A487" s="38"/>
      <c r="B487" s="39"/>
      <c r="C487" s="38"/>
      <c r="D487" s="219" t="s">
        <v>177</v>
      </c>
      <c r="E487" s="38"/>
      <c r="F487" s="220" t="s">
        <v>2029</v>
      </c>
      <c r="G487" s="38"/>
      <c r="H487" s="38"/>
      <c r="I487" s="134"/>
      <c r="J487" s="134"/>
      <c r="K487" s="38"/>
      <c r="L487" s="38"/>
      <c r="M487" s="39"/>
      <c r="N487" s="221"/>
      <c r="O487" s="222"/>
      <c r="P487" s="77"/>
      <c r="Q487" s="77"/>
      <c r="R487" s="77"/>
      <c r="S487" s="77"/>
      <c r="T487" s="77"/>
      <c r="U487" s="77"/>
      <c r="V487" s="77"/>
      <c r="W487" s="77"/>
      <c r="X487" s="78"/>
      <c r="Y487" s="38"/>
      <c r="Z487" s="38"/>
      <c r="AA487" s="38"/>
      <c r="AB487" s="38"/>
      <c r="AC487" s="38"/>
      <c r="AD487" s="38"/>
      <c r="AE487" s="38"/>
      <c r="AT487" s="19" t="s">
        <v>177</v>
      </c>
      <c r="AU487" s="19" t="s">
        <v>89</v>
      </c>
    </row>
    <row r="488" s="2" customFormat="1" ht="24" customHeight="1">
      <c r="A488" s="38"/>
      <c r="B488" s="204"/>
      <c r="C488" s="205" t="s">
        <v>340</v>
      </c>
      <c r="D488" s="205" t="s">
        <v>170</v>
      </c>
      <c r="E488" s="206" t="s">
        <v>2030</v>
      </c>
      <c r="F488" s="207" t="s">
        <v>2031</v>
      </c>
      <c r="G488" s="208" t="s">
        <v>500</v>
      </c>
      <c r="H488" s="209">
        <v>5</v>
      </c>
      <c r="I488" s="210"/>
      <c r="J488" s="210"/>
      <c r="K488" s="211">
        <f>ROUND(P488*H488,2)</f>
        <v>0</v>
      </c>
      <c r="L488" s="207" t="s">
        <v>174</v>
      </c>
      <c r="M488" s="39"/>
      <c r="N488" s="212" t="s">
        <v>1</v>
      </c>
      <c r="O488" s="213" t="s">
        <v>43</v>
      </c>
      <c r="P488" s="214">
        <f>I488+J488</f>
        <v>0</v>
      </c>
      <c r="Q488" s="214">
        <f>ROUND(I488*H488,2)</f>
        <v>0</v>
      </c>
      <c r="R488" s="214">
        <f>ROUND(J488*H488,2)</f>
        <v>0</v>
      </c>
      <c r="S488" s="77"/>
      <c r="T488" s="215">
        <f>S488*H488</f>
        <v>0</v>
      </c>
      <c r="U488" s="215">
        <v>0</v>
      </c>
      <c r="V488" s="215">
        <f>U488*H488</f>
        <v>0</v>
      </c>
      <c r="W488" s="215">
        <v>0</v>
      </c>
      <c r="X488" s="216">
        <f>W488*H488</f>
        <v>0</v>
      </c>
      <c r="Y488" s="38"/>
      <c r="Z488" s="38"/>
      <c r="AA488" s="38"/>
      <c r="AB488" s="38"/>
      <c r="AC488" s="38"/>
      <c r="AD488" s="38"/>
      <c r="AE488" s="38"/>
      <c r="AR488" s="217" t="s">
        <v>246</v>
      </c>
      <c r="AT488" s="217" t="s">
        <v>170</v>
      </c>
      <c r="AU488" s="217" t="s">
        <v>89</v>
      </c>
      <c r="AY488" s="19" t="s">
        <v>167</v>
      </c>
      <c r="BE488" s="218">
        <f>IF(O488="základní",K488,0)</f>
        <v>0</v>
      </c>
      <c r="BF488" s="218">
        <f>IF(O488="snížená",K488,0)</f>
        <v>0</v>
      </c>
      <c r="BG488" s="218">
        <f>IF(O488="zákl. přenesená",K488,0)</f>
        <v>0</v>
      </c>
      <c r="BH488" s="218">
        <f>IF(O488="sníž. přenesená",K488,0)</f>
        <v>0</v>
      </c>
      <c r="BI488" s="218">
        <f>IF(O488="nulová",K488,0)</f>
        <v>0</v>
      </c>
      <c r="BJ488" s="19" t="s">
        <v>87</v>
      </c>
      <c r="BK488" s="218">
        <f>ROUND(P488*H488,2)</f>
        <v>0</v>
      </c>
      <c r="BL488" s="19" t="s">
        <v>246</v>
      </c>
      <c r="BM488" s="217" t="s">
        <v>2032</v>
      </c>
    </row>
    <row r="489" s="2" customFormat="1">
      <c r="A489" s="38"/>
      <c r="B489" s="39"/>
      <c r="C489" s="38"/>
      <c r="D489" s="219" t="s">
        <v>177</v>
      </c>
      <c r="E489" s="38"/>
      <c r="F489" s="220" t="s">
        <v>2033</v>
      </c>
      <c r="G489" s="38"/>
      <c r="H489" s="38"/>
      <c r="I489" s="134"/>
      <c r="J489" s="134"/>
      <c r="K489" s="38"/>
      <c r="L489" s="38"/>
      <c r="M489" s="39"/>
      <c r="N489" s="221"/>
      <c r="O489" s="222"/>
      <c r="P489" s="77"/>
      <c r="Q489" s="77"/>
      <c r="R489" s="77"/>
      <c r="S489" s="77"/>
      <c r="T489" s="77"/>
      <c r="U489" s="77"/>
      <c r="V489" s="77"/>
      <c r="W489" s="77"/>
      <c r="X489" s="78"/>
      <c r="Y489" s="38"/>
      <c r="Z489" s="38"/>
      <c r="AA489" s="38"/>
      <c r="AB489" s="38"/>
      <c r="AC489" s="38"/>
      <c r="AD489" s="38"/>
      <c r="AE489" s="38"/>
      <c r="AT489" s="19" t="s">
        <v>177</v>
      </c>
      <c r="AU489" s="19" t="s">
        <v>89</v>
      </c>
    </row>
    <row r="490" s="2" customFormat="1" ht="16.5" customHeight="1">
      <c r="A490" s="38"/>
      <c r="B490" s="204"/>
      <c r="C490" s="260" t="s">
        <v>1078</v>
      </c>
      <c r="D490" s="260" t="s">
        <v>648</v>
      </c>
      <c r="E490" s="261" t="s">
        <v>856</v>
      </c>
      <c r="F490" s="262" t="s">
        <v>2034</v>
      </c>
      <c r="G490" s="263" t="s">
        <v>500</v>
      </c>
      <c r="H490" s="264">
        <v>5</v>
      </c>
      <c r="I490" s="265"/>
      <c r="J490" s="266"/>
      <c r="K490" s="267">
        <f>ROUND(P490*H490,2)</f>
        <v>0</v>
      </c>
      <c r="L490" s="262" t="s">
        <v>1</v>
      </c>
      <c r="M490" s="268"/>
      <c r="N490" s="269" t="s">
        <v>1</v>
      </c>
      <c r="O490" s="213" t="s">
        <v>43</v>
      </c>
      <c r="P490" s="214">
        <f>I490+J490</f>
        <v>0</v>
      </c>
      <c r="Q490" s="214">
        <f>ROUND(I490*H490,2)</f>
        <v>0</v>
      </c>
      <c r="R490" s="214">
        <f>ROUND(J490*H490,2)</f>
        <v>0</v>
      </c>
      <c r="S490" s="77"/>
      <c r="T490" s="215">
        <f>S490*H490</f>
        <v>0</v>
      </c>
      <c r="U490" s="215">
        <v>0</v>
      </c>
      <c r="V490" s="215">
        <f>U490*H490</f>
        <v>0</v>
      </c>
      <c r="W490" s="215">
        <v>0</v>
      </c>
      <c r="X490" s="216">
        <f>W490*H490</f>
        <v>0</v>
      </c>
      <c r="Y490" s="38"/>
      <c r="Z490" s="38"/>
      <c r="AA490" s="38"/>
      <c r="AB490" s="38"/>
      <c r="AC490" s="38"/>
      <c r="AD490" s="38"/>
      <c r="AE490" s="38"/>
      <c r="AR490" s="217" t="s">
        <v>370</v>
      </c>
      <c r="AT490" s="217" t="s">
        <v>648</v>
      </c>
      <c r="AU490" s="217" t="s">
        <v>89</v>
      </c>
      <c r="AY490" s="19" t="s">
        <v>167</v>
      </c>
      <c r="BE490" s="218">
        <f>IF(O490="základní",K490,0)</f>
        <v>0</v>
      </c>
      <c r="BF490" s="218">
        <f>IF(O490="snížená",K490,0)</f>
        <v>0</v>
      </c>
      <c r="BG490" s="218">
        <f>IF(O490="zákl. přenesená",K490,0)</f>
        <v>0</v>
      </c>
      <c r="BH490" s="218">
        <f>IF(O490="sníž. přenesená",K490,0)</f>
        <v>0</v>
      </c>
      <c r="BI490" s="218">
        <f>IF(O490="nulová",K490,0)</f>
        <v>0</v>
      </c>
      <c r="BJ490" s="19" t="s">
        <v>87</v>
      </c>
      <c r="BK490" s="218">
        <f>ROUND(P490*H490,2)</f>
        <v>0</v>
      </c>
      <c r="BL490" s="19" t="s">
        <v>246</v>
      </c>
      <c r="BM490" s="217" t="s">
        <v>2035</v>
      </c>
    </row>
    <row r="491" s="2" customFormat="1">
      <c r="A491" s="38"/>
      <c r="B491" s="39"/>
      <c r="C491" s="38"/>
      <c r="D491" s="219" t="s">
        <v>177</v>
      </c>
      <c r="E491" s="38"/>
      <c r="F491" s="220" t="s">
        <v>2034</v>
      </c>
      <c r="G491" s="38"/>
      <c r="H491" s="38"/>
      <c r="I491" s="134"/>
      <c r="J491" s="134"/>
      <c r="K491" s="38"/>
      <c r="L491" s="38"/>
      <c r="M491" s="39"/>
      <c r="N491" s="221"/>
      <c r="O491" s="222"/>
      <c r="P491" s="77"/>
      <c r="Q491" s="77"/>
      <c r="R491" s="77"/>
      <c r="S491" s="77"/>
      <c r="T491" s="77"/>
      <c r="U491" s="77"/>
      <c r="V491" s="77"/>
      <c r="W491" s="77"/>
      <c r="X491" s="78"/>
      <c r="Y491" s="38"/>
      <c r="Z491" s="38"/>
      <c r="AA491" s="38"/>
      <c r="AB491" s="38"/>
      <c r="AC491" s="38"/>
      <c r="AD491" s="38"/>
      <c r="AE491" s="38"/>
      <c r="AT491" s="19" t="s">
        <v>177</v>
      </c>
      <c r="AU491" s="19" t="s">
        <v>89</v>
      </c>
    </row>
    <row r="492" s="2" customFormat="1" ht="16.5" customHeight="1">
      <c r="A492" s="38"/>
      <c r="B492" s="204"/>
      <c r="C492" s="260" t="s">
        <v>1083</v>
      </c>
      <c r="D492" s="260" t="s">
        <v>648</v>
      </c>
      <c r="E492" s="261" t="s">
        <v>872</v>
      </c>
      <c r="F492" s="262" t="s">
        <v>2036</v>
      </c>
      <c r="G492" s="263" t="s">
        <v>500</v>
      </c>
      <c r="H492" s="264">
        <v>5</v>
      </c>
      <c r="I492" s="265"/>
      <c r="J492" s="266"/>
      <c r="K492" s="267">
        <f>ROUND(P492*H492,2)</f>
        <v>0</v>
      </c>
      <c r="L492" s="262" t="s">
        <v>1</v>
      </c>
      <c r="M492" s="268"/>
      <c r="N492" s="269" t="s">
        <v>1</v>
      </c>
      <c r="O492" s="213" t="s">
        <v>43</v>
      </c>
      <c r="P492" s="214">
        <f>I492+J492</f>
        <v>0</v>
      </c>
      <c r="Q492" s="214">
        <f>ROUND(I492*H492,2)</f>
        <v>0</v>
      </c>
      <c r="R492" s="214">
        <f>ROUND(J492*H492,2)</f>
        <v>0</v>
      </c>
      <c r="S492" s="77"/>
      <c r="T492" s="215">
        <f>S492*H492</f>
        <v>0</v>
      </c>
      <c r="U492" s="215">
        <v>0</v>
      </c>
      <c r="V492" s="215">
        <f>U492*H492</f>
        <v>0</v>
      </c>
      <c r="W492" s="215">
        <v>0</v>
      </c>
      <c r="X492" s="216">
        <f>W492*H492</f>
        <v>0</v>
      </c>
      <c r="Y492" s="38"/>
      <c r="Z492" s="38"/>
      <c r="AA492" s="38"/>
      <c r="AB492" s="38"/>
      <c r="AC492" s="38"/>
      <c r="AD492" s="38"/>
      <c r="AE492" s="38"/>
      <c r="AR492" s="217" t="s">
        <v>370</v>
      </c>
      <c r="AT492" s="217" t="s">
        <v>648</v>
      </c>
      <c r="AU492" s="217" t="s">
        <v>89</v>
      </c>
      <c r="AY492" s="19" t="s">
        <v>167</v>
      </c>
      <c r="BE492" s="218">
        <f>IF(O492="základní",K492,0)</f>
        <v>0</v>
      </c>
      <c r="BF492" s="218">
        <f>IF(O492="snížená",K492,0)</f>
        <v>0</v>
      </c>
      <c r="BG492" s="218">
        <f>IF(O492="zákl. přenesená",K492,0)</f>
        <v>0</v>
      </c>
      <c r="BH492" s="218">
        <f>IF(O492="sníž. přenesená",K492,0)</f>
        <v>0</v>
      </c>
      <c r="BI492" s="218">
        <f>IF(O492="nulová",K492,0)</f>
        <v>0</v>
      </c>
      <c r="BJ492" s="19" t="s">
        <v>87</v>
      </c>
      <c r="BK492" s="218">
        <f>ROUND(P492*H492,2)</f>
        <v>0</v>
      </c>
      <c r="BL492" s="19" t="s">
        <v>246</v>
      </c>
      <c r="BM492" s="217" t="s">
        <v>2037</v>
      </c>
    </row>
    <row r="493" s="2" customFormat="1">
      <c r="A493" s="38"/>
      <c r="B493" s="39"/>
      <c r="C493" s="38"/>
      <c r="D493" s="219" t="s">
        <v>177</v>
      </c>
      <c r="E493" s="38"/>
      <c r="F493" s="220" t="s">
        <v>2036</v>
      </c>
      <c r="G493" s="38"/>
      <c r="H493" s="38"/>
      <c r="I493" s="134"/>
      <c r="J493" s="134"/>
      <c r="K493" s="38"/>
      <c r="L493" s="38"/>
      <c r="M493" s="39"/>
      <c r="N493" s="221"/>
      <c r="O493" s="222"/>
      <c r="P493" s="77"/>
      <c r="Q493" s="77"/>
      <c r="R493" s="77"/>
      <c r="S493" s="77"/>
      <c r="T493" s="77"/>
      <c r="U493" s="77"/>
      <c r="V493" s="77"/>
      <c r="W493" s="77"/>
      <c r="X493" s="78"/>
      <c r="Y493" s="38"/>
      <c r="Z493" s="38"/>
      <c r="AA493" s="38"/>
      <c r="AB493" s="38"/>
      <c r="AC493" s="38"/>
      <c r="AD493" s="38"/>
      <c r="AE493" s="38"/>
      <c r="AT493" s="19" t="s">
        <v>177</v>
      </c>
      <c r="AU493" s="19" t="s">
        <v>89</v>
      </c>
    </row>
    <row r="494" s="2" customFormat="1" ht="24" customHeight="1">
      <c r="A494" s="38"/>
      <c r="B494" s="204"/>
      <c r="C494" s="205" t="s">
        <v>1090</v>
      </c>
      <c r="D494" s="205" t="s">
        <v>170</v>
      </c>
      <c r="E494" s="206" t="s">
        <v>2038</v>
      </c>
      <c r="F494" s="207" t="s">
        <v>2039</v>
      </c>
      <c r="G494" s="208" t="s">
        <v>500</v>
      </c>
      <c r="H494" s="209">
        <v>32</v>
      </c>
      <c r="I494" s="210"/>
      <c r="J494" s="210"/>
      <c r="K494" s="211">
        <f>ROUND(P494*H494,2)</f>
        <v>0</v>
      </c>
      <c r="L494" s="207" t="s">
        <v>174</v>
      </c>
      <c r="M494" s="39"/>
      <c r="N494" s="212" t="s">
        <v>1</v>
      </c>
      <c r="O494" s="213" t="s">
        <v>43</v>
      </c>
      <c r="P494" s="214">
        <f>I494+J494</f>
        <v>0</v>
      </c>
      <c r="Q494" s="214">
        <f>ROUND(I494*H494,2)</f>
        <v>0</v>
      </c>
      <c r="R494" s="214">
        <f>ROUND(J494*H494,2)</f>
        <v>0</v>
      </c>
      <c r="S494" s="77"/>
      <c r="T494" s="215">
        <f>S494*H494</f>
        <v>0</v>
      </c>
      <c r="U494" s="215">
        <v>0</v>
      </c>
      <c r="V494" s="215">
        <f>U494*H494</f>
        <v>0</v>
      </c>
      <c r="W494" s="215">
        <v>0</v>
      </c>
      <c r="X494" s="216">
        <f>W494*H494</f>
        <v>0</v>
      </c>
      <c r="Y494" s="38"/>
      <c r="Z494" s="38"/>
      <c r="AA494" s="38"/>
      <c r="AB494" s="38"/>
      <c r="AC494" s="38"/>
      <c r="AD494" s="38"/>
      <c r="AE494" s="38"/>
      <c r="AR494" s="217" t="s">
        <v>246</v>
      </c>
      <c r="AT494" s="217" t="s">
        <v>170</v>
      </c>
      <c r="AU494" s="217" t="s">
        <v>89</v>
      </c>
      <c r="AY494" s="19" t="s">
        <v>167</v>
      </c>
      <c r="BE494" s="218">
        <f>IF(O494="základní",K494,0)</f>
        <v>0</v>
      </c>
      <c r="BF494" s="218">
        <f>IF(O494="snížená",K494,0)</f>
        <v>0</v>
      </c>
      <c r="BG494" s="218">
        <f>IF(O494="zákl. přenesená",K494,0)</f>
        <v>0</v>
      </c>
      <c r="BH494" s="218">
        <f>IF(O494="sníž. přenesená",K494,0)</f>
        <v>0</v>
      </c>
      <c r="BI494" s="218">
        <f>IF(O494="nulová",K494,0)</f>
        <v>0</v>
      </c>
      <c r="BJ494" s="19" t="s">
        <v>87</v>
      </c>
      <c r="BK494" s="218">
        <f>ROUND(P494*H494,2)</f>
        <v>0</v>
      </c>
      <c r="BL494" s="19" t="s">
        <v>246</v>
      </c>
      <c r="BM494" s="217" t="s">
        <v>2040</v>
      </c>
    </row>
    <row r="495" s="2" customFormat="1">
      <c r="A495" s="38"/>
      <c r="B495" s="39"/>
      <c r="C495" s="38"/>
      <c r="D495" s="219" t="s">
        <v>177</v>
      </c>
      <c r="E495" s="38"/>
      <c r="F495" s="220" t="s">
        <v>2041</v>
      </c>
      <c r="G495" s="38"/>
      <c r="H495" s="38"/>
      <c r="I495" s="134"/>
      <c r="J495" s="134"/>
      <c r="K495" s="38"/>
      <c r="L495" s="38"/>
      <c r="M495" s="39"/>
      <c r="N495" s="221"/>
      <c r="O495" s="222"/>
      <c r="P495" s="77"/>
      <c r="Q495" s="77"/>
      <c r="R495" s="77"/>
      <c r="S495" s="77"/>
      <c r="T495" s="77"/>
      <c r="U495" s="77"/>
      <c r="V495" s="77"/>
      <c r="W495" s="77"/>
      <c r="X495" s="78"/>
      <c r="Y495" s="38"/>
      <c r="Z495" s="38"/>
      <c r="AA495" s="38"/>
      <c r="AB495" s="38"/>
      <c r="AC495" s="38"/>
      <c r="AD495" s="38"/>
      <c r="AE495" s="38"/>
      <c r="AT495" s="19" t="s">
        <v>177</v>
      </c>
      <c r="AU495" s="19" t="s">
        <v>89</v>
      </c>
    </row>
    <row r="496" s="2" customFormat="1" ht="16.5" customHeight="1">
      <c r="A496" s="38"/>
      <c r="B496" s="204"/>
      <c r="C496" s="260" t="s">
        <v>1095</v>
      </c>
      <c r="D496" s="260" t="s">
        <v>648</v>
      </c>
      <c r="E496" s="261" t="s">
        <v>1537</v>
      </c>
      <c r="F496" s="262" t="s">
        <v>2042</v>
      </c>
      <c r="G496" s="263" t="s">
        <v>500</v>
      </c>
      <c r="H496" s="264">
        <v>32</v>
      </c>
      <c r="I496" s="265"/>
      <c r="J496" s="266"/>
      <c r="K496" s="267">
        <f>ROUND(P496*H496,2)</f>
        <v>0</v>
      </c>
      <c r="L496" s="262" t="s">
        <v>1</v>
      </c>
      <c r="M496" s="268"/>
      <c r="N496" s="269" t="s">
        <v>1</v>
      </c>
      <c r="O496" s="213" t="s">
        <v>43</v>
      </c>
      <c r="P496" s="214">
        <f>I496+J496</f>
        <v>0</v>
      </c>
      <c r="Q496" s="214">
        <f>ROUND(I496*H496,2)</f>
        <v>0</v>
      </c>
      <c r="R496" s="214">
        <f>ROUND(J496*H496,2)</f>
        <v>0</v>
      </c>
      <c r="S496" s="77"/>
      <c r="T496" s="215">
        <f>S496*H496</f>
        <v>0</v>
      </c>
      <c r="U496" s="215">
        <v>0</v>
      </c>
      <c r="V496" s="215">
        <f>U496*H496</f>
        <v>0</v>
      </c>
      <c r="W496" s="215">
        <v>0</v>
      </c>
      <c r="X496" s="216">
        <f>W496*H496</f>
        <v>0</v>
      </c>
      <c r="Y496" s="38"/>
      <c r="Z496" s="38"/>
      <c r="AA496" s="38"/>
      <c r="AB496" s="38"/>
      <c r="AC496" s="38"/>
      <c r="AD496" s="38"/>
      <c r="AE496" s="38"/>
      <c r="AR496" s="217" t="s">
        <v>370</v>
      </c>
      <c r="AT496" s="217" t="s">
        <v>648</v>
      </c>
      <c r="AU496" s="217" t="s">
        <v>89</v>
      </c>
      <c r="AY496" s="19" t="s">
        <v>167</v>
      </c>
      <c r="BE496" s="218">
        <f>IF(O496="základní",K496,0)</f>
        <v>0</v>
      </c>
      <c r="BF496" s="218">
        <f>IF(O496="snížená",K496,0)</f>
        <v>0</v>
      </c>
      <c r="BG496" s="218">
        <f>IF(O496="zákl. přenesená",K496,0)</f>
        <v>0</v>
      </c>
      <c r="BH496" s="218">
        <f>IF(O496="sníž. přenesená",K496,0)</f>
        <v>0</v>
      </c>
      <c r="BI496" s="218">
        <f>IF(O496="nulová",K496,0)</f>
        <v>0</v>
      </c>
      <c r="BJ496" s="19" t="s">
        <v>87</v>
      </c>
      <c r="BK496" s="218">
        <f>ROUND(P496*H496,2)</f>
        <v>0</v>
      </c>
      <c r="BL496" s="19" t="s">
        <v>246</v>
      </c>
      <c r="BM496" s="217" t="s">
        <v>2043</v>
      </c>
    </row>
    <row r="497" s="2" customFormat="1">
      <c r="A497" s="38"/>
      <c r="B497" s="39"/>
      <c r="C497" s="38"/>
      <c r="D497" s="219" t="s">
        <v>177</v>
      </c>
      <c r="E497" s="38"/>
      <c r="F497" s="220" t="s">
        <v>2042</v>
      </c>
      <c r="G497" s="38"/>
      <c r="H497" s="38"/>
      <c r="I497" s="134"/>
      <c r="J497" s="134"/>
      <c r="K497" s="38"/>
      <c r="L497" s="38"/>
      <c r="M497" s="39"/>
      <c r="N497" s="221"/>
      <c r="O497" s="222"/>
      <c r="P497" s="77"/>
      <c r="Q497" s="77"/>
      <c r="R497" s="77"/>
      <c r="S497" s="77"/>
      <c r="T497" s="77"/>
      <c r="U497" s="77"/>
      <c r="V497" s="77"/>
      <c r="W497" s="77"/>
      <c r="X497" s="78"/>
      <c r="Y497" s="38"/>
      <c r="Z497" s="38"/>
      <c r="AA497" s="38"/>
      <c r="AB497" s="38"/>
      <c r="AC497" s="38"/>
      <c r="AD497" s="38"/>
      <c r="AE497" s="38"/>
      <c r="AT497" s="19" t="s">
        <v>177</v>
      </c>
      <c r="AU497" s="19" t="s">
        <v>89</v>
      </c>
    </row>
    <row r="498" s="2" customFormat="1" ht="24" customHeight="1">
      <c r="A498" s="38"/>
      <c r="B498" s="204"/>
      <c r="C498" s="205" t="s">
        <v>1101</v>
      </c>
      <c r="D498" s="205" t="s">
        <v>170</v>
      </c>
      <c r="E498" s="206" t="s">
        <v>1492</v>
      </c>
      <c r="F498" s="207" t="s">
        <v>1493</v>
      </c>
      <c r="G498" s="208" t="s">
        <v>462</v>
      </c>
      <c r="H498" s="209">
        <v>30</v>
      </c>
      <c r="I498" s="210"/>
      <c r="J498" s="210"/>
      <c r="K498" s="211">
        <f>ROUND(P498*H498,2)</f>
        <v>0</v>
      </c>
      <c r="L498" s="207" t="s">
        <v>174</v>
      </c>
      <c r="M498" s="39"/>
      <c r="N498" s="212" t="s">
        <v>1</v>
      </c>
      <c r="O498" s="213" t="s">
        <v>43</v>
      </c>
      <c r="P498" s="214">
        <f>I498+J498</f>
        <v>0</v>
      </c>
      <c r="Q498" s="214">
        <f>ROUND(I498*H498,2)</f>
        <v>0</v>
      </c>
      <c r="R498" s="214">
        <f>ROUND(J498*H498,2)</f>
        <v>0</v>
      </c>
      <c r="S498" s="77"/>
      <c r="T498" s="215">
        <f>S498*H498</f>
        <v>0</v>
      </c>
      <c r="U498" s="215">
        <v>0</v>
      </c>
      <c r="V498" s="215">
        <f>U498*H498</f>
        <v>0</v>
      </c>
      <c r="W498" s="215">
        <v>0</v>
      </c>
      <c r="X498" s="216">
        <f>W498*H498</f>
        <v>0</v>
      </c>
      <c r="Y498" s="38"/>
      <c r="Z498" s="38"/>
      <c r="AA498" s="38"/>
      <c r="AB498" s="38"/>
      <c r="AC498" s="38"/>
      <c r="AD498" s="38"/>
      <c r="AE498" s="38"/>
      <c r="AR498" s="217" t="s">
        <v>246</v>
      </c>
      <c r="AT498" s="217" t="s">
        <v>170</v>
      </c>
      <c r="AU498" s="217" t="s">
        <v>89</v>
      </c>
      <c r="AY498" s="19" t="s">
        <v>167</v>
      </c>
      <c r="BE498" s="218">
        <f>IF(O498="základní",K498,0)</f>
        <v>0</v>
      </c>
      <c r="BF498" s="218">
        <f>IF(O498="snížená",K498,0)</f>
        <v>0</v>
      </c>
      <c r="BG498" s="218">
        <f>IF(O498="zákl. přenesená",K498,0)</f>
        <v>0</v>
      </c>
      <c r="BH498" s="218">
        <f>IF(O498="sníž. přenesená",K498,0)</f>
        <v>0</v>
      </c>
      <c r="BI498" s="218">
        <f>IF(O498="nulová",K498,0)</f>
        <v>0</v>
      </c>
      <c r="BJ498" s="19" t="s">
        <v>87</v>
      </c>
      <c r="BK498" s="218">
        <f>ROUND(P498*H498,2)</f>
        <v>0</v>
      </c>
      <c r="BL498" s="19" t="s">
        <v>246</v>
      </c>
      <c r="BM498" s="217" t="s">
        <v>2044</v>
      </c>
    </row>
    <row r="499" s="2" customFormat="1">
      <c r="A499" s="38"/>
      <c r="B499" s="39"/>
      <c r="C499" s="38"/>
      <c r="D499" s="219" t="s">
        <v>177</v>
      </c>
      <c r="E499" s="38"/>
      <c r="F499" s="220" t="s">
        <v>1495</v>
      </c>
      <c r="G499" s="38"/>
      <c r="H499" s="38"/>
      <c r="I499" s="134"/>
      <c r="J499" s="134"/>
      <c r="K499" s="38"/>
      <c r="L499" s="38"/>
      <c r="M499" s="39"/>
      <c r="N499" s="221"/>
      <c r="O499" s="222"/>
      <c r="P499" s="77"/>
      <c r="Q499" s="77"/>
      <c r="R499" s="77"/>
      <c r="S499" s="77"/>
      <c r="T499" s="77"/>
      <c r="U499" s="77"/>
      <c r="V499" s="77"/>
      <c r="W499" s="77"/>
      <c r="X499" s="78"/>
      <c r="Y499" s="38"/>
      <c r="Z499" s="38"/>
      <c r="AA499" s="38"/>
      <c r="AB499" s="38"/>
      <c r="AC499" s="38"/>
      <c r="AD499" s="38"/>
      <c r="AE499" s="38"/>
      <c r="AT499" s="19" t="s">
        <v>177</v>
      </c>
      <c r="AU499" s="19" t="s">
        <v>89</v>
      </c>
    </row>
    <row r="500" s="2" customFormat="1" ht="24" customHeight="1">
      <c r="A500" s="38"/>
      <c r="B500" s="204"/>
      <c r="C500" s="260" t="s">
        <v>1107</v>
      </c>
      <c r="D500" s="260" t="s">
        <v>648</v>
      </c>
      <c r="E500" s="261" t="s">
        <v>1496</v>
      </c>
      <c r="F500" s="262" t="s">
        <v>1497</v>
      </c>
      <c r="G500" s="263" t="s">
        <v>1218</v>
      </c>
      <c r="H500" s="264">
        <v>30</v>
      </c>
      <c r="I500" s="265"/>
      <c r="J500" s="266"/>
      <c r="K500" s="267">
        <f>ROUND(P500*H500,2)</f>
        <v>0</v>
      </c>
      <c r="L500" s="262" t="s">
        <v>174</v>
      </c>
      <c r="M500" s="268"/>
      <c r="N500" s="269" t="s">
        <v>1</v>
      </c>
      <c r="O500" s="213" t="s">
        <v>43</v>
      </c>
      <c r="P500" s="214">
        <f>I500+J500</f>
        <v>0</v>
      </c>
      <c r="Q500" s="214">
        <f>ROUND(I500*H500,2)</f>
        <v>0</v>
      </c>
      <c r="R500" s="214">
        <f>ROUND(J500*H500,2)</f>
        <v>0</v>
      </c>
      <c r="S500" s="77"/>
      <c r="T500" s="215">
        <f>S500*H500</f>
        <v>0</v>
      </c>
      <c r="U500" s="215">
        <v>0.001</v>
      </c>
      <c r="V500" s="215">
        <f>U500*H500</f>
        <v>0.029999999999999999</v>
      </c>
      <c r="W500" s="215">
        <v>0</v>
      </c>
      <c r="X500" s="216">
        <f>W500*H500</f>
        <v>0</v>
      </c>
      <c r="Y500" s="38"/>
      <c r="Z500" s="38"/>
      <c r="AA500" s="38"/>
      <c r="AB500" s="38"/>
      <c r="AC500" s="38"/>
      <c r="AD500" s="38"/>
      <c r="AE500" s="38"/>
      <c r="AR500" s="217" t="s">
        <v>370</v>
      </c>
      <c r="AT500" s="217" t="s">
        <v>648</v>
      </c>
      <c r="AU500" s="217" t="s">
        <v>89</v>
      </c>
      <c r="AY500" s="19" t="s">
        <v>167</v>
      </c>
      <c r="BE500" s="218">
        <f>IF(O500="základní",K500,0)</f>
        <v>0</v>
      </c>
      <c r="BF500" s="218">
        <f>IF(O500="snížená",K500,0)</f>
        <v>0</v>
      </c>
      <c r="BG500" s="218">
        <f>IF(O500="zákl. přenesená",K500,0)</f>
        <v>0</v>
      </c>
      <c r="BH500" s="218">
        <f>IF(O500="sníž. přenesená",K500,0)</f>
        <v>0</v>
      </c>
      <c r="BI500" s="218">
        <f>IF(O500="nulová",K500,0)</f>
        <v>0</v>
      </c>
      <c r="BJ500" s="19" t="s">
        <v>87</v>
      </c>
      <c r="BK500" s="218">
        <f>ROUND(P500*H500,2)</f>
        <v>0</v>
      </c>
      <c r="BL500" s="19" t="s">
        <v>246</v>
      </c>
      <c r="BM500" s="217" t="s">
        <v>2045</v>
      </c>
    </row>
    <row r="501" s="2" customFormat="1">
      <c r="A501" s="38"/>
      <c r="B501" s="39"/>
      <c r="C501" s="38"/>
      <c r="D501" s="219" t="s">
        <v>177</v>
      </c>
      <c r="E501" s="38"/>
      <c r="F501" s="220" t="s">
        <v>1497</v>
      </c>
      <c r="G501" s="38"/>
      <c r="H501" s="38"/>
      <c r="I501" s="134"/>
      <c r="J501" s="134"/>
      <c r="K501" s="38"/>
      <c r="L501" s="38"/>
      <c r="M501" s="39"/>
      <c r="N501" s="221"/>
      <c r="O501" s="222"/>
      <c r="P501" s="77"/>
      <c r="Q501" s="77"/>
      <c r="R501" s="77"/>
      <c r="S501" s="77"/>
      <c r="T501" s="77"/>
      <c r="U501" s="77"/>
      <c r="V501" s="77"/>
      <c r="W501" s="77"/>
      <c r="X501" s="78"/>
      <c r="Y501" s="38"/>
      <c r="Z501" s="38"/>
      <c r="AA501" s="38"/>
      <c r="AB501" s="38"/>
      <c r="AC501" s="38"/>
      <c r="AD501" s="38"/>
      <c r="AE501" s="38"/>
      <c r="AT501" s="19" t="s">
        <v>177</v>
      </c>
      <c r="AU501" s="19" t="s">
        <v>89</v>
      </c>
    </row>
    <row r="502" s="2" customFormat="1" ht="24" customHeight="1">
      <c r="A502" s="38"/>
      <c r="B502" s="204"/>
      <c r="C502" s="205" t="s">
        <v>1113</v>
      </c>
      <c r="D502" s="205" t="s">
        <v>170</v>
      </c>
      <c r="E502" s="206" t="s">
        <v>1499</v>
      </c>
      <c r="F502" s="207" t="s">
        <v>1500</v>
      </c>
      <c r="G502" s="208" t="s">
        <v>500</v>
      </c>
      <c r="H502" s="209">
        <v>7</v>
      </c>
      <c r="I502" s="210"/>
      <c r="J502" s="210"/>
      <c r="K502" s="211">
        <f>ROUND(P502*H502,2)</f>
        <v>0</v>
      </c>
      <c r="L502" s="207" t="s">
        <v>174</v>
      </c>
      <c r="M502" s="39"/>
      <c r="N502" s="212" t="s">
        <v>1</v>
      </c>
      <c r="O502" s="213" t="s">
        <v>43</v>
      </c>
      <c r="P502" s="214">
        <f>I502+J502</f>
        <v>0</v>
      </c>
      <c r="Q502" s="214">
        <f>ROUND(I502*H502,2)</f>
        <v>0</v>
      </c>
      <c r="R502" s="214">
        <f>ROUND(J502*H502,2)</f>
        <v>0</v>
      </c>
      <c r="S502" s="77"/>
      <c r="T502" s="215">
        <f>S502*H502</f>
        <v>0</v>
      </c>
      <c r="U502" s="215">
        <v>0</v>
      </c>
      <c r="V502" s="215">
        <f>U502*H502</f>
        <v>0</v>
      </c>
      <c r="W502" s="215">
        <v>0</v>
      </c>
      <c r="X502" s="216">
        <f>W502*H502</f>
        <v>0</v>
      </c>
      <c r="Y502" s="38"/>
      <c r="Z502" s="38"/>
      <c r="AA502" s="38"/>
      <c r="AB502" s="38"/>
      <c r="AC502" s="38"/>
      <c r="AD502" s="38"/>
      <c r="AE502" s="38"/>
      <c r="AR502" s="217" t="s">
        <v>246</v>
      </c>
      <c r="AT502" s="217" t="s">
        <v>170</v>
      </c>
      <c r="AU502" s="217" t="s">
        <v>89</v>
      </c>
      <c r="AY502" s="19" t="s">
        <v>167</v>
      </c>
      <c r="BE502" s="218">
        <f>IF(O502="základní",K502,0)</f>
        <v>0</v>
      </c>
      <c r="BF502" s="218">
        <f>IF(O502="snížená",K502,0)</f>
        <v>0</v>
      </c>
      <c r="BG502" s="218">
        <f>IF(O502="zákl. přenesená",K502,0)</f>
        <v>0</v>
      </c>
      <c r="BH502" s="218">
        <f>IF(O502="sníž. přenesená",K502,0)</f>
        <v>0</v>
      </c>
      <c r="BI502" s="218">
        <f>IF(O502="nulová",K502,0)</f>
        <v>0</v>
      </c>
      <c r="BJ502" s="19" t="s">
        <v>87</v>
      </c>
      <c r="BK502" s="218">
        <f>ROUND(P502*H502,2)</f>
        <v>0</v>
      </c>
      <c r="BL502" s="19" t="s">
        <v>246</v>
      </c>
      <c r="BM502" s="217" t="s">
        <v>2046</v>
      </c>
    </row>
    <row r="503" s="2" customFormat="1">
      <c r="A503" s="38"/>
      <c r="B503" s="39"/>
      <c r="C503" s="38"/>
      <c r="D503" s="219" t="s">
        <v>177</v>
      </c>
      <c r="E503" s="38"/>
      <c r="F503" s="220" t="s">
        <v>1502</v>
      </c>
      <c r="G503" s="38"/>
      <c r="H503" s="38"/>
      <c r="I503" s="134"/>
      <c r="J503" s="134"/>
      <c r="K503" s="38"/>
      <c r="L503" s="38"/>
      <c r="M503" s="39"/>
      <c r="N503" s="221"/>
      <c r="O503" s="222"/>
      <c r="P503" s="77"/>
      <c r="Q503" s="77"/>
      <c r="R503" s="77"/>
      <c r="S503" s="77"/>
      <c r="T503" s="77"/>
      <c r="U503" s="77"/>
      <c r="V503" s="77"/>
      <c r="W503" s="77"/>
      <c r="X503" s="78"/>
      <c r="Y503" s="38"/>
      <c r="Z503" s="38"/>
      <c r="AA503" s="38"/>
      <c r="AB503" s="38"/>
      <c r="AC503" s="38"/>
      <c r="AD503" s="38"/>
      <c r="AE503" s="38"/>
      <c r="AT503" s="19" t="s">
        <v>177</v>
      </c>
      <c r="AU503" s="19" t="s">
        <v>89</v>
      </c>
    </row>
    <row r="504" s="2" customFormat="1">
      <c r="A504" s="38"/>
      <c r="B504" s="39"/>
      <c r="C504" s="38"/>
      <c r="D504" s="219" t="s">
        <v>288</v>
      </c>
      <c r="E504" s="38"/>
      <c r="F504" s="223" t="s">
        <v>1503</v>
      </c>
      <c r="G504" s="38"/>
      <c r="H504" s="38"/>
      <c r="I504" s="134"/>
      <c r="J504" s="134"/>
      <c r="K504" s="38"/>
      <c r="L504" s="38"/>
      <c r="M504" s="39"/>
      <c r="N504" s="221"/>
      <c r="O504" s="222"/>
      <c r="P504" s="77"/>
      <c r="Q504" s="77"/>
      <c r="R504" s="77"/>
      <c r="S504" s="77"/>
      <c r="T504" s="77"/>
      <c r="U504" s="77"/>
      <c r="V504" s="77"/>
      <c r="W504" s="77"/>
      <c r="X504" s="78"/>
      <c r="Y504" s="38"/>
      <c r="Z504" s="38"/>
      <c r="AA504" s="38"/>
      <c r="AB504" s="38"/>
      <c r="AC504" s="38"/>
      <c r="AD504" s="38"/>
      <c r="AE504" s="38"/>
      <c r="AT504" s="19" t="s">
        <v>288</v>
      </c>
      <c r="AU504" s="19" t="s">
        <v>89</v>
      </c>
    </row>
    <row r="505" s="2" customFormat="1" ht="24" customHeight="1">
      <c r="A505" s="38"/>
      <c r="B505" s="204"/>
      <c r="C505" s="260" t="s">
        <v>1119</v>
      </c>
      <c r="D505" s="260" t="s">
        <v>648</v>
      </c>
      <c r="E505" s="261" t="s">
        <v>1504</v>
      </c>
      <c r="F505" s="262" t="s">
        <v>1505</v>
      </c>
      <c r="G505" s="263" t="s">
        <v>500</v>
      </c>
      <c r="H505" s="264">
        <v>1</v>
      </c>
      <c r="I505" s="265"/>
      <c r="J505" s="266"/>
      <c r="K505" s="267">
        <f>ROUND(P505*H505,2)</f>
        <v>0</v>
      </c>
      <c r="L505" s="262" t="s">
        <v>174</v>
      </c>
      <c r="M505" s="268"/>
      <c r="N505" s="269" t="s">
        <v>1</v>
      </c>
      <c r="O505" s="213" t="s">
        <v>43</v>
      </c>
      <c r="P505" s="214">
        <f>I505+J505</f>
        <v>0</v>
      </c>
      <c r="Q505" s="214">
        <f>ROUND(I505*H505,2)</f>
        <v>0</v>
      </c>
      <c r="R505" s="214">
        <f>ROUND(J505*H505,2)</f>
        <v>0</v>
      </c>
      <c r="S505" s="77"/>
      <c r="T505" s="215">
        <f>S505*H505</f>
        <v>0</v>
      </c>
      <c r="U505" s="215">
        <v>0.00016000000000000001</v>
      </c>
      <c r="V505" s="215">
        <f>U505*H505</f>
        <v>0.00016000000000000001</v>
      </c>
      <c r="W505" s="215">
        <v>0</v>
      </c>
      <c r="X505" s="216">
        <f>W505*H505</f>
        <v>0</v>
      </c>
      <c r="Y505" s="38"/>
      <c r="Z505" s="38"/>
      <c r="AA505" s="38"/>
      <c r="AB505" s="38"/>
      <c r="AC505" s="38"/>
      <c r="AD505" s="38"/>
      <c r="AE505" s="38"/>
      <c r="AR505" s="217" t="s">
        <v>370</v>
      </c>
      <c r="AT505" s="217" t="s">
        <v>648</v>
      </c>
      <c r="AU505" s="217" t="s">
        <v>89</v>
      </c>
      <c r="AY505" s="19" t="s">
        <v>167</v>
      </c>
      <c r="BE505" s="218">
        <f>IF(O505="základní",K505,0)</f>
        <v>0</v>
      </c>
      <c r="BF505" s="218">
        <f>IF(O505="snížená",K505,0)</f>
        <v>0</v>
      </c>
      <c r="BG505" s="218">
        <f>IF(O505="zákl. přenesená",K505,0)</f>
        <v>0</v>
      </c>
      <c r="BH505" s="218">
        <f>IF(O505="sníž. přenesená",K505,0)</f>
        <v>0</v>
      </c>
      <c r="BI505" s="218">
        <f>IF(O505="nulová",K505,0)</f>
        <v>0</v>
      </c>
      <c r="BJ505" s="19" t="s">
        <v>87</v>
      </c>
      <c r="BK505" s="218">
        <f>ROUND(P505*H505,2)</f>
        <v>0</v>
      </c>
      <c r="BL505" s="19" t="s">
        <v>246</v>
      </c>
      <c r="BM505" s="217" t="s">
        <v>2047</v>
      </c>
    </row>
    <row r="506" s="2" customFormat="1">
      <c r="A506" s="38"/>
      <c r="B506" s="39"/>
      <c r="C506" s="38"/>
      <c r="D506" s="219" t="s">
        <v>177</v>
      </c>
      <c r="E506" s="38"/>
      <c r="F506" s="220" t="s">
        <v>1505</v>
      </c>
      <c r="G506" s="38"/>
      <c r="H506" s="38"/>
      <c r="I506" s="134"/>
      <c r="J506" s="134"/>
      <c r="K506" s="38"/>
      <c r="L506" s="38"/>
      <c r="M506" s="39"/>
      <c r="N506" s="221"/>
      <c r="O506" s="222"/>
      <c r="P506" s="77"/>
      <c r="Q506" s="77"/>
      <c r="R506" s="77"/>
      <c r="S506" s="77"/>
      <c r="T506" s="77"/>
      <c r="U506" s="77"/>
      <c r="V506" s="77"/>
      <c r="W506" s="77"/>
      <c r="X506" s="78"/>
      <c r="Y506" s="38"/>
      <c r="Z506" s="38"/>
      <c r="AA506" s="38"/>
      <c r="AB506" s="38"/>
      <c r="AC506" s="38"/>
      <c r="AD506" s="38"/>
      <c r="AE506" s="38"/>
      <c r="AT506" s="19" t="s">
        <v>177</v>
      </c>
      <c r="AU506" s="19" t="s">
        <v>89</v>
      </c>
    </row>
    <row r="507" s="2" customFormat="1" ht="24" customHeight="1">
      <c r="A507" s="38"/>
      <c r="B507" s="204"/>
      <c r="C507" s="260" t="s">
        <v>1126</v>
      </c>
      <c r="D507" s="260" t="s">
        <v>648</v>
      </c>
      <c r="E507" s="261" t="s">
        <v>1507</v>
      </c>
      <c r="F507" s="262" t="s">
        <v>1508</v>
      </c>
      <c r="G507" s="263" t="s">
        <v>500</v>
      </c>
      <c r="H507" s="264">
        <v>6</v>
      </c>
      <c r="I507" s="265"/>
      <c r="J507" s="266"/>
      <c r="K507" s="267">
        <f>ROUND(P507*H507,2)</f>
        <v>0</v>
      </c>
      <c r="L507" s="262" t="s">
        <v>174</v>
      </c>
      <c r="M507" s="268"/>
      <c r="N507" s="269" t="s">
        <v>1</v>
      </c>
      <c r="O507" s="213" t="s">
        <v>43</v>
      </c>
      <c r="P507" s="214">
        <f>I507+J507</f>
        <v>0</v>
      </c>
      <c r="Q507" s="214">
        <f>ROUND(I507*H507,2)</f>
        <v>0</v>
      </c>
      <c r="R507" s="214">
        <f>ROUND(J507*H507,2)</f>
        <v>0</v>
      </c>
      <c r="S507" s="77"/>
      <c r="T507" s="215">
        <f>S507*H507</f>
        <v>0</v>
      </c>
      <c r="U507" s="215">
        <v>0.00069999999999999999</v>
      </c>
      <c r="V507" s="215">
        <f>U507*H507</f>
        <v>0.0041999999999999997</v>
      </c>
      <c r="W507" s="215">
        <v>0</v>
      </c>
      <c r="X507" s="216">
        <f>W507*H507</f>
        <v>0</v>
      </c>
      <c r="Y507" s="38"/>
      <c r="Z507" s="38"/>
      <c r="AA507" s="38"/>
      <c r="AB507" s="38"/>
      <c r="AC507" s="38"/>
      <c r="AD507" s="38"/>
      <c r="AE507" s="38"/>
      <c r="AR507" s="217" t="s">
        <v>370</v>
      </c>
      <c r="AT507" s="217" t="s">
        <v>648</v>
      </c>
      <c r="AU507" s="217" t="s">
        <v>89</v>
      </c>
      <c r="AY507" s="19" t="s">
        <v>167</v>
      </c>
      <c r="BE507" s="218">
        <f>IF(O507="základní",K507,0)</f>
        <v>0</v>
      </c>
      <c r="BF507" s="218">
        <f>IF(O507="snížená",K507,0)</f>
        <v>0</v>
      </c>
      <c r="BG507" s="218">
        <f>IF(O507="zákl. přenesená",K507,0)</f>
        <v>0</v>
      </c>
      <c r="BH507" s="218">
        <f>IF(O507="sníž. přenesená",K507,0)</f>
        <v>0</v>
      </c>
      <c r="BI507" s="218">
        <f>IF(O507="nulová",K507,0)</f>
        <v>0</v>
      </c>
      <c r="BJ507" s="19" t="s">
        <v>87</v>
      </c>
      <c r="BK507" s="218">
        <f>ROUND(P507*H507,2)</f>
        <v>0</v>
      </c>
      <c r="BL507" s="19" t="s">
        <v>246</v>
      </c>
      <c r="BM507" s="217" t="s">
        <v>2048</v>
      </c>
    </row>
    <row r="508" s="2" customFormat="1">
      <c r="A508" s="38"/>
      <c r="B508" s="39"/>
      <c r="C508" s="38"/>
      <c r="D508" s="219" t="s">
        <v>177</v>
      </c>
      <c r="E508" s="38"/>
      <c r="F508" s="220" t="s">
        <v>1508</v>
      </c>
      <c r="G508" s="38"/>
      <c r="H508" s="38"/>
      <c r="I508" s="134"/>
      <c r="J508" s="134"/>
      <c r="K508" s="38"/>
      <c r="L508" s="38"/>
      <c r="M508" s="39"/>
      <c r="N508" s="221"/>
      <c r="O508" s="222"/>
      <c r="P508" s="77"/>
      <c r="Q508" s="77"/>
      <c r="R508" s="77"/>
      <c r="S508" s="77"/>
      <c r="T508" s="77"/>
      <c r="U508" s="77"/>
      <c r="V508" s="77"/>
      <c r="W508" s="77"/>
      <c r="X508" s="78"/>
      <c r="Y508" s="38"/>
      <c r="Z508" s="38"/>
      <c r="AA508" s="38"/>
      <c r="AB508" s="38"/>
      <c r="AC508" s="38"/>
      <c r="AD508" s="38"/>
      <c r="AE508" s="38"/>
      <c r="AT508" s="19" t="s">
        <v>177</v>
      </c>
      <c r="AU508" s="19" t="s">
        <v>89</v>
      </c>
    </row>
    <row r="509" s="2" customFormat="1" ht="24" customHeight="1">
      <c r="A509" s="38"/>
      <c r="B509" s="204"/>
      <c r="C509" s="205" t="s">
        <v>1131</v>
      </c>
      <c r="D509" s="205" t="s">
        <v>170</v>
      </c>
      <c r="E509" s="206" t="s">
        <v>2049</v>
      </c>
      <c r="F509" s="207" t="s">
        <v>2050</v>
      </c>
      <c r="G509" s="208" t="s">
        <v>344</v>
      </c>
      <c r="H509" s="209">
        <v>0.17199999999999999</v>
      </c>
      <c r="I509" s="210"/>
      <c r="J509" s="210"/>
      <c r="K509" s="211">
        <f>ROUND(P509*H509,2)</f>
        <v>0</v>
      </c>
      <c r="L509" s="207" t="s">
        <v>174</v>
      </c>
      <c r="M509" s="39"/>
      <c r="N509" s="212" t="s">
        <v>1</v>
      </c>
      <c r="O509" s="213" t="s">
        <v>43</v>
      </c>
      <c r="P509" s="214">
        <f>I509+J509</f>
        <v>0</v>
      </c>
      <c r="Q509" s="214">
        <f>ROUND(I509*H509,2)</f>
        <v>0</v>
      </c>
      <c r="R509" s="214">
        <f>ROUND(J509*H509,2)</f>
        <v>0</v>
      </c>
      <c r="S509" s="77"/>
      <c r="T509" s="215">
        <f>S509*H509</f>
        <v>0</v>
      </c>
      <c r="U509" s="215">
        <v>0</v>
      </c>
      <c r="V509" s="215">
        <f>U509*H509</f>
        <v>0</v>
      </c>
      <c r="W509" s="215">
        <v>0</v>
      </c>
      <c r="X509" s="216">
        <f>W509*H509</f>
        <v>0</v>
      </c>
      <c r="Y509" s="38"/>
      <c r="Z509" s="38"/>
      <c r="AA509" s="38"/>
      <c r="AB509" s="38"/>
      <c r="AC509" s="38"/>
      <c r="AD509" s="38"/>
      <c r="AE509" s="38"/>
      <c r="AR509" s="217" t="s">
        <v>246</v>
      </c>
      <c r="AT509" s="217" t="s">
        <v>170</v>
      </c>
      <c r="AU509" s="217" t="s">
        <v>89</v>
      </c>
      <c r="AY509" s="19" t="s">
        <v>167</v>
      </c>
      <c r="BE509" s="218">
        <f>IF(O509="základní",K509,0)</f>
        <v>0</v>
      </c>
      <c r="BF509" s="218">
        <f>IF(O509="snížená",K509,0)</f>
        <v>0</v>
      </c>
      <c r="BG509" s="218">
        <f>IF(O509="zákl. přenesená",K509,0)</f>
        <v>0</v>
      </c>
      <c r="BH509" s="218">
        <f>IF(O509="sníž. přenesená",K509,0)</f>
        <v>0</v>
      </c>
      <c r="BI509" s="218">
        <f>IF(O509="nulová",K509,0)</f>
        <v>0</v>
      </c>
      <c r="BJ509" s="19" t="s">
        <v>87</v>
      </c>
      <c r="BK509" s="218">
        <f>ROUND(P509*H509,2)</f>
        <v>0</v>
      </c>
      <c r="BL509" s="19" t="s">
        <v>246</v>
      </c>
      <c r="BM509" s="217" t="s">
        <v>2051</v>
      </c>
    </row>
    <row r="510" s="2" customFormat="1">
      <c r="A510" s="38"/>
      <c r="B510" s="39"/>
      <c r="C510" s="38"/>
      <c r="D510" s="219" t="s">
        <v>177</v>
      </c>
      <c r="E510" s="38"/>
      <c r="F510" s="220" t="s">
        <v>2052</v>
      </c>
      <c r="G510" s="38"/>
      <c r="H510" s="38"/>
      <c r="I510" s="134"/>
      <c r="J510" s="134"/>
      <c r="K510" s="38"/>
      <c r="L510" s="38"/>
      <c r="M510" s="39"/>
      <c r="N510" s="221"/>
      <c r="O510" s="222"/>
      <c r="P510" s="77"/>
      <c r="Q510" s="77"/>
      <c r="R510" s="77"/>
      <c r="S510" s="77"/>
      <c r="T510" s="77"/>
      <c r="U510" s="77"/>
      <c r="V510" s="77"/>
      <c r="W510" s="77"/>
      <c r="X510" s="78"/>
      <c r="Y510" s="38"/>
      <c r="Z510" s="38"/>
      <c r="AA510" s="38"/>
      <c r="AB510" s="38"/>
      <c r="AC510" s="38"/>
      <c r="AD510" s="38"/>
      <c r="AE510" s="38"/>
      <c r="AT510" s="19" t="s">
        <v>177</v>
      </c>
      <c r="AU510" s="19" t="s">
        <v>89</v>
      </c>
    </row>
    <row r="511" s="2" customFormat="1">
      <c r="A511" s="38"/>
      <c r="B511" s="39"/>
      <c r="C511" s="38"/>
      <c r="D511" s="219" t="s">
        <v>288</v>
      </c>
      <c r="E511" s="38"/>
      <c r="F511" s="223" t="s">
        <v>1951</v>
      </c>
      <c r="G511" s="38"/>
      <c r="H511" s="38"/>
      <c r="I511" s="134"/>
      <c r="J511" s="134"/>
      <c r="K511" s="38"/>
      <c r="L511" s="38"/>
      <c r="M511" s="39"/>
      <c r="N511" s="221"/>
      <c r="O511" s="222"/>
      <c r="P511" s="77"/>
      <c r="Q511" s="77"/>
      <c r="R511" s="77"/>
      <c r="S511" s="77"/>
      <c r="T511" s="77"/>
      <c r="U511" s="77"/>
      <c r="V511" s="77"/>
      <c r="W511" s="77"/>
      <c r="X511" s="78"/>
      <c r="Y511" s="38"/>
      <c r="Z511" s="38"/>
      <c r="AA511" s="38"/>
      <c r="AB511" s="38"/>
      <c r="AC511" s="38"/>
      <c r="AD511" s="38"/>
      <c r="AE511" s="38"/>
      <c r="AT511" s="19" t="s">
        <v>288</v>
      </c>
      <c r="AU511" s="19" t="s">
        <v>89</v>
      </c>
    </row>
    <row r="512" s="12" customFormat="1" ht="22.8" customHeight="1">
      <c r="A512" s="12"/>
      <c r="B512" s="190"/>
      <c r="C512" s="12"/>
      <c r="D512" s="191" t="s">
        <v>79</v>
      </c>
      <c r="E512" s="202" t="s">
        <v>2053</v>
      </c>
      <c r="F512" s="202" t="s">
        <v>2054</v>
      </c>
      <c r="G512" s="12"/>
      <c r="H512" s="12"/>
      <c r="I512" s="193"/>
      <c r="J512" s="193"/>
      <c r="K512" s="203">
        <f>BK512</f>
        <v>0</v>
      </c>
      <c r="L512" s="12"/>
      <c r="M512" s="190"/>
      <c r="N512" s="195"/>
      <c r="O512" s="196"/>
      <c r="P512" s="196"/>
      <c r="Q512" s="197">
        <f>SUM(Q513:Q563)</f>
        <v>0</v>
      </c>
      <c r="R512" s="197">
        <f>SUM(R513:R563)</f>
        <v>0</v>
      </c>
      <c r="S512" s="196"/>
      <c r="T512" s="198">
        <f>SUM(T513:T563)</f>
        <v>0</v>
      </c>
      <c r="U512" s="196"/>
      <c r="V512" s="198">
        <f>SUM(V513:V563)</f>
        <v>0</v>
      </c>
      <c r="W512" s="196"/>
      <c r="X512" s="199">
        <f>SUM(X513:X563)</f>
        <v>0</v>
      </c>
      <c r="Y512" s="12"/>
      <c r="Z512" s="12"/>
      <c r="AA512" s="12"/>
      <c r="AB512" s="12"/>
      <c r="AC512" s="12"/>
      <c r="AD512" s="12"/>
      <c r="AE512" s="12"/>
      <c r="AR512" s="191" t="s">
        <v>89</v>
      </c>
      <c r="AT512" s="200" t="s">
        <v>79</v>
      </c>
      <c r="AU512" s="200" t="s">
        <v>87</v>
      </c>
      <c r="AY512" s="191" t="s">
        <v>167</v>
      </c>
      <c r="BK512" s="201">
        <f>SUM(BK513:BK563)</f>
        <v>0</v>
      </c>
    </row>
    <row r="513" s="2" customFormat="1" ht="24" customHeight="1">
      <c r="A513" s="38"/>
      <c r="B513" s="204"/>
      <c r="C513" s="205" t="s">
        <v>1138</v>
      </c>
      <c r="D513" s="205" t="s">
        <v>170</v>
      </c>
      <c r="E513" s="206" t="s">
        <v>2055</v>
      </c>
      <c r="F513" s="207" t="s">
        <v>2056</v>
      </c>
      <c r="G513" s="208" t="s">
        <v>500</v>
      </c>
      <c r="H513" s="209">
        <v>6</v>
      </c>
      <c r="I513" s="210"/>
      <c r="J513" s="210"/>
      <c r="K513" s="211">
        <f>ROUND(P513*H513,2)</f>
        <v>0</v>
      </c>
      <c r="L513" s="207" t="s">
        <v>174</v>
      </c>
      <c r="M513" s="39"/>
      <c r="N513" s="212" t="s">
        <v>1</v>
      </c>
      <c r="O513" s="213" t="s">
        <v>43</v>
      </c>
      <c r="P513" s="214">
        <f>I513+J513</f>
        <v>0</v>
      </c>
      <c r="Q513" s="214">
        <f>ROUND(I513*H513,2)</f>
        <v>0</v>
      </c>
      <c r="R513" s="214">
        <f>ROUND(J513*H513,2)</f>
        <v>0</v>
      </c>
      <c r="S513" s="77"/>
      <c r="T513" s="215">
        <f>S513*H513</f>
        <v>0</v>
      </c>
      <c r="U513" s="215">
        <v>0</v>
      </c>
      <c r="V513" s="215">
        <f>U513*H513</f>
        <v>0</v>
      </c>
      <c r="W513" s="215">
        <v>0</v>
      </c>
      <c r="X513" s="216">
        <f>W513*H513</f>
        <v>0</v>
      </c>
      <c r="Y513" s="38"/>
      <c r="Z513" s="38"/>
      <c r="AA513" s="38"/>
      <c r="AB513" s="38"/>
      <c r="AC513" s="38"/>
      <c r="AD513" s="38"/>
      <c r="AE513" s="38"/>
      <c r="AR513" s="217" t="s">
        <v>246</v>
      </c>
      <c r="AT513" s="217" t="s">
        <v>170</v>
      </c>
      <c r="AU513" s="217" t="s">
        <v>89</v>
      </c>
      <c r="AY513" s="19" t="s">
        <v>167</v>
      </c>
      <c r="BE513" s="218">
        <f>IF(O513="základní",K513,0)</f>
        <v>0</v>
      </c>
      <c r="BF513" s="218">
        <f>IF(O513="snížená",K513,0)</f>
        <v>0</v>
      </c>
      <c r="BG513" s="218">
        <f>IF(O513="zákl. přenesená",K513,0)</f>
        <v>0</v>
      </c>
      <c r="BH513" s="218">
        <f>IF(O513="sníž. přenesená",K513,0)</f>
        <v>0</v>
      </c>
      <c r="BI513" s="218">
        <f>IF(O513="nulová",K513,0)</f>
        <v>0</v>
      </c>
      <c r="BJ513" s="19" t="s">
        <v>87</v>
      </c>
      <c r="BK513" s="218">
        <f>ROUND(P513*H513,2)</f>
        <v>0</v>
      </c>
      <c r="BL513" s="19" t="s">
        <v>246</v>
      </c>
      <c r="BM513" s="217" t="s">
        <v>2057</v>
      </c>
    </row>
    <row r="514" s="2" customFormat="1">
      <c r="A514" s="38"/>
      <c r="B514" s="39"/>
      <c r="C514" s="38"/>
      <c r="D514" s="219" t="s">
        <v>177</v>
      </c>
      <c r="E514" s="38"/>
      <c r="F514" s="220" t="s">
        <v>2058</v>
      </c>
      <c r="G514" s="38"/>
      <c r="H514" s="38"/>
      <c r="I514" s="134"/>
      <c r="J514" s="134"/>
      <c r="K514" s="38"/>
      <c r="L514" s="38"/>
      <c r="M514" s="39"/>
      <c r="N514" s="221"/>
      <c r="O514" s="222"/>
      <c r="P514" s="77"/>
      <c r="Q514" s="77"/>
      <c r="R514" s="77"/>
      <c r="S514" s="77"/>
      <c r="T514" s="77"/>
      <c r="U514" s="77"/>
      <c r="V514" s="77"/>
      <c r="W514" s="77"/>
      <c r="X514" s="78"/>
      <c r="Y514" s="38"/>
      <c r="Z514" s="38"/>
      <c r="AA514" s="38"/>
      <c r="AB514" s="38"/>
      <c r="AC514" s="38"/>
      <c r="AD514" s="38"/>
      <c r="AE514" s="38"/>
      <c r="AT514" s="19" t="s">
        <v>177</v>
      </c>
      <c r="AU514" s="19" t="s">
        <v>89</v>
      </c>
    </row>
    <row r="515" s="2" customFormat="1" ht="24" customHeight="1">
      <c r="A515" s="38"/>
      <c r="B515" s="204"/>
      <c r="C515" s="205" t="s">
        <v>1146</v>
      </c>
      <c r="D515" s="205" t="s">
        <v>170</v>
      </c>
      <c r="E515" s="206" t="s">
        <v>2059</v>
      </c>
      <c r="F515" s="207" t="s">
        <v>2060</v>
      </c>
      <c r="G515" s="208" t="s">
        <v>462</v>
      </c>
      <c r="H515" s="209">
        <v>280</v>
      </c>
      <c r="I515" s="210"/>
      <c r="J515" s="210"/>
      <c r="K515" s="211">
        <f>ROUND(P515*H515,2)</f>
        <v>0</v>
      </c>
      <c r="L515" s="207" t="s">
        <v>174</v>
      </c>
      <c r="M515" s="39"/>
      <c r="N515" s="212" t="s">
        <v>1</v>
      </c>
      <c r="O515" s="213" t="s">
        <v>43</v>
      </c>
      <c r="P515" s="214">
        <f>I515+J515</f>
        <v>0</v>
      </c>
      <c r="Q515" s="214">
        <f>ROUND(I515*H515,2)</f>
        <v>0</v>
      </c>
      <c r="R515" s="214">
        <f>ROUND(J515*H515,2)</f>
        <v>0</v>
      </c>
      <c r="S515" s="77"/>
      <c r="T515" s="215">
        <f>S515*H515</f>
        <v>0</v>
      </c>
      <c r="U515" s="215">
        <v>0</v>
      </c>
      <c r="V515" s="215">
        <f>U515*H515</f>
        <v>0</v>
      </c>
      <c r="W515" s="215">
        <v>0</v>
      </c>
      <c r="X515" s="216">
        <f>W515*H515</f>
        <v>0</v>
      </c>
      <c r="Y515" s="38"/>
      <c r="Z515" s="38"/>
      <c r="AA515" s="38"/>
      <c r="AB515" s="38"/>
      <c r="AC515" s="38"/>
      <c r="AD515" s="38"/>
      <c r="AE515" s="38"/>
      <c r="AR515" s="217" t="s">
        <v>246</v>
      </c>
      <c r="AT515" s="217" t="s">
        <v>170</v>
      </c>
      <c r="AU515" s="217" t="s">
        <v>89</v>
      </c>
      <c r="AY515" s="19" t="s">
        <v>167</v>
      </c>
      <c r="BE515" s="218">
        <f>IF(O515="základní",K515,0)</f>
        <v>0</v>
      </c>
      <c r="BF515" s="218">
        <f>IF(O515="snížená",K515,0)</f>
        <v>0</v>
      </c>
      <c r="BG515" s="218">
        <f>IF(O515="zákl. přenesená",K515,0)</f>
        <v>0</v>
      </c>
      <c r="BH515" s="218">
        <f>IF(O515="sníž. přenesená",K515,0)</f>
        <v>0</v>
      </c>
      <c r="BI515" s="218">
        <f>IF(O515="nulová",K515,0)</f>
        <v>0</v>
      </c>
      <c r="BJ515" s="19" t="s">
        <v>87</v>
      </c>
      <c r="BK515" s="218">
        <f>ROUND(P515*H515,2)</f>
        <v>0</v>
      </c>
      <c r="BL515" s="19" t="s">
        <v>246</v>
      </c>
      <c r="BM515" s="217" t="s">
        <v>2061</v>
      </c>
    </row>
    <row r="516" s="2" customFormat="1">
      <c r="A516" s="38"/>
      <c r="B516" s="39"/>
      <c r="C516" s="38"/>
      <c r="D516" s="219" t="s">
        <v>177</v>
      </c>
      <c r="E516" s="38"/>
      <c r="F516" s="220" t="s">
        <v>2062</v>
      </c>
      <c r="G516" s="38"/>
      <c r="H516" s="38"/>
      <c r="I516" s="134"/>
      <c r="J516" s="134"/>
      <c r="K516" s="38"/>
      <c r="L516" s="38"/>
      <c r="M516" s="39"/>
      <c r="N516" s="221"/>
      <c r="O516" s="222"/>
      <c r="P516" s="77"/>
      <c r="Q516" s="77"/>
      <c r="R516" s="77"/>
      <c r="S516" s="77"/>
      <c r="T516" s="77"/>
      <c r="U516" s="77"/>
      <c r="V516" s="77"/>
      <c r="W516" s="77"/>
      <c r="X516" s="78"/>
      <c r="Y516" s="38"/>
      <c r="Z516" s="38"/>
      <c r="AA516" s="38"/>
      <c r="AB516" s="38"/>
      <c r="AC516" s="38"/>
      <c r="AD516" s="38"/>
      <c r="AE516" s="38"/>
      <c r="AT516" s="19" t="s">
        <v>177</v>
      </c>
      <c r="AU516" s="19" t="s">
        <v>89</v>
      </c>
    </row>
    <row r="517" s="2" customFormat="1">
      <c r="A517" s="38"/>
      <c r="B517" s="39"/>
      <c r="C517" s="38"/>
      <c r="D517" s="219" t="s">
        <v>288</v>
      </c>
      <c r="E517" s="38"/>
      <c r="F517" s="223" t="s">
        <v>2063</v>
      </c>
      <c r="G517" s="38"/>
      <c r="H517" s="38"/>
      <c r="I517" s="134"/>
      <c r="J517" s="134"/>
      <c r="K517" s="38"/>
      <c r="L517" s="38"/>
      <c r="M517" s="39"/>
      <c r="N517" s="221"/>
      <c r="O517" s="222"/>
      <c r="P517" s="77"/>
      <c r="Q517" s="77"/>
      <c r="R517" s="77"/>
      <c r="S517" s="77"/>
      <c r="T517" s="77"/>
      <c r="U517" s="77"/>
      <c r="V517" s="77"/>
      <c r="W517" s="77"/>
      <c r="X517" s="78"/>
      <c r="Y517" s="38"/>
      <c r="Z517" s="38"/>
      <c r="AA517" s="38"/>
      <c r="AB517" s="38"/>
      <c r="AC517" s="38"/>
      <c r="AD517" s="38"/>
      <c r="AE517" s="38"/>
      <c r="AT517" s="19" t="s">
        <v>288</v>
      </c>
      <c r="AU517" s="19" t="s">
        <v>89</v>
      </c>
    </row>
    <row r="518" s="2" customFormat="1" ht="16.5" customHeight="1">
      <c r="A518" s="38"/>
      <c r="B518" s="204"/>
      <c r="C518" s="260" t="s">
        <v>1152</v>
      </c>
      <c r="D518" s="260" t="s">
        <v>648</v>
      </c>
      <c r="E518" s="261" t="s">
        <v>1543</v>
      </c>
      <c r="F518" s="262" t="s">
        <v>2064</v>
      </c>
      <c r="G518" s="263" t="s">
        <v>462</v>
      </c>
      <c r="H518" s="264">
        <v>280</v>
      </c>
      <c r="I518" s="265"/>
      <c r="J518" s="266"/>
      <c r="K518" s="267">
        <f>ROUND(P518*H518,2)</f>
        <v>0</v>
      </c>
      <c r="L518" s="262" t="s">
        <v>1</v>
      </c>
      <c r="M518" s="268"/>
      <c r="N518" s="269" t="s">
        <v>1</v>
      </c>
      <c r="O518" s="213" t="s">
        <v>43</v>
      </c>
      <c r="P518" s="214">
        <f>I518+J518</f>
        <v>0</v>
      </c>
      <c r="Q518" s="214">
        <f>ROUND(I518*H518,2)</f>
        <v>0</v>
      </c>
      <c r="R518" s="214">
        <f>ROUND(J518*H518,2)</f>
        <v>0</v>
      </c>
      <c r="S518" s="77"/>
      <c r="T518" s="215">
        <f>S518*H518</f>
        <v>0</v>
      </c>
      <c r="U518" s="215">
        <v>0</v>
      </c>
      <c r="V518" s="215">
        <f>U518*H518</f>
        <v>0</v>
      </c>
      <c r="W518" s="215">
        <v>0</v>
      </c>
      <c r="X518" s="216">
        <f>W518*H518</f>
        <v>0</v>
      </c>
      <c r="Y518" s="38"/>
      <c r="Z518" s="38"/>
      <c r="AA518" s="38"/>
      <c r="AB518" s="38"/>
      <c r="AC518" s="38"/>
      <c r="AD518" s="38"/>
      <c r="AE518" s="38"/>
      <c r="AR518" s="217" t="s">
        <v>370</v>
      </c>
      <c r="AT518" s="217" t="s">
        <v>648</v>
      </c>
      <c r="AU518" s="217" t="s">
        <v>89</v>
      </c>
      <c r="AY518" s="19" t="s">
        <v>167</v>
      </c>
      <c r="BE518" s="218">
        <f>IF(O518="základní",K518,0)</f>
        <v>0</v>
      </c>
      <c r="BF518" s="218">
        <f>IF(O518="snížená",K518,0)</f>
        <v>0</v>
      </c>
      <c r="BG518" s="218">
        <f>IF(O518="zákl. přenesená",K518,0)</f>
        <v>0</v>
      </c>
      <c r="BH518" s="218">
        <f>IF(O518="sníž. přenesená",K518,0)</f>
        <v>0</v>
      </c>
      <c r="BI518" s="218">
        <f>IF(O518="nulová",K518,0)</f>
        <v>0</v>
      </c>
      <c r="BJ518" s="19" t="s">
        <v>87</v>
      </c>
      <c r="BK518" s="218">
        <f>ROUND(P518*H518,2)</f>
        <v>0</v>
      </c>
      <c r="BL518" s="19" t="s">
        <v>246</v>
      </c>
      <c r="BM518" s="217" t="s">
        <v>2065</v>
      </c>
    </row>
    <row r="519" s="2" customFormat="1">
      <c r="A519" s="38"/>
      <c r="B519" s="39"/>
      <c r="C519" s="38"/>
      <c r="D519" s="219" t="s">
        <v>177</v>
      </c>
      <c r="E519" s="38"/>
      <c r="F519" s="220" t="s">
        <v>2064</v>
      </c>
      <c r="G519" s="38"/>
      <c r="H519" s="38"/>
      <c r="I519" s="134"/>
      <c r="J519" s="134"/>
      <c r="K519" s="38"/>
      <c r="L519" s="38"/>
      <c r="M519" s="39"/>
      <c r="N519" s="221"/>
      <c r="O519" s="222"/>
      <c r="P519" s="77"/>
      <c r="Q519" s="77"/>
      <c r="R519" s="77"/>
      <c r="S519" s="77"/>
      <c r="T519" s="77"/>
      <c r="U519" s="77"/>
      <c r="V519" s="77"/>
      <c r="W519" s="77"/>
      <c r="X519" s="78"/>
      <c r="Y519" s="38"/>
      <c r="Z519" s="38"/>
      <c r="AA519" s="38"/>
      <c r="AB519" s="38"/>
      <c r="AC519" s="38"/>
      <c r="AD519" s="38"/>
      <c r="AE519" s="38"/>
      <c r="AT519" s="19" t="s">
        <v>177</v>
      </c>
      <c r="AU519" s="19" t="s">
        <v>89</v>
      </c>
    </row>
    <row r="520" s="2" customFormat="1" ht="24" customHeight="1">
      <c r="A520" s="38"/>
      <c r="B520" s="204"/>
      <c r="C520" s="205" t="s">
        <v>1159</v>
      </c>
      <c r="D520" s="205" t="s">
        <v>170</v>
      </c>
      <c r="E520" s="206" t="s">
        <v>2066</v>
      </c>
      <c r="F520" s="207" t="s">
        <v>2067</v>
      </c>
      <c r="G520" s="208" t="s">
        <v>500</v>
      </c>
      <c r="H520" s="209">
        <v>6</v>
      </c>
      <c r="I520" s="210"/>
      <c r="J520" s="210"/>
      <c r="K520" s="211">
        <f>ROUND(P520*H520,2)</f>
        <v>0</v>
      </c>
      <c r="L520" s="207" t="s">
        <v>174</v>
      </c>
      <c r="M520" s="39"/>
      <c r="N520" s="212" t="s">
        <v>1</v>
      </c>
      <c r="O520" s="213" t="s">
        <v>43</v>
      </c>
      <c r="P520" s="214">
        <f>I520+J520</f>
        <v>0</v>
      </c>
      <c r="Q520" s="214">
        <f>ROUND(I520*H520,2)</f>
        <v>0</v>
      </c>
      <c r="R520" s="214">
        <f>ROUND(J520*H520,2)</f>
        <v>0</v>
      </c>
      <c r="S520" s="77"/>
      <c r="T520" s="215">
        <f>S520*H520</f>
        <v>0</v>
      </c>
      <c r="U520" s="215">
        <v>0</v>
      </c>
      <c r="V520" s="215">
        <f>U520*H520</f>
        <v>0</v>
      </c>
      <c r="W520" s="215">
        <v>0</v>
      </c>
      <c r="X520" s="216">
        <f>W520*H520</f>
        <v>0</v>
      </c>
      <c r="Y520" s="38"/>
      <c r="Z520" s="38"/>
      <c r="AA520" s="38"/>
      <c r="AB520" s="38"/>
      <c r="AC520" s="38"/>
      <c r="AD520" s="38"/>
      <c r="AE520" s="38"/>
      <c r="AR520" s="217" t="s">
        <v>246</v>
      </c>
      <c r="AT520" s="217" t="s">
        <v>170</v>
      </c>
      <c r="AU520" s="217" t="s">
        <v>89</v>
      </c>
      <c r="AY520" s="19" t="s">
        <v>167</v>
      </c>
      <c r="BE520" s="218">
        <f>IF(O520="základní",K520,0)</f>
        <v>0</v>
      </c>
      <c r="BF520" s="218">
        <f>IF(O520="snížená",K520,0)</f>
        <v>0</v>
      </c>
      <c r="BG520" s="218">
        <f>IF(O520="zákl. přenesená",K520,0)</f>
        <v>0</v>
      </c>
      <c r="BH520" s="218">
        <f>IF(O520="sníž. přenesená",K520,0)</f>
        <v>0</v>
      </c>
      <c r="BI520" s="218">
        <f>IF(O520="nulová",K520,0)</f>
        <v>0</v>
      </c>
      <c r="BJ520" s="19" t="s">
        <v>87</v>
      </c>
      <c r="BK520" s="218">
        <f>ROUND(P520*H520,2)</f>
        <v>0</v>
      </c>
      <c r="BL520" s="19" t="s">
        <v>246</v>
      </c>
      <c r="BM520" s="217" t="s">
        <v>2068</v>
      </c>
    </row>
    <row r="521" s="2" customFormat="1">
      <c r="A521" s="38"/>
      <c r="B521" s="39"/>
      <c r="C521" s="38"/>
      <c r="D521" s="219" t="s">
        <v>177</v>
      </c>
      <c r="E521" s="38"/>
      <c r="F521" s="220" t="s">
        <v>2069</v>
      </c>
      <c r="G521" s="38"/>
      <c r="H521" s="38"/>
      <c r="I521" s="134"/>
      <c r="J521" s="134"/>
      <c r="K521" s="38"/>
      <c r="L521" s="38"/>
      <c r="M521" s="39"/>
      <c r="N521" s="221"/>
      <c r="O521" s="222"/>
      <c r="P521" s="77"/>
      <c r="Q521" s="77"/>
      <c r="R521" s="77"/>
      <c r="S521" s="77"/>
      <c r="T521" s="77"/>
      <c r="U521" s="77"/>
      <c r="V521" s="77"/>
      <c r="W521" s="77"/>
      <c r="X521" s="78"/>
      <c r="Y521" s="38"/>
      <c r="Z521" s="38"/>
      <c r="AA521" s="38"/>
      <c r="AB521" s="38"/>
      <c r="AC521" s="38"/>
      <c r="AD521" s="38"/>
      <c r="AE521" s="38"/>
      <c r="AT521" s="19" t="s">
        <v>177</v>
      </c>
      <c r="AU521" s="19" t="s">
        <v>89</v>
      </c>
    </row>
    <row r="522" s="2" customFormat="1" ht="36" customHeight="1">
      <c r="A522" s="38"/>
      <c r="B522" s="204"/>
      <c r="C522" s="260" t="s">
        <v>1165</v>
      </c>
      <c r="D522" s="260" t="s">
        <v>648</v>
      </c>
      <c r="E522" s="261" t="s">
        <v>2070</v>
      </c>
      <c r="F522" s="262" t="s">
        <v>2071</v>
      </c>
      <c r="G522" s="263" t="s">
        <v>500</v>
      </c>
      <c r="H522" s="264">
        <v>6</v>
      </c>
      <c r="I522" s="265"/>
      <c r="J522" s="266"/>
      <c r="K522" s="267">
        <f>ROUND(P522*H522,2)</f>
        <v>0</v>
      </c>
      <c r="L522" s="262" t="s">
        <v>1</v>
      </c>
      <c r="M522" s="268"/>
      <c r="N522" s="269" t="s">
        <v>1</v>
      </c>
      <c r="O522" s="213" t="s">
        <v>43</v>
      </c>
      <c r="P522" s="214">
        <f>I522+J522</f>
        <v>0</v>
      </c>
      <c r="Q522" s="214">
        <f>ROUND(I522*H522,2)</f>
        <v>0</v>
      </c>
      <c r="R522" s="214">
        <f>ROUND(J522*H522,2)</f>
        <v>0</v>
      </c>
      <c r="S522" s="77"/>
      <c r="T522" s="215">
        <f>S522*H522</f>
        <v>0</v>
      </c>
      <c r="U522" s="215">
        <v>0</v>
      </c>
      <c r="V522" s="215">
        <f>U522*H522</f>
        <v>0</v>
      </c>
      <c r="W522" s="215">
        <v>0</v>
      </c>
      <c r="X522" s="216">
        <f>W522*H522</f>
        <v>0</v>
      </c>
      <c r="Y522" s="38"/>
      <c r="Z522" s="38"/>
      <c r="AA522" s="38"/>
      <c r="AB522" s="38"/>
      <c r="AC522" s="38"/>
      <c r="AD522" s="38"/>
      <c r="AE522" s="38"/>
      <c r="AR522" s="217" t="s">
        <v>370</v>
      </c>
      <c r="AT522" s="217" t="s">
        <v>648</v>
      </c>
      <c r="AU522" s="217" t="s">
        <v>89</v>
      </c>
      <c r="AY522" s="19" t="s">
        <v>167</v>
      </c>
      <c r="BE522" s="218">
        <f>IF(O522="základní",K522,0)</f>
        <v>0</v>
      </c>
      <c r="BF522" s="218">
        <f>IF(O522="snížená",K522,0)</f>
        <v>0</v>
      </c>
      <c r="BG522" s="218">
        <f>IF(O522="zákl. přenesená",K522,0)</f>
        <v>0</v>
      </c>
      <c r="BH522" s="218">
        <f>IF(O522="sníž. přenesená",K522,0)</f>
        <v>0</v>
      </c>
      <c r="BI522" s="218">
        <f>IF(O522="nulová",K522,0)</f>
        <v>0</v>
      </c>
      <c r="BJ522" s="19" t="s">
        <v>87</v>
      </c>
      <c r="BK522" s="218">
        <f>ROUND(P522*H522,2)</f>
        <v>0</v>
      </c>
      <c r="BL522" s="19" t="s">
        <v>246</v>
      </c>
      <c r="BM522" s="217" t="s">
        <v>2072</v>
      </c>
    </row>
    <row r="523" s="2" customFormat="1">
      <c r="A523" s="38"/>
      <c r="B523" s="39"/>
      <c r="C523" s="38"/>
      <c r="D523" s="219" t="s">
        <v>177</v>
      </c>
      <c r="E523" s="38"/>
      <c r="F523" s="220" t="s">
        <v>2071</v>
      </c>
      <c r="G523" s="38"/>
      <c r="H523" s="38"/>
      <c r="I523" s="134"/>
      <c r="J523" s="134"/>
      <c r="K523" s="38"/>
      <c r="L523" s="38"/>
      <c r="M523" s="39"/>
      <c r="N523" s="221"/>
      <c r="O523" s="222"/>
      <c r="P523" s="77"/>
      <c r="Q523" s="77"/>
      <c r="R523" s="77"/>
      <c r="S523" s="77"/>
      <c r="T523" s="77"/>
      <c r="U523" s="77"/>
      <c r="V523" s="77"/>
      <c r="W523" s="77"/>
      <c r="X523" s="78"/>
      <c r="Y523" s="38"/>
      <c r="Z523" s="38"/>
      <c r="AA523" s="38"/>
      <c r="AB523" s="38"/>
      <c r="AC523" s="38"/>
      <c r="AD523" s="38"/>
      <c r="AE523" s="38"/>
      <c r="AT523" s="19" t="s">
        <v>177</v>
      </c>
      <c r="AU523" s="19" t="s">
        <v>89</v>
      </c>
    </row>
    <row r="524" s="2" customFormat="1" ht="36" customHeight="1">
      <c r="A524" s="38"/>
      <c r="B524" s="204"/>
      <c r="C524" s="260" t="s">
        <v>1171</v>
      </c>
      <c r="D524" s="260" t="s">
        <v>648</v>
      </c>
      <c r="E524" s="261" t="s">
        <v>2073</v>
      </c>
      <c r="F524" s="262" t="s">
        <v>2074</v>
      </c>
      <c r="G524" s="263" t="s">
        <v>500</v>
      </c>
      <c r="H524" s="264">
        <v>1</v>
      </c>
      <c r="I524" s="265"/>
      <c r="J524" s="266"/>
      <c r="K524" s="267">
        <f>ROUND(P524*H524,2)</f>
        <v>0</v>
      </c>
      <c r="L524" s="262" t="s">
        <v>1</v>
      </c>
      <c r="M524" s="268"/>
      <c r="N524" s="269" t="s">
        <v>1</v>
      </c>
      <c r="O524" s="213" t="s">
        <v>43</v>
      </c>
      <c r="P524" s="214">
        <f>I524+J524</f>
        <v>0</v>
      </c>
      <c r="Q524" s="214">
        <f>ROUND(I524*H524,2)</f>
        <v>0</v>
      </c>
      <c r="R524" s="214">
        <f>ROUND(J524*H524,2)</f>
        <v>0</v>
      </c>
      <c r="S524" s="77"/>
      <c r="T524" s="215">
        <f>S524*H524</f>
        <v>0</v>
      </c>
      <c r="U524" s="215">
        <v>0</v>
      </c>
      <c r="V524" s="215">
        <f>U524*H524</f>
        <v>0</v>
      </c>
      <c r="W524" s="215">
        <v>0</v>
      </c>
      <c r="X524" s="216">
        <f>W524*H524</f>
        <v>0</v>
      </c>
      <c r="Y524" s="38"/>
      <c r="Z524" s="38"/>
      <c r="AA524" s="38"/>
      <c r="AB524" s="38"/>
      <c r="AC524" s="38"/>
      <c r="AD524" s="38"/>
      <c r="AE524" s="38"/>
      <c r="AR524" s="217" t="s">
        <v>370</v>
      </c>
      <c r="AT524" s="217" t="s">
        <v>648</v>
      </c>
      <c r="AU524" s="217" t="s">
        <v>89</v>
      </c>
      <c r="AY524" s="19" t="s">
        <v>167</v>
      </c>
      <c r="BE524" s="218">
        <f>IF(O524="základní",K524,0)</f>
        <v>0</v>
      </c>
      <c r="BF524" s="218">
        <f>IF(O524="snížená",K524,0)</f>
        <v>0</v>
      </c>
      <c r="BG524" s="218">
        <f>IF(O524="zákl. přenesená",K524,0)</f>
        <v>0</v>
      </c>
      <c r="BH524" s="218">
        <f>IF(O524="sníž. přenesená",K524,0)</f>
        <v>0</v>
      </c>
      <c r="BI524" s="218">
        <f>IF(O524="nulová",K524,0)</f>
        <v>0</v>
      </c>
      <c r="BJ524" s="19" t="s">
        <v>87</v>
      </c>
      <c r="BK524" s="218">
        <f>ROUND(P524*H524,2)</f>
        <v>0</v>
      </c>
      <c r="BL524" s="19" t="s">
        <v>246</v>
      </c>
      <c r="BM524" s="217" t="s">
        <v>2075</v>
      </c>
    </row>
    <row r="525" s="2" customFormat="1">
      <c r="A525" s="38"/>
      <c r="B525" s="39"/>
      <c r="C525" s="38"/>
      <c r="D525" s="219" t="s">
        <v>177</v>
      </c>
      <c r="E525" s="38"/>
      <c r="F525" s="220" t="s">
        <v>2074</v>
      </c>
      <c r="G525" s="38"/>
      <c r="H525" s="38"/>
      <c r="I525" s="134"/>
      <c r="J525" s="134"/>
      <c r="K525" s="38"/>
      <c r="L525" s="38"/>
      <c r="M525" s="39"/>
      <c r="N525" s="221"/>
      <c r="O525" s="222"/>
      <c r="P525" s="77"/>
      <c r="Q525" s="77"/>
      <c r="R525" s="77"/>
      <c r="S525" s="77"/>
      <c r="T525" s="77"/>
      <c r="U525" s="77"/>
      <c r="V525" s="77"/>
      <c r="W525" s="77"/>
      <c r="X525" s="78"/>
      <c r="Y525" s="38"/>
      <c r="Z525" s="38"/>
      <c r="AA525" s="38"/>
      <c r="AB525" s="38"/>
      <c r="AC525" s="38"/>
      <c r="AD525" s="38"/>
      <c r="AE525" s="38"/>
      <c r="AT525" s="19" t="s">
        <v>177</v>
      </c>
      <c r="AU525" s="19" t="s">
        <v>89</v>
      </c>
    </row>
    <row r="526" s="2" customFormat="1" ht="24" customHeight="1">
      <c r="A526" s="38"/>
      <c r="B526" s="204"/>
      <c r="C526" s="260" t="s">
        <v>1176</v>
      </c>
      <c r="D526" s="260" t="s">
        <v>648</v>
      </c>
      <c r="E526" s="261" t="s">
        <v>2076</v>
      </c>
      <c r="F526" s="262" t="s">
        <v>2077</v>
      </c>
      <c r="G526" s="263" t="s">
        <v>500</v>
      </c>
      <c r="H526" s="264">
        <v>2</v>
      </c>
      <c r="I526" s="265"/>
      <c r="J526" s="266"/>
      <c r="K526" s="267">
        <f>ROUND(P526*H526,2)</f>
        <v>0</v>
      </c>
      <c r="L526" s="262" t="s">
        <v>1</v>
      </c>
      <c r="M526" s="268"/>
      <c r="N526" s="269" t="s">
        <v>1</v>
      </c>
      <c r="O526" s="213" t="s">
        <v>43</v>
      </c>
      <c r="P526" s="214">
        <f>I526+J526</f>
        <v>0</v>
      </c>
      <c r="Q526" s="214">
        <f>ROUND(I526*H526,2)</f>
        <v>0</v>
      </c>
      <c r="R526" s="214">
        <f>ROUND(J526*H526,2)</f>
        <v>0</v>
      </c>
      <c r="S526" s="77"/>
      <c r="T526" s="215">
        <f>S526*H526</f>
        <v>0</v>
      </c>
      <c r="U526" s="215">
        <v>0</v>
      </c>
      <c r="V526" s="215">
        <f>U526*H526</f>
        <v>0</v>
      </c>
      <c r="W526" s="215">
        <v>0</v>
      </c>
      <c r="X526" s="216">
        <f>W526*H526</f>
        <v>0</v>
      </c>
      <c r="Y526" s="38"/>
      <c r="Z526" s="38"/>
      <c r="AA526" s="38"/>
      <c r="AB526" s="38"/>
      <c r="AC526" s="38"/>
      <c r="AD526" s="38"/>
      <c r="AE526" s="38"/>
      <c r="AR526" s="217" t="s">
        <v>370</v>
      </c>
      <c r="AT526" s="217" t="s">
        <v>648</v>
      </c>
      <c r="AU526" s="217" t="s">
        <v>89</v>
      </c>
      <c r="AY526" s="19" t="s">
        <v>167</v>
      </c>
      <c r="BE526" s="218">
        <f>IF(O526="základní",K526,0)</f>
        <v>0</v>
      </c>
      <c r="BF526" s="218">
        <f>IF(O526="snížená",K526,0)</f>
        <v>0</v>
      </c>
      <c r="BG526" s="218">
        <f>IF(O526="zákl. přenesená",K526,0)</f>
        <v>0</v>
      </c>
      <c r="BH526" s="218">
        <f>IF(O526="sníž. přenesená",K526,0)</f>
        <v>0</v>
      </c>
      <c r="BI526" s="218">
        <f>IF(O526="nulová",K526,0)</f>
        <v>0</v>
      </c>
      <c r="BJ526" s="19" t="s">
        <v>87</v>
      </c>
      <c r="BK526" s="218">
        <f>ROUND(P526*H526,2)</f>
        <v>0</v>
      </c>
      <c r="BL526" s="19" t="s">
        <v>246</v>
      </c>
      <c r="BM526" s="217" t="s">
        <v>2078</v>
      </c>
    </row>
    <row r="527" s="2" customFormat="1">
      <c r="A527" s="38"/>
      <c r="B527" s="39"/>
      <c r="C527" s="38"/>
      <c r="D527" s="219" t="s">
        <v>177</v>
      </c>
      <c r="E527" s="38"/>
      <c r="F527" s="220" t="s">
        <v>2077</v>
      </c>
      <c r="G527" s="38"/>
      <c r="H527" s="38"/>
      <c r="I527" s="134"/>
      <c r="J527" s="134"/>
      <c r="K527" s="38"/>
      <c r="L527" s="38"/>
      <c r="M527" s="39"/>
      <c r="N527" s="221"/>
      <c r="O527" s="222"/>
      <c r="P527" s="77"/>
      <c r="Q527" s="77"/>
      <c r="R527" s="77"/>
      <c r="S527" s="77"/>
      <c r="T527" s="77"/>
      <c r="U527" s="77"/>
      <c r="V527" s="77"/>
      <c r="W527" s="77"/>
      <c r="X527" s="78"/>
      <c r="Y527" s="38"/>
      <c r="Z527" s="38"/>
      <c r="AA527" s="38"/>
      <c r="AB527" s="38"/>
      <c r="AC527" s="38"/>
      <c r="AD527" s="38"/>
      <c r="AE527" s="38"/>
      <c r="AT527" s="19" t="s">
        <v>177</v>
      </c>
      <c r="AU527" s="19" t="s">
        <v>89</v>
      </c>
    </row>
    <row r="528" s="2" customFormat="1" ht="24" customHeight="1">
      <c r="A528" s="38"/>
      <c r="B528" s="204"/>
      <c r="C528" s="205" t="s">
        <v>1185</v>
      </c>
      <c r="D528" s="205" t="s">
        <v>170</v>
      </c>
      <c r="E528" s="206" t="s">
        <v>2079</v>
      </c>
      <c r="F528" s="207" t="s">
        <v>2080</v>
      </c>
      <c r="G528" s="208" t="s">
        <v>500</v>
      </c>
      <c r="H528" s="209">
        <v>1</v>
      </c>
      <c r="I528" s="210"/>
      <c r="J528" s="210"/>
      <c r="K528" s="211">
        <f>ROUND(P528*H528,2)</f>
        <v>0</v>
      </c>
      <c r="L528" s="207" t="s">
        <v>174</v>
      </c>
      <c r="M528" s="39"/>
      <c r="N528" s="212" t="s">
        <v>1</v>
      </c>
      <c r="O528" s="213" t="s">
        <v>43</v>
      </c>
      <c r="P528" s="214">
        <f>I528+J528</f>
        <v>0</v>
      </c>
      <c r="Q528" s="214">
        <f>ROUND(I528*H528,2)</f>
        <v>0</v>
      </c>
      <c r="R528" s="214">
        <f>ROUND(J528*H528,2)</f>
        <v>0</v>
      </c>
      <c r="S528" s="77"/>
      <c r="T528" s="215">
        <f>S528*H528</f>
        <v>0</v>
      </c>
      <c r="U528" s="215">
        <v>0</v>
      </c>
      <c r="V528" s="215">
        <f>U528*H528</f>
        <v>0</v>
      </c>
      <c r="W528" s="215">
        <v>0</v>
      </c>
      <c r="X528" s="216">
        <f>W528*H528</f>
        <v>0</v>
      </c>
      <c r="Y528" s="38"/>
      <c r="Z528" s="38"/>
      <c r="AA528" s="38"/>
      <c r="AB528" s="38"/>
      <c r="AC528" s="38"/>
      <c r="AD528" s="38"/>
      <c r="AE528" s="38"/>
      <c r="AR528" s="217" t="s">
        <v>246</v>
      </c>
      <c r="AT528" s="217" t="s">
        <v>170</v>
      </c>
      <c r="AU528" s="217" t="s">
        <v>89</v>
      </c>
      <c r="AY528" s="19" t="s">
        <v>167</v>
      </c>
      <c r="BE528" s="218">
        <f>IF(O528="základní",K528,0)</f>
        <v>0</v>
      </c>
      <c r="BF528" s="218">
        <f>IF(O528="snížená",K528,0)</f>
        <v>0</v>
      </c>
      <c r="BG528" s="218">
        <f>IF(O528="zákl. přenesená",K528,0)</f>
        <v>0</v>
      </c>
      <c r="BH528" s="218">
        <f>IF(O528="sníž. přenesená",K528,0)</f>
        <v>0</v>
      </c>
      <c r="BI528" s="218">
        <f>IF(O528="nulová",K528,0)</f>
        <v>0</v>
      </c>
      <c r="BJ528" s="19" t="s">
        <v>87</v>
      </c>
      <c r="BK528" s="218">
        <f>ROUND(P528*H528,2)</f>
        <v>0</v>
      </c>
      <c r="BL528" s="19" t="s">
        <v>246</v>
      </c>
      <c r="BM528" s="217" t="s">
        <v>2081</v>
      </c>
    </row>
    <row r="529" s="2" customFormat="1">
      <c r="A529" s="38"/>
      <c r="B529" s="39"/>
      <c r="C529" s="38"/>
      <c r="D529" s="219" t="s">
        <v>177</v>
      </c>
      <c r="E529" s="38"/>
      <c r="F529" s="220" t="s">
        <v>2082</v>
      </c>
      <c r="G529" s="38"/>
      <c r="H529" s="38"/>
      <c r="I529" s="134"/>
      <c r="J529" s="134"/>
      <c r="K529" s="38"/>
      <c r="L529" s="38"/>
      <c r="M529" s="39"/>
      <c r="N529" s="221"/>
      <c r="O529" s="222"/>
      <c r="P529" s="77"/>
      <c r="Q529" s="77"/>
      <c r="R529" s="77"/>
      <c r="S529" s="77"/>
      <c r="T529" s="77"/>
      <c r="U529" s="77"/>
      <c r="V529" s="77"/>
      <c r="W529" s="77"/>
      <c r="X529" s="78"/>
      <c r="Y529" s="38"/>
      <c r="Z529" s="38"/>
      <c r="AA529" s="38"/>
      <c r="AB529" s="38"/>
      <c r="AC529" s="38"/>
      <c r="AD529" s="38"/>
      <c r="AE529" s="38"/>
      <c r="AT529" s="19" t="s">
        <v>177</v>
      </c>
      <c r="AU529" s="19" t="s">
        <v>89</v>
      </c>
    </row>
    <row r="530" s="2" customFormat="1" ht="16.5" customHeight="1">
      <c r="A530" s="38"/>
      <c r="B530" s="204"/>
      <c r="C530" s="260" t="s">
        <v>1192</v>
      </c>
      <c r="D530" s="260" t="s">
        <v>648</v>
      </c>
      <c r="E530" s="261" t="s">
        <v>2083</v>
      </c>
      <c r="F530" s="262" t="s">
        <v>2084</v>
      </c>
      <c r="G530" s="263" t="s">
        <v>500</v>
      </c>
      <c r="H530" s="264">
        <v>1</v>
      </c>
      <c r="I530" s="265"/>
      <c r="J530" s="266"/>
      <c r="K530" s="267">
        <f>ROUND(P530*H530,2)</f>
        <v>0</v>
      </c>
      <c r="L530" s="262" t="s">
        <v>1</v>
      </c>
      <c r="M530" s="268"/>
      <c r="N530" s="269" t="s">
        <v>1</v>
      </c>
      <c r="O530" s="213" t="s">
        <v>43</v>
      </c>
      <c r="P530" s="214">
        <f>I530+J530</f>
        <v>0</v>
      </c>
      <c r="Q530" s="214">
        <f>ROUND(I530*H530,2)</f>
        <v>0</v>
      </c>
      <c r="R530" s="214">
        <f>ROUND(J530*H530,2)</f>
        <v>0</v>
      </c>
      <c r="S530" s="77"/>
      <c r="T530" s="215">
        <f>S530*H530</f>
        <v>0</v>
      </c>
      <c r="U530" s="215">
        <v>0</v>
      </c>
      <c r="V530" s="215">
        <f>U530*H530</f>
        <v>0</v>
      </c>
      <c r="W530" s="215">
        <v>0</v>
      </c>
      <c r="X530" s="216">
        <f>W530*H530</f>
        <v>0</v>
      </c>
      <c r="Y530" s="38"/>
      <c r="Z530" s="38"/>
      <c r="AA530" s="38"/>
      <c r="AB530" s="38"/>
      <c r="AC530" s="38"/>
      <c r="AD530" s="38"/>
      <c r="AE530" s="38"/>
      <c r="AR530" s="217" t="s">
        <v>370</v>
      </c>
      <c r="AT530" s="217" t="s">
        <v>648</v>
      </c>
      <c r="AU530" s="217" t="s">
        <v>89</v>
      </c>
      <c r="AY530" s="19" t="s">
        <v>167</v>
      </c>
      <c r="BE530" s="218">
        <f>IF(O530="základní",K530,0)</f>
        <v>0</v>
      </c>
      <c r="BF530" s="218">
        <f>IF(O530="snížená",K530,0)</f>
        <v>0</v>
      </c>
      <c r="BG530" s="218">
        <f>IF(O530="zákl. přenesená",K530,0)</f>
        <v>0</v>
      </c>
      <c r="BH530" s="218">
        <f>IF(O530="sníž. přenesená",K530,0)</f>
        <v>0</v>
      </c>
      <c r="BI530" s="218">
        <f>IF(O530="nulová",K530,0)</f>
        <v>0</v>
      </c>
      <c r="BJ530" s="19" t="s">
        <v>87</v>
      </c>
      <c r="BK530" s="218">
        <f>ROUND(P530*H530,2)</f>
        <v>0</v>
      </c>
      <c r="BL530" s="19" t="s">
        <v>246</v>
      </c>
      <c r="BM530" s="217" t="s">
        <v>2085</v>
      </c>
    </row>
    <row r="531" s="2" customFormat="1">
      <c r="A531" s="38"/>
      <c r="B531" s="39"/>
      <c r="C531" s="38"/>
      <c r="D531" s="219" t="s">
        <v>177</v>
      </c>
      <c r="E531" s="38"/>
      <c r="F531" s="220" t="s">
        <v>2084</v>
      </c>
      <c r="G531" s="38"/>
      <c r="H531" s="38"/>
      <c r="I531" s="134"/>
      <c r="J531" s="134"/>
      <c r="K531" s="38"/>
      <c r="L531" s="38"/>
      <c r="M531" s="39"/>
      <c r="N531" s="221"/>
      <c r="O531" s="222"/>
      <c r="P531" s="77"/>
      <c r="Q531" s="77"/>
      <c r="R531" s="77"/>
      <c r="S531" s="77"/>
      <c r="T531" s="77"/>
      <c r="U531" s="77"/>
      <c r="V531" s="77"/>
      <c r="W531" s="77"/>
      <c r="X531" s="78"/>
      <c r="Y531" s="38"/>
      <c r="Z531" s="38"/>
      <c r="AA531" s="38"/>
      <c r="AB531" s="38"/>
      <c r="AC531" s="38"/>
      <c r="AD531" s="38"/>
      <c r="AE531" s="38"/>
      <c r="AT531" s="19" t="s">
        <v>177</v>
      </c>
      <c r="AU531" s="19" t="s">
        <v>89</v>
      </c>
    </row>
    <row r="532" s="2" customFormat="1" ht="16.5" customHeight="1">
      <c r="A532" s="38"/>
      <c r="B532" s="204"/>
      <c r="C532" s="260" t="s">
        <v>1199</v>
      </c>
      <c r="D532" s="260" t="s">
        <v>648</v>
      </c>
      <c r="E532" s="261" t="s">
        <v>2086</v>
      </c>
      <c r="F532" s="262" t="s">
        <v>2087</v>
      </c>
      <c r="G532" s="263" t="s">
        <v>462</v>
      </c>
      <c r="H532" s="264">
        <v>12</v>
      </c>
      <c r="I532" s="265"/>
      <c r="J532" s="266"/>
      <c r="K532" s="267">
        <f>ROUND(P532*H532,2)</f>
        <v>0</v>
      </c>
      <c r="L532" s="262" t="s">
        <v>1</v>
      </c>
      <c r="M532" s="268"/>
      <c r="N532" s="269" t="s">
        <v>1</v>
      </c>
      <c r="O532" s="213" t="s">
        <v>43</v>
      </c>
      <c r="P532" s="214">
        <f>I532+J532</f>
        <v>0</v>
      </c>
      <c r="Q532" s="214">
        <f>ROUND(I532*H532,2)</f>
        <v>0</v>
      </c>
      <c r="R532" s="214">
        <f>ROUND(J532*H532,2)</f>
        <v>0</v>
      </c>
      <c r="S532" s="77"/>
      <c r="T532" s="215">
        <f>S532*H532</f>
        <v>0</v>
      </c>
      <c r="U532" s="215">
        <v>0</v>
      </c>
      <c r="V532" s="215">
        <f>U532*H532</f>
        <v>0</v>
      </c>
      <c r="W532" s="215">
        <v>0</v>
      </c>
      <c r="X532" s="216">
        <f>W532*H532</f>
        <v>0</v>
      </c>
      <c r="Y532" s="38"/>
      <c r="Z532" s="38"/>
      <c r="AA532" s="38"/>
      <c r="AB532" s="38"/>
      <c r="AC532" s="38"/>
      <c r="AD532" s="38"/>
      <c r="AE532" s="38"/>
      <c r="AR532" s="217" t="s">
        <v>370</v>
      </c>
      <c r="AT532" s="217" t="s">
        <v>648</v>
      </c>
      <c r="AU532" s="217" t="s">
        <v>89</v>
      </c>
      <c r="AY532" s="19" t="s">
        <v>167</v>
      </c>
      <c r="BE532" s="218">
        <f>IF(O532="základní",K532,0)</f>
        <v>0</v>
      </c>
      <c r="BF532" s="218">
        <f>IF(O532="snížená",K532,0)</f>
        <v>0</v>
      </c>
      <c r="BG532" s="218">
        <f>IF(O532="zákl. přenesená",K532,0)</f>
        <v>0</v>
      </c>
      <c r="BH532" s="218">
        <f>IF(O532="sníž. přenesená",K532,0)</f>
        <v>0</v>
      </c>
      <c r="BI532" s="218">
        <f>IF(O532="nulová",K532,0)</f>
        <v>0</v>
      </c>
      <c r="BJ532" s="19" t="s">
        <v>87</v>
      </c>
      <c r="BK532" s="218">
        <f>ROUND(P532*H532,2)</f>
        <v>0</v>
      </c>
      <c r="BL532" s="19" t="s">
        <v>246</v>
      </c>
      <c r="BM532" s="217" t="s">
        <v>2088</v>
      </c>
    </row>
    <row r="533" s="2" customFormat="1">
      <c r="A533" s="38"/>
      <c r="B533" s="39"/>
      <c r="C533" s="38"/>
      <c r="D533" s="219" t="s">
        <v>177</v>
      </c>
      <c r="E533" s="38"/>
      <c r="F533" s="220" t="s">
        <v>2087</v>
      </c>
      <c r="G533" s="38"/>
      <c r="H533" s="38"/>
      <c r="I533" s="134"/>
      <c r="J533" s="134"/>
      <c r="K533" s="38"/>
      <c r="L533" s="38"/>
      <c r="M533" s="39"/>
      <c r="N533" s="221"/>
      <c r="O533" s="222"/>
      <c r="P533" s="77"/>
      <c r="Q533" s="77"/>
      <c r="R533" s="77"/>
      <c r="S533" s="77"/>
      <c r="T533" s="77"/>
      <c r="U533" s="77"/>
      <c r="V533" s="77"/>
      <c r="W533" s="77"/>
      <c r="X533" s="78"/>
      <c r="Y533" s="38"/>
      <c r="Z533" s="38"/>
      <c r="AA533" s="38"/>
      <c r="AB533" s="38"/>
      <c r="AC533" s="38"/>
      <c r="AD533" s="38"/>
      <c r="AE533" s="38"/>
      <c r="AT533" s="19" t="s">
        <v>177</v>
      </c>
      <c r="AU533" s="19" t="s">
        <v>89</v>
      </c>
    </row>
    <row r="534" s="2" customFormat="1" ht="36" customHeight="1">
      <c r="A534" s="38"/>
      <c r="B534" s="204"/>
      <c r="C534" s="260" t="s">
        <v>1204</v>
      </c>
      <c r="D534" s="260" t="s">
        <v>648</v>
      </c>
      <c r="E534" s="261" t="s">
        <v>2089</v>
      </c>
      <c r="F534" s="262" t="s">
        <v>2090</v>
      </c>
      <c r="G534" s="263" t="s">
        <v>500</v>
      </c>
      <c r="H534" s="264">
        <v>1</v>
      </c>
      <c r="I534" s="265"/>
      <c r="J534" s="266"/>
      <c r="K534" s="267">
        <f>ROUND(P534*H534,2)</f>
        <v>0</v>
      </c>
      <c r="L534" s="262" t="s">
        <v>1</v>
      </c>
      <c r="M534" s="268"/>
      <c r="N534" s="269" t="s">
        <v>1</v>
      </c>
      <c r="O534" s="213" t="s">
        <v>43</v>
      </c>
      <c r="P534" s="214">
        <f>I534+J534</f>
        <v>0</v>
      </c>
      <c r="Q534" s="214">
        <f>ROUND(I534*H534,2)</f>
        <v>0</v>
      </c>
      <c r="R534" s="214">
        <f>ROUND(J534*H534,2)</f>
        <v>0</v>
      </c>
      <c r="S534" s="77"/>
      <c r="T534" s="215">
        <f>S534*H534</f>
        <v>0</v>
      </c>
      <c r="U534" s="215">
        <v>0</v>
      </c>
      <c r="V534" s="215">
        <f>U534*H534</f>
        <v>0</v>
      </c>
      <c r="W534" s="215">
        <v>0</v>
      </c>
      <c r="X534" s="216">
        <f>W534*H534</f>
        <v>0</v>
      </c>
      <c r="Y534" s="38"/>
      <c r="Z534" s="38"/>
      <c r="AA534" s="38"/>
      <c r="AB534" s="38"/>
      <c r="AC534" s="38"/>
      <c r="AD534" s="38"/>
      <c r="AE534" s="38"/>
      <c r="AR534" s="217" t="s">
        <v>370</v>
      </c>
      <c r="AT534" s="217" t="s">
        <v>648</v>
      </c>
      <c r="AU534" s="217" t="s">
        <v>89</v>
      </c>
      <c r="AY534" s="19" t="s">
        <v>167</v>
      </c>
      <c r="BE534" s="218">
        <f>IF(O534="základní",K534,0)</f>
        <v>0</v>
      </c>
      <c r="BF534" s="218">
        <f>IF(O534="snížená",K534,0)</f>
        <v>0</v>
      </c>
      <c r="BG534" s="218">
        <f>IF(O534="zákl. přenesená",K534,0)</f>
        <v>0</v>
      </c>
      <c r="BH534" s="218">
        <f>IF(O534="sníž. přenesená",K534,0)</f>
        <v>0</v>
      </c>
      <c r="BI534" s="218">
        <f>IF(O534="nulová",K534,0)</f>
        <v>0</v>
      </c>
      <c r="BJ534" s="19" t="s">
        <v>87</v>
      </c>
      <c r="BK534" s="218">
        <f>ROUND(P534*H534,2)</f>
        <v>0</v>
      </c>
      <c r="BL534" s="19" t="s">
        <v>246</v>
      </c>
      <c r="BM534" s="217" t="s">
        <v>2091</v>
      </c>
    </row>
    <row r="535" s="2" customFormat="1">
      <c r="A535" s="38"/>
      <c r="B535" s="39"/>
      <c r="C535" s="38"/>
      <c r="D535" s="219" t="s">
        <v>177</v>
      </c>
      <c r="E535" s="38"/>
      <c r="F535" s="220" t="s">
        <v>2090</v>
      </c>
      <c r="G535" s="38"/>
      <c r="H535" s="38"/>
      <c r="I535" s="134"/>
      <c r="J535" s="134"/>
      <c r="K535" s="38"/>
      <c r="L535" s="38"/>
      <c r="M535" s="39"/>
      <c r="N535" s="221"/>
      <c r="O535" s="222"/>
      <c r="P535" s="77"/>
      <c r="Q535" s="77"/>
      <c r="R535" s="77"/>
      <c r="S535" s="77"/>
      <c r="T535" s="77"/>
      <c r="U535" s="77"/>
      <c r="V535" s="77"/>
      <c r="W535" s="77"/>
      <c r="X535" s="78"/>
      <c r="Y535" s="38"/>
      <c r="Z535" s="38"/>
      <c r="AA535" s="38"/>
      <c r="AB535" s="38"/>
      <c r="AC535" s="38"/>
      <c r="AD535" s="38"/>
      <c r="AE535" s="38"/>
      <c r="AT535" s="19" t="s">
        <v>177</v>
      </c>
      <c r="AU535" s="19" t="s">
        <v>89</v>
      </c>
    </row>
    <row r="536" s="2" customFormat="1" ht="36" customHeight="1">
      <c r="A536" s="38"/>
      <c r="B536" s="204"/>
      <c r="C536" s="260" t="s">
        <v>1210</v>
      </c>
      <c r="D536" s="260" t="s">
        <v>648</v>
      </c>
      <c r="E536" s="261" t="s">
        <v>2092</v>
      </c>
      <c r="F536" s="262" t="s">
        <v>2093</v>
      </c>
      <c r="G536" s="263" t="s">
        <v>500</v>
      </c>
      <c r="H536" s="264">
        <v>1</v>
      </c>
      <c r="I536" s="265"/>
      <c r="J536" s="266"/>
      <c r="K536" s="267">
        <f>ROUND(P536*H536,2)</f>
        <v>0</v>
      </c>
      <c r="L536" s="262" t="s">
        <v>1</v>
      </c>
      <c r="M536" s="268"/>
      <c r="N536" s="269" t="s">
        <v>1</v>
      </c>
      <c r="O536" s="213" t="s">
        <v>43</v>
      </c>
      <c r="P536" s="214">
        <f>I536+J536</f>
        <v>0</v>
      </c>
      <c r="Q536" s="214">
        <f>ROUND(I536*H536,2)</f>
        <v>0</v>
      </c>
      <c r="R536" s="214">
        <f>ROUND(J536*H536,2)</f>
        <v>0</v>
      </c>
      <c r="S536" s="77"/>
      <c r="T536" s="215">
        <f>S536*H536</f>
        <v>0</v>
      </c>
      <c r="U536" s="215">
        <v>0</v>
      </c>
      <c r="V536" s="215">
        <f>U536*H536</f>
        <v>0</v>
      </c>
      <c r="W536" s="215">
        <v>0</v>
      </c>
      <c r="X536" s="216">
        <f>W536*H536</f>
        <v>0</v>
      </c>
      <c r="Y536" s="38"/>
      <c r="Z536" s="38"/>
      <c r="AA536" s="38"/>
      <c r="AB536" s="38"/>
      <c r="AC536" s="38"/>
      <c r="AD536" s="38"/>
      <c r="AE536" s="38"/>
      <c r="AR536" s="217" t="s">
        <v>370</v>
      </c>
      <c r="AT536" s="217" t="s">
        <v>648</v>
      </c>
      <c r="AU536" s="217" t="s">
        <v>89</v>
      </c>
      <c r="AY536" s="19" t="s">
        <v>167</v>
      </c>
      <c r="BE536" s="218">
        <f>IF(O536="základní",K536,0)</f>
        <v>0</v>
      </c>
      <c r="BF536" s="218">
        <f>IF(O536="snížená",K536,0)</f>
        <v>0</v>
      </c>
      <c r="BG536" s="218">
        <f>IF(O536="zákl. přenesená",K536,0)</f>
        <v>0</v>
      </c>
      <c r="BH536" s="218">
        <f>IF(O536="sníž. přenesená",K536,0)</f>
        <v>0</v>
      </c>
      <c r="BI536" s="218">
        <f>IF(O536="nulová",K536,0)</f>
        <v>0</v>
      </c>
      <c r="BJ536" s="19" t="s">
        <v>87</v>
      </c>
      <c r="BK536" s="218">
        <f>ROUND(P536*H536,2)</f>
        <v>0</v>
      </c>
      <c r="BL536" s="19" t="s">
        <v>246</v>
      </c>
      <c r="BM536" s="217" t="s">
        <v>2094</v>
      </c>
    </row>
    <row r="537" s="2" customFormat="1">
      <c r="A537" s="38"/>
      <c r="B537" s="39"/>
      <c r="C537" s="38"/>
      <c r="D537" s="219" t="s">
        <v>177</v>
      </c>
      <c r="E537" s="38"/>
      <c r="F537" s="220" t="s">
        <v>2093</v>
      </c>
      <c r="G537" s="38"/>
      <c r="H537" s="38"/>
      <c r="I537" s="134"/>
      <c r="J537" s="134"/>
      <c r="K537" s="38"/>
      <c r="L537" s="38"/>
      <c r="M537" s="39"/>
      <c r="N537" s="221"/>
      <c r="O537" s="222"/>
      <c r="P537" s="77"/>
      <c r="Q537" s="77"/>
      <c r="R537" s="77"/>
      <c r="S537" s="77"/>
      <c r="T537" s="77"/>
      <c r="U537" s="77"/>
      <c r="V537" s="77"/>
      <c r="W537" s="77"/>
      <c r="X537" s="78"/>
      <c r="Y537" s="38"/>
      <c r="Z537" s="38"/>
      <c r="AA537" s="38"/>
      <c r="AB537" s="38"/>
      <c r="AC537" s="38"/>
      <c r="AD537" s="38"/>
      <c r="AE537" s="38"/>
      <c r="AT537" s="19" t="s">
        <v>177</v>
      </c>
      <c r="AU537" s="19" t="s">
        <v>89</v>
      </c>
    </row>
    <row r="538" s="2" customFormat="1" ht="16.5" customHeight="1">
      <c r="A538" s="38"/>
      <c r="B538" s="204"/>
      <c r="C538" s="260" t="s">
        <v>1215</v>
      </c>
      <c r="D538" s="260" t="s">
        <v>648</v>
      </c>
      <c r="E538" s="261" t="s">
        <v>2095</v>
      </c>
      <c r="F538" s="262" t="s">
        <v>2096</v>
      </c>
      <c r="G538" s="263" t="s">
        <v>500</v>
      </c>
      <c r="H538" s="264">
        <v>1</v>
      </c>
      <c r="I538" s="265"/>
      <c r="J538" s="266"/>
      <c r="K538" s="267">
        <f>ROUND(P538*H538,2)</f>
        <v>0</v>
      </c>
      <c r="L538" s="262" t="s">
        <v>1</v>
      </c>
      <c r="M538" s="268"/>
      <c r="N538" s="269" t="s">
        <v>1</v>
      </c>
      <c r="O538" s="213" t="s">
        <v>43</v>
      </c>
      <c r="P538" s="214">
        <f>I538+J538</f>
        <v>0</v>
      </c>
      <c r="Q538" s="214">
        <f>ROUND(I538*H538,2)</f>
        <v>0</v>
      </c>
      <c r="R538" s="214">
        <f>ROUND(J538*H538,2)</f>
        <v>0</v>
      </c>
      <c r="S538" s="77"/>
      <c r="T538" s="215">
        <f>S538*H538</f>
        <v>0</v>
      </c>
      <c r="U538" s="215">
        <v>0</v>
      </c>
      <c r="V538" s="215">
        <f>U538*H538</f>
        <v>0</v>
      </c>
      <c r="W538" s="215">
        <v>0</v>
      </c>
      <c r="X538" s="216">
        <f>W538*H538</f>
        <v>0</v>
      </c>
      <c r="Y538" s="38"/>
      <c r="Z538" s="38"/>
      <c r="AA538" s="38"/>
      <c r="AB538" s="38"/>
      <c r="AC538" s="38"/>
      <c r="AD538" s="38"/>
      <c r="AE538" s="38"/>
      <c r="AR538" s="217" t="s">
        <v>370</v>
      </c>
      <c r="AT538" s="217" t="s">
        <v>648</v>
      </c>
      <c r="AU538" s="217" t="s">
        <v>89</v>
      </c>
      <c r="AY538" s="19" t="s">
        <v>167</v>
      </c>
      <c r="BE538" s="218">
        <f>IF(O538="základní",K538,0)</f>
        <v>0</v>
      </c>
      <c r="BF538" s="218">
        <f>IF(O538="snížená",K538,0)</f>
        <v>0</v>
      </c>
      <c r="BG538" s="218">
        <f>IF(O538="zákl. přenesená",K538,0)</f>
        <v>0</v>
      </c>
      <c r="BH538" s="218">
        <f>IF(O538="sníž. přenesená",K538,0)</f>
        <v>0</v>
      </c>
      <c r="BI538" s="218">
        <f>IF(O538="nulová",K538,0)</f>
        <v>0</v>
      </c>
      <c r="BJ538" s="19" t="s">
        <v>87</v>
      </c>
      <c r="BK538" s="218">
        <f>ROUND(P538*H538,2)</f>
        <v>0</v>
      </c>
      <c r="BL538" s="19" t="s">
        <v>246</v>
      </c>
      <c r="BM538" s="217" t="s">
        <v>2097</v>
      </c>
    </row>
    <row r="539" s="2" customFormat="1">
      <c r="A539" s="38"/>
      <c r="B539" s="39"/>
      <c r="C539" s="38"/>
      <c r="D539" s="219" t="s">
        <v>177</v>
      </c>
      <c r="E539" s="38"/>
      <c r="F539" s="220" t="s">
        <v>2096</v>
      </c>
      <c r="G539" s="38"/>
      <c r="H539" s="38"/>
      <c r="I539" s="134"/>
      <c r="J539" s="134"/>
      <c r="K539" s="38"/>
      <c r="L539" s="38"/>
      <c r="M539" s="39"/>
      <c r="N539" s="221"/>
      <c r="O539" s="222"/>
      <c r="P539" s="77"/>
      <c r="Q539" s="77"/>
      <c r="R539" s="77"/>
      <c r="S539" s="77"/>
      <c r="T539" s="77"/>
      <c r="U539" s="77"/>
      <c r="V539" s="77"/>
      <c r="W539" s="77"/>
      <c r="X539" s="78"/>
      <c r="Y539" s="38"/>
      <c r="Z539" s="38"/>
      <c r="AA539" s="38"/>
      <c r="AB539" s="38"/>
      <c r="AC539" s="38"/>
      <c r="AD539" s="38"/>
      <c r="AE539" s="38"/>
      <c r="AT539" s="19" t="s">
        <v>177</v>
      </c>
      <c r="AU539" s="19" t="s">
        <v>89</v>
      </c>
    </row>
    <row r="540" s="2" customFormat="1" ht="16.5" customHeight="1">
      <c r="A540" s="38"/>
      <c r="B540" s="204"/>
      <c r="C540" s="260" t="s">
        <v>2098</v>
      </c>
      <c r="D540" s="260" t="s">
        <v>648</v>
      </c>
      <c r="E540" s="261" t="s">
        <v>2099</v>
      </c>
      <c r="F540" s="262" t="s">
        <v>2100</v>
      </c>
      <c r="G540" s="263" t="s">
        <v>500</v>
      </c>
      <c r="H540" s="264">
        <v>1</v>
      </c>
      <c r="I540" s="265"/>
      <c r="J540" s="266"/>
      <c r="K540" s="267">
        <f>ROUND(P540*H540,2)</f>
        <v>0</v>
      </c>
      <c r="L540" s="262" t="s">
        <v>1</v>
      </c>
      <c r="M540" s="268"/>
      <c r="N540" s="269" t="s">
        <v>1</v>
      </c>
      <c r="O540" s="213" t="s">
        <v>43</v>
      </c>
      <c r="P540" s="214">
        <f>I540+J540</f>
        <v>0</v>
      </c>
      <c r="Q540" s="214">
        <f>ROUND(I540*H540,2)</f>
        <v>0</v>
      </c>
      <c r="R540" s="214">
        <f>ROUND(J540*H540,2)</f>
        <v>0</v>
      </c>
      <c r="S540" s="77"/>
      <c r="T540" s="215">
        <f>S540*H540</f>
        <v>0</v>
      </c>
      <c r="U540" s="215">
        <v>0</v>
      </c>
      <c r="V540" s="215">
        <f>U540*H540</f>
        <v>0</v>
      </c>
      <c r="W540" s="215">
        <v>0</v>
      </c>
      <c r="X540" s="216">
        <f>W540*H540</f>
        <v>0</v>
      </c>
      <c r="Y540" s="38"/>
      <c r="Z540" s="38"/>
      <c r="AA540" s="38"/>
      <c r="AB540" s="38"/>
      <c r="AC540" s="38"/>
      <c r="AD540" s="38"/>
      <c r="AE540" s="38"/>
      <c r="AR540" s="217" t="s">
        <v>370</v>
      </c>
      <c r="AT540" s="217" t="s">
        <v>648</v>
      </c>
      <c r="AU540" s="217" t="s">
        <v>89</v>
      </c>
      <c r="AY540" s="19" t="s">
        <v>167</v>
      </c>
      <c r="BE540" s="218">
        <f>IF(O540="základní",K540,0)</f>
        <v>0</v>
      </c>
      <c r="BF540" s="218">
        <f>IF(O540="snížená",K540,0)</f>
        <v>0</v>
      </c>
      <c r="BG540" s="218">
        <f>IF(O540="zákl. přenesená",K540,0)</f>
        <v>0</v>
      </c>
      <c r="BH540" s="218">
        <f>IF(O540="sníž. přenesená",K540,0)</f>
        <v>0</v>
      </c>
      <c r="BI540" s="218">
        <f>IF(O540="nulová",K540,0)</f>
        <v>0</v>
      </c>
      <c r="BJ540" s="19" t="s">
        <v>87</v>
      </c>
      <c r="BK540" s="218">
        <f>ROUND(P540*H540,2)</f>
        <v>0</v>
      </c>
      <c r="BL540" s="19" t="s">
        <v>246</v>
      </c>
      <c r="BM540" s="217" t="s">
        <v>2101</v>
      </c>
    </row>
    <row r="541" s="2" customFormat="1">
      <c r="A541" s="38"/>
      <c r="B541" s="39"/>
      <c r="C541" s="38"/>
      <c r="D541" s="219" t="s">
        <v>177</v>
      </c>
      <c r="E541" s="38"/>
      <c r="F541" s="220" t="s">
        <v>2100</v>
      </c>
      <c r="G541" s="38"/>
      <c r="H541" s="38"/>
      <c r="I541" s="134"/>
      <c r="J541" s="134"/>
      <c r="K541" s="38"/>
      <c r="L541" s="38"/>
      <c r="M541" s="39"/>
      <c r="N541" s="221"/>
      <c r="O541" s="222"/>
      <c r="P541" s="77"/>
      <c r="Q541" s="77"/>
      <c r="R541" s="77"/>
      <c r="S541" s="77"/>
      <c r="T541" s="77"/>
      <c r="U541" s="77"/>
      <c r="V541" s="77"/>
      <c r="W541" s="77"/>
      <c r="X541" s="78"/>
      <c r="Y541" s="38"/>
      <c r="Z541" s="38"/>
      <c r="AA541" s="38"/>
      <c r="AB541" s="38"/>
      <c r="AC541" s="38"/>
      <c r="AD541" s="38"/>
      <c r="AE541" s="38"/>
      <c r="AT541" s="19" t="s">
        <v>177</v>
      </c>
      <c r="AU541" s="19" t="s">
        <v>89</v>
      </c>
    </row>
    <row r="542" s="2" customFormat="1" ht="16.5" customHeight="1">
      <c r="A542" s="38"/>
      <c r="B542" s="204"/>
      <c r="C542" s="260" t="s">
        <v>2102</v>
      </c>
      <c r="D542" s="260" t="s">
        <v>648</v>
      </c>
      <c r="E542" s="261" t="s">
        <v>2103</v>
      </c>
      <c r="F542" s="262" t="s">
        <v>2104</v>
      </c>
      <c r="G542" s="263" t="s">
        <v>500</v>
      </c>
      <c r="H542" s="264">
        <v>1</v>
      </c>
      <c r="I542" s="265"/>
      <c r="J542" s="266"/>
      <c r="K542" s="267">
        <f>ROUND(P542*H542,2)</f>
        <v>0</v>
      </c>
      <c r="L542" s="262" t="s">
        <v>1</v>
      </c>
      <c r="M542" s="268"/>
      <c r="N542" s="269" t="s">
        <v>1</v>
      </c>
      <c r="O542" s="213" t="s">
        <v>43</v>
      </c>
      <c r="P542" s="214">
        <f>I542+J542</f>
        <v>0</v>
      </c>
      <c r="Q542" s="214">
        <f>ROUND(I542*H542,2)</f>
        <v>0</v>
      </c>
      <c r="R542" s="214">
        <f>ROUND(J542*H542,2)</f>
        <v>0</v>
      </c>
      <c r="S542" s="77"/>
      <c r="T542" s="215">
        <f>S542*H542</f>
        <v>0</v>
      </c>
      <c r="U542" s="215">
        <v>0</v>
      </c>
      <c r="V542" s="215">
        <f>U542*H542</f>
        <v>0</v>
      </c>
      <c r="W542" s="215">
        <v>0</v>
      </c>
      <c r="X542" s="216">
        <f>W542*H542</f>
        <v>0</v>
      </c>
      <c r="Y542" s="38"/>
      <c r="Z542" s="38"/>
      <c r="AA542" s="38"/>
      <c r="AB542" s="38"/>
      <c r="AC542" s="38"/>
      <c r="AD542" s="38"/>
      <c r="AE542" s="38"/>
      <c r="AR542" s="217" t="s">
        <v>370</v>
      </c>
      <c r="AT542" s="217" t="s">
        <v>648</v>
      </c>
      <c r="AU542" s="217" t="s">
        <v>89</v>
      </c>
      <c r="AY542" s="19" t="s">
        <v>167</v>
      </c>
      <c r="BE542" s="218">
        <f>IF(O542="základní",K542,0)</f>
        <v>0</v>
      </c>
      <c r="BF542" s="218">
        <f>IF(O542="snížená",K542,0)</f>
        <v>0</v>
      </c>
      <c r="BG542" s="218">
        <f>IF(O542="zákl. přenesená",K542,0)</f>
        <v>0</v>
      </c>
      <c r="BH542" s="218">
        <f>IF(O542="sníž. přenesená",K542,0)</f>
        <v>0</v>
      </c>
      <c r="BI542" s="218">
        <f>IF(O542="nulová",K542,0)</f>
        <v>0</v>
      </c>
      <c r="BJ542" s="19" t="s">
        <v>87</v>
      </c>
      <c r="BK542" s="218">
        <f>ROUND(P542*H542,2)</f>
        <v>0</v>
      </c>
      <c r="BL542" s="19" t="s">
        <v>246</v>
      </c>
      <c r="BM542" s="217" t="s">
        <v>2105</v>
      </c>
    </row>
    <row r="543" s="2" customFormat="1">
      <c r="A543" s="38"/>
      <c r="B543" s="39"/>
      <c r="C543" s="38"/>
      <c r="D543" s="219" t="s">
        <v>177</v>
      </c>
      <c r="E543" s="38"/>
      <c r="F543" s="220" t="s">
        <v>2104</v>
      </c>
      <c r="G543" s="38"/>
      <c r="H543" s="38"/>
      <c r="I543" s="134"/>
      <c r="J543" s="134"/>
      <c r="K543" s="38"/>
      <c r="L543" s="38"/>
      <c r="M543" s="39"/>
      <c r="N543" s="221"/>
      <c r="O543" s="222"/>
      <c r="P543" s="77"/>
      <c r="Q543" s="77"/>
      <c r="R543" s="77"/>
      <c r="S543" s="77"/>
      <c r="T543" s="77"/>
      <c r="U543" s="77"/>
      <c r="V543" s="77"/>
      <c r="W543" s="77"/>
      <c r="X543" s="78"/>
      <c r="Y543" s="38"/>
      <c r="Z543" s="38"/>
      <c r="AA543" s="38"/>
      <c r="AB543" s="38"/>
      <c r="AC543" s="38"/>
      <c r="AD543" s="38"/>
      <c r="AE543" s="38"/>
      <c r="AT543" s="19" t="s">
        <v>177</v>
      </c>
      <c r="AU543" s="19" t="s">
        <v>89</v>
      </c>
    </row>
    <row r="544" s="2" customFormat="1" ht="16.5" customHeight="1">
      <c r="A544" s="38"/>
      <c r="B544" s="204"/>
      <c r="C544" s="260" t="s">
        <v>2106</v>
      </c>
      <c r="D544" s="260" t="s">
        <v>648</v>
      </c>
      <c r="E544" s="261" t="s">
        <v>2107</v>
      </c>
      <c r="F544" s="262" t="s">
        <v>2108</v>
      </c>
      <c r="G544" s="263" t="s">
        <v>500</v>
      </c>
      <c r="H544" s="264">
        <v>1</v>
      </c>
      <c r="I544" s="265"/>
      <c r="J544" s="266"/>
      <c r="K544" s="267">
        <f>ROUND(P544*H544,2)</f>
        <v>0</v>
      </c>
      <c r="L544" s="262" t="s">
        <v>1</v>
      </c>
      <c r="M544" s="268"/>
      <c r="N544" s="269" t="s">
        <v>1</v>
      </c>
      <c r="O544" s="213" t="s">
        <v>43</v>
      </c>
      <c r="P544" s="214">
        <f>I544+J544</f>
        <v>0</v>
      </c>
      <c r="Q544" s="214">
        <f>ROUND(I544*H544,2)</f>
        <v>0</v>
      </c>
      <c r="R544" s="214">
        <f>ROUND(J544*H544,2)</f>
        <v>0</v>
      </c>
      <c r="S544" s="77"/>
      <c r="T544" s="215">
        <f>S544*H544</f>
        <v>0</v>
      </c>
      <c r="U544" s="215">
        <v>0</v>
      </c>
      <c r="V544" s="215">
        <f>U544*H544</f>
        <v>0</v>
      </c>
      <c r="W544" s="215">
        <v>0</v>
      </c>
      <c r="X544" s="216">
        <f>W544*H544</f>
        <v>0</v>
      </c>
      <c r="Y544" s="38"/>
      <c r="Z544" s="38"/>
      <c r="AA544" s="38"/>
      <c r="AB544" s="38"/>
      <c r="AC544" s="38"/>
      <c r="AD544" s="38"/>
      <c r="AE544" s="38"/>
      <c r="AR544" s="217" t="s">
        <v>370</v>
      </c>
      <c r="AT544" s="217" t="s">
        <v>648</v>
      </c>
      <c r="AU544" s="217" t="s">
        <v>89</v>
      </c>
      <c r="AY544" s="19" t="s">
        <v>167</v>
      </c>
      <c r="BE544" s="218">
        <f>IF(O544="základní",K544,0)</f>
        <v>0</v>
      </c>
      <c r="BF544" s="218">
        <f>IF(O544="snížená",K544,0)</f>
        <v>0</v>
      </c>
      <c r="BG544" s="218">
        <f>IF(O544="zákl. přenesená",K544,0)</f>
        <v>0</v>
      </c>
      <c r="BH544" s="218">
        <f>IF(O544="sníž. přenesená",K544,0)</f>
        <v>0</v>
      </c>
      <c r="BI544" s="218">
        <f>IF(O544="nulová",K544,0)</f>
        <v>0</v>
      </c>
      <c r="BJ544" s="19" t="s">
        <v>87</v>
      </c>
      <c r="BK544" s="218">
        <f>ROUND(P544*H544,2)</f>
        <v>0</v>
      </c>
      <c r="BL544" s="19" t="s">
        <v>246</v>
      </c>
      <c r="BM544" s="217" t="s">
        <v>2109</v>
      </c>
    </row>
    <row r="545" s="2" customFormat="1">
      <c r="A545" s="38"/>
      <c r="B545" s="39"/>
      <c r="C545" s="38"/>
      <c r="D545" s="219" t="s">
        <v>177</v>
      </c>
      <c r="E545" s="38"/>
      <c r="F545" s="220" t="s">
        <v>2108</v>
      </c>
      <c r="G545" s="38"/>
      <c r="H545" s="38"/>
      <c r="I545" s="134"/>
      <c r="J545" s="134"/>
      <c r="K545" s="38"/>
      <c r="L545" s="38"/>
      <c r="M545" s="39"/>
      <c r="N545" s="221"/>
      <c r="O545" s="222"/>
      <c r="P545" s="77"/>
      <c r="Q545" s="77"/>
      <c r="R545" s="77"/>
      <c r="S545" s="77"/>
      <c r="T545" s="77"/>
      <c r="U545" s="77"/>
      <c r="V545" s="77"/>
      <c r="W545" s="77"/>
      <c r="X545" s="78"/>
      <c r="Y545" s="38"/>
      <c r="Z545" s="38"/>
      <c r="AA545" s="38"/>
      <c r="AB545" s="38"/>
      <c r="AC545" s="38"/>
      <c r="AD545" s="38"/>
      <c r="AE545" s="38"/>
      <c r="AT545" s="19" t="s">
        <v>177</v>
      </c>
      <c r="AU545" s="19" t="s">
        <v>89</v>
      </c>
    </row>
    <row r="546" s="2" customFormat="1" ht="16.5" customHeight="1">
      <c r="A546" s="38"/>
      <c r="B546" s="204"/>
      <c r="C546" s="260" t="s">
        <v>2110</v>
      </c>
      <c r="D546" s="260" t="s">
        <v>648</v>
      </c>
      <c r="E546" s="261" t="s">
        <v>2111</v>
      </c>
      <c r="F546" s="262" t="s">
        <v>2112</v>
      </c>
      <c r="G546" s="263" t="s">
        <v>500</v>
      </c>
      <c r="H546" s="264">
        <v>2</v>
      </c>
      <c r="I546" s="265"/>
      <c r="J546" s="266"/>
      <c r="K546" s="267">
        <f>ROUND(P546*H546,2)</f>
        <v>0</v>
      </c>
      <c r="L546" s="262" t="s">
        <v>1</v>
      </c>
      <c r="M546" s="268"/>
      <c r="N546" s="269" t="s">
        <v>1</v>
      </c>
      <c r="O546" s="213" t="s">
        <v>43</v>
      </c>
      <c r="P546" s="214">
        <f>I546+J546</f>
        <v>0</v>
      </c>
      <c r="Q546" s="214">
        <f>ROUND(I546*H546,2)</f>
        <v>0</v>
      </c>
      <c r="R546" s="214">
        <f>ROUND(J546*H546,2)</f>
        <v>0</v>
      </c>
      <c r="S546" s="77"/>
      <c r="T546" s="215">
        <f>S546*H546</f>
        <v>0</v>
      </c>
      <c r="U546" s="215">
        <v>0</v>
      </c>
      <c r="V546" s="215">
        <f>U546*H546</f>
        <v>0</v>
      </c>
      <c r="W546" s="215">
        <v>0</v>
      </c>
      <c r="X546" s="216">
        <f>W546*H546</f>
        <v>0</v>
      </c>
      <c r="Y546" s="38"/>
      <c r="Z546" s="38"/>
      <c r="AA546" s="38"/>
      <c r="AB546" s="38"/>
      <c r="AC546" s="38"/>
      <c r="AD546" s="38"/>
      <c r="AE546" s="38"/>
      <c r="AR546" s="217" t="s">
        <v>370</v>
      </c>
      <c r="AT546" s="217" t="s">
        <v>648</v>
      </c>
      <c r="AU546" s="217" t="s">
        <v>89</v>
      </c>
      <c r="AY546" s="19" t="s">
        <v>167</v>
      </c>
      <c r="BE546" s="218">
        <f>IF(O546="základní",K546,0)</f>
        <v>0</v>
      </c>
      <c r="BF546" s="218">
        <f>IF(O546="snížená",K546,0)</f>
        <v>0</v>
      </c>
      <c r="BG546" s="218">
        <f>IF(O546="zákl. přenesená",K546,0)</f>
        <v>0</v>
      </c>
      <c r="BH546" s="218">
        <f>IF(O546="sníž. přenesená",K546,0)</f>
        <v>0</v>
      </c>
      <c r="BI546" s="218">
        <f>IF(O546="nulová",K546,0)</f>
        <v>0</v>
      </c>
      <c r="BJ546" s="19" t="s">
        <v>87</v>
      </c>
      <c r="BK546" s="218">
        <f>ROUND(P546*H546,2)</f>
        <v>0</v>
      </c>
      <c r="BL546" s="19" t="s">
        <v>246</v>
      </c>
      <c r="BM546" s="217" t="s">
        <v>2113</v>
      </c>
    </row>
    <row r="547" s="2" customFormat="1">
      <c r="A547" s="38"/>
      <c r="B547" s="39"/>
      <c r="C547" s="38"/>
      <c r="D547" s="219" t="s">
        <v>177</v>
      </c>
      <c r="E547" s="38"/>
      <c r="F547" s="220" t="s">
        <v>2112</v>
      </c>
      <c r="G547" s="38"/>
      <c r="H547" s="38"/>
      <c r="I547" s="134"/>
      <c r="J547" s="134"/>
      <c r="K547" s="38"/>
      <c r="L547" s="38"/>
      <c r="M547" s="39"/>
      <c r="N547" s="221"/>
      <c r="O547" s="222"/>
      <c r="P547" s="77"/>
      <c r="Q547" s="77"/>
      <c r="R547" s="77"/>
      <c r="S547" s="77"/>
      <c r="T547" s="77"/>
      <c r="U547" s="77"/>
      <c r="V547" s="77"/>
      <c r="W547" s="77"/>
      <c r="X547" s="78"/>
      <c r="Y547" s="38"/>
      <c r="Z547" s="38"/>
      <c r="AA547" s="38"/>
      <c r="AB547" s="38"/>
      <c r="AC547" s="38"/>
      <c r="AD547" s="38"/>
      <c r="AE547" s="38"/>
      <c r="AT547" s="19" t="s">
        <v>177</v>
      </c>
      <c r="AU547" s="19" t="s">
        <v>89</v>
      </c>
    </row>
    <row r="548" s="2" customFormat="1" ht="16.5" customHeight="1">
      <c r="A548" s="38"/>
      <c r="B548" s="204"/>
      <c r="C548" s="260" t="s">
        <v>2114</v>
      </c>
      <c r="D548" s="260" t="s">
        <v>648</v>
      </c>
      <c r="E548" s="261" t="s">
        <v>2115</v>
      </c>
      <c r="F548" s="262" t="s">
        <v>2116</v>
      </c>
      <c r="G548" s="263" t="s">
        <v>500</v>
      </c>
      <c r="H548" s="264">
        <v>1</v>
      </c>
      <c r="I548" s="265"/>
      <c r="J548" s="266"/>
      <c r="K548" s="267">
        <f>ROUND(P548*H548,2)</f>
        <v>0</v>
      </c>
      <c r="L548" s="262" t="s">
        <v>1</v>
      </c>
      <c r="M548" s="268"/>
      <c r="N548" s="269" t="s">
        <v>1</v>
      </c>
      <c r="O548" s="213" t="s">
        <v>43</v>
      </c>
      <c r="P548" s="214">
        <f>I548+J548</f>
        <v>0</v>
      </c>
      <c r="Q548" s="214">
        <f>ROUND(I548*H548,2)</f>
        <v>0</v>
      </c>
      <c r="R548" s="214">
        <f>ROUND(J548*H548,2)</f>
        <v>0</v>
      </c>
      <c r="S548" s="77"/>
      <c r="T548" s="215">
        <f>S548*H548</f>
        <v>0</v>
      </c>
      <c r="U548" s="215">
        <v>0</v>
      </c>
      <c r="V548" s="215">
        <f>U548*H548</f>
        <v>0</v>
      </c>
      <c r="W548" s="215">
        <v>0</v>
      </c>
      <c r="X548" s="216">
        <f>W548*H548</f>
        <v>0</v>
      </c>
      <c r="Y548" s="38"/>
      <c r="Z548" s="38"/>
      <c r="AA548" s="38"/>
      <c r="AB548" s="38"/>
      <c r="AC548" s="38"/>
      <c r="AD548" s="38"/>
      <c r="AE548" s="38"/>
      <c r="AR548" s="217" t="s">
        <v>370</v>
      </c>
      <c r="AT548" s="217" t="s">
        <v>648</v>
      </c>
      <c r="AU548" s="217" t="s">
        <v>89</v>
      </c>
      <c r="AY548" s="19" t="s">
        <v>167</v>
      </c>
      <c r="BE548" s="218">
        <f>IF(O548="základní",K548,0)</f>
        <v>0</v>
      </c>
      <c r="BF548" s="218">
        <f>IF(O548="snížená",K548,0)</f>
        <v>0</v>
      </c>
      <c r="BG548" s="218">
        <f>IF(O548="zákl. přenesená",K548,0)</f>
        <v>0</v>
      </c>
      <c r="BH548" s="218">
        <f>IF(O548="sníž. přenesená",K548,0)</f>
        <v>0</v>
      </c>
      <c r="BI548" s="218">
        <f>IF(O548="nulová",K548,0)</f>
        <v>0</v>
      </c>
      <c r="BJ548" s="19" t="s">
        <v>87</v>
      </c>
      <c r="BK548" s="218">
        <f>ROUND(P548*H548,2)</f>
        <v>0</v>
      </c>
      <c r="BL548" s="19" t="s">
        <v>246</v>
      </c>
      <c r="BM548" s="217" t="s">
        <v>2117</v>
      </c>
    </row>
    <row r="549" s="2" customFormat="1">
      <c r="A549" s="38"/>
      <c r="B549" s="39"/>
      <c r="C549" s="38"/>
      <c r="D549" s="219" t="s">
        <v>177</v>
      </c>
      <c r="E549" s="38"/>
      <c r="F549" s="220" t="s">
        <v>2116</v>
      </c>
      <c r="G549" s="38"/>
      <c r="H549" s="38"/>
      <c r="I549" s="134"/>
      <c r="J549" s="134"/>
      <c r="K549" s="38"/>
      <c r="L549" s="38"/>
      <c r="M549" s="39"/>
      <c r="N549" s="221"/>
      <c r="O549" s="222"/>
      <c r="P549" s="77"/>
      <c r="Q549" s="77"/>
      <c r="R549" s="77"/>
      <c r="S549" s="77"/>
      <c r="T549" s="77"/>
      <c r="U549" s="77"/>
      <c r="V549" s="77"/>
      <c r="W549" s="77"/>
      <c r="X549" s="78"/>
      <c r="Y549" s="38"/>
      <c r="Z549" s="38"/>
      <c r="AA549" s="38"/>
      <c r="AB549" s="38"/>
      <c r="AC549" s="38"/>
      <c r="AD549" s="38"/>
      <c r="AE549" s="38"/>
      <c r="AT549" s="19" t="s">
        <v>177</v>
      </c>
      <c r="AU549" s="19" t="s">
        <v>89</v>
      </c>
    </row>
    <row r="550" s="2" customFormat="1" ht="16.5" customHeight="1">
      <c r="A550" s="38"/>
      <c r="B550" s="204"/>
      <c r="C550" s="260" t="s">
        <v>2118</v>
      </c>
      <c r="D550" s="260" t="s">
        <v>648</v>
      </c>
      <c r="E550" s="261" t="s">
        <v>2119</v>
      </c>
      <c r="F550" s="262" t="s">
        <v>2120</v>
      </c>
      <c r="G550" s="263" t="s">
        <v>500</v>
      </c>
      <c r="H550" s="264">
        <v>1</v>
      </c>
      <c r="I550" s="265"/>
      <c r="J550" s="266"/>
      <c r="K550" s="267">
        <f>ROUND(P550*H550,2)</f>
        <v>0</v>
      </c>
      <c r="L550" s="262" t="s">
        <v>1</v>
      </c>
      <c r="M550" s="268"/>
      <c r="N550" s="269" t="s">
        <v>1</v>
      </c>
      <c r="O550" s="213" t="s">
        <v>43</v>
      </c>
      <c r="P550" s="214">
        <f>I550+J550</f>
        <v>0</v>
      </c>
      <c r="Q550" s="214">
        <f>ROUND(I550*H550,2)</f>
        <v>0</v>
      </c>
      <c r="R550" s="214">
        <f>ROUND(J550*H550,2)</f>
        <v>0</v>
      </c>
      <c r="S550" s="77"/>
      <c r="T550" s="215">
        <f>S550*H550</f>
        <v>0</v>
      </c>
      <c r="U550" s="215">
        <v>0</v>
      </c>
      <c r="V550" s="215">
        <f>U550*H550</f>
        <v>0</v>
      </c>
      <c r="W550" s="215">
        <v>0</v>
      </c>
      <c r="X550" s="216">
        <f>W550*H550</f>
        <v>0</v>
      </c>
      <c r="Y550" s="38"/>
      <c r="Z550" s="38"/>
      <c r="AA550" s="38"/>
      <c r="AB550" s="38"/>
      <c r="AC550" s="38"/>
      <c r="AD550" s="38"/>
      <c r="AE550" s="38"/>
      <c r="AR550" s="217" t="s">
        <v>370</v>
      </c>
      <c r="AT550" s="217" t="s">
        <v>648</v>
      </c>
      <c r="AU550" s="217" t="s">
        <v>89</v>
      </c>
      <c r="AY550" s="19" t="s">
        <v>167</v>
      </c>
      <c r="BE550" s="218">
        <f>IF(O550="základní",K550,0)</f>
        <v>0</v>
      </c>
      <c r="BF550" s="218">
        <f>IF(O550="snížená",K550,0)</f>
        <v>0</v>
      </c>
      <c r="BG550" s="218">
        <f>IF(O550="zákl. přenesená",K550,0)</f>
        <v>0</v>
      </c>
      <c r="BH550" s="218">
        <f>IF(O550="sníž. přenesená",K550,0)</f>
        <v>0</v>
      </c>
      <c r="BI550" s="218">
        <f>IF(O550="nulová",K550,0)</f>
        <v>0</v>
      </c>
      <c r="BJ550" s="19" t="s">
        <v>87</v>
      </c>
      <c r="BK550" s="218">
        <f>ROUND(P550*H550,2)</f>
        <v>0</v>
      </c>
      <c r="BL550" s="19" t="s">
        <v>246</v>
      </c>
      <c r="BM550" s="217" t="s">
        <v>2121</v>
      </c>
    </row>
    <row r="551" s="2" customFormat="1">
      <c r="A551" s="38"/>
      <c r="B551" s="39"/>
      <c r="C551" s="38"/>
      <c r="D551" s="219" t="s">
        <v>177</v>
      </c>
      <c r="E551" s="38"/>
      <c r="F551" s="220" t="s">
        <v>2120</v>
      </c>
      <c r="G551" s="38"/>
      <c r="H551" s="38"/>
      <c r="I551" s="134"/>
      <c r="J551" s="134"/>
      <c r="K551" s="38"/>
      <c r="L551" s="38"/>
      <c r="M551" s="39"/>
      <c r="N551" s="221"/>
      <c r="O551" s="222"/>
      <c r="P551" s="77"/>
      <c r="Q551" s="77"/>
      <c r="R551" s="77"/>
      <c r="S551" s="77"/>
      <c r="T551" s="77"/>
      <c r="U551" s="77"/>
      <c r="V551" s="77"/>
      <c r="W551" s="77"/>
      <c r="X551" s="78"/>
      <c r="Y551" s="38"/>
      <c r="Z551" s="38"/>
      <c r="AA551" s="38"/>
      <c r="AB551" s="38"/>
      <c r="AC551" s="38"/>
      <c r="AD551" s="38"/>
      <c r="AE551" s="38"/>
      <c r="AT551" s="19" t="s">
        <v>177</v>
      </c>
      <c r="AU551" s="19" t="s">
        <v>89</v>
      </c>
    </row>
    <row r="552" s="2" customFormat="1" ht="24" customHeight="1">
      <c r="A552" s="38"/>
      <c r="B552" s="204"/>
      <c r="C552" s="205" t="s">
        <v>2122</v>
      </c>
      <c r="D552" s="205" t="s">
        <v>170</v>
      </c>
      <c r="E552" s="206" t="s">
        <v>2123</v>
      </c>
      <c r="F552" s="207" t="s">
        <v>2124</v>
      </c>
      <c r="G552" s="208" t="s">
        <v>500</v>
      </c>
      <c r="H552" s="209">
        <v>1</v>
      </c>
      <c r="I552" s="210"/>
      <c r="J552" s="210"/>
      <c r="K552" s="211">
        <f>ROUND(P552*H552,2)</f>
        <v>0</v>
      </c>
      <c r="L552" s="207" t="s">
        <v>174</v>
      </c>
      <c r="M552" s="39"/>
      <c r="N552" s="212" t="s">
        <v>1</v>
      </c>
      <c r="O552" s="213" t="s">
        <v>43</v>
      </c>
      <c r="P552" s="214">
        <f>I552+J552</f>
        <v>0</v>
      </c>
      <c r="Q552" s="214">
        <f>ROUND(I552*H552,2)</f>
        <v>0</v>
      </c>
      <c r="R552" s="214">
        <f>ROUND(J552*H552,2)</f>
        <v>0</v>
      </c>
      <c r="S552" s="77"/>
      <c r="T552" s="215">
        <f>S552*H552</f>
        <v>0</v>
      </c>
      <c r="U552" s="215">
        <v>0</v>
      </c>
      <c r="V552" s="215">
        <f>U552*H552</f>
        <v>0</v>
      </c>
      <c r="W552" s="215">
        <v>0</v>
      </c>
      <c r="X552" s="216">
        <f>W552*H552</f>
        <v>0</v>
      </c>
      <c r="Y552" s="38"/>
      <c r="Z552" s="38"/>
      <c r="AA552" s="38"/>
      <c r="AB552" s="38"/>
      <c r="AC552" s="38"/>
      <c r="AD552" s="38"/>
      <c r="AE552" s="38"/>
      <c r="AR552" s="217" t="s">
        <v>246</v>
      </c>
      <c r="AT552" s="217" t="s">
        <v>170</v>
      </c>
      <c r="AU552" s="217" t="s">
        <v>89</v>
      </c>
      <c r="AY552" s="19" t="s">
        <v>167</v>
      </c>
      <c r="BE552" s="218">
        <f>IF(O552="základní",K552,0)</f>
        <v>0</v>
      </c>
      <c r="BF552" s="218">
        <f>IF(O552="snížená",K552,0)</f>
        <v>0</v>
      </c>
      <c r="BG552" s="218">
        <f>IF(O552="zákl. přenesená",K552,0)</f>
        <v>0</v>
      </c>
      <c r="BH552" s="218">
        <f>IF(O552="sníž. přenesená",K552,0)</f>
        <v>0</v>
      </c>
      <c r="BI552" s="218">
        <f>IF(O552="nulová",K552,0)</f>
        <v>0</v>
      </c>
      <c r="BJ552" s="19" t="s">
        <v>87</v>
      </c>
      <c r="BK552" s="218">
        <f>ROUND(P552*H552,2)</f>
        <v>0</v>
      </c>
      <c r="BL552" s="19" t="s">
        <v>246</v>
      </c>
      <c r="BM552" s="217" t="s">
        <v>2125</v>
      </c>
    </row>
    <row r="553" s="2" customFormat="1">
      <c r="A553" s="38"/>
      <c r="B553" s="39"/>
      <c r="C553" s="38"/>
      <c r="D553" s="219" t="s">
        <v>177</v>
      </c>
      <c r="E553" s="38"/>
      <c r="F553" s="220" t="s">
        <v>2126</v>
      </c>
      <c r="G553" s="38"/>
      <c r="H553" s="38"/>
      <c r="I553" s="134"/>
      <c r="J553" s="134"/>
      <c r="K553" s="38"/>
      <c r="L553" s="38"/>
      <c r="M553" s="39"/>
      <c r="N553" s="221"/>
      <c r="O553" s="222"/>
      <c r="P553" s="77"/>
      <c r="Q553" s="77"/>
      <c r="R553" s="77"/>
      <c r="S553" s="77"/>
      <c r="T553" s="77"/>
      <c r="U553" s="77"/>
      <c r="V553" s="77"/>
      <c r="W553" s="77"/>
      <c r="X553" s="78"/>
      <c r="Y553" s="38"/>
      <c r="Z553" s="38"/>
      <c r="AA553" s="38"/>
      <c r="AB553" s="38"/>
      <c r="AC553" s="38"/>
      <c r="AD553" s="38"/>
      <c r="AE553" s="38"/>
      <c r="AT553" s="19" t="s">
        <v>177</v>
      </c>
      <c r="AU553" s="19" t="s">
        <v>89</v>
      </c>
    </row>
    <row r="554" s="2" customFormat="1" ht="16.5" customHeight="1">
      <c r="A554" s="38"/>
      <c r="B554" s="204"/>
      <c r="C554" s="260" t="s">
        <v>2127</v>
      </c>
      <c r="D554" s="260" t="s">
        <v>648</v>
      </c>
      <c r="E554" s="261" t="s">
        <v>2128</v>
      </c>
      <c r="F554" s="262" t="s">
        <v>2129</v>
      </c>
      <c r="G554" s="263" t="s">
        <v>500</v>
      </c>
      <c r="H554" s="264">
        <v>1</v>
      </c>
      <c r="I554" s="265"/>
      <c r="J554" s="266"/>
      <c r="K554" s="267">
        <f>ROUND(P554*H554,2)</f>
        <v>0</v>
      </c>
      <c r="L554" s="262" t="s">
        <v>1</v>
      </c>
      <c r="M554" s="268"/>
      <c r="N554" s="269" t="s">
        <v>1</v>
      </c>
      <c r="O554" s="213" t="s">
        <v>43</v>
      </c>
      <c r="P554" s="214">
        <f>I554+J554</f>
        <v>0</v>
      </c>
      <c r="Q554" s="214">
        <f>ROUND(I554*H554,2)</f>
        <v>0</v>
      </c>
      <c r="R554" s="214">
        <f>ROUND(J554*H554,2)</f>
        <v>0</v>
      </c>
      <c r="S554" s="77"/>
      <c r="T554" s="215">
        <f>S554*H554</f>
        <v>0</v>
      </c>
      <c r="U554" s="215">
        <v>0</v>
      </c>
      <c r="V554" s="215">
        <f>U554*H554</f>
        <v>0</v>
      </c>
      <c r="W554" s="215">
        <v>0</v>
      </c>
      <c r="X554" s="216">
        <f>W554*H554</f>
        <v>0</v>
      </c>
      <c r="Y554" s="38"/>
      <c r="Z554" s="38"/>
      <c r="AA554" s="38"/>
      <c r="AB554" s="38"/>
      <c r="AC554" s="38"/>
      <c r="AD554" s="38"/>
      <c r="AE554" s="38"/>
      <c r="AR554" s="217" t="s">
        <v>370</v>
      </c>
      <c r="AT554" s="217" t="s">
        <v>648</v>
      </c>
      <c r="AU554" s="217" t="s">
        <v>89</v>
      </c>
      <c r="AY554" s="19" t="s">
        <v>167</v>
      </c>
      <c r="BE554" s="218">
        <f>IF(O554="základní",K554,0)</f>
        <v>0</v>
      </c>
      <c r="BF554" s="218">
        <f>IF(O554="snížená",K554,0)</f>
        <v>0</v>
      </c>
      <c r="BG554" s="218">
        <f>IF(O554="zákl. přenesená",K554,0)</f>
        <v>0</v>
      </c>
      <c r="BH554" s="218">
        <f>IF(O554="sníž. přenesená",K554,0)</f>
        <v>0</v>
      </c>
      <c r="BI554" s="218">
        <f>IF(O554="nulová",K554,0)</f>
        <v>0</v>
      </c>
      <c r="BJ554" s="19" t="s">
        <v>87</v>
      </c>
      <c r="BK554" s="218">
        <f>ROUND(P554*H554,2)</f>
        <v>0</v>
      </c>
      <c r="BL554" s="19" t="s">
        <v>246</v>
      </c>
      <c r="BM554" s="217" t="s">
        <v>2130</v>
      </c>
    </row>
    <row r="555" s="2" customFormat="1">
      <c r="A555" s="38"/>
      <c r="B555" s="39"/>
      <c r="C555" s="38"/>
      <c r="D555" s="219" t="s">
        <v>177</v>
      </c>
      <c r="E555" s="38"/>
      <c r="F555" s="220" t="s">
        <v>2129</v>
      </c>
      <c r="G555" s="38"/>
      <c r="H555" s="38"/>
      <c r="I555" s="134"/>
      <c r="J555" s="134"/>
      <c r="K555" s="38"/>
      <c r="L555" s="38"/>
      <c r="M555" s="39"/>
      <c r="N555" s="221"/>
      <c r="O555" s="222"/>
      <c r="P555" s="77"/>
      <c r="Q555" s="77"/>
      <c r="R555" s="77"/>
      <c r="S555" s="77"/>
      <c r="T555" s="77"/>
      <c r="U555" s="77"/>
      <c r="V555" s="77"/>
      <c r="W555" s="77"/>
      <c r="X555" s="78"/>
      <c r="Y555" s="38"/>
      <c r="Z555" s="38"/>
      <c r="AA555" s="38"/>
      <c r="AB555" s="38"/>
      <c r="AC555" s="38"/>
      <c r="AD555" s="38"/>
      <c r="AE555" s="38"/>
      <c r="AT555" s="19" t="s">
        <v>177</v>
      </c>
      <c r="AU555" s="19" t="s">
        <v>89</v>
      </c>
    </row>
    <row r="556" s="2" customFormat="1" ht="24" customHeight="1">
      <c r="A556" s="38"/>
      <c r="B556" s="204"/>
      <c r="C556" s="205" t="s">
        <v>2131</v>
      </c>
      <c r="D556" s="205" t="s">
        <v>170</v>
      </c>
      <c r="E556" s="206" t="s">
        <v>2132</v>
      </c>
      <c r="F556" s="207" t="s">
        <v>2133</v>
      </c>
      <c r="G556" s="208" t="s">
        <v>500</v>
      </c>
      <c r="H556" s="209">
        <v>6</v>
      </c>
      <c r="I556" s="210"/>
      <c r="J556" s="210"/>
      <c r="K556" s="211">
        <f>ROUND(P556*H556,2)</f>
        <v>0</v>
      </c>
      <c r="L556" s="207" t="s">
        <v>174</v>
      </c>
      <c r="M556" s="39"/>
      <c r="N556" s="212" t="s">
        <v>1</v>
      </c>
      <c r="O556" s="213" t="s">
        <v>43</v>
      </c>
      <c r="P556" s="214">
        <f>I556+J556</f>
        <v>0</v>
      </c>
      <c r="Q556" s="214">
        <f>ROUND(I556*H556,2)</f>
        <v>0</v>
      </c>
      <c r="R556" s="214">
        <f>ROUND(J556*H556,2)</f>
        <v>0</v>
      </c>
      <c r="S556" s="77"/>
      <c r="T556" s="215">
        <f>S556*H556</f>
        <v>0</v>
      </c>
      <c r="U556" s="215">
        <v>0</v>
      </c>
      <c r="V556" s="215">
        <f>U556*H556</f>
        <v>0</v>
      </c>
      <c r="W556" s="215">
        <v>0</v>
      </c>
      <c r="X556" s="216">
        <f>W556*H556</f>
        <v>0</v>
      </c>
      <c r="Y556" s="38"/>
      <c r="Z556" s="38"/>
      <c r="AA556" s="38"/>
      <c r="AB556" s="38"/>
      <c r="AC556" s="38"/>
      <c r="AD556" s="38"/>
      <c r="AE556" s="38"/>
      <c r="AR556" s="217" t="s">
        <v>246</v>
      </c>
      <c r="AT556" s="217" t="s">
        <v>170</v>
      </c>
      <c r="AU556" s="217" t="s">
        <v>89</v>
      </c>
      <c r="AY556" s="19" t="s">
        <v>167</v>
      </c>
      <c r="BE556" s="218">
        <f>IF(O556="základní",K556,0)</f>
        <v>0</v>
      </c>
      <c r="BF556" s="218">
        <f>IF(O556="snížená",K556,0)</f>
        <v>0</v>
      </c>
      <c r="BG556" s="218">
        <f>IF(O556="zákl. přenesená",K556,0)</f>
        <v>0</v>
      </c>
      <c r="BH556" s="218">
        <f>IF(O556="sníž. přenesená",K556,0)</f>
        <v>0</v>
      </c>
      <c r="BI556" s="218">
        <f>IF(O556="nulová",K556,0)</f>
        <v>0</v>
      </c>
      <c r="BJ556" s="19" t="s">
        <v>87</v>
      </c>
      <c r="BK556" s="218">
        <f>ROUND(P556*H556,2)</f>
        <v>0</v>
      </c>
      <c r="BL556" s="19" t="s">
        <v>246</v>
      </c>
      <c r="BM556" s="217" t="s">
        <v>2134</v>
      </c>
    </row>
    <row r="557" s="2" customFormat="1">
      <c r="A557" s="38"/>
      <c r="B557" s="39"/>
      <c r="C557" s="38"/>
      <c r="D557" s="219" t="s">
        <v>177</v>
      </c>
      <c r="E557" s="38"/>
      <c r="F557" s="220" t="s">
        <v>2135</v>
      </c>
      <c r="G557" s="38"/>
      <c r="H557" s="38"/>
      <c r="I557" s="134"/>
      <c r="J557" s="134"/>
      <c r="K557" s="38"/>
      <c r="L557" s="38"/>
      <c r="M557" s="39"/>
      <c r="N557" s="221"/>
      <c r="O557" s="222"/>
      <c r="P557" s="77"/>
      <c r="Q557" s="77"/>
      <c r="R557" s="77"/>
      <c r="S557" s="77"/>
      <c r="T557" s="77"/>
      <c r="U557" s="77"/>
      <c r="V557" s="77"/>
      <c r="W557" s="77"/>
      <c r="X557" s="78"/>
      <c r="Y557" s="38"/>
      <c r="Z557" s="38"/>
      <c r="AA557" s="38"/>
      <c r="AB557" s="38"/>
      <c r="AC557" s="38"/>
      <c r="AD557" s="38"/>
      <c r="AE557" s="38"/>
      <c r="AT557" s="19" t="s">
        <v>177</v>
      </c>
      <c r="AU557" s="19" t="s">
        <v>89</v>
      </c>
    </row>
    <row r="558" s="2" customFormat="1" ht="24" customHeight="1">
      <c r="A558" s="38"/>
      <c r="B558" s="204"/>
      <c r="C558" s="205" t="s">
        <v>2136</v>
      </c>
      <c r="D558" s="205" t="s">
        <v>170</v>
      </c>
      <c r="E558" s="206" t="s">
        <v>2137</v>
      </c>
      <c r="F558" s="207" t="s">
        <v>2138</v>
      </c>
      <c r="G558" s="208" t="s">
        <v>500</v>
      </c>
      <c r="H558" s="209">
        <v>2</v>
      </c>
      <c r="I558" s="210"/>
      <c r="J558" s="210"/>
      <c r="K558" s="211">
        <f>ROUND(P558*H558,2)</f>
        <v>0</v>
      </c>
      <c r="L558" s="207" t="s">
        <v>174</v>
      </c>
      <c r="M558" s="39"/>
      <c r="N558" s="212" t="s">
        <v>1</v>
      </c>
      <c r="O558" s="213" t="s">
        <v>43</v>
      </c>
      <c r="P558" s="214">
        <f>I558+J558</f>
        <v>0</v>
      </c>
      <c r="Q558" s="214">
        <f>ROUND(I558*H558,2)</f>
        <v>0</v>
      </c>
      <c r="R558" s="214">
        <f>ROUND(J558*H558,2)</f>
        <v>0</v>
      </c>
      <c r="S558" s="77"/>
      <c r="T558" s="215">
        <f>S558*H558</f>
        <v>0</v>
      </c>
      <c r="U558" s="215">
        <v>0</v>
      </c>
      <c r="V558" s="215">
        <f>U558*H558</f>
        <v>0</v>
      </c>
      <c r="W558" s="215">
        <v>0</v>
      </c>
      <c r="X558" s="216">
        <f>W558*H558</f>
        <v>0</v>
      </c>
      <c r="Y558" s="38"/>
      <c r="Z558" s="38"/>
      <c r="AA558" s="38"/>
      <c r="AB558" s="38"/>
      <c r="AC558" s="38"/>
      <c r="AD558" s="38"/>
      <c r="AE558" s="38"/>
      <c r="AR558" s="217" t="s">
        <v>246</v>
      </c>
      <c r="AT558" s="217" t="s">
        <v>170</v>
      </c>
      <c r="AU558" s="217" t="s">
        <v>89</v>
      </c>
      <c r="AY558" s="19" t="s">
        <v>167</v>
      </c>
      <c r="BE558" s="218">
        <f>IF(O558="základní",K558,0)</f>
        <v>0</v>
      </c>
      <c r="BF558" s="218">
        <f>IF(O558="snížená",K558,0)</f>
        <v>0</v>
      </c>
      <c r="BG558" s="218">
        <f>IF(O558="zákl. přenesená",K558,0)</f>
        <v>0</v>
      </c>
      <c r="BH558" s="218">
        <f>IF(O558="sníž. přenesená",K558,0)</f>
        <v>0</v>
      </c>
      <c r="BI558" s="218">
        <f>IF(O558="nulová",K558,0)</f>
        <v>0</v>
      </c>
      <c r="BJ558" s="19" t="s">
        <v>87</v>
      </c>
      <c r="BK558" s="218">
        <f>ROUND(P558*H558,2)</f>
        <v>0</v>
      </c>
      <c r="BL558" s="19" t="s">
        <v>246</v>
      </c>
      <c r="BM558" s="217" t="s">
        <v>2139</v>
      </c>
    </row>
    <row r="559" s="2" customFormat="1">
      <c r="A559" s="38"/>
      <c r="B559" s="39"/>
      <c r="C559" s="38"/>
      <c r="D559" s="219" t="s">
        <v>177</v>
      </c>
      <c r="E559" s="38"/>
      <c r="F559" s="220" t="s">
        <v>2140</v>
      </c>
      <c r="G559" s="38"/>
      <c r="H559" s="38"/>
      <c r="I559" s="134"/>
      <c r="J559" s="134"/>
      <c r="K559" s="38"/>
      <c r="L559" s="38"/>
      <c r="M559" s="39"/>
      <c r="N559" s="221"/>
      <c r="O559" s="222"/>
      <c r="P559" s="77"/>
      <c r="Q559" s="77"/>
      <c r="R559" s="77"/>
      <c r="S559" s="77"/>
      <c r="T559" s="77"/>
      <c r="U559" s="77"/>
      <c r="V559" s="77"/>
      <c r="W559" s="77"/>
      <c r="X559" s="78"/>
      <c r="Y559" s="38"/>
      <c r="Z559" s="38"/>
      <c r="AA559" s="38"/>
      <c r="AB559" s="38"/>
      <c r="AC559" s="38"/>
      <c r="AD559" s="38"/>
      <c r="AE559" s="38"/>
      <c r="AT559" s="19" t="s">
        <v>177</v>
      </c>
      <c r="AU559" s="19" t="s">
        <v>89</v>
      </c>
    </row>
    <row r="560" s="2" customFormat="1" ht="16.5" customHeight="1">
      <c r="A560" s="38"/>
      <c r="B560" s="204"/>
      <c r="C560" s="260" t="s">
        <v>2141</v>
      </c>
      <c r="D560" s="260" t="s">
        <v>648</v>
      </c>
      <c r="E560" s="261" t="s">
        <v>2142</v>
      </c>
      <c r="F560" s="262" t="s">
        <v>2143</v>
      </c>
      <c r="G560" s="263" t="s">
        <v>500</v>
      </c>
      <c r="H560" s="264">
        <v>1</v>
      </c>
      <c r="I560" s="265"/>
      <c r="J560" s="266"/>
      <c r="K560" s="267">
        <f>ROUND(P560*H560,2)</f>
        <v>0</v>
      </c>
      <c r="L560" s="262" t="s">
        <v>1</v>
      </c>
      <c r="M560" s="268"/>
      <c r="N560" s="269" t="s">
        <v>1</v>
      </c>
      <c r="O560" s="213" t="s">
        <v>43</v>
      </c>
      <c r="P560" s="214">
        <f>I560+J560</f>
        <v>0</v>
      </c>
      <c r="Q560" s="214">
        <f>ROUND(I560*H560,2)</f>
        <v>0</v>
      </c>
      <c r="R560" s="214">
        <f>ROUND(J560*H560,2)</f>
        <v>0</v>
      </c>
      <c r="S560" s="77"/>
      <c r="T560" s="215">
        <f>S560*H560</f>
        <v>0</v>
      </c>
      <c r="U560" s="215">
        <v>0</v>
      </c>
      <c r="V560" s="215">
        <f>U560*H560</f>
        <v>0</v>
      </c>
      <c r="W560" s="215">
        <v>0</v>
      </c>
      <c r="X560" s="216">
        <f>W560*H560</f>
        <v>0</v>
      </c>
      <c r="Y560" s="38"/>
      <c r="Z560" s="38"/>
      <c r="AA560" s="38"/>
      <c r="AB560" s="38"/>
      <c r="AC560" s="38"/>
      <c r="AD560" s="38"/>
      <c r="AE560" s="38"/>
      <c r="AR560" s="217" t="s">
        <v>370</v>
      </c>
      <c r="AT560" s="217" t="s">
        <v>648</v>
      </c>
      <c r="AU560" s="217" t="s">
        <v>89</v>
      </c>
      <c r="AY560" s="19" t="s">
        <v>167</v>
      </c>
      <c r="BE560" s="218">
        <f>IF(O560="základní",K560,0)</f>
        <v>0</v>
      </c>
      <c r="BF560" s="218">
        <f>IF(O560="snížená",K560,0)</f>
        <v>0</v>
      </c>
      <c r="BG560" s="218">
        <f>IF(O560="zákl. přenesená",K560,0)</f>
        <v>0</v>
      </c>
      <c r="BH560" s="218">
        <f>IF(O560="sníž. přenesená",K560,0)</f>
        <v>0</v>
      </c>
      <c r="BI560" s="218">
        <f>IF(O560="nulová",K560,0)</f>
        <v>0</v>
      </c>
      <c r="BJ560" s="19" t="s">
        <v>87</v>
      </c>
      <c r="BK560" s="218">
        <f>ROUND(P560*H560,2)</f>
        <v>0</v>
      </c>
      <c r="BL560" s="19" t="s">
        <v>246</v>
      </c>
      <c r="BM560" s="217" t="s">
        <v>2144</v>
      </c>
    </row>
    <row r="561" s="2" customFormat="1">
      <c r="A561" s="38"/>
      <c r="B561" s="39"/>
      <c r="C561" s="38"/>
      <c r="D561" s="219" t="s">
        <v>177</v>
      </c>
      <c r="E561" s="38"/>
      <c r="F561" s="220" t="s">
        <v>2143</v>
      </c>
      <c r="G561" s="38"/>
      <c r="H561" s="38"/>
      <c r="I561" s="134"/>
      <c r="J561" s="134"/>
      <c r="K561" s="38"/>
      <c r="L561" s="38"/>
      <c r="M561" s="39"/>
      <c r="N561" s="221"/>
      <c r="O561" s="222"/>
      <c r="P561" s="77"/>
      <c r="Q561" s="77"/>
      <c r="R561" s="77"/>
      <c r="S561" s="77"/>
      <c r="T561" s="77"/>
      <c r="U561" s="77"/>
      <c r="V561" s="77"/>
      <c r="W561" s="77"/>
      <c r="X561" s="78"/>
      <c r="Y561" s="38"/>
      <c r="Z561" s="38"/>
      <c r="AA561" s="38"/>
      <c r="AB561" s="38"/>
      <c r="AC561" s="38"/>
      <c r="AD561" s="38"/>
      <c r="AE561" s="38"/>
      <c r="AT561" s="19" t="s">
        <v>177</v>
      </c>
      <c r="AU561" s="19" t="s">
        <v>89</v>
      </c>
    </row>
    <row r="562" s="2" customFormat="1" ht="16.5" customHeight="1">
      <c r="A562" s="38"/>
      <c r="B562" s="204"/>
      <c r="C562" s="260" t="s">
        <v>2145</v>
      </c>
      <c r="D562" s="260" t="s">
        <v>648</v>
      </c>
      <c r="E562" s="261" t="s">
        <v>2146</v>
      </c>
      <c r="F562" s="262" t="s">
        <v>2147</v>
      </c>
      <c r="G562" s="263" t="s">
        <v>500</v>
      </c>
      <c r="H562" s="264">
        <v>1</v>
      </c>
      <c r="I562" s="265"/>
      <c r="J562" s="266"/>
      <c r="K562" s="267">
        <f>ROUND(P562*H562,2)</f>
        <v>0</v>
      </c>
      <c r="L562" s="262" t="s">
        <v>1</v>
      </c>
      <c r="M562" s="268"/>
      <c r="N562" s="269" t="s">
        <v>1</v>
      </c>
      <c r="O562" s="213" t="s">
        <v>43</v>
      </c>
      <c r="P562" s="214">
        <f>I562+J562</f>
        <v>0</v>
      </c>
      <c r="Q562" s="214">
        <f>ROUND(I562*H562,2)</f>
        <v>0</v>
      </c>
      <c r="R562" s="214">
        <f>ROUND(J562*H562,2)</f>
        <v>0</v>
      </c>
      <c r="S562" s="77"/>
      <c r="T562" s="215">
        <f>S562*H562</f>
        <v>0</v>
      </c>
      <c r="U562" s="215">
        <v>0</v>
      </c>
      <c r="V562" s="215">
        <f>U562*H562</f>
        <v>0</v>
      </c>
      <c r="W562" s="215">
        <v>0</v>
      </c>
      <c r="X562" s="216">
        <f>W562*H562</f>
        <v>0</v>
      </c>
      <c r="Y562" s="38"/>
      <c r="Z562" s="38"/>
      <c r="AA562" s="38"/>
      <c r="AB562" s="38"/>
      <c r="AC562" s="38"/>
      <c r="AD562" s="38"/>
      <c r="AE562" s="38"/>
      <c r="AR562" s="217" t="s">
        <v>370</v>
      </c>
      <c r="AT562" s="217" t="s">
        <v>648</v>
      </c>
      <c r="AU562" s="217" t="s">
        <v>89</v>
      </c>
      <c r="AY562" s="19" t="s">
        <v>167</v>
      </c>
      <c r="BE562" s="218">
        <f>IF(O562="základní",K562,0)</f>
        <v>0</v>
      </c>
      <c r="BF562" s="218">
        <f>IF(O562="snížená",K562,0)</f>
        <v>0</v>
      </c>
      <c r="BG562" s="218">
        <f>IF(O562="zákl. přenesená",K562,0)</f>
        <v>0</v>
      </c>
      <c r="BH562" s="218">
        <f>IF(O562="sníž. přenesená",K562,0)</f>
        <v>0</v>
      </c>
      <c r="BI562" s="218">
        <f>IF(O562="nulová",K562,0)</f>
        <v>0</v>
      </c>
      <c r="BJ562" s="19" t="s">
        <v>87</v>
      </c>
      <c r="BK562" s="218">
        <f>ROUND(P562*H562,2)</f>
        <v>0</v>
      </c>
      <c r="BL562" s="19" t="s">
        <v>246</v>
      </c>
      <c r="BM562" s="217" t="s">
        <v>2148</v>
      </c>
    </row>
    <row r="563" s="2" customFormat="1">
      <c r="A563" s="38"/>
      <c r="B563" s="39"/>
      <c r="C563" s="38"/>
      <c r="D563" s="219" t="s">
        <v>177</v>
      </c>
      <c r="E563" s="38"/>
      <c r="F563" s="220" t="s">
        <v>2147</v>
      </c>
      <c r="G563" s="38"/>
      <c r="H563" s="38"/>
      <c r="I563" s="134"/>
      <c r="J563" s="134"/>
      <c r="K563" s="38"/>
      <c r="L563" s="38"/>
      <c r="M563" s="39"/>
      <c r="N563" s="221"/>
      <c r="O563" s="222"/>
      <c r="P563" s="77"/>
      <c r="Q563" s="77"/>
      <c r="R563" s="77"/>
      <c r="S563" s="77"/>
      <c r="T563" s="77"/>
      <c r="U563" s="77"/>
      <c r="V563" s="77"/>
      <c r="W563" s="77"/>
      <c r="X563" s="78"/>
      <c r="Y563" s="38"/>
      <c r="Z563" s="38"/>
      <c r="AA563" s="38"/>
      <c r="AB563" s="38"/>
      <c r="AC563" s="38"/>
      <c r="AD563" s="38"/>
      <c r="AE563" s="38"/>
      <c r="AT563" s="19" t="s">
        <v>177</v>
      </c>
      <c r="AU563" s="19" t="s">
        <v>89</v>
      </c>
    </row>
    <row r="564" s="12" customFormat="1" ht="22.8" customHeight="1">
      <c r="A564" s="12"/>
      <c r="B564" s="190"/>
      <c r="C564" s="12"/>
      <c r="D564" s="191" t="s">
        <v>79</v>
      </c>
      <c r="E564" s="202" t="s">
        <v>1548</v>
      </c>
      <c r="F564" s="202" t="s">
        <v>1549</v>
      </c>
      <c r="G564" s="12"/>
      <c r="H564" s="12"/>
      <c r="I564" s="193"/>
      <c r="J564" s="193"/>
      <c r="K564" s="203">
        <f>BK564</f>
        <v>0</v>
      </c>
      <c r="L564" s="12"/>
      <c r="M564" s="190"/>
      <c r="N564" s="195"/>
      <c r="O564" s="196"/>
      <c r="P564" s="196"/>
      <c r="Q564" s="197">
        <f>SUM(Q565:Q572)</f>
        <v>0</v>
      </c>
      <c r="R564" s="197">
        <f>SUM(R565:R572)</f>
        <v>0</v>
      </c>
      <c r="S564" s="196"/>
      <c r="T564" s="198">
        <f>SUM(T565:T572)</f>
        <v>0</v>
      </c>
      <c r="U564" s="196"/>
      <c r="V564" s="198">
        <f>SUM(V565:V572)</f>
        <v>0.011009999999999999</v>
      </c>
      <c r="W564" s="196"/>
      <c r="X564" s="199">
        <f>SUM(X565:X572)</f>
        <v>0</v>
      </c>
      <c r="Y564" s="12"/>
      <c r="Z564" s="12"/>
      <c r="AA564" s="12"/>
      <c r="AB564" s="12"/>
      <c r="AC564" s="12"/>
      <c r="AD564" s="12"/>
      <c r="AE564" s="12"/>
      <c r="AR564" s="191" t="s">
        <v>89</v>
      </c>
      <c r="AT564" s="200" t="s">
        <v>79</v>
      </c>
      <c r="AU564" s="200" t="s">
        <v>87</v>
      </c>
      <c r="AY564" s="191" t="s">
        <v>167</v>
      </c>
      <c r="BK564" s="201">
        <f>SUM(BK565:BK572)</f>
        <v>0</v>
      </c>
    </row>
    <row r="565" s="2" customFormat="1" ht="24" customHeight="1">
      <c r="A565" s="38"/>
      <c r="B565" s="204"/>
      <c r="C565" s="205" t="s">
        <v>950</v>
      </c>
      <c r="D565" s="205" t="s">
        <v>170</v>
      </c>
      <c r="E565" s="206" t="s">
        <v>1550</v>
      </c>
      <c r="F565" s="207" t="s">
        <v>1551</v>
      </c>
      <c r="G565" s="208" t="s">
        <v>462</v>
      </c>
      <c r="H565" s="209">
        <v>22</v>
      </c>
      <c r="I565" s="210"/>
      <c r="J565" s="210"/>
      <c r="K565" s="211">
        <f>ROUND(P565*H565,2)</f>
        <v>0</v>
      </c>
      <c r="L565" s="207" t="s">
        <v>174</v>
      </c>
      <c r="M565" s="39"/>
      <c r="N565" s="212" t="s">
        <v>1</v>
      </c>
      <c r="O565" s="213" t="s">
        <v>43</v>
      </c>
      <c r="P565" s="214">
        <f>I565+J565</f>
        <v>0</v>
      </c>
      <c r="Q565" s="214">
        <f>ROUND(I565*H565,2)</f>
        <v>0</v>
      </c>
      <c r="R565" s="214">
        <f>ROUND(J565*H565,2)</f>
        <v>0</v>
      </c>
      <c r="S565" s="77"/>
      <c r="T565" s="215">
        <f>S565*H565</f>
        <v>0</v>
      </c>
      <c r="U565" s="215">
        <v>0</v>
      </c>
      <c r="V565" s="215">
        <f>U565*H565</f>
        <v>0</v>
      </c>
      <c r="W565" s="215">
        <v>0</v>
      </c>
      <c r="X565" s="216">
        <f>W565*H565</f>
        <v>0</v>
      </c>
      <c r="Y565" s="38"/>
      <c r="Z565" s="38"/>
      <c r="AA565" s="38"/>
      <c r="AB565" s="38"/>
      <c r="AC565" s="38"/>
      <c r="AD565" s="38"/>
      <c r="AE565" s="38"/>
      <c r="AR565" s="217" t="s">
        <v>246</v>
      </c>
      <c r="AT565" s="217" t="s">
        <v>170</v>
      </c>
      <c r="AU565" s="217" t="s">
        <v>89</v>
      </c>
      <c r="AY565" s="19" t="s">
        <v>167</v>
      </c>
      <c r="BE565" s="218">
        <f>IF(O565="základní",K565,0)</f>
        <v>0</v>
      </c>
      <c r="BF565" s="218">
        <f>IF(O565="snížená",K565,0)</f>
        <v>0</v>
      </c>
      <c r="BG565" s="218">
        <f>IF(O565="zákl. přenesená",K565,0)</f>
        <v>0</v>
      </c>
      <c r="BH565" s="218">
        <f>IF(O565="sníž. přenesená",K565,0)</f>
        <v>0</v>
      </c>
      <c r="BI565" s="218">
        <f>IF(O565="nulová",K565,0)</f>
        <v>0</v>
      </c>
      <c r="BJ565" s="19" t="s">
        <v>87</v>
      </c>
      <c r="BK565" s="218">
        <f>ROUND(P565*H565,2)</f>
        <v>0</v>
      </c>
      <c r="BL565" s="19" t="s">
        <v>246</v>
      </c>
      <c r="BM565" s="217" t="s">
        <v>2149</v>
      </c>
    </row>
    <row r="566" s="2" customFormat="1">
      <c r="A566" s="38"/>
      <c r="B566" s="39"/>
      <c r="C566" s="38"/>
      <c r="D566" s="219" t="s">
        <v>177</v>
      </c>
      <c r="E566" s="38"/>
      <c r="F566" s="220" t="s">
        <v>1553</v>
      </c>
      <c r="G566" s="38"/>
      <c r="H566" s="38"/>
      <c r="I566" s="134"/>
      <c r="J566" s="134"/>
      <c r="K566" s="38"/>
      <c r="L566" s="38"/>
      <c r="M566" s="39"/>
      <c r="N566" s="221"/>
      <c r="O566" s="222"/>
      <c r="P566" s="77"/>
      <c r="Q566" s="77"/>
      <c r="R566" s="77"/>
      <c r="S566" s="77"/>
      <c r="T566" s="77"/>
      <c r="U566" s="77"/>
      <c r="V566" s="77"/>
      <c r="W566" s="77"/>
      <c r="X566" s="78"/>
      <c r="Y566" s="38"/>
      <c r="Z566" s="38"/>
      <c r="AA566" s="38"/>
      <c r="AB566" s="38"/>
      <c r="AC566" s="38"/>
      <c r="AD566" s="38"/>
      <c r="AE566" s="38"/>
      <c r="AT566" s="19" t="s">
        <v>177</v>
      </c>
      <c r="AU566" s="19" t="s">
        <v>89</v>
      </c>
    </row>
    <row r="567" s="2" customFormat="1" ht="24" customHeight="1">
      <c r="A567" s="38"/>
      <c r="B567" s="204"/>
      <c r="C567" s="260" t="s">
        <v>2150</v>
      </c>
      <c r="D567" s="260" t="s">
        <v>648</v>
      </c>
      <c r="E567" s="261" t="s">
        <v>1554</v>
      </c>
      <c r="F567" s="262" t="s">
        <v>1555</v>
      </c>
      <c r="G567" s="263" t="s">
        <v>1218</v>
      </c>
      <c r="H567" s="264">
        <v>6.21</v>
      </c>
      <c r="I567" s="265"/>
      <c r="J567" s="266"/>
      <c r="K567" s="267">
        <f>ROUND(P567*H567,2)</f>
        <v>0</v>
      </c>
      <c r="L567" s="262" t="s">
        <v>174</v>
      </c>
      <c r="M567" s="268"/>
      <c r="N567" s="269" t="s">
        <v>1</v>
      </c>
      <c r="O567" s="213" t="s">
        <v>43</v>
      </c>
      <c r="P567" s="214">
        <f>I567+J567</f>
        <v>0</v>
      </c>
      <c r="Q567" s="214">
        <f>ROUND(I567*H567,2)</f>
        <v>0</v>
      </c>
      <c r="R567" s="214">
        <f>ROUND(J567*H567,2)</f>
        <v>0</v>
      </c>
      <c r="S567" s="77"/>
      <c r="T567" s="215">
        <f>S567*H567</f>
        <v>0</v>
      </c>
      <c r="U567" s="215">
        <v>0.001</v>
      </c>
      <c r="V567" s="215">
        <f>U567*H567</f>
        <v>0.0062100000000000002</v>
      </c>
      <c r="W567" s="215">
        <v>0</v>
      </c>
      <c r="X567" s="216">
        <f>W567*H567</f>
        <v>0</v>
      </c>
      <c r="Y567" s="38"/>
      <c r="Z567" s="38"/>
      <c r="AA567" s="38"/>
      <c r="AB567" s="38"/>
      <c r="AC567" s="38"/>
      <c r="AD567" s="38"/>
      <c r="AE567" s="38"/>
      <c r="AR567" s="217" t="s">
        <v>370</v>
      </c>
      <c r="AT567" s="217" t="s">
        <v>648</v>
      </c>
      <c r="AU567" s="217" t="s">
        <v>89</v>
      </c>
      <c r="AY567" s="19" t="s">
        <v>167</v>
      </c>
      <c r="BE567" s="218">
        <f>IF(O567="základní",K567,0)</f>
        <v>0</v>
      </c>
      <c r="BF567" s="218">
        <f>IF(O567="snížená",K567,0)</f>
        <v>0</v>
      </c>
      <c r="BG567" s="218">
        <f>IF(O567="zákl. přenesená",K567,0)</f>
        <v>0</v>
      </c>
      <c r="BH567" s="218">
        <f>IF(O567="sníž. přenesená",K567,0)</f>
        <v>0</v>
      </c>
      <c r="BI567" s="218">
        <f>IF(O567="nulová",K567,0)</f>
        <v>0</v>
      </c>
      <c r="BJ567" s="19" t="s">
        <v>87</v>
      </c>
      <c r="BK567" s="218">
        <f>ROUND(P567*H567,2)</f>
        <v>0</v>
      </c>
      <c r="BL567" s="19" t="s">
        <v>246</v>
      </c>
      <c r="BM567" s="217" t="s">
        <v>2151</v>
      </c>
    </row>
    <row r="568" s="2" customFormat="1">
      <c r="A568" s="38"/>
      <c r="B568" s="39"/>
      <c r="C568" s="38"/>
      <c r="D568" s="219" t="s">
        <v>177</v>
      </c>
      <c r="E568" s="38"/>
      <c r="F568" s="220" t="s">
        <v>1555</v>
      </c>
      <c r="G568" s="38"/>
      <c r="H568" s="38"/>
      <c r="I568" s="134"/>
      <c r="J568" s="134"/>
      <c r="K568" s="38"/>
      <c r="L568" s="38"/>
      <c r="M568" s="39"/>
      <c r="N568" s="221"/>
      <c r="O568" s="222"/>
      <c r="P568" s="77"/>
      <c r="Q568" s="77"/>
      <c r="R568" s="77"/>
      <c r="S568" s="77"/>
      <c r="T568" s="77"/>
      <c r="U568" s="77"/>
      <c r="V568" s="77"/>
      <c r="W568" s="77"/>
      <c r="X568" s="78"/>
      <c r="Y568" s="38"/>
      <c r="Z568" s="38"/>
      <c r="AA568" s="38"/>
      <c r="AB568" s="38"/>
      <c r="AC568" s="38"/>
      <c r="AD568" s="38"/>
      <c r="AE568" s="38"/>
      <c r="AT568" s="19" t="s">
        <v>177</v>
      </c>
      <c r="AU568" s="19" t="s">
        <v>89</v>
      </c>
    </row>
    <row r="569" s="2" customFormat="1">
      <c r="A569" s="38"/>
      <c r="B569" s="39"/>
      <c r="C569" s="38"/>
      <c r="D569" s="219" t="s">
        <v>189</v>
      </c>
      <c r="E569" s="38"/>
      <c r="F569" s="223" t="s">
        <v>1557</v>
      </c>
      <c r="G569" s="38"/>
      <c r="H569" s="38"/>
      <c r="I569" s="134"/>
      <c r="J569" s="134"/>
      <c r="K569" s="38"/>
      <c r="L569" s="38"/>
      <c r="M569" s="39"/>
      <c r="N569" s="221"/>
      <c r="O569" s="222"/>
      <c r="P569" s="77"/>
      <c r="Q569" s="77"/>
      <c r="R569" s="77"/>
      <c r="S569" s="77"/>
      <c r="T569" s="77"/>
      <c r="U569" s="77"/>
      <c r="V569" s="77"/>
      <c r="W569" s="77"/>
      <c r="X569" s="78"/>
      <c r="Y569" s="38"/>
      <c r="Z569" s="38"/>
      <c r="AA569" s="38"/>
      <c r="AB569" s="38"/>
      <c r="AC569" s="38"/>
      <c r="AD569" s="38"/>
      <c r="AE569" s="38"/>
      <c r="AT569" s="19" t="s">
        <v>189</v>
      </c>
      <c r="AU569" s="19" t="s">
        <v>89</v>
      </c>
    </row>
    <row r="570" s="2" customFormat="1" ht="24" customHeight="1">
      <c r="A570" s="38"/>
      <c r="B570" s="204"/>
      <c r="C570" s="260" t="s">
        <v>2152</v>
      </c>
      <c r="D570" s="260" t="s">
        <v>648</v>
      </c>
      <c r="E570" s="261" t="s">
        <v>2153</v>
      </c>
      <c r="F570" s="262" t="s">
        <v>2154</v>
      </c>
      <c r="G570" s="263" t="s">
        <v>1218</v>
      </c>
      <c r="H570" s="264">
        <v>4.7999999999999998</v>
      </c>
      <c r="I570" s="265"/>
      <c r="J570" s="266"/>
      <c r="K570" s="267">
        <f>ROUND(P570*H570,2)</f>
        <v>0</v>
      </c>
      <c r="L570" s="262" t="s">
        <v>174</v>
      </c>
      <c r="M570" s="268"/>
      <c r="N570" s="269" t="s">
        <v>1</v>
      </c>
      <c r="O570" s="213" t="s">
        <v>43</v>
      </c>
      <c r="P570" s="214">
        <f>I570+J570</f>
        <v>0</v>
      </c>
      <c r="Q570" s="214">
        <f>ROUND(I570*H570,2)</f>
        <v>0</v>
      </c>
      <c r="R570" s="214">
        <f>ROUND(J570*H570,2)</f>
        <v>0</v>
      </c>
      <c r="S570" s="77"/>
      <c r="T570" s="215">
        <f>S570*H570</f>
        <v>0</v>
      </c>
      <c r="U570" s="215">
        <v>0.001</v>
      </c>
      <c r="V570" s="215">
        <f>U570*H570</f>
        <v>0.0047999999999999996</v>
      </c>
      <c r="W570" s="215">
        <v>0</v>
      </c>
      <c r="X570" s="216">
        <f>W570*H570</f>
        <v>0</v>
      </c>
      <c r="Y570" s="38"/>
      <c r="Z570" s="38"/>
      <c r="AA570" s="38"/>
      <c r="AB570" s="38"/>
      <c r="AC570" s="38"/>
      <c r="AD570" s="38"/>
      <c r="AE570" s="38"/>
      <c r="AR570" s="217" t="s">
        <v>370</v>
      </c>
      <c r="AT570" s="217" t="s">
        <v>648</v>
      </c>
      <c r="AU570" s="217" t="s">
        <v>89</v>
      </c>
      <c r="AY570" s="19" t="s">
        <v>167</v>
      </c>
      <c r="BE570" s="218">
        <f>IF(O570="základní",K570,0)</f>
        <v>0</v>
      </c>
      <c r="BF570" s="218">
        <f>IF(O570="snížená",K570,0)</f>
        <v>0</v>
      </c>
      <c r="BG570" s="218">
        <f>IF(O570="zákl. přenesená",K570,0)</f>
        <v>0</v>
      </c>
      <c r="BH570" s="218">
        <f>IF(O570="sníž. přenesená",K570,0)</f>
        <v>0</v>
      </c>
      <c r="BI570" s="218">
        <f>IF(O570="nulová",K570,0)</f>
        <v>0</v>
      </c>
      <c r="BJ570" s="19" t="s">
        <v>87</v>
      </c>
      <c r="BK570" s="218">
        <f>ROUND(P570*H570,2)</f>
        <v>0</v>
      </c>
      <c r="BL570" s="19" t="s">
        <v>246</v>
      </c>
      <c r="BM570" s="217" t="s">
        <v>2155</v>
      </c>
    </row>
    <row r="571" s="2" customFormat="1">
      <c r="A571" s="38"/>
      <c r="B571" s="39"/>
      <c r="C571" s="38"/>
      <c r="D571" s="219" t="s">
        <v>177</v>
      </c>
      <c r="E571" s="38"/>
      <c r="F571" s="220" t="s">
        <v>2154</v>
      </c>
      <c r="G571" s="38"/>
      <c r="H571" s="38"/>
      <c r="I571" s="134"/>
      <c r="J571" s="134"/>
      <c r="K571" s="38"/>
      <c r="L571" s="38"/>
      <c r="M571" s="39"/>
      <c r="N571" s="221"/>
      <c r="O571" s="222"/>
      <c r="P571" s="77"/>
      <c r="Q571" s="77"/>
      <c r="R571" s="77"/>
      <c r="S571" s="77"/>
      <c r="T571" s="77"/>
      <c r="U571" s="77"/>
      <c r="V571" s="77"/>
      <c r="W571" s="77"/>
      <c r="X571" s="78"/>
      <c r="Y571" s="38"/>
      <c r="Z571" s="38"/>
      <c r="AA571" s="38"/>
      <c r="AB571" s="38"/>
      <c r="AC571" s="38"/>
      <c r="AD571" s="38"/>
      <c r="AE571" s="38"/>
      <c r="AT571" s="19" t="s">
        <v>177</v>
      </c>
      <c r="AU571" s="19" t="s">
        <v>89</v>
      </c>
    </row>
    <row r="572" s="2" customFormat="1">
      <c r="A572" s="38"/>
      <c r="B572" s="39"/>
      <c r="C572" s="38"/>
      <c r="D572" s="219" t="s">
        <v>189</v>
      </c>
      <c r="E572" s="38"/>
      <c r="F572" s="223" t="s">
        <v>2156</v>
      </c>
      <c r="G572" s="38"/>
      <c r="H572" s="38"/>
      <c r="I572" s="134"/>
      <c r="J572" s="134"/>
      <c r="K572" s="38"/>
      <c r="L572" s="38"/>
      <c r="M572" s="39"/>
      <c r="N572" s="221"/>
      <c r="O572" s="222"/>
      <c r="P572" s="77"/>
      <c r="Q572" s="77"/>
      <c r="R572" s="77"/>
      <c r="S572" s="77"/>
      <c r="T572" s="77"/>
      <c r="U572" s="77"/>
      <c r="V572" s="77"/>
      <c r="W572" s="77"/>
      <c r="X572" s="78"/>
      <c r="Y572" s="38"/>
      <c r="Z572" s="38"/>
      <c r="AA572" s="38"/>
      <c r="AB572" s="38"/>
      <c r="AC572" s="38"/>
      <c r="AD572" s="38"/>
      <c r="AE572" s="38"/>
      <c r="AT572" s="19" t="s">
        <v>189</v>
      </c>
      <c r="AU572" s="19" t="s">
        <v>89</v>
      </c>
    </row>
    <row r="573" s="12" customFormat="1" ht="22.8" customHeight="1">
      <c r="A573" s="12"/>
      <c r="B573" s="190"/>
      <c r="C573" s="12"/>
      <c r="D573" s="191" t="s">
        <v>79</v>
      </c>
      <c r="E573" s="202" t="s">
        <v>2157</v>
      </c>
      <c r="F573" s="202" t="s">
        <v>2158</v>
      </c>
      <c r="G573" s="12"/>
      <c r="H573" s="12"/>
      <c r="I573" s="193"/>
      <c r="J573" s="193"/>
      <c r="K573" s="203">
        <f>BK573</f>
        <v>0</v>
      </c>
      <c r="L573" s="12"/>
      <c r="M573" s="190"/>
      <c r="N573" s="195"/>
      <c r="O573" s="196"/>
      <c r="P573" s="196"/>
      <c r="Q573" s="197">
        <f>SUM(Q574:Q596)</f>
        <v>0</v>
      </c>
      <c r="R573" s="197">
        <f>SUM(R574:R596)</f>
        <v>0</v>
      </c>
      <c r="S573" s="196"/>
      <c r="T573" s="198">
        <f>SUM(T574:T596)</f>
        <v>0</v>
      </c>
      <c r="U573" s="196"/>
      <c r="V573" s="198">
        <f>SUM(V574:V596)</f>
        <v>1.1909999999999998</v>
      </c>
      <c r="W573" s="196"/>
      <c r="X573" s="199">
        <f>SUM(X574:X596)</f>
        <v>0</v>
      </c>
      <c r="Y573" s="12"/>
      <c r="Z573" s="12"/>
      <c r="AA573" s="12"/>
      <c r="AB573" s="12"/>
      <c r="AC573" s="12"/>
      <c r="AD573" s="12"/>
      <c r="AE573" s="12"/>
      <c r="AR573" s="191" t="s">
        <v>89</v>
      </c>
      <c r="AT573" s="200" t="s">
        <v>79</v>
      </c>
      <c r="AU573" s="200" t="s">
        <v>87</v>
      </c>
      <c r="AY573" s="191" t="s">
        <v>167</v>
      </c>
      <c r="BK573" s="201">
        <f>SUM(BK574:BK596)</f>
        <v>0</v>
      </c>
    </row>
    <row r="574" s="2" customFormat="1" ht="24" customHeight="1">
      <c r="A574" s="38"/>
      <c r="B574" s="204"/>
      <c r="C574" s="205" t="s">
        <v>2159</v>
      </c>
      <c r="D574" s="205" t="s">
        <v>170</v>
      </c>
      <c r="E574" s="206" t="s">
        <v>2160</v>
      </c>
      <c r="F574" s="207" t="s">
        <v>2161</v>
      </c>
      <c r="G574" s="208" t="s">
        <v>462</v>
      </c>
      <c r="H574" s="209">
        <v>195.25</v>
      </c>
      <c r="I574" s="210"/>
      <c r="J574" s="210"/>
      <c r="K574" s="211">
        <f>ROUND(P574*H574,2)</f>
        <v>0</v>
      </c>
      <c r="L574" s="207" t="s">
        <v>174</v>
      </c>
      <c r="M574" s="39"/>
      <c r="N574" s="212" t="s">
        <v>1</v>
      </c>
      <c r="O574" s="213" t="s">
        <v>43</v>
      </c>
      <c r="P574" s="214">
        <f>I574+J574</f>
        <v>0</v>
      </c>
      <c r="Q574" s="214">
        <f>ROUND(I574*H574,2)</f>
        <v>0</v>
      </c>
      <c r="R574" s="214">
        <f>ROUND(J574*H574,2)</f>
        <v>0</v>
      </c>
      <c r="S574" s="77"/>
      <c r="T574" s="215">
        <f>S574*H574</f>
        <v>0</v>
      </c>
      <c r="U574" s="215">
        <v>0</v>
      </c>
      <c r="V574" s="215">
        <f>U574*H574</f>
        <v>0</v>
      </c>
      <c r="W574" s="215">
        <v>0</v>
      </c>
      <c r="X574" s="216">
        <f>W574*H574</f>
        <v>0</v>
      </c>
      <c r="Y574" s="38"/>
      <c r="Z574" s="38"/>
      <c r="AA574" s="38"/>
      <c r="AB574" s="38"/>
      <c r="AC574" s="38"/>
      <c r="AD574" s="38"/>
      <c r="AE574" s="38"/>
      <c r="AR574" s="217" t="s">
        <v>246</v>
      </c>
      <c r="AT574" s="217" t="s">
        <v>170</v>
      </c>
      <c r="AU574" s="217" t="s">
        <v>89</v>
      </c>
      <c r="AY574" s="19" t="s">
        <v>167</v>
      </c>
      <c r="BE574" s="218">
        <f>IF(O574="základní",K574,0)</f>
        <v>0</v>
      </c>
      <c r="BF574" s="218">
        <f>IF(O574="snížená",K574,0)</f>
        <v>0</v>
      </c>
      <c r="BG574" s="218">
        <f>IF(O574="zákl. přenesená",K574,0)</f>
        <v>0</v>
      </c>
      <c r="BH574" s="218">
        <f>IF(O574="sníž. přenesená",K574,0)</f>
        <v>0</v>
      </c>
      <c r="BI574" s="218">
        <f>IF(O574="nulová",K574,0)</f>
        <v>0</v>
      </c>
      <c r="BJ574" s="19" t="s">
        <v>87</v>
      </c>
      <c r="BK574" s="218">
        <f>ROUND(P574*H574,2)</f>
        <v>0</v>
      </c>
      <c r="BL574" s="19" t="s">
        <v>246</v>
      </c>
      <c r="BM574" s="217" t="s">
        <v>2162</v>
      </c>
    </row>
    <row r="575" s="2" customFormat="1">
      <c r="A575" s="38"/>
      <c r="B575" s="39"/>
      <c r="C575" s="38"/>
      <c r="D575" s="219" t="s">
        <v>177</v>
      </c>
      <c r="E575" s="38"/>
      <c r="F575" s="220" t="s">
        <v>2163</v>
      </c>
      <c r="G575" s="38"/>
      <c r="H575" s="38"/>
      <c r="I575" s="134"/>
      <c r="J575" s="134"/>
      <c r="K575" s="38"/>
      <c r="L575" s="38"/>
      <c r="M575" s="39"/>
      <c r="N575" s="221"/>
      <c r="O575" s="222"/>
      <c r="P575" s="77"/>
      <c r="Q575" s="77"/>
      <c r="R575" s="77"/>
      <c r="S575" s="77"/>
      <c r="T575" s="77"/>
      <c r="U575" s="77"/>
      <c r="V575" s="77"/>
      <c r="W575" s="77"/>
      <c r="X575" s="78"/>
      <c r="Y575" s="38"/>
      <c r="Z575" s="38"/>
      <c r="AA575" s="38"/>
      <c r="AB575" s="38"/>
      <c r="AC575" s="38"/>
      <c r="AD575" s="38"/>
      <c r="AE575" s="38"/>
      <c r="AT575" s="19" t="s">
        <v>177</v>
      </c>
      <c r="AU575" s="19" t="s">
        <v>89</v>
      </c>
    </row>
    <row r="576" s="13" customFormat="1">
      <c r="A576" s="13"/>
      <c r="B576" s="228"/>
      <c r="C576" s="13"/>
      <c r="D576" s="219" t="s">
        <v>291</v>
      </c>
      <c r="E576" s="229" t="s">
        <v>1</v>
      </c>
      <c r="F576" s="230" t="s">
        <v>2164</v>
      </c>
      <c r="G576" s="13"/>
      <c r="H576" s="231">
        <v>120.75</v>
      </c>
      <c r="I576" s="232"/>
      <c r="J576" s="232"/>
      <c r="K576" s="13"/>
      <c r="L576" s="13"/>
      <c r="M576" s="228"/>
      <c r="N576" s="233"/>
      <c r="O576" s="234"/>
      <c r="P576" s="234"/>
      <c r="Q576" s="234"/>
      <c r="R576" s="234"/>
      <c r="S576" s="234"/>
      <c r="T576" s="234"/>
      <c r="U576" s="234"/>
      <c r="V576" s="234"/>
      <c r="W576" s="234"/>
      <c r="X576" s="235"/>
      <c r="Y576" s="13"/>
      <c r="Z576" s="13"/>
      <c r="AA576" s="13"/>
      <c r="AB576" s="13"/>
      <c r="AC576" s="13"/>
      <c r="AD576" s="13"/>
      <c r="AE576" s="13"/>
      <c r="AT576" s="229" t="s">
        <v>291</v>
      </c>
      <c r="AU576" s="229" t="s">
        <v>89</v>
      </c>
      <c r="AV576" s="13" t="s">
        <v>89</v>
      </c>
      <c r="AW576" s="13" t="s">
        <v>4</v>
      </c>
      <c r="AX576" s="13" t="s">
        <v>80</v>
      </c>
      <c r="AY576" s="229" t="s">
        <v>167</v>
      </c>
    </row>
    <row r="577" s="13" customFormat="1">
      <c r="A577" s="13"/>
      <c r="B577" s="228"/>
      <c r="C577" s="13"/>
      <c r="D577" s="219" t="s">
        <v>291</v>
      </c>
      <c r="E577" s="229" t="s">
        <v>1</v>
      </c>
      <c r="F577" s="230" t="s">
        <v>2165</v>
      </c>
      <c r="G577" s="13"/>
      <c r="H577" s="231">
        <v>49.899999999999999</v>
      </c>
      <c r="I577" s="232"/>
      <c r="J577" s="232"/>
      <c r="K577" s="13"/>
      <c r="L577" s="13"/>
      <c r="M577" s="228"/>
      <c r="N577" s="233"/>
      <c r="O577" s="234"/>
      <c r="P577" s="234"/>
      <c r="Q577" s="234"/>
      <c r="R577" s="234"/>
      <c r="S577" s="234"/>
      <c r="T577" s="234"/>
      <c r="U577" s="234"/>
      <c r="V577" s="234"/>
      <c r="W577" s="234"/>
      <c r="X577" s="235"/>
      <c r="Y577" s="13"/>
      <c r="Z577" s="13"/>
      <c r="AA577" s="13"/>
      <c r="AB577" s="13"/>
      <c r="AC577" s="13"/>
      <c r="AD577" s="13"/>
      <c r="AE577" s="13"/>
      <c r="AT577" s="229" t="s">
        <v>291</v>
      </c>
      <c r="AU577" s="229" t="s">
        <v>89</v>
      </c>
      <c r="AV577" s="13" t="s">
        <v>89</v>
      </c>
      <c r="AW577" s="13" t="s">
        <v>4</v>
      </c>
      <c r="AX577" s="13" t="s">
        <v>80</v>
      </c>
      <c r="AY577" s="229" t="s">
        <v>167</v>
      </c>
    </row>
    <row r="578" s="13" customFormat="1">
      <c r="A578" s="13"/>
      <c r="B578" s="228"/>
      <c r="C578" s="13"/>
      <c r="D578" s="219" t="s">
        <v>291</v>
      </c>
      <c r="E578" s="229" t="s">
        <v>1</v>
      </c>
      <c r="F578" s="230" t="s">
        <v>2166</v>
      </c>
      <c r="G578" s="13"/>
      <c r="H578" s="231">
        <v>24.600000000000001</v>
      </c>
      <c r="I578" s="232"/>
      <c r="J578" s="232"/>
      <c r="K578" s="13"/>
      <c r="L578" s="13"/>
      <c r="M578" s="228"/>
      <c r="N578" s="233"/>
      <c r="O578" s="234"/>
      <c r="P578" s="234"/>
      <c r="Q578" s="234"/>
      <c r="R578" s="234"/>
      <c r="S578" s="234"/>
      <c r="T578" s="234"/>
      <c r="U578" s="234"/>
      <c r="V578" s="234"/>
      <c r="W578" s="234"/>
      <c r="X578" s="235"/>
      <c r="Y578" s="13"/>
      <c r="Z578" s="13"/>
      <c r="AA578" s="13"/>
      <c r="AB578" s="13"/>
      <c r="AC578" s="13"/>
      <c r="AD578" s="13"/>
      <c r="AE578" s="13"/>
      <c r="AT578" s="229" t="s">
        <v>291</v>
      </c>
      <c r="AU578" s="229" t="s">
        <v>89</v>
      </c>
      <c r="AV578" s="13" t="s">
        <v>89</v>
      </c>
      <c r="AW578" s="13" t="s">
        <v>4</v>
      </c>
      <c r="AX578" s="13" t="s">
        <v>80</v>
      </c>
      <c r="AY578" s="229" t="s">
        <v>167</v>
      </c>
    </row>
    <row r="579" s="14" customFormat="1">
      <c r="A579" s="14"/>
      <c r="B579" s="236"/>
      <c r="C579" s="14"/>
      <c r="D579" s="219" t="s">
        <v>291</v>
      </c>
      <c r="E579" s="237" t="s">
        <v>1</v>
      </c>
      <c r="F579" s="238" t="s">
        <v>294</v>
      </c>
      <c r="G579" s="14"/>
      <c r="H579" s="239">
        <v>195.25</v>
      </c>
      <c r="I579" s="240"/>
      <c r="J579" s="240"/>
      <c r="K579" s="14"/>
      <c r="L579" s="14"/>
      <c r="M579" s="236"/>
      <c r="N579" s="241"/>
      <c r="O579" s="242"/>
      <c r="P579" s="242"/>
      <c r="Q579" s="242"/>
      <c r="R579" s="242"/>
      <c r="S579" s="242"/>
      <c r="T579" s="242"/>
      <c r="U579" s="242"/>
      <c r="V579" s="242"/>
      <c r="W579" s="242"/>
      <c r="X579" s="243"/>
      <c r="Y579" s="14"/>
      <c r="Z579" s="14"/>
      <c r="AA579" s="14"/>
      <c r="AB579" s="14"/>
      <c r="AC579" s="14"/>
      <c r="AD579" s="14"/>
      <c r="AE579" s="14"/>
      <c r="AT579" s="237" t="s">
        <v>291</v>
      </c>
      <c r="AU579" s="237" t="s">
        <v>89</v>
      </c>
      <c r="AV579" s="14" t="s">
        <v>185</v>
      </c>
      <c r="AW579" s="14" t="s">
        <v>4</v>
      </c>
      <c r="AX579" s="14" t="s">
        <v>87</v>
      </c>
      <c r="AY579" s="237" t="s">
        <v>167</v>
      </c>
    </row>
    <row r="580" s="2" customFormat="1" ht="24" customHeight="1">
      <c r="A580" s="38"/>
      <c r="B580" s="204"/>
      <c r="C580" s="260" t="s">
        <v>2167</v>
      </c>
      <c r="D580" s="260" t="s">
        <v>648</v>
      </c>
      <c r="E580" s="261" t="s">
        <v>2168</v>
      </c>
      <c r="F580" s="262" t="s">
        <v>2169</v>
      </c>
      <c r="G580" s="263" t="s">
        <v>344</v>
      </c>
      <c r="H580" s="264">
        <v>1.1759999999999999</v>
      </c>
      <c r="I580" s="265"/>
      <c r="J580" s="266"/>
      <c r="K580" s="267">
        <f>ROUND(P580*H580,2)</f>
        <v>0</v>
      </c>
      <c r="L580" s="262" t="s">
        <v>174</v>
      </c>
      <c r="M580" s="268"/>
      <c r="N580" s="269" t="s">
        <v>1</v>
      </c>
      <c r="O580" s="213" t="s">
        <v>43</v>
      </c>
      <c r="P580" s="214">
        <f>I580+J580</f>
        <v>0</v>
      </c>
      <c r="Q580" s="214">
        <f>ROUND(I580*H580,2)</f>
        <v>0</v>
      </c>
      <c r="R580" s="214">
        <f>ROUND(J580*H580,2)</f>
        <v>0</v>
      </c>
      <c r="S580" s="77"/>
      <c r="T580" s="215">
        <f>S580*H580</f>
        <v>0</v>
      </c>
      <c r="U580" s="215">
        <v>1</v>
      </c>
      <c r="V580" s="215">
        <f>U580*H580</f>
        <v>1.1759999999999999</v>
      </c>
      <c r="W580" s="215">
        <v>0</v>
      </c>
      <c r="X580" s="216">
        <f>W580*H580</f>
        <v>0</v>
      </c>
      <c r="Y580" s="38"/>
      <c r="Z580" s="38"/>
      <c r="AA580" s="38"/>
      <c r="AB580" s="38"/>
      <c r="AC580" s="38"/>
      <c r="AD580" s="38"/>
      <c r="AE580" s="38"/>
      <c r="AR580" s="217" t="s">
        <v>370</v>
      </c>
      <c r="AT580" s="217" t="s">
        <v>648</v>
      </c>
      <c r="AU580" s="217" t="s">
        <v>89</v>
      </c>
      <c r="AY580" s="19" t="s">
        <v>167</v>
      </c>
      <c r="BE580" s="218">
        <f>IF(O580="základní",K580,0)</f>
        <v>0</v>
      </c>
      <c r="BF580" s="218">
        <f>IF(O580="snížená",K580,0)</f>
        <v>0</v>
      </c>
      <c r="BG580" s="218">
        <f>IF(O580="zákl. přenesená",K580,0)</f>
        <v>0</v>
      </c>
      <c r="BH580" s="218">
        <f>IF(O580="sníž. přenesená",K580,0)</f>
        <v>0</v>
      </c>
      <c r="BI580" s="218">
        <f>IF(O580="nulová",K580,0)</f>
        <v>0</v>
      </c>
      <c r="BJ580" s="19" t="s">
        <v>87</v>
      </c>
      <c r="BK580" s="218">
        <f>ROUND(P580*H580,2)</f>
        <v>0</v>
      </c>
      <c r="BL580" s="19" t="s">
        <v>246</v>
      </c>
      <c r="BM580" s="217" t="s">
        <v>2170</v>
      </c>
    </row>
    <row r="581" s="2" customFormat="1">
      <c r="A581" s="38"/>
      <c r="B581" s="39"/>
      <c r="C581" s="38"/>
      <c r="D581" s="219" t="s">
        <v>177</v>
      </c>
      <c r="E581" s="38"/>
      <c r="F581" s="220" t="s">
        <v>2169</v>
      </c>
      <c r="G581" s="38"/>
      <c r="H581" s="38"/>
      <c r="I581" s="134"/>
      <c r="J581" s="134"/>
      <c r="K581" s="38"/>
      <c r="L581" s="38"/>
      <c r="M581" s="39"/>
      <c r="N581" s="221"/>
      <c r="O581" s="222"/>
      <c r="P581" s="77"/>
      <c r="Q581" s="77"/>
      <c r="R581" s="77"/>
      <c r="S581" s="77"/>
      <c r="T581" s="77"/>
      <c r="U581" s="77"/>
      <c r="V581" s="77"/>
      <c r="W581" s="77"/>
      <c r="X581" s="78"/>
      <c r="Y581" s="38"/>
      <c r="Z581" s="38"/>
      <c r="AA581" s="38"/>
      <c r="AB581" s="38"/>
      <c r="AC581" s="38"/>
      <c r="AD581" s="38"/>
      <c r="AE581" s="38"/>
      <c r="AT581" s="19" t="s">
        <v>177</v>
      </c>
      <c r="AU581" s="19" t="s">
        <v>89</v>
      </c>
    </row>
    <row r="582" s="2" customFormat="1">
      <c r="A582" s="38"/>
      <c r="B582" s="39"/>
      <c r="C582" s="38"/>
      <c r="D582" s="219" t="s">
        <v>189</v>
      </c>
      <c r="E582" s="38"/>
      <c r="F582" s="223" t="s">
        <v>2171</v>
      </c>
      <c r="G582" s="38"/>
      <c r="H582" s="38"/>
      <c r="I582" s="134"/>
      <c r="J582" s="134"/>
      <c r="K582" s="38"/>
      <c r="L582" s="38"/>
      <c r="M582" s="39"/>
      <c r="N582" s="221"/>
      <c r="O582" s="222"/>
      <c r="P582" s="77"/>
      <c r="Q582" s="77"/>
      <c r="R582" s="77"/>
      <c r="S582" s="77"/>
      <c r="T582" s="77"/>
      <c r="U582" s="77"/>
      <c r="V582" s="77"/>
      <c r="W582" s="77"/>
      <c r="X582" s="78"/>
      <c r="Y582" s="38"/>
      <c r="Z582" s="38"/>
      <c r="AA582" s="38"/>
      <c r="AB582" s="38"/>
      <c r="AC582" s="38"/>
      <c r="AD582" s="38"/>
      <c r="AE582" s="38"/>
      <c r="AT582" s="19" t="s">
        <v>189</v>
      </c>
      <c r="AU582" s="19" t="s">
        <v>89</v>
      </c>
    </row>
    <row r="583" s="13" customFormat="1">
      <c r="A583" s="13"/>
      <c r="B583" s="228"/>
      <c r="C583" s="13"/>
      <c r="D583" s="219" t="s">
        <v>291</v>
      </c>
      <c r="E583" s="229" t="s">
        <v>1</v>
      </c>
      <c r="F583" s="230" t="s">
        <v>2172</v>
      </c>
      <c r="G583" s="13"/>
      <c r="H583" s="231">
        <v>0.18099999999999999</v>
      </c>
      <c r="I583" s="232"/>
      <c r="J583" s="232"/>
      <c r="K583" s="13"/>
      <c r="L583" s="13"/>
      <c r="M583" s="228"/>
      <c r="N583" s="233"/>
      <c r="O583" s="234"/>
      <c r="P583" s="234"/>
      <c r="Q583" s="234"/>
      <c r="R583" s="234"/>
      <c r="S583" s="234"/>
      <c r="T583" s="234"/>
      <c r="U583" s="234"/>
      <c r="V583" s="234"/>
      <c r="W583" s="234"/>
      <c r="X583" s="235"/>
      <c r="Y583" s="13"/>
      <c r="Z583" s="13"/>
      <c r="AA583" s="13"/>
      <c r="AB583" s="13"/>
      <c r="AC583" s="13"/>
      <c r="AD583" s="13"/>
      <c r="AE583" s="13"/>
      <c r="AT583" s="229" t="s">
        <v>291</v>
      </c>
      <c r="AU583" s="229" t="s">
        <v>89</v>
      </c>
      <c r="AV583" s="13" t="s">
        <v>89</v>
      </c>
      <c r="AW583" s="13" t="s">
        <v>4</v>
      </c>
      <c r="AX583" s="13" t="s">
        <v>80</v>
      </c>
      <c r="AY583" s="229" t="s">
        <v>167</v>
      </c>
    </row>
    <row r="584" s="13" customFormat="1">
      <c r="A584" s="13"/>
      <c r="B584" s="228"/>
      <c r="C584" s="13"/>
      <c r="D584" s="219" t="s">
        <v>291</v>
      </c>
      <c r="E584" s="229" t="s">
        <v>1</v>
      </c>
      <c r="F584" s="230" t="s">
        <v>2173</v>
      </c>
      <c r="G584" s="13"/>
      <c r="H584" s="231">
        <v>0.20000000000000001</v>
      </c>
      <c r="I584" s="232"/>
      <c r="J584" s="232"/>
      <c r="K584" s="13"/>
      <c r="L584" s="13"/>
      <c r="M584" s="228"/>
      <c r="N584" s="233"/>
      <c r="O584" s="234"/>
      <c r="P584" s="234"/>
      <c r="Q584" s="234"/>
      <c r="R584" s="234"/>
      <c r="S584" s="234"/>
      <c r="T584" s="234"/>
      <c r="U584" s="234"/>
      <c r="V584" s="234"/>
      <c r="W584" s="234"/>
      <c r="X584" s="235"/>
      <c r="Y584" s="13"/>
      <c r="Z584" s="13"/>
      <c r="AA584" s="13"/>
      <c r="AB584" s="13"/>
      <c r="AC584" s="13"/>
      <c r="AD584" s="13"/>
      <c r="AE584" s="13"/>
      <c r="AT584" s="229" t="s">
        <v>291</v>
      </c>
      <c r="AU584" s="229" t="s">
        <v>89</v>
      </c>
      <c r="AV584" s="13" t="s">
        <v>89</v>
      </c>
      <c r="AW584" s="13" t="s">
        <v>4</v>
      </c>
      <c r="AX584" s="13" t="s">
        <v>80</v>
      </c>
      <c r="AY584" s="229" t="s">
        <v>167</v>
      </c>
    </row>
    <row r="585" s="13" customFormat="1">
      <c r="A585" s="13"/>
      <c r="B585" s="228"/>
      <c r="C585" s="13"/>
      <c r="D585" s="219" t="s">
        <v>291</v>
      </c>
      <c r="E585" s="229" t="s">
        <v>1</v>
      </c>
      <c r="F585" s="230" t="s">
        <v>2174</v>
      </c>
      <c r="G585" s="13"/>
      <c r="H585" s="231">
        <v>0.51400000000000001</v>
      </c>
      <c r="I585" s="232"/>
      <c r="J585" s="232"/>
      <c r="K585" s="13"/>
      <c r="L585" s="13"/>
      <c r="M585" s="228"/>
      <c r="N585" s="233"/>
      <c r="O585" s="234"/>
      <c r="P585" s="234"/>
      <c r="Q585" s="234"/>
      <c r="R585" s="234"/>
      <c r="S585" s="234"/>
      <c r="T585" s="234"/>
      <c r="U585" s="234"/>
      <c r="V585" s="234"/>
      <c r="W585" s="234"/>
      <c r="X585" s="235"/>
      <c r="Y585" s="13"/>
      <c r="Z585" s="13"/>
      <c r="AA585" s="13"/>
      <c r="AB585" s="13"/>
      <c r="AC585" s="13"/>
      <c r="AD585" s="13"/>
      <c r="AE585" s="13"/>
      <c r="AT585" s="229" t="s">
        <v>291</v>
      </c>
      <c r="AU585" s="229" t="s">
        <v>89</v>
      </c>
      <c r="AV585" s="13" t="s">
        <v>89</v>
      </c>
      <c r="AW585" s="13" t="s">
        <v>4</v>
      </c>
      <c r="AX585" s="13" t="s">
        <v>80</v>
      </c>
      <c r="AY585" s="229" t="s">
        <v>167</v>
      </c>
    </row>
    <row r="586" s="13" customFormat="1">
      <c r="A586" s="13"/>
      <c r="B586" s="228"/>
      <c r="C586" s="13"/>
      <c r="D586" s="219" t="s">
        <v>291</v>
      </c>
      <c r="E586" s="229" t="s">
        <v>1</v>
      </c>
      <c r="F586" s="230" t="s">
        <v>2175</v>
      </c>
      <c r="G586" s="13"/>
      <c r="H586" s="231">
        <v>0.081000000000000003</v>
      </c>
      <c r="I586" s="232"/>
      <c r="J586" s="232"/>
      <c r="K586" s="13"/>
      <c r="L586" s="13"/>
      <c r="M586" s="228"/>
      <c r="N586" s="233"/>
      <c r="O586" s="234"/>
      <c r="P586" s="234"/>
      <c r="Q586" s="234"/>
      <c r="R586" s="234"/>
      <c r="S586" s="234"/>
      <c r="T586" s="234"/>
      <c r="U586" s="234"/>
      <c r="V586" s="234"/>
      <c r="W586" s="234"/>
      <c r="X586" s="235"/>
      <c r="Y586" s="13"/>
      <c r="Z586" s="13"/>
      <c r="AA586" s="13"/>
      <c r="AB586" s="13"/>
      <c r="AC586" s="13"/>
      <c r="AD586" s="13"/>
      <c r="AE586" s="13"/>
      <c r="AT586" s="229" t="s">
        <v>291</v>
      </c>
      <c r="AU586" s="229" t="s">
        <v>89</v>
      </c>
      <c r="AV586" s="13" t="s">
        <v>89</v>
      </c>
      <c r="AW586" s="13" t="s">
        <v>4</v>
      </c>
      <c r="AX586" s="13" t="s">
        <v>80</v>
      </c>
      <c r="AY586" s="229" t="s">
        <v>167</v>
      </c>
    </row>
    <row r="587" s="13" customFormat="1">
      <c r="A587" s="13"/>
      <c r="B587" s="228"/>
      <c r="C587" s="13"/>
      <c r="D587" s="219" t="s">
        <v>291</v>
      </c>
      <c r="E587" s="229" t="s">
        <v>1</v>
      </c>
      <c r="F587" s="230" t="s">
        <v>2176</v>
      </c>
      <c r="G587" s="13"/>
      <c r="H587" s="231">
        <v>0.20000000000000001</v>
      </c>
      <c r="I587" s="232"/>
      <c r="J587" s="232"/>
      <c r="K587" s="13"/>
      <c r="L587" s="13"/>
      <c r="M587" s="228"/>
      <c r="N587" s="233"/>
      <c r="O587" s="234"/>
      <c r="P587" s="234"/>
      <c r="Q587" s="234"/>
      <c r="R587" s="234"/>
      <c r="S587" s="234"/>
      <c r="T587" s="234"/>
      <c r="U587" s="234"/>
      <c r="V587" s="234"/>
      <c r="W587" s="234"/>
      <c r="X587" s="235"/>
      <c r="Y587" s="13"/>
      <c r="Z587" s="13"/>
      <c r="AA587" s="13"/>
      <c r="AB587" s="13"/>
      <c r="AC587" s="13"/>
      <c r="AD587" s="13"/>
      <c r="AE587" s="13"/>
      <c r="AT587" s="229" t="s">
        <v>291</v>
      </c>
      <c r="AU587" s="229" t="s">
        <v>89</v>
      </c>
      <c r="AV587" s="13" t="s">
        <v>89</v>
      </c>
      <c r="AW587" s="13" t="s">
        <v>4</v>
      </c>
      <c r="AX587" s="13" t="s">
        <v>80</v>
      </c>
      <c r="AY587" s="229" t="s">
        <v>167</v>
      </c>
    </row>
    <row r="588" s="14" customFormat="1">
      <c r="A588" s="14"/>
      <c r="B588" s="236"/>
      <c r="C588" s="14"/>
      <c r="D588" s="219" t="s">
        <v>291</v>
      </c>
      <c r="E588" s="237" t="s">
        <v>1</v>
      </c>
      <c r="F588" s="238" t="s">
        <v>294</v>
      </c>
      <c r="G588" s="14"/>
      <c r="H588" s="239">
        <v>1.1759999999999999</v>
      </c>
      <c r="I588" s="240"/>
      <c r="J588" s="240"/>
      <c r="K588" s="14"/>
      <c r="L588" s="14"/>
      <c r="M588" s="236"/>
      <c r="N588" s="241"/>
      <c r="O588" s="242"/>
      <c r="P588" s="242"/>
      <c r="Q588" s="242"/>
      <c r="R588" s="242"/>
      <c r="S588" s="242"/>
      <c r="T588" s="242"/>
      <c r="U588" s="242"/>
      <c r="V588" s="242"/>
      <c r="W588" s="242"/>
      <c r="X588" s="243"/>
      <c r="Y588" s="14"/>
      <c r="Z588" s="14"/>
      <c r="AA588" s="14"/>
      <c r="AB588" s="14"/>
      <c r="AC588" s="14"/>
      <c r="AD588" s="14"/>
      <c r="AE588" s="14"/>
      <c r="AT588" s="237" t="s">
        <v>291</v>
      </c>
      <c r="AU588" s="237" t="s">
        <v>89</v>
      </c>
      <c r="AV588" s="14" t="s">
        <v>185</v>
      </c>
      <c r="AW588" s="14" t="s">
        <v>4</v>
      </c>
      <c r="AX588" s="14" t="s">
        <v>87</v>
      </c>
      <c r="AY588" s="237" t="s">
        <v>167</v>
      </c>
    </row>
    <row r="589" s="2" customFormat="1" ht="24" customHeight="1">
      <c r="A589" s="38"/>
      <c r="B589" s="204"/>
      <c r="C589" s="205" t="s">
        <v>2177</v>
      </c>
      <c r="D589" s="205" t="s">
        <v>170</v>
      </c>
      <c r="E589" s="206" t="s">
        <v>2160</v>
      </c>
      <c r="F589" s="207" t="s">
        <v>2161</v>
      </c>
      <c r="G589" s="208" t="s">
        <v>462</v>
      </c>
      <c r="H589" s="209">
        <v>10</v>
      </c>
      <c r="I589" s="210"/>
      <c r="J589" s="210"/>
      <c r="K589" s="211">
        <f>ROUND(P589*H589,2)</f>
        <v>0</v>
      </c>
      <c r="L589" s="207" t="s">
        <v>174</v>
      </c>
      <c r="M589" s="39"/>
      <c r="N589" s="212" t="s">
        <v>1</v>
      </c>
      <c r="O589" s="213" t="s">
        <v>43</v>
      </c>
      <c r="P589" s="214">
        <f>I589+J589</f>
        <v>0</v>
      </c>
      <c r="Q589" s="214">
        <f>ROUND(I589*H589,2)</f>
        <v>0</v>
      </c>
      <c r="R589" s="214">
        <f>ROUND(J589*H589,2)</f>
        <v>0</v>
      </c>
      <c r="S589" s="77"/>
      <c r="T589" s="215">
        <f>S589*H589</f>
        <v>0</v>
      </c>
      <c r="U589" s="215">
        <v>0</v>
      </c>
      <c r="V589" s="215">
        <f>U589*H589</f>
        <v>0</v>
      </c>
      <c r="W589" s="215">
        <v>0</v>
      </c>
      <c r="X589" s="216">
        <f>W589*H589</f>
        <v>0</v>
      </c>
      <c r="Y589" s="38"/>
      <c r="Z589" s="38"/>
      <c r="AA589" s="38"/>
      <c r="AB589" s="38"/>
      <c r="AC589" s="38"/>
      <c r="AD589" s="38"/>
      <c r="AE589" s="38"/>
      <c r="AR589" s="217" t="s">
        <v>246</v>
      </c>
      <c r="AT589" s="217" t="s">
        <v>170</v>
      </c>
      <c r="AU589" s="217" t="s">
        <v>89</v>
      </c>
      <c r="AY589" s="19" t="s">
        <v>167</v>
      </c>
      <c r="BE589" s="218">
        <f>IF(O589="základní",K589,0)</f>
        <v>0</v>
      </c>
      <c r="BF589" s="218">
        <f>IF(O589="snížená",K589,0)</f>
        <v>0</v>
      </c>
      <c r="BG589" s="218">
        <f>IF(O589="zákl. přenesená",K589,0)</f>
        <v>0</v>
      </c>
      <c r="BH589" s="218">
        <f>IF(O589="sníž. přenesená",K589,0)</f>
        <v>0</v>
      </c>
      <c r="BI589" s="218">
        <f>IF(O589="nulová",K589,0)</f>
        <v>0</v>
      </c>
      <c r="BJ589" s="19" t="s">
        <v>87</v>
      </c>
      <c r="BK589" s="218">
        <f>ROUND(P589*H589,2)</f>
        <v>0</v>
      </c>
      <c r="BL589" s="19" t="s">
        <v>246</v>
      </c>
      <c r="BM589" s="217" t="s">
        <v>2178</v>
      </c>
    </row>
    <row r="590" s="2" customFormat="1">
      <c r="A590" s="38"/>
      <c r="B590" s="39"/>
      <c r="C590" s="38"/>
      <c r="D590" s="219" t="s">
        <v>177</v>
      </c>
      <c r="E590" s="38"/>
      <c r="F590" s="220" t="s">
        <v>2163</v>
      </c>
      <c r="G590" s="38"/>
      <c r="H590" s="38"/>
      <c r="I590" s="134"/>
      <c r="J590" s="134"/>
      <c r="K590" s="38"/>
      <c r="L590" s="38"/>
      <c r="M590" s="39"/>
      <c r="N590" s="221"/>
      <c r="O590" s="222"/>
      <c r="P590" s="77"/>
      <c r="Q590" s="77"/>
      <c r="R590" s="77"/>
      <c r="S590" s="77"/>
      <c r="T590" s="77"/>
      <c r="U590" s="77"/>
      <c r="V590" s="77"/>
      <c r="W590" s="77"/>
      <c r="X590" s="78"/>
      <c r="Y590" s="38"/>
      <c r="Z590" s="38"/>
      <c r="AA590" s="38"/>
      <c r="AB590" s="38"/>
      <c r="AC590" s="38"/>
      <c r="AD590" s="38"/>
      <c r="AE590" s="38"/>
      <c r="AT590" s="19" t="s">
        <v>177</v>
      </c>
      <c r="AU590" s="19" t="s">
        <v>89</v>
      </c>
    </row>
    <row r="591" s="13" customFormat="1">
      <c r="A591" s="13"/>
      <c r="B591" s="228"/>
      <c r="C591" s="13"/>
      <c r="D591" s="219" t="s">
        <v>291</v>
      </c>
      <c r="E591" s="229" t="s">
        <v>1</v>
      </c>
      <c r="F591" s="230" t="s">
        <v>2179</v>
      </c>
      <c r="G591" s="13"/>
      <c r="H591" s="231">
        <v>10</v>
      </c>
      <c r="I591" s="232"/>
      <c r="J591" s="232"/>
      <c r="K591" s="13"/>
      <c r="L591" s="13"/>
      <c r="M591" s="228"/>
      <c r="N591" s="233"/>
      <c r="O591" s="234"/>
      <c r="P591" s="234"/>
      <c r="Q591" s="234"/>
      <c r="R591" s="234"/>
      <c r="S591" s="234"/>
      <c r="T591" s="234"/>
      <c r="U591" s="234"/>
      <c r="V591" s="234"/>
      <c r="W591" s="234"/>
      <c r="X591" s="235"/>
      <c r="Y591" s="13"/>
      <c r="Z591" s="13"/>
      <c r="AA591" s="13"/>
      <c r="AB591" s="13"/>
      <c r="AC591" s="13"/>
      <c r="AD591" s="13"/>
      <c r="AE591" s="13"/>
      <c r="AT591" s="229" t="s">
        <v>291</v>
      </c>
      <c r="AU591" s="229" t="s">
        <v>89</v>
      </c>
      <c r="AV591" s="13" t="s">
        <v>89</v>
      </c>
      <c r="AW591" s="13" t="s">
        <v>4</v>
      </c>
      <c r="AX591" s="13" t="s">
        <v>87</v>
      </c>
      <c r="AY591" s="229" t="s">
        <v>167</v>
      </c>
    </row>
    <row r="592" s="2" customFormat="1" ht="24" customHeight="1">
      <c r="A592" s="38"/>
      <c r="B592" s="204"/>
      <c r="C592" s="260" t="s">
        <v>2180</v>
      </c>
      <c r="D592" s="260" t="s">
        <v>648</v>
      </c>
      <c r="E592" s="261" t="s">
        <v>2181</v>
      </c>
      <c r="F592" s="262" t="s">
        <v>2182</v>
      </c>
      <c r="G592" s="263" t="s">
        <v>1218</v>
      </c>
      <c r="H592" s="264">
        <v>15</v>
      </c>
      <c r="I592" s="265"/>
      <c r="J592" s="266"/>
      <c r="K592" s="267">
        <f>ROUND(P592*H592,2)</f>
        <v>0</v>
      </c>
      <c r="L592" s="262" t="s">
        <v>174</v>
      </c>
      <c r="M592" s="268"/>
      <c r="N592" s="269" t="s">
        <v>1</v>
      </c>
      <c r="O592" s="213" t="s">
        <v>43</v>
      </c>
      <c r="P592" s="214">
        <f>I592+J592</f>
        <v>0</v>
      </c>
      <c r="Q592" s="214">
        <f>ROUND(I592*H592,2)</f>
        <v>0</v>
      </c>
      <c r="R592" s="214">
        <f>ROUND(J592*H592,2)</f>
        <v>0</v>
      </c>
      <c r="S592" s="77"/>
      <c r="T592" s="215">
        <f>S592*H592</f>
        <v>0</v>
      </c>
      <c r="U592" s="215">
        <v>0.001</v>
      </c>
      <c r="V592" s="215">
        <f>U592*H592</f>
        <v>0.014999999999999999</v>
      </c>
      <c r="W592" s="215">
        <v>0</v>
      </c>
      <c r="X592" s="216">
        <f>W592*H592</f>
        <v>0</v>
      </c>
      <c r="Y592" s="38"/>
      <c r="Z592" s="38"/>
      <c r="AA592" s="38"/>
      <c r="AB592" s="38"/>
      <c r="AC592" s="38"/>
      <c r="AD592" s="38"/>
      <c r="AE592" s="38"/>
      <c r="AR592" s="217" t="s">
        <v>370</v>
      </c>
      <c r="AT592" s="217" t="s">
        <v>648</v>
      </c>
      <c r="AU592" s="217" t="s">
        <v>89</v>
      </c>
      <c r="AY592" s="19" t="s">
        <v>167</v>
      </c>
      <c r="BE592" s="218">
        <f>IF(O592="základní",K592,0)</f>
        <v>0</v>
      </c>
      <c r="BF592" s="218">
        <f>IF(O592="snížená",K592,0)</f>
        <v>0</v>
      </c>
      <c r="BG592" s="218">
        <f>IF(O592="zákl. přenesená",K592,0)</f>
        <v>0</v>
      </c>
      <c r="BH592" s="218">
        <f>IF(O592="sníž. přenesená",K592,0)</f>
        <v>0</v>
      </c>
      <c r="BI592" s="218">
        <f>IF(O592="nulová",K592,0)</f>
        <v>0</v>
      </c>
      <c r="BJ592" s="19" t="s">
        <v>87</v>
      </c>
      <c r="BK592" s="218">
        <f>ROUND(P592*H592,2)</f>
        <v>0</v>
      </c>
      <c r="BL592" s="19" t="s">
        <v>246</v>
      </c>
      <c r="BM592" s="217" t="s">
        <v>2183</v>
      </c>
    </row>
    <row r="593" s="2" customFormat="1">
      <c r="A593" s="38"/>
      <c r="B593" s="39"/>
      <c r="C593" s="38"/>
      <c r="D593" s="219" t="s">
        <v>177</v>
      </c>
      <c r="E593" s="38"/>
      <c r="F593" s="220" t="s">
        <v>2182</v>
      </c>
      <c r="G593" s="38"/>
      <c r="H593" s="38"/>
      <c r="I593" s="134"/>
      <c r="J593" s="134"/>
      <c r="K593" s="38"/>
      <c r="L593" s="38"/>
      <c r="M593" s="39"/>
      <c r="N593" s="221"/>
      <c r="O593" s="222"/>
      <c r="P593" s="77"/>
      <c r="Q593" s="77"/>
      <c r="R593" s="77"/>
      <c r="S593" s="77"/>
      <c r="T593" s="77"/>
      <c r="U593" s="77"/>
      <c r="V593" s="77"/>
      <c r="W593" s="77"/>
      <c r="X593" s="78"/>
      <c r="Y593" s="38"/>
      <c r="Z593" s="38"/>
      <c r="AA593" s="38"/>
      <c r="AB593" s="38"/>
      <c r="AC593" s="38"/>
      <c r="AD593" s="38"/>
      <c r="AE593" s="38"/>
      <c r="AT593" s="19" t="s">
        <v>177</v>
      </c>
      <c r="AU593" s="19" t="s">
        <v>89</v>
      </c>
    </row>
    <row r="594" s="2" customFormat="1" ht="24" customHeight="1">
      <c r="A594" s="38"/>
      <c r="B594" s="204"/>
      <c r="C594" s="205" t="s">
        <v>2184</v>
      </c>
      <c r="D594" s="205" t="s">
        <v>170</v>
      </c>
      <c r="E594" s="206" t="s">
        <v>2185</v>
      </c>
      <c r="F594" s="207" t="s">
        <v>2186</v>
      </c>
      <c r="G594" s="208" t="s">
        <v>344</v>
      </c>
      <c r="H594" s="209">
        <v>1.1910000000000001</v>
      </c>
      <c r="I594" s="210"/>
      <c r="J594" s="210"/>
      <c r="K594" s="211">
        <f>ROUND(P594*H594,2)</f>
        <v>0</v>
      </c>
      <c r="L594" s="207" t="s">
        <v>174</v>
      </c>
      <c r="M594" s="39"/>
      <c r="N594" s="212" t="s">
        <v>1</v>
      </c>
      <c r="O594" s="213" t="s">
        <v>43</v>
      </c>
      <c r="P594" s="214">
        <f>I594+J594</f>
        <v>0</v>
      </c>
      <c r="Q594" s="214">
        <f>ROUND(I594*H594,2)</f>
        <v>0</v>
      </c>
      <c r="R594" s="214">
        <f>ROUND(J594*H594,2)</f>
        <v>0</v>
      </c>
      <c r="S594" s="77"/>
      <c r="T594" s="215">
        <f>S594*H594</f>
        <v>0</v>
      </c>
      <c r="U594" s="215">
        <v>0</v>
      </c>
      <c r="V594" s="215">
        <f>U594*H594</f>
        <v>0</v>
      </c>
      <c r="W594" s="215">
        <v>0</v>
      </c>
      <c r="X594" s="216">
        <f>W594*H594</f>
        <v>0</v>
      </c>
      <c r="Y594" s="38"/>
      <c r="Z594" s="38"/>
      <c r="AA594" s="38"/>
      <c r="AB594" s="38"/>
      <c r="AC594" s="38"/>
      <c r="AD594" s="38"/>
      <c r="AE594" s="38"/>
      <c r="AR594" s="217" t="s">
        <v>246</v>
      </c>
      <c r="AT594" s="217" t="s">
        <v>170</v>
      </c>
      <c r="AU594" s="217" t="s">
        <v>89</v>
      </c>
      <c r="AY594" s="19" t="s">
        <v>167</v>
      </c>
      <c r="BE594" s="218">
        <f>IF(O594="základní",K594,0)</f>
        <v>0</v>
      </c>
      <c r="BF594" s="218">
        <f>IF(O594="snížená",K594,0)</f>
        <v>0</v>
      </c>
      <c r="BG594" s="218">
        <f>IF(O594="zákl. přenesená",K594,0)</f>
        <v>0</v>
      </c>
      <c r="BH594" s="218">
        <f>IF(O594="sníž. přenesená",K594,0)</f>
        <v>0</v>
      </c>
      <c r="BI594" s="218">
        <f>IF(O594="nulová",K594,0)</f>
        <v>0</v>
      </c>
      <c r="BJ594" s="19" t="s">
        <v>87</v>
      </c>
      <c r="BK594" s="218">
        <f>ROUND(P594*H594,2)</f>
        <v>0</v>
      </c>
      <c r="BL594" s="19" t="s">
        <v>246</v>
      </c>
      <c r="BM594" s="217" t="s">
        <v>2187</v>
      </c>
    </row>
    <row r="595" s="2" customFormat="1">
      <c r="A595" s="38"/>
      <c r="B595" s="39"/>
      <c r="C595" s="38"/>
      <c r="D595" s="219" t="s">
        <v>177</v>
      </c>
      <c r="E595" s="38"/>
      <c r="F595" s="220" t="s">
        <v>2188</v>
      </c>
      <c r="G595" s="38"/>
      <c r="H595" s="38"/>
      <c r="I595" s="134"/>
      <c r="J595" s="134"/>
      <c r="K595" s="38"/>
      <c r="L595" s="38"/>
      <c r="M595" s="39"/>
      <c r="N595" s="221"/>
      <c r="O595" s="222"/>
      <c r="P595" s="77"/>
      <c r="Q595" s="77"/>
      <c r="R595" s="77"/>
      <c r="S595" s="77"/>
      <c r="T595" s="77"/>
      <c r="U595" s="77"/>
      <c r="V595" s="77"/>
      <c r="W595" s="77"/>
      <c r="X595" s="78"/>
      <c r="Y595" s="38"/>
      <c r="Z595" s="38"/>
      <c r="AA595" s="38"/>
      <c r="AB595" s="38"/>
      <c r="AC595" s="38"/>
      <c r="AD595" s="38"/>
      <c r="AE595" s="38"/>
      <c r="AT595" s="19" t="s">
        <v>177</v>
      </c>
      <c r="AU595" s="19" t="s">
        <v>89</v>
      </c>
    </row>
    <row r="596" s="2" customFormat="1">
      <c r="A596" s="38"/>
      <c r="B596" s="39"/>
      <c r="C596" s="38"/>
      <c r="D596" s="219" t="s">
        <v>288</v>
      </c>
      <c r="E596" s="38"/>
      <c r="F596" s="223" t="s">
        <v>2189</v>
      </c>
      <c r="G596" s="38"/>
      <c r="H596" s="38"/>
      <c r="I596" s="134"/>
      <c r="J596" s="134"/>
      <c r="K596" s="38"/>
      <c r="L596" s="38"/>
      <c r="M596" s="39"/>
      <c r="N596" s="221"/>
      <c r="O596" s="222"/>
      <c r="P596" s="77"/>
      <c r="Q596" s="77"/>
      <c r="R596" s="77"/>
      <c r="S596" s="77"/>
      <c r="T596" s="77"/>
      <c r="U596" s="77"/>
      <c r="V596" s="77"/>
      <c r="W596" s="77"/>
      <c r="X596" s="78"/>
      <c r="Y596" s="38"/>
      <c r="Z596" s="38"/>
      <c r="AA596" s="38"/>
      <c r="AB596" s="38"/>
      <c r="AC596" s="38"/>
      <c r="AD596" s="38"/>
      <c r="AE596" s="38"/>
      <c r="AT596" s="19" t="s">
        <v>288</v>
      </c>
      <c r="AU596" s="19" t="s">
        <v>89</v>
      </c>
    </row>
    <row r="597" s="12" customFormat="1" ht="22.8" customHeight="1">
      <c r="A597" s="12"/>
      <c r="B597" s="190"/>
      <c r="C597" s="12"/>
      <c r="D597" s="191" t="s">
        <v>79</v>
      </c>
      <c r="E597" s="202" t="s">
        <v>1318</v>
      </c>
      <c r="F597" s="202" t="s">
        <v>1319</v>
      </c>
      <c r="G597" s="12"/>
      <c r="H597" s="12"/>
      <c r="I597" s="193"/>
      <c r="J597" s="193"/>
      <c r="K597" s="203">
        <f>BK597</f>
        <v>0</v>
      </c>
      <c r="L597" s="12"/>
      <c r="M597" s="190"/>
      <c r="N597" s="195"/>
      <c r="O597" s="196"/>
      <c r="P597" s="196"/>
      <c r="Q597" s="197">
        <f>SUM(Q598:Q636)</f>
        <v>0</v>
      </c>
      <c r="R597" s="197">
        <f>SUM(R598:R636)</f>
        <v>0</v>
      </c>
      <c r="S597" s="196"/>
      <c r="T597" s="198">
        <f>SUM(T598:T636)</f>
        <v>0</v>
      </c>
      <c r="U597" s="196"/>
      <c r="V597" s="198">
        <f>SUM(V598:V636)</f>
        <v>4.9251331</v>
      </c>
      <c r="W597" s="196"/>
      <c r="X597" s="199">
        <f>SUM(X598:X636)</f>
        <v>0</v>
      </c>
      <c r="Y597" s="12"/>
      <c r="Z597" s="12"/>
      <c r="AA597" s="12"/>
      <c r="AB597" s="12"/>
      <c r="AC597" s="12"/>
      <c r="AD597" s="12"/>
      <c r="AE597" s="12"/>
      <c r="AR597" s="191" t="s">
        <v>89</v>
      </c>
      <c r="AT597" s="200" t="s">
        <v>79</v>
      </c>
      <c r="AU597" s="200" t="s">
        <v>87</v>
      </c>
      <c r="AY597" s="191" t="s">
        <v>167</v>
      </c>
      <c r="BK597" s="201">
        <f>SUM(BK598:BK636)</f>
        <v>0</v>
      </c>
    </row>
    <row r="598" s="2" customFormat="1" ht="24" customHeight="1">
      <c r="A598" s="38"/>
      <c r="B598" s="204"/>
      <c r="C598" s="205" t="s">
        <v>2190</v>
      </c>
      <c r="D598" s="205" t="s">
        <v>170</v>
      </c>
      <c r="E598" s="206" t="s">
        <v>1424</v>
      </c>
      <c r="F598" s="207" t="s">
        <v>1425</v>
      </c>
      <c r="G598" s="208" t="s">
        <v>462</v>
      </c>
      <c r="H598" s="209">
        <v>62.030000000000001</v>
      </c>
      <c r="I598" s="210"/>
      <c r="J598" s="210"/>
      <c r="K598" s="211">
        <f>ROUND(P598*H598,2)</f>
        <v>0</v>
      </c>
      <c r="L598" s="207" t="s">
        <v>174</v>
      </c>
      <c r="M598" s="39"/>
      <c r="N598" s="212" t="s">
        <v>1</v>
      </c>
      <c r="O598" s="213" t="s">
        <v>43</v>
      </c>
      <c r="P598" s="214">
        <f>I598+J598</f>
        <v>0</v>
      </c>
      <c r="Q598" s="214">
        <f>ROUND(I598*H598,2)</f>
        <v>0</v>
      </c>
      <c r="R598" s="214">
        <f>ROUND(J598*H598,2)</f>
        <v>0</v>
      </c>
      <c r="S598" s="77"/>
      <c r="T598" s="215">
        <f>S598*H598</f>
        <v>0</v>
      </c>
      <c r="U598" s="215">
        <v>6.0000000000000002E-05</v>
      </c>
      <c r="V598" s="215">
        <f>U598*H598</f>
        <v>0.0037218000000000004</v>
      </c>
      <c r="W598" s="215">
        <v>0</v>
      </c>
      <c r="X598" s="216">
        <f>W598*H598</f>
        <v>0</v>
      </c>
      <c r="Y598" s="38"/>
      <c r="Z598" s="38"/>
      <c r="AA598" s="38"/>
      <c r="AB598" s="38"/>
      <c r="AC598" s="38"/>
      <c r="AD598" s="38"/>
      <c r="AE598" s="38"/>
      <c r="AR598" s="217" t="s">
        <v>246</v>
      </c>
      <c r="AT598" s="217" t="s">
        <v>170</v>
      </c>
      <c r="AU598" s="217" t="s">
        <v>89</v>
      </c>
      <c r="AY598" s="19" t="s">
        <v>167</v>
      </c>
      <c r="BE598" s="218">
        <f>IF(O598="základní",K598,0)</f>
        <v>0</v>
      </c>
      <c r="BF598" s="218">
        <f>IF(O598="snížená",K598,0)</f>
        <v>0</v>
      </c>
      <c r="BG598" s="218">
        <f>IF(O598="zákl. přenesená",K598,0)</f>
        <v>0</v>
      </c>
      <c r="BH598" s="218">
        <f>IF(O598="sníž. přenesená",K598,0)</f>
        <v>0</v>
      </c>
      <c r="BI598" s="218">
        <f>IF(O598="nulová",K598,0)</f>
        <v>0</v>
      </c>
      <c r="BJ598" s="19" t="s">
        <v>87</v>
      </c>
      <c r="BK598" s="218">
        <f>ROUND(P598*H598,2)</f>
        <v>0</v>
      </c>
      <c r="BL598" s="19" t="s">
        <v>246</v>
      </c>
      <c r="BM598" s="217" t="s">
        <v>2191</v>
      </c>
    </row>
    <row r="599" s="2" customFormat="1">
      <c r="A599" s="38"/>
      <c r="B599" s="39"/>
      <c r="C599" s="38"/>
      <c r="D599" s="219" t="s">
        <v>177</v>
      </c>
      <c r="E599" s="38"/>
      <c r="F599" s="220" t="s">
        <v>1427</v>
      </c>
      <c r="G599" s="38"/>
      <c r="H599" s="38"/>
      <c r="I599" s="134"/>
      <c r="J599" s="134"/>
      <c r="K599" s="38"/>
      <c r="L599" s="38"/>
      <c r="M599" s="39"/>
      <c r="N599" s="221"/>
      <c r="O599" s="222"/>
      <c r="P599" s="77"/>
      <c r="Q599" s="77"/>
      <c r="R599" s="77"/>
      <c r="S599" s="77"/>
      <c r="T599" s="77"/>
      <c r="U599" s="77"/>
      <c r="V599" s="77"/>
      <c r="W599" s="77"/>
      <c r="X599" s="78"/>
      <c r="Y599" s="38"/>
      <c r="Z599" s="38"/>
      <c r="AA599" s="38"/>
      <c r="AB599" s="38"/>
      <c r="AC599" s="38"/>
      <c r="AD599" s="38"/>
      <c r="AE599" s="38"/>
      <c r="AT599" s="19" t="s">
        <v>177</v>
      </c>
      <c r="AU599" s="19" t="s">
        <v>89</v>
      </c>
    </row>
    <row r="600" s="2" customFormat="1">
      <c r="A600" s="38"/>
      <c r="B600" s="39"/>
      <c r="C600" s="38"/>
      <c r="D600" s="219" t="s">
        <v>288</v>
      </c>
      <c r="E600" s="38"/>
      <c r="F600" s="223" t="s">
        <v>1428</v>
      </c>
      <c r="G600" s="38"/>
      <c r="H600" s="38"/>
      <c r="I600" s="134"/>
      <c r="J600" s="134"/>
      <c r="K600" s="38"/>
      <c r="L600" s="38"/>
      <c r="M600" s="39"/>
      <c r="N600" s="221"/>
      <c r="O600" s="222"/>
      <c r="P600" s="77"/>
      <c r="Q600" s="77"/>
      <c r="R600" s="77"/>
      <c r="S600" s="77"/>
      <c r="T600" s="77"/>
      <c r="U600" s="77"/>
      <c r="V600" s="77"/>
      <c r="W600" s="77"/>
      <c r="X600" s="78"/>
      <c r="Y600" s="38"/>
      <c r="Z600" s="38"/>
      <c r="AA600" s="38"/>
      <c r="AB600" s="38"/>
      <c r="AC600" s="38"/>
      <c r="AD600" s="38"/>
      <c r="AE600" s="38"/>
      <c r="AT600" s="19" t="s">
        <v>288</v>
      </c>
      <c r="AU600" s="19" t="s">
        <v>89</v>
      </c>
    </row>
    <row r="601" s="13" customFormat="1">
      <c r="A601" s="13"/>
      <c r="B601" s="228"/>
      <c r="C601" s="13"/>
      <c r="D601" s="219" t="s">
        <v>291</v>
      </c>
      <c r="E601" s="229" t="s">
        <v>1</v>
      </c>
      <c r="F601" s="230" t="s">
        <v>2192</v>
      </c>
      <c r="G601" s="13"/>
      <c r="H601" s="231">
        <v>62.030000000000001</v>
      </c>
      <c r="I601" s="232"/>
      <c r="J601" s="232"/>
      <c r="K601" s="13"/>
      <c r="L601" s="13"/>
      <c r="M601" s="228"/>
      <c r="N601" s="233"/>
      <c r="O601" s="234"/>
      <c r="P601" s="234"/>
      <c r="Q601" s="234"/>
      <c r="R601" s="234"/>
      <c r="S601" s="234"/>
      <c r="T601" s="234"/>
      <c r="U601" s="234"/>
      <c r="V601" s="234"/>
      <c r="W601" s="234"/>
      <c r="X601" s="235"/>
      <c r="Y601" s="13"/>
      <c r="Z601" s="13"/>
      <c r="AA601" s="13"/>
      <c r="AB601" s="13"/>
      <c r="AC601" s="13"/>
      <c r="AD601" s="13"/>
      <c r="AE601" s="13"/>
      <c r="AT601" s="229" t="s">
        <v>291</v>
      </c>
      <c r="AU601" s="229" t="s">
        <v>89</v>
      </c>
      <c r="AV601" s="13" t="s">
        <v>89</v>
      </c>
      <c r="AW601" s="13" t="s">
        <v>4</v>
      </c>
      <c r="AX601" s="13" t="s">
        <v>87</v>
      </c>
      <c r="AY601" s="229" t="s">
        <v>167</v>
      </c>
    </row>
    <row r="602" s="2" customFormat="1" ht="24" customHeight="1">
      <c r="A602" s="38"/>
      <c r="B602" s="204"/>
      <c r="C602" s="205" t="s">
        <v>2193</v>
      </c>
      <c r="D602" s="205" t="s">
        <v>170</v>
      </c>
      <c r="E602" s="206" t="s">
        <v>2194</v>
      </c>
      <c r="F602" s="207" t="s">
        <v>2195</v>
      </c>
      <c r="G602" s="208" t="s">
        <v>1218</v>
      </c>
      <c r="H602" s="209">
        <v>21.375</v>
      </c>
      <c r="I602" s="210"/>
      <c r="J602" s="210"/>
      <c r="K602" s="211">
        <f>ROUND(P602*H602,2)</f>
        <v>0</v>
      </c>
      <c r="L602" s="207" t="s">
        <v>174</v>
      </c>
      <c r="M602" s="39"/>
      <c r="N602" s="212" t="s">
        <v>1</v>
      </c>
      <c r="O602" s="213" t="s">
        <v>43</v>
      </c>
      <c r="P602" s="214">
        <f>I602+J602</f>
        <v>0</v>
      </c>
      <c r="Q602" s="214">
        <f>ROUND(I602*H602,2)</f>
        <v>0</v>
      </c>
      <c r="R602" s="214">
        <f>ROUND(J602*H602,2)</f>
        <v>0</v>
      </c>
      <c r="S602" s="77"/>
      <c r="T602" s="215">
        <f>S602*H602</f>
        <v>0</v>
      </c>
      <c r="U602" s="215">
        <v>6.0000000000000002E-05</v>
      </c>
      <c r="V602" s="215">
        <f>U602*H602</f>
        <v>0.0012825</v>
      </c>
      <c r="W602" s="215">
        <v>0</v>
      </c>
      <c r="X602" s="216">
        <f>W602*H602</f>
        <v>0</v>
      </c>
      <c r="Y602" s="38"/>
      <c r="Z602" s="38"/>
      <c r="AA602" s="38"/>
      <c r="AB602" s="38"/>
      <c r="AC602" s="38"/>
      <c r="AD602" s="38"/>
      <c r="AE602" s="38"/>
      <c r="AR602" s="217" t="s">
        <v>246</v>
      </c>
      <c r="AT602" s="217" t="s">
        <v>170</v>
      </c>
      <c r="AU602" s="217" t="s">
        <v>89</v>
      </c>
      <c r="AY602" s="19" t="s">
        <v>167</v>
      </c>
      <c r="BE602" s="218">
        <f>IF(O602="základní",K602,0)</f>
        <v>0</v>
      </c>
      <c r="BF602" s="218">
        <f>IF(O602="snížená",K602,0)</f>
        <v>0</v>
      </c>
      <c r="BG602" s="218">
        <f>IF(O602="zákl. přenesená",K602,0)</f>
        <v>0</v>
      </c>
      <c r="BH602" s="218">
        <f>IF(O602="sníž. přenesená",K602,0)</f>
        <v>0</v>
      </c>
      <c r="BI602" s="218">
        <f>IF(O602="nulová",K602,0)</f>
        <v>0</v>
      </c>
      <c r="BJ602" s="19" t="s">
        <v>87</v>
      </c>
      <c r="BK602" s="218">
        <f>ROUND(P602*H602,2)</f>
        <v>0</v>
      </c>
      <c r="BL602" s="19" t="s">
        <v>246</v>
      </c>
      <c r="BM602" s="217" t="s">
        <v>2196</v>
      </c>
    </row>
    <row r="603" s="2" customFormat="1">
      <c r="A603" s="38"/>
      <c r="B603" s="39"/>
      <c r="C603" s="38"/>
      <c r="D603" s="219" t="s">
        <v>177</v>
      </c>
      <c r="E603" s="38"/>
      <c r="F603" s="220" t="s">
        <v>2197</v>
      </c>
      <c r="G603" s="38"/>
      <c r="H603" s="38"/>
      <c r="I603" s="134"/>
      <c r="J603" s="134"/>
      <c r="K603" s="38"/>
      <c r="L603" s="38"/>
      <c r="M603" s="39"/>
      <c r="N603" s="221"/>
      <c r="O603" s="222"/>
      <c r="P603" s="77"/>
      <c r="Q603" s="77"/>
      <c r="R603" s="77"/>
      <c r="S603" s="77"/>
      <c r="T603" s="77"/>
      <c r="U603" s="77"/>
      <c r="V603" s="77"/>
      <c r="W603" s="77"/>
      <c r="X603" s="78"/>
      <c r="Y603" s="38"/>
      <c r="Z603" s="38"/>
      <c r="AA603" s="38"/>
      <c r="AB603" s="38"/>
      <c r="AC603" s="38"/>
      <c r="AD603" s="38"/>
      <c r="AE603" s="38"/>
      <c r="AT603" s="19" t="s">
        <v>177</v>
      </c>
      <c r="AU603" s="19" t="s">
        <v>89</v>
      </c>
    </row>
    <row r="604" s="2" customFormat="1">
      <c r="A604" s="38"/>
      <c r="B604" s="39"/>
      <c r="C604" s="38"/>
      <c r="D604" s="219" t="s">
        <v>288</v>
      </c>
      <c r="E604" s="38"/>
      <c r="F604" s="223" t="s">
        <v>1324</v>
      </c>
      <c r="G604" s="38"/>
      <c r="H604" s="38"/>
      <c r="I604" s="134"/>
      <c r="J604" s="134"/>
      <c r="K604" s="38"/>
      <c r="L604" s="38"/>
      <c r="M604" s="39"/>
      <c r="N604" s="221"/>
      <c r="O604" s="222"/>
      <c r="P604" s="77"/>
      <c r="Q604" s="77"/>
      <c r="R604" s="77"/>
      <c r="S604" s="77"/>
      <c r="T604" s="77"/>
      <c r="U604" s="77"/>
      <c r="V604" s="77"/>
      <c r="W604" s="77"/>
      <c r="X604" s="78"/>
      <c r="Y604" s="38"/>
      <c r="Z604" s="38"/>
      <c r="AA604" s="38"/>
      <c r="AB604" s="38"/>
      <c r="AC604" s="38"/>
      <c r="AD604" s="38"/>
      <c r="AE604" s="38"/>
      <c r="AT604" s="19" t="s">
        <v>288</v>
      </c>
      <c r="AU604" s="19" t="s">
        <v>89</v>
      </c>
    </row>
    <row r="605" s="2" customFormat="1">
      <c r="A605" s="38"/>
      <c r="B605" s="39"/>
      <c r="C605" s="38"/>
      <c r="D605" s="219" t="s">
        <v>189</v>
      </c>
      <c r="E605" s="38"/>
      <c r="F605" s="223" t="s">
        <v>2198</v>
      </c>
      <c r="G605" s="38"/>
      <c r="H605" s="38"/>
      <c r="I605" s="134"/>
      <c r="J605" s="134"/>
      <c r="K605" s="38"/>
      <c r="L605" s="38"/>
      <c r="M605" s="39"/>
      <c r="N605" s="221"/>
      <c r="O605" s="222"/>
      <c r="P605" s="77"/>
      <c r="Q605" s="77"/>
      <c r="R605" s="77"/>
      <c r="S605" s="77"/>
      <c r="T605" s="77"/>
      <c r="U605" s="77"/>
      <c r="V605" s="77"/>
      <c r="W605" s="77"/>
      <c r="X605" s="78"/>
      <c r="Y605" s="38"/>
      <c r="Z605" s="38"/>
      <c r="AA605" s="38"/>
      <c r="AB605" s="38"/>
      <c r="AC605" s="38"/>
      <c r="AD605" s="38"/>
      <c r="AE605" s="38"/>
      <c r="AT605" s="19" t="s">
        <v>189</v>
      </c>
      <c r="AU605" s="19" t="s">
        <v>89</v>
      </c>
    </row>
    <row r="606" s="13" customFormat="1">
      <c r="A606" s="13"/>
      <c r="B606" s="228"/>
      <c r="C606" s="13"/>
      <c r="D606" s="219" t="s">
        <v>291</v>
      </c>
      <c r="E606" s="229" t="s">
        <v>1</v>
      </c>
      <c r="F606" s="230" t="s">
        <v>2199</v>
      </c>
      <c r="G606" s="13"/>
      <c r="H606" s="231">
        <v>21.375</v>
      </c>
      <c r="I606" s="232"/>
      <c r="J606" s="232"/>
      <c r="K606" s="13"/>
      <c r="L606" s="13"/>
      <c r="M606" s="228"/>
      <c r="N606" s="233"/>
      <c r="O606" s="234"/>
      <c r="P606" s="234"/>
      <c r="Q606" s="234"/>
      <c r="R606" s="234"/>
      <c r="S606" s="234"/>
      <c r="T606" s="234"/>
      <c r="U606" s="234"/>
      <c r="V606" s="234"/>
      <c r="W606" s="234"/>
      <c r="X606" s="235"/>
      <c r="Y606" s="13"/>
      <c r="Z606" s="13"/>
      <c r="AA606" s="13"/>
      <c r="AB606" s="13"/>
      <c r="AC606" s="13"/>
      <c r="AD606" s="13"/>
      <c r="AE606" s="13"/>
      <c r="AT606" s="229" t="s">
        <v>291</v>
      </c>
      <c r="AU606" s="229" t="s">
        <v>89</v>
      </c>
      <c r="AV606" s="13" t="s">
        <v>89</v>
      </c>
      <c r="AW606" s="13" t="s">
        <v>4</v>
      </c>
      <c r="AX606" s="13" t="s">
        <v>87</v>
      </c>
      <c r="AY606" s="229" t="s">
        <v>167</v>
      </c>
    </row>
    <row r="607" s="2" customFormat="1" ht="24" customHeight="1">
      <c r="A607" s="38"/>
      <c r="B607" s="204"/>
      <c r="C607" s="205" t="s">
        <v>2200</v>
      </c>
      <c r="D607" s="205" t="s">
        <v>170</v>
      </c>
      <c r="E607" s="206" t="s">
        <v>2201</v>
      </c>
      <c r="F607" s="207" t="s">
        <v>2202</v>
      </c>
      <c r="G607" s="208" t="s">
        <v>1218</v>
      </c>
      <c r="H607" s="209">
        <v>199.57599999999999</v>
      </c>
      <c r="I607" s="210"/>
      <c r="J607" s="210"/>
      <c r="K607" s="211">
        <f>ROUND(P607*H607,2)</f>
        <v>0</v>
      </c>
      <c r="L607" s="207" t="s">
        <v>174</v>
      </c>
      <c r="M607" s="39"/>
      <c r="N607" s="212" t="s">
        <v>1</v>
      </c>
      <c r="O607" s="213" t="s">
        <v>43</v>
      </c>
      <c r="P607" s="214">
        <f>I607+J607</f>
        <v>0</v>
      </c>
      <c r="Q607" s="214">
        <f>ROUND(I607*H607,2)</f>
        <v>0</v>
      </c>
      <c r="R607" s="214">
        <f>ROUND(J607*H607,2)</f>
        <v>0</v>
      </c>
      <c r="S607" s="77"/>
      <c r="T607" s="215">
        <f>S607*H607</f>
        <v>0</v>
      </c>
      <c r="U607" s="215">
        <v>5.0000000000000002E-05</v>
      </c>
      <c r="V607" s="215">
        <f>U607*H607</f>
        <v>0.0099787999999999995</v>
      </c>
      <c r="W607" s="215">
        <v>0</v>
      </c>
      <c r="X607" s="216">
        <f>W607*H607</f>
        <v>0</v>
      </c>
      <c r="Y607" s="38"/>
      <c r="Z607" s="38"/>
      <c r="AA607" s="38"/>
      <c r="AB607" s="38"/>
      <c r="AC607" s="38"/>
      <c r="AD607" s="38"/>
      <c r="AE607" s="38"/>
      <c r="AR607" s="217" t="s">
        <v>246</v>
      </c>
      <c r="AT607" s="217" t="s">
        <v>170</v>
      </c>
      <c r="AU607" s="217" t="s">
        <v>89</v>
      </c>
      <c r="AY607" s="19" t="s">
        <v>167</v>
      </c>
      <c r="BE607" s="218">
        <f>IF(O607="základní",K607,0)</f>
        <v>0</v>
      </c>
      <c r="BF607" s="218">
        <f>IF(O607="snížená",K607,0)</f>
        <v>0</v>
      </c>
      <c r="BG607" s="218">
        <f>IF(O607="zákl. přenesená",K607,0)</f>
        <v>0</v>
      </c>
      <c r="BH607" s="218">
        <f>IF(O607="sníž. přenesená",K607,0)</f>
        <v>0</v>
      </c>
      <c r="BI607" s="218">
        <f>IF(O607="nulová",K607,0)</f>
        <v>0</v>
      </c>
      <c r="BJ607" s="19" t="s">
        <v>87</v>
      </c>
      <c r="BK607" s="218">
        <f>ROUND(P607*H607,2)</f>
        <v>0</v>
      </c>
      <c r="BL607" s="19" t="s">
        <v>246</v>
      </c>
      <c r="BM607" s="217" t="s">
        <v>2203</v>
      </c>
    </row>
    <row r="608" s="2" customFormat="1">
      <c r="A608" s="38"/>
      <c r="B608" s="39"/>
      <c r="C608" s="38"/>
      <c r="D608" s="219" t="s">
        <v>177</v>
      </c>
      <c r="E608" s="38"/>
      <c r="F608" s="220" t="s">
        <v>2204</v>
      </c>
      <c r="G608" s="38"/>
      <c r="H608" s="38"/>
      <c r="I608" s="134"/>
      <c r="J608" s="134"/>
      <c r="K608" s="38"/>
      <c r="L608" s="38"/>
      <c r="M608" s="39"/>
      <c r="N608" s="221"/>
      <c r="O608" s="222"/>
      <c r="P608" s="77"/>
      <c r="Q608" s="77"/>
      <c r="R608" s="77"/>
      <c r="S608" s="77"/>
      <c r="T608" s="77"/>
      <c r="U608" s="77"/>
      <c r="V608" s="77"/>
      <c r="W608" s="77"/>
      <c r="X608" s="78"/>
      <c r="Y608" s="38"/>
      <c r="Z608" s="38"/>
      <c r="AA608" s="38"/>
      <c r="AB608" s="38"/>
      <c r="AC608" s="38"/>
      <c r="AD608" s="38"/>
      <c r="AE608" s="38"/>
      <c r="AT608" s="19" t="s">
        <v>177</v>
      </c>
      <c r="AU608" s="19" t="s">
        <v>89</v>
      </c>
    </row>
    <row r="609" s="2" customFormat="1">
      <c r="A609" s="38"/>
      <c r="B609" s="39"/>
      <c r="C609" s="38"/>
      <c r="D609" s="219" t="s">
        <v>288</v>
      </c>
      <c r="E609" s="38"/>
      <c r="F609" s="223" t="s">
        <v>1324</v>
      </c>
      <c r="G609" s="38"/>
      <c r="H609" s="38"/>
      <c r="I609" s="134"/>
      <c r="J609" s="134"/>
      <c r="K609" s="38"/>
      <c r="L609" s="38"/>
      <c r="M609" s="39"/>
      <c r="N609" s="221"/>
      <c r="O609" s="222"/>
      <c r="P609" s="77"/>
      <c r="Q609" s="77"/>
      <c r="R609" s="77"/>
      <c r="S609" s="77"/>
      <c r="T609" s="77"/>
      <c r="U609" s="77"/>
      <c r="V609" s="77"/>
      <c r="W609" s="77"/>
      <c r="X609" s="78"/>
      <c r="Y609" s="38"/>
      <c r="Z609" s="38"/>
      <c r="AA609" s="38"/>
      <c r="AB609" s="38"/>
      <c r="AC609" s="38"/>
      <c r="AD609" s="38"/>
      <c r="AE609" s="38"/>
      <c r="AT609" s="19" t="s">
        <v>288</v>
      </c>
      <c r="AU609" s="19" t="s">
        <v>89</v>
      </c>
    </row>
    <row r="610" s="2" customFormat="1">
      <c r="A610" s="38"/>
      <c r="B610" s="39"/>
      <c r="C610" s="38"/>
      <c r="D610" s="219" t="s">
        <v>189</v>
      </c>
      <c r="E610" s="38"/>
      <c r="F610" s="223" t="s">
        <v>2205</v>
      </c>
      <c r="G610" s="38"/>
      <c r="H610" s="38"/>
      <c r="I610" s="134"/>
      <c r="J610" s="134"/>
      <c r="K610" s="38"/>
      <c r="L610" s="38"/>
      <c r="M610" s="39"/>
      <c r="N610" s="221"/>
      <c r="O610" s="222"/>
      <c r="P610" s="77"/>
      <c r="Q610" s="77"/>
      <c r="R610" s="77"/>
      <c r="S610" s="77"/>
      <c r="T610" s="77"/>
      <c r="U610" s="77"/>
      <c r="V610" s="77"/>
      <c r="W610" s="77"/>
      <c r="X610" s="78"/>
      <c r="Y610" s="38"/>
      <c r="Z610" s="38"/>
      <c r="AA610" s="38"/>
      <c r="AB610" s="38"/>
      <c r="AC610" s="38"/>
      <c r="AD610" s="38"/>
      <c r="AE610" s="38"/>
      <c r="AT610" s="19" t="s">
        <v>189</v>
      </c>
      <c r="AU610" s="19" t="s">
        <v>89</v>
      </c>
    </row>
    <row r="611" s="13" customFormat="1">
      <c r="A611" s="13"/>
      <c r="B611" s="228"/>
      <c r="C611" s="13"/>
      <c r="D611" s="219" t="s">
        <v>291</v>
      </c>
      <c r="E611" s="229" t="s">
        <v>1</v>
      </c>
      <c r="F611" s="230" t="s">
        <v>2206</v>
      </c>
      <c r="G611" s="13"/>
      <c r="H611" s="231">
        <v>199.57599999999999</v>
      </c>
      <c r="I611" s="232"/>
      <c r="J611" s="232"/>
      <c r="K611" s="13"/>
      <c r="L611" s="13"/>
      <c r="M611" s="228"/>
      <c r="N611" s="233"/>
      <c r="O611" s="234"/>
      <c r="P611" s="234"/>
      <c r="Q611" s="234"/>
      <c r="R611" s="234"/>
      <c r="S611" s="234"/>
      <c r="T611" s="234"/>
      <c r="U611" s="234"/>
      <c r="V611" s="234"/>
      <c r="W611" s="234"/>
      <c r="X611" s="235"/>
      <c r="Y611" s="13"/>
      <c r="Z611" s="13"/>
      <c r="AA611" s="13"/>
      <c r="AB611" s="13"/>
      <c r="AC611" s="13"/>
      <c r="AD611" s="13"/>
      <c r="AE611" s="13"/>
      <c r="AT611" s="229" t="s">
        <v>291</v>
      </c>
      <c r="AU611" s="229" t="s">
        <v>89</v>
      </c>
      <c r="AV611" s="13" t="s">
        <v>89</v>
      </c>
      <c r="AW611" s="13" t="s">
        <v>4</v>
      </c>
      <c r="AX611" s="13" t="s">
        <v>87</v>
      </c>
      <c r="AY611" s="229" t="s">
        <v>167</v>
      </c>
    </row>
    <row r="612" s="2" customFormat="1" ht="24" customHeight="1">
      <c r="A612" s="38"/>
      <c r="B612" s="204"/>
      <c r="C612" s="260" t="s">
        <v>2207</v>
      </c>
      <c r="D612" s="260" t="s">
        <v>648</v>
      </c>
      <c r="E612" s="261" t="s">
        <v>2208</v>
      </c>
      <c r="F612" s="262" t="s">
        <v>2209</v>
      </c>
      <c r="G612" s="263" t="s">
        <v>344</v>
      </c>
      <c r="H612" s="264">
        <v>0.22</v>
      </c>
      <c r="I612" s="265"/>
      <c r="J612" s="266"/>
      <c r="K612" s="267">
        <f>ROUND(P612*H612,2)</f>
        <v>0</v>
      </c>
      <c r="L612" s="262" t="s">
        <v>174</v>
      </c>
      <c r="M612" s="268"/>
      <c r="N612" s="269" t="s">
        <v>1</v>
      </c>
      <c r="O612" s="213" t="s">
        <v>43</v>
      </c>
      <c r="P612" s="214">
        <f>I612+J612</f>
        <v>0</v>
      </c>
      <c r="Q612" s="214">
        <f>ROUND(I612*H612,2)</f>
        <v>0</v>
      </c>
      <c r="R612" s="214">
        <f>ROUND(J612*H612,2)</f>
        <v>0</v>
      </c>
      <c r="S612" s="77"/>
      <c r="T612" s="215">
        <f>S612*H612</f>
        <v>0</v>
      </c>
      <c r="U612" s="215">
        <v>1</v>
      </c>
      <c r="V612" s="215">
        <f>U612*H612</f>
        <v>0.22</v>
      </c>
      <c r="W612" s="215">
        <v>0</v>
      </c>
      <c r="X612" s="216">
        <f>W612*H612</f>
        <v>0</v>
      </c>
      <c r="Y612" s="38"/>
      <c r="Z612" s="38"/>
      <c r="AA612" s="38"/>
      <c r="AB612" s="38"/>
      <c r="AC612" s="38"/>
      <c r="AD612" s="38"/>
      <c r="AE612" s="38"/>
      <c r="AR612" s="217" t="s">
        <v>370</v>
      </c>
      <c r="AT612" s="217" t="s">
        <v>648</v>
      </c>
      <c r="AU612" s="217" t="s">
        <v>89</v>
      </c>
      <c r="AY612" s="19" t="s">
        <v>167</v>
      </c>
      <c r="BE612" s="218">
        <f>IF(O612="základní",K612,0)</f>
        <v>0</v>
      </c>
      <c r="BF612" s="218">
        <f>IF(O612="snížená",K612,0)</f>
        <v>0</v>
      </c>
      <c r="BG612" s="218">
        <f>IF(O612="zákl. přenesená",K612,0)</f>
        <v>0</v>
      </c>
      <c r="BH612" s="218">
        <f>IF(O612="sníž. přenesená",K612,0)</f>
        <v>0</v>
      </c>
      <c r="BI612" s="218">
        <f>IF(O612="nulová",K612,0)</f>
        <v>0</v>
      </c>
      <c r="BJ612" s="19" t="s">
        <v>87</v>
      </c>
      <c r="BK612" s="218">
        <f>ROUND(P612*H612,2)</f>
        <v>0</v>
      </c>
      <c r="BL612" s="19" t="s">
        <v>246</v>
      </c>
      <c r="BM612" s="217" t="s">
        <v>2210</v>
      </c>
    </row>
    <row r="613" s="2" customFormat="1">
      <c r="A613" s="38"/>
      <c r="B613" s="39"/>
      <c r="C613" s="38"/>
      <c r="D613" s="219" t="s">
        <v>177</v>
      </c>
      <c r="E613" s="38"/>
      <c r="F613" s="220" t="s">
        <v>2209</v>
      </c>
      <c r="G613" s="38"/>
      <c r="H613" s="38"/>
      <c r="I613" s="134"/>
      <c r="J613" s="134"/>
      <c r="K613" s="38"/>
      <c r="L613" s="38"/>
      <c r="M613" s="39"/>
      <c r="N613" s="221"/>
      <c r="O613" s="222"/>
      <c r="P613" s="77"/>
      <c r="Q613" s="77"/>
      <c r="R613" s="77"/>
      <c r="S613" s="77"/>
      <c r="T613" s="77"/>
      <c r="U613" s="77"/>
      <c r="V613" s="77"/>
      <c r="W613" s="77"/>
      <c r="X613" s="78"/>
      <c r="Y613" s="38"/>
      <c r="Z613" s="38"/>
      <c r="AA613" s="38"/>
      <c r="AB613" s="38"/>
      <c r="AC613" s="38"/>
      <c r="AD613" s="38"/>
      <c r="AE613" s="38"/>
      <c r="AT613" s="19" t="s">
        <v>177</v>
      </c>
      <c r="AU613" s="19" t="s">
        <v>89</v>
      </c>
    </row>
    <row r="614" s="2" customFormat="1">
      <c r="A614" s="38"/>
      <c r="B614" s="39"/>
      <c r="C614" s="38"/>
      <c r="D614" s="219" t="s">
        <v>189</v>
      </c>
      <c r="E614" s="38"/>
      <c r="F614" s="223" t="s">
        <v>2211</v>
      </c>
      <c r="G614" s="38"/>
      <c r="H614" s="38"/>
      <c r="I614" s="134"/>
      <c r="J614" s="134"/>
      <c r="K614" s="38"/>
      <c r="L614" s="38"/>
      <c r="M614" s="39"/>
      <c r="N614" s="221"/>
      <c r="O614" s="222"/>
      <c r="P614" s="77"/>
      <c r="Q614" s="77"/>
      <c r="R614" s="77"/>
      <c r="S614" s="77"/>
      <c r="T614" s="77"/>
      <c r="U614" s="77"/>
      <c r="V614" s="77"/>
      <c r="W614" s="77"/>
      <c r="X614" s="78"/>
      <c r="Y614" s="38"/>
      <c r="Z614" s="38"/>
      <c r="AA614" s="38"/>
      <c r="AB614" s="38"/>
      <c r="AC614" s="38"/>
      <c r="AD614" s="38"/>
      <c r="AE614" s="38"/>
      <c r="AT614" s="19" t="s">
        <v>189</v>
      </c>
      <c r="AU614" s="19" t="s">
        <v>89</v>
      </c>
    </row>
    <row r="615" s="13" customFormat="1">
      <c r="A615" s="13"/>
      <c r="B615" s="228"/>
      <c r="C615" s="13"/>
      <c r="D615" s="219" t="s">
        <v>291</v>
      </c>
      <c r="E615" s="229" t="s">
        <v>1</v>
      </c>
      <c r="F615" s="230" t="s">
        <v>2212</v>
      </c>
      <c r="G615" s="13"/>
      <c r="H615" s="231">
        <v>0.22</v>
      </c>
      <c r="I615" s="232"/>
      <c r="J615" s="232"/>
      <c r="K615" s="13"/>
      <c r="L615" s="13"/>
      <c r="M615" s="228"/>
      <c r="N615" s="233"/>
      <c r="O615" s="234"/>
      <c r="P615" s="234"/>
      <c r="Q615" s="234"/>
      <c r="R615" s="234"/>
      <c r="S615" s="234"/>
      <c r="T615" s="234"/>
      <c r="U615" s="234"/>
      <c r="V615" s="234"/>
      <c r="W615" s="234"/>
      <c r="X615" s="235"/>
      <c r="Y615" s="13"/>
      <c r="Z615" s="13"/>
      <c r="AA615" s="13"/>
      <c r="AB615" s="13"/>
      <c r="AC615" s="13"/>
      <c r="AD615" s="13"/>
      <c r="AE615" s="13"/>
      <c r="AT615" s="229" t="s">
        <v>291</v>
      </c>
      <c r="AU615" s="229" t="s">
        <v>89</v>
      </c>
      <c r="AV615" s="13" t="s">
        <v>89</v>
      </c>
      <c r="AW615" s="13" t="s">
        <v>4</v>
      </c>
      <c r="AX615" s="13" t="s">
        <v>87</v>
      </c>
      <c r="AY615" s="229" t="s">
        <v>167</v>
      </c>
    </row>
    <row r="616" s="2" customFormat="1" ht="24" customHeight="1">
      <c r="A616" s="38"/>
      <c r="B616" s="204"/>
      <c r="C616" s="205" t="s">
        <v>2213</v>
      </c>
      <c r="D616" s="205" t="s">
        <v>170</v>
      </c>
      <c r="E616" s="206" t="s">
        <v>1320</v>
      </c>
      <c r="F616" s="207" t="s">
        <v>1321</v>
      </c>
      <c r="G616" s="208" t="s">
        <v>1218</v>
      </c>
      <c r="H616" s="209">
        <v>4467</v>
      </c>
      <c r="I616" s="210"/>
      <c r="J616" s="210"/>
      <c r="K616" s="211">
        <f>ROUND(P616*H616,2)</f>
        <v>0</v>
      </c>
      <c r="L616" s="207" t="s">
        <v>174</v>
      </c>
      <c r="M616" s="39"/>
      <c r="N616" s="212" t="s">
        <v>1</v>
      </c>
      <c r="O616" s="213" t="s">
        <v>43</v>
      </c>
      <c r="P616" s="214">
        <f>I616+J616</f>
        <v>0</v>
      </c>
      <c r="Q616" s="214">
        <f>ROUND(I616*H616,2)</f>
        <v>0</v>
      </c>
      <c r="R616" s="214">
        <f>ROUND(J616*H616,2)</f>
        <v>0</v>
      </c>
      <c r="S616" s="77"/>
      <c r="T616" s="215">
        <f>S616*H616</f>
        <v>0</v>
      </c>
      <c r="U616" s="215">
        <v>5.0000000000000002E-05</v>
      </c>
      <c r="V616" s="215">
        <f>U616*H616</f>
        <v>0.22335000000000002</v>
      </c>
      <c r="W616" s="215">
        <v>0</v>
      </c>
      <c r="X616" s="216">
        <f>W616*H616</f>
        <v>0</v>
      </c>
      <c r="Y616" s="38"/>
      <c r="Z616" s="38"/>
      <c r="AA616" s="38"/>
      <c r="AB616" s="38"/>
      <c r="AC616" s="38"/>
      <c r="AD616" s="38"/>
      <c r="AE616" s="38"/>
      <c r="AR616" s="217" t="s">
        <v>246</v>
      </c>
      <c r="AT616" s="217" t="s">
        <v>170</v>
      </c>
      <c r="AU616" s="217" t="s">
        <v>89</v>
      </c>
      <c r="AY616" s="19" t="s">
        <v>167</v>
      </c>
      <c r="BE616" s="218">
        <f>IF(O616="základní",K616,0)</f>
        <v>0</v>
      </c>
      <c r="BF616" s="218">
        <f>IF(O616="snížená",K616,0)</f>
        <v>0</v>
      </c>
      <c r="BG616" s="218">
        <f>IF(O616="zákl. přenesená",K616,0)</f>
        <v>0</v>
      </c>
      <c r="BH616" s="218">
        <f>IF(O616="sníž. přenesená",K616,0)</f>
        <v>0</v>
      </c>
      <c r="BI616" s="218">
        <f>IF(O616="nulová",K616,0)</f>
        <v>0</v>
      </c>
      <c r="BJ616" s="19" t="s">
        <v>87</v>
      </c>
      <c r="BK616" s="218">
        <f>ROUND(P616*H616,2)</f>
        <v>0</v>
      </c>
      <c r="BL616" s="19" t="s">
        <v>246</v>
      </c>
      <c r="BM616" s="217" t="s">
        <v>2214</v>
      </c>
    </row>
    <row r="617" s="2" customFormat="1">
      <c r="A617" s="38"/>
      <c r="B617" s="39"/>
      <c r="C617" s="38"/>
      <c r="D617" s="219" t="s">
        <v>177</v>
      </c>
      <c r="E617" s="38"/>
      <c r="F617" s="220" t="s">
        <v>1323</v>
      </c>
      <c r="G617" s="38"/>
      <c r="H617" s="38"/>
      <c r="I617" s="134"/>
      <c r="J617" s="134"/>
      <c r="K617" s="38"/>
      <c r="L617" s="38"/>
      <c r="M617" s="39"/>
      <c r="N617" s="221"/>
      <c r="O617" s="222"/>
      <c r="P617" s="77"/>
      <c r="Q617" s="77"/>
      <c r="R617" s="77"/>
      <c r="S617" s="77"/>
      <c r="T617" s="77"/>
      <c r="U617" s="77"/>
      <c r="V617" s="77"/>
      <c r="W617" s="77"/>
      <c r="X617" s="78"/>
      <c r="Y617" s="38"/>
      <c r="Z617" s="38"/>
      <c r="AA617" s="38"/>
      <c r="AB617" s="38"/>
      <c r="AC617" s="38"/>
      <c r="AD617" s="38"/>
      <c r="AE617" s="38"/>
      <c r="AT617" s="19" t="s">
        <v>177</v>
      </c>
      <c r="AU617" s="19" t="s">
        <v>89</v>
      </c>
    </row>
    <row r="618" s="2" customFormat="1">
      <c r="A618" s="38"/>
      <c r="B618" s="39"/>
      <c r="C618" s="38"/>
      <c r="D618" s="219" t="s">
        <v>288</v>
      </c>
      <c r="E618" s="38"/>
      <c r="F618" s="223" t="s">
        <v>1324</v>
      </c>
      <c r="G618" s="38"/>
      <c r="H618" s="38"/>
      <c r="I618" s="134"/>
      <c r="J618" s="134"/>
      <c r="K618" s="38"/>
      <c r="L618" s="38"/>
      <c r="M618" s="39"/>
      <c r="N618" s="221"/>
      <c r="O618" s="222"/>
      <c r="P618" s="77"/>
      <c r="Q618" s="77"/>
      <c r="R618" s="77"/>
      <c r="S618" s="77"/>
      <c r="T618" s="77"/>
      <c r="U618" s="77"/>
      <c r="V618" s="77"/>
      <c r="W618" s="77"/>
      <c r="X618" s="78"/>
      <c r="Y618" s="38"/>
      <c r="Z618" s="38"/>
      <c r="AA618" s="38"/>
      <c r="AB618" s="38"/>
      <c r="AC618" s="38"/>
      <c r="AD618" s="38"/>
      <c r="AE618" s="38"/>
      <c r="AT618" s="19" t="s">
        <v>288</v>
      </c>
      <c r="AU618" s="19" t="s">
        <v>89</v>
      </c>
    </row>
    <row r="619" s="13" customFormat="1">
      <c r="A619" s="13"/>
      <c r="B619" s="228"/>
      <c r="C619" s="13"/>
      <c r="D619" s="219" t="s">
        <v>291</v>
      </c>
      <c r="E619" s="229" t="s">
        <v>1</v>
      </c>
      <c r="F619" s="230" t="s">
        <v>2215</v>
      </c>
      <c r="G619" s="13"/>
      <c r="H619" s="231">
        <v>4467</v>
      </c>
      <c r="I619" s="232"/>
      <c r="J619" s="232"/>
      <c r="K619" s="13"/>
      <c r="L619" s="13"/>
      <c r="M619" s="228"/>
      <c r="N619" s="233"/>
      <c r="O619" s="234"/>
      <c r="P619" s="234"/>
      <c r="Q619" s="234"/>
      <c r="R619" s="234"/>
      <c r="S619" s="234"/>
      <c r="T619" s="234"/>
      <c r="U619" s="234"/>
      <c r="V619" s="234"/>
      <c r="W619" s="234"/>
      <c r="X619" s="235"/>
      <c r="Y619" s="13"/>
      <c r="Z619" s="13"/>
      <c r="AA619" s="13"/>
      <c r="AB619" s="13"/>
      <c r="AC619" s="13"/>
      <c r="AD619" s="13"/>
      <c r="AE619" s="13"/>
      <c r="AT619" s="229" t="s">
        <v>291</v>
      </c>
      <c r="AU619" s="229" t="s">
        <v>89</v>
      </c>
      <c r="AV619" s="13" t="s">
        <v>89</v>
      </c>
      <c r="AW619" s="13" t="s">
        <v>4</v>
      </c>
      <c r="AX619" s="13" t="s">
        <v>87</v>
      </c>
      <c r="AY619" s="229" t="s">
        <v>167</v>
      </c>
    </row>
    <row r="620" s="2" customFormat="1" ht="16.5" customHeight="1">
      <c r="A620" s="38"/>
      <c r="B620" s="204"/>
      <c r="C620" s="260" t="s">
        <v>2216</v>
      </c>
      <c r="D620" s="260" t="s">
        <v>648</v>
      </c>
      <c r="E620" s="261" t="s">
        <v>2217</v>
      </c>
      <c r="F620" s="262" t="s">
        <v>2218</v>
      </c>
      <c r="G620" s="263" t="s">
        <v>462</v>
      </c>
      <c r="H620" s="264">
        <v>2</v>
      </c>
      <c r="I620" s="265"/>
      <c r="J620" s="266"/>
      <c r="K620" s="267">
        <f>ROUND(P620*H620,2)</f>
        <v>0</v>
      </c>
      <c r="L620" s="262" t="s">
        <v>1</v>
      </c>
      <c r="M620" s="268"/>
      <c r="N620" s="269" t="s">
        <v>1</v>
      </c>
      <c r="O620" s="213" t="s">
        <v>43</v>
      </c>
      <c r="P620" s="214">
        <f>I620+J620</f>
        <v>0</v>
      </c>
      <c r="Q620" s="214">
        <f>ROUND(I620*H620,2)</f>
        <v>0</v>
      </c>
      <c r="R620" s="214">
        <f>ROUND(J620*H620,2)</f>
        <v>0</v>
      </c>
      <c r="S620" s="77"/>
      <c r="T620" s="215">
        <f>S620*H620</f>
        <v>0</v>
      </c>
      <c r="U620" s="215">
        <v>0.029399999999999999</v>
      </c>
      <c r="V620" s="215">
        <f>U620*H620</f>
        <v>0.058799999999999998</v>
      </c>
      <c r="W620" s="215">
        <v>0</v>
      </c>
      <c r="X620" s="216">
        <f>W620*H620</f>
        <v>0</v>
      </c>
      <c r="Y620" s="38"/>
      <c r="Z620" s="38"/>
      <c r="AA620" s="38"/>
      <c r="AB620" s="38"/>
      <c r="AC620" s="38"/>
      <c r="AD620" s="38"/>
      <c r="AE620" s="38"/>
      <c r="AR620" s="217" t="s">
        <v>370</v>
      </c>
      <c r="AT620" s="217" t="s">
        <v>648</v>
      </c>
      <c r="AU620" s="217" t="s">
        <v>89</v>
      </c>
      <c r="AY620" s="19" t="s">
        <v>167</v>
      </c>
      <c r="BE620" s="218">
        <f>IF(O620="základní",K620,0)</f>
        <v>0</v>
      </c>
      <c r="BF620" s="218">
        <f>IF(O620="snížená",K620,0)</f>
        <v>0</v>
      </c>
      <c r="BG620" s="218">
        <f>IF(O620="zákl. přenesená",K620,0)</f>
        <v>0</v>
      </c>
      <c r="BH620" s="218">
        <f>IF(O620="sníž. přenesená",K620,0)</f>
        <v>0</v>
      </c>
      <c r="BI620" s="218">
        <f>IF(O620="nulová",K620,0)</f>
        <v>0</v>
      </c>
      <c r="BJ620" s="19" t="s">
        <v>87</v>
      </c>
      <c r="BK620" s="218">
        <f>ROUND(P620*H620,2)</f>
        <v>0</v>
      </c>
      <c r="BL620" s="19" t="s">
        <v>246</v>
      </c>
      <c r="BM620" s="217" t="s">
        <v>2219</v>
      </c>
    </row>
    <row r="621" s="2" customFormat="1">
      <c r="A621" s="38"/>
      <c r="B621" s="39"/>
      <c r="C621" s="38"/>
      <c r="D621" s="219" t="s">
        <v>177</v>
      </c>
      <c r="E621" s="38"/>
      <c r="F621" s="220" t="s">
        <v>2218</v>
      </c>
      <c r="G621" s="38"/>
      <c r="H621" s="38"/>
      <c r="I621" s="134"/>
      <c r="J621" s="134"/>
      <c r="K621" s="38"/>
      <c r="L621" s="38"/>
      <c r="M621" s="39"/>
      <c r="N621" s="221"/>
      <c r="O621" s="222"/>
      <c r="P621" s="77"/>
      <c r="Q621" s="77"/>
      <c r="R621" s="77"/>
      <c r="S621" s="77"/>
      <c r="T621" s="77"/>
      <c r="U621" s="77"/>
      <c r="V621" s="77"/>
      <c r="W621" s="77"/>
      <c r="X621" s="78"/>
      <c r="Y621" s="38"/>
      <c r="Z621" s="38"/>
      <c r="AA621" s="38"/>
      <c r="AB621" s="38"/>
      <c r="AC621" s="38"/>
      <c r="AD621" s="38"/>
      <c r="AE621" s="38"/>
      <c r="AT621" s="19" t="s">
        <v>177</v>
      </c>
      <c r="AU621" s="19" t="s">
        <v>89</v>
      </c>
    </row>
    <row r="622" s="13" customFormat="1">
      <c r="A622" s="13"/>
      <c r="B622" s="228"/>
      <c r="C622" s="13"/>
      <c r="D622" s="219" t="s">
        <v>291</v>
      </c>
      <c r="E622" s="229" t="s">
        <v>1</v>
      </c>
      <c r="F622" s="230" t="s">
        <v>2220</v>
      </c>
      <c r="G622" s="13"/>
      <c r="H622" s="231">
        <v>2</v>
      </c>
      <c r="I622" s="232"/>
      <c r="J622" s="232"/>
      <c r="K622" s="13"/>
      <c r="L622" s="13"/>
      <c r="M622" s="228"/>
      <c r="N622" s="233"/>
      <c r="O622" s="234"/>
      <c r="P622" s="234"/>
      <c r="Q622" s="234"/>
      <c r="R622" s="234"/>
      <c r="S622" s="234"/>
      <c r="T622" s="234"/>
      <c r="U622" s="234"/>
      <c r="V622" s="234"/>
      <c r="W622" s="234"/>
      <c r="X622" s="235"/>
      <c r="Y622" s="13"/>
      <c r="Z622" s="13"/>
      <c r="AA622" s="13"/>
      <c r="AB622" s="13"/>
      <c r="AC622" s="13"/>
      <c r="AD622" s="13"/>
      <c r="AE622" s="13"/>
      <c r="AT622" s="229" t="s">
        <v>291</v>
      </c>
      <c r="AU622" s="229" t="s">
        <v>89</v>
      </c>
      <c r="AV622" s="13" t="s">
        <v>89</v>
      </c>
      <c r="AW622" s="13" t="s">
        <v>4</v>
      </c>
      <c r="AX622" s="13" t="s">
        <v>87</v>
      </c>
      <c r="AY622" s="229" t="s">
        <v>167</v>
      </c>
    </row>
    <row r="623" s="2" customFormat="1" ht="24" customHeight="1">
      <c r="A623" s="38"/>
      <c r="B623" s="204"/>
      <c r="C623" s="260" t="s">
        <v>2221</v>
      </c>
      <c r="D623" s="260" t="s">
        <v>648</v>
      </c>
      <c r="E623" s="261" t="s">
        <v>1325</v>
      </c>
      <c r="F623" s="262" t="s">
        <v>1326</v>
      </c>
      <c r="G623" s="263" t="s">
        <v>344</v>
      </c>
      <c r="H623" s="264">
        <v>2.8460000000000001</v>
      </c>
      <c r="I623" s="265"/>
      <c r="J623" s="266"/>
      <c r="K623" s="267">
        <f>ROUND(P623*H623,2)</f>
        <v>0</v>
      </c>
      <c r="L623" s="262" t="s">
        <v>174</v>
      </c>
      <c r="M623" s="268"/>
      <c r="N623" s="269" t="s">
        <v>1</v>
      </c>
      <c r="O623" s="213" t="s">
        <v>43</v>
      </c>
      <c r="P623" s="214">
        <f>I623+J623</f>
        <v>0</v>
      </c>
      <c r="Q623" s="214">
        <f>ROUND(I623*H623,2)</f>
        <v>0</v>
      </c>
      <c r="R623" s="214">
        <f>ROUND(J623*H623,2)</f>
        <v>0</v>
      </c>
      <c r="S623" s="77"/>
      <c r="T623" s="215">
        <f>S623*H623</f>
        <v>0</v>
      </c>
      <c r="U623" s="215">
        <v>1</v>
      </c>
      <c r="V623" s="215">
        <f>U623*H623</f>
        <v>2.8460000000000001</v>
      </c>
      <c r="W623" s="215">
        <v>0</v>
      </c>
      <c r="X623" s="216">
        <f>W623*H623</f>
        <v>0</v>
      </c>
      <c r="Y623" s="38"/>
      <c r="Z623" s="38"/>
      <c r="AA623" s="38"/>
      <c r="AB623" s="38"/>
      <c r="AC623" s="38"/>
      <c r="AD623" s="38"/>
      <c r="AE623" s="38"/>
      <c r="AR623" s="217" t="s">
        <v>370</v>
      </c>
      <c r="AT623" s="217" t="s">
        <v>648</v>
      </c>
      <c r="AU623" s="217" t="s">
        <v>89</v>
      </c>
      <c r="AY623" s="19" t="s">
        <v>167</v>
      </c>
      <c r="BE623" s="218">
        <f>IF(O623="základní",K623,0)</f>
        <v>0</v>
      </c>
      <c r="BF623" s="218">
        <f>IF(O623="snížená",K623,0)</f>
        <v>0</v>
      </c>
      <c r="BG623" s="218">
        <f>IF(O623="zákl. přenesená",K623,0)</f>
        <v>0</v>
      </c>
      <c r="BH623" s="218">
        <f>IF(O623="sníž. přenesená",K623,0)</f>
        <v>0</v>
      </c>
      <c r="BI623" s="218">
        <f>IF(O623="nulová",K623,0)</f>
        <v>0</v>
      </c>
      <c r="BJ623" s="19" t="s">
        <v>87</v>
      </c>
      <c r="BK623" s="218">
        <f>ROUND(P623*H623,2)</f>
        <v>0</v>
      </c>
      <c r="BL623" s="19" t="s">
        <v>246</v>
      </c>
      <c r="BM623" s="217" t="s">
        <v>2222</v>
      </c>
    </row>
    <row r="624" s="2" customFormat="1">
      <c r="A624" s="38"/>
      <c r="B624" s="39"/>
      <c r="C624" s="38"/>
      <c r="D624" s="219" t="s">
        <v>177</v>
      </c>
      <c r="E624" s="38"/>
      <c r="F624" s="220" t="s">
        <v>1326</v>
      </c>
      <c r="G624" s="38"/>
      <c r="H624" s="38"/>
      <c r="I624" s="134"/>
      <c r="J624" s="134"/>
      <c r="K624" s="38"/>
      <c r="L624" s="38"/>
      <c r="M624" s="39"/>
      <c r="N624" s="221"/>
      <c r="O624" s="222"/>
      <c r="P624" s="77"/>
      <c r="Q624" s="77"/>
      <c r="R624" s="77"/>
      <c r="S624" s="77"/>
      <c r="T624" s="77"/>
      <c r="U624" s="77"/>
      <c r="V624" s="77"/>
      <c r="W624" s="77"/>
      <c r="X624" s="78"/>
      <c r="Y624" s="38"/>
      <c r="Z624" s="38"/>
      <c r="AA624" s="38"/>
      <c r="AB624" s="38"/>
      <c r="AC624" s="38"/>
      <c r="AD624" s="38"/>
      <c r="AE624" s="38"/>
      <c r="AT624" s="19" t="s">
        <v>177</v>
      </c>
      <c r="AU624" s="19" t="s">
        <v>89</v>
      </c>
    </row>
    <row r="625" s="2" customFormat="1">
      <c r="A625" s="38"/>
      <c r="B625" s="39"/>
      <c r="C625" s="38"/>
      <c r="D625" s="219" t="s">
        <v>189</v>
      </c>
      <c r="E625" s="38"/>
      <c r="F625" s="223" t="s">
        <v>1328</v>
      </c>
      <c r="G625" s="38"/>
      <c r="H625" s="38"/>
      <c r="I625" s="134"/>
      <c r="J625" s="134"/>
      <c r="K625" s="38"/>
      <c r="L625" s="38"/>
      <c r="M625" s="39"/>
      <c r="N625" s="221"/>
      <c r="O625" s="222"/>
      <c r="P625" s="77"/>
      <c r="Q625" s="77"/>
      <c r="R625" s="77"/>
      <c r="S625" s="77"/>
      <c r="T625" s="77"/>
      <c r="U625" s="77"/>
      <c r="V625" s="77"/>
      <c r="W625" s="77"/>
      <c r="X625" s="78"/>
      <c r="Y625" s="38"/>
      <c r="Z625" s="38"/>
      <c r="AA625" s="38"/>
      <c r="AB625" s="38"/>
      <c r="AC625" s="38"/>
      <c r="AD625" s="38"/>
      <c r="AE625" s="38"/>
      <c r="AT625" s="19" t="s">
        <v>189</v>
      </c>
      <c r="AU625" s="19" t="s">
        <v>89</v>
      </c>
    </row>
    <row r="626" s="13" customFormat="1">
      <c r="A626" s="13"/>
      <c r="B626" s="228"/>
      <c r="C626" s="13"/>
      <c r="D626" s="219" t="s">
        <v>291</v>
      </c>
      <c r="E626" s="229" t="s">
        <v>1</v>
      </c>
      <c r="F626" s="230" t="s">
        <v>2223</v>
      </c>
      <c r="G626" s="13"/>
      <c r="H626" s="231">
        <v>2.8460000000000001</v>
      </c>
      <c r="I626" s="232"/>
      <c r="J626" s="232"/>
      <c r="K626" s="13"/>
      <c r="L626" s="13"/>
      <c r="M626" s="228"/>
      <c r="N626" s="233"/>
      <c r="O626" s="234"/>
      <c r="P626" s="234"/>
      <c r="Q626" s="234"/>
      <c r="R626" s="234"/>
      <c r="S626" s="234"/>
      <c r="T626" s="234"/>
      <c r="U626" s="234"/>
      <c r="V626" s="234"/>
      <c r="W626" s="234"/>
      <c r="X626" s="235"/>
      <c r="Y626" s="13"/>
      <c r="Z626" s="13"/>
      <c r="AA626" s="13"/>
      <c r="AB626" s="13"/>
      <c r="AC626" s="13"/>
      <c r="AD626" s="13"/>
      <c r="AE626" s="13"/>
      <c r="AT626" s="229" t="s">
        <v>291</v>
      </c>
      <c r="AU626" s="229" t="s">
        <v>89</v>
      </c>
      <c r="AV626" s="13" t="s">
        <v>89</v>
      </c>
      <c r="AW626" s="13" t="s">
        <v>4</v>
      </c>
      <c r="AX626" s="13" t="s">
        <v>87</v>
      </c>
      <c r="AY626" s="229" t="s">
        <v>167</v>
      </c>
    </row>
    <row r="627" s="2" customFormat="1" ht="24" customHeight="1">
      <c r="A627" s="38"/>
      <c r="B627" s="204"/>
      <c r="C627" s="260" t="s">
        <v>2224</v>
      </c>
      <c r="D627" s="260" t="s">
        <v>648</v>
      </c>
      <c r="E627" s="261" t="s">
        <v>1330</v>
      </c>
      <c r="F627" s="262" t="s">
        <v>1331</v>
      </c>
      <c r="G627" s="263" t="s">
        <v>344</v>
      </c>
      <c r="H627" s="264">
        <v>1.5620000000000001</v>
      </c>
      <c r="I627" s="265"/>
      <c r="J627" s="266"/>
      <c r="K627" s="267">
        <f>ROUND(P627*H627,2)</f>
        <v>0</v>
      </c>
      <c r="L627" s="262" t="s">
        <v>174</v>
      </c>
      <c r="M627" s="268"/>
      <c r="N627" s="269" t="s">
        <v>1</v>
      </c>
      <c r="O627" s="213" t="s">
        <v>43</v>
      </c>
      <c r="P627" s="214">
        <f>I627+J627</f>
        <v>0</v>
      </c>
      <c r="Q627" s="214">
        <f>ROUND(I627*H627,2)</f>
        <v>0</v>
      </c>
      <c r="R627" s="214">
        <f>ROUND(J627*H627,2)</f>
        <v>0</v>
      </c>
      <c r="S627" s="77"/>
      <c r="T627" s="215">
        <f>S627*H627</f>
        <v>0</v>
      </c>
      <c r="U627" s="215">
        <v>1</v>
      </c>
      <c r="V627" s="215">
        <f>U627*H627</f>
        <v>1.5620000000000001</v>
      </c>
      <c r="W627" s="215">
        <v>0</v>
      </c>
      <c r="X627" s="216">
        <f>W627*H627</f>
        <v>0</v>
      </c>
      <c r="Y627" s="38"/>
      <c r="Z627" s="38"/>
      <c r="AA627" s="38"/>
      <c r="AB627" s="38"/>
      <c r="AC627" s="38"/>
      <c r="AD627" s="38"/>
      <c r="AE627" s="38"/>
      <c r="AR627" s="217" t="s">
        <v>370</v>
      </c>
      <c r="AT627" s="217" t="s">
        <v>648</v>
      </c>
      <c r="AU627" s="217" t="s">
        <v>89</v>
      </c>
      <c r="AY627" s="19" t="s">
        <v>167</v>
      </c>
      <c r="BE627" s="218">
        <f>IF(O627="základní",K627,0)</f>
        <v>0</v>
      </c>
      <c r="BF627" s="218">
        <f>IF(O627="snížená",K627,0)</f>
        <v>0</v>
      </c>
      <c r="BG627" s="218">
        <f>IF(O627="zákl. přenesená",K627,0)</f>
        <v>0</v>
      </c>
      <c r="BH627" s="218">
        <f>IF(O627="sníž. přenesená",K627,0)</f>
        <v>0</v>
      </c>
      <c r="BI627" s="218">
        <f>IF(O627="nulová",K627,0)</f>
        <v>0</v>
      </c>
      <c r="BJ627" s="19" t="s">
        <v>87</v>
      </c>
      <c r="BK627" s="218">
        <f>ROUND(P627*H627,2)</f>
        <v>0</v>
      </c>
      <c r="BL627" s="19" t="s">
        <v>246</v>
      </c>
      <c r="BM627" s="217" t="s">
        <v>2225</v>
      </c>
    </row>
    <row r="628" s="2" customFormat="1">
      <c r="A628" s="38"/>
      <c r="B628" s="39"/>
      <c r="C628" s="38"/>
      <c r="D628" s="219" t="s">
        <v>177</v>
      </c>
      <c r="E628" s="38"/>
      <c r="F628" s="220" t="s">
        <v>1331</v>
      </c>
      <c r="G628" s="38"/>
      <c r="H628" s="38"/>
      <c r="I628" s="134"/>
      <c r="J628" s="134"/>
      <c r="K628" s="38"/>
      <c r="L628" s="38"/>
      <c r="M628" s="39"/>
      <c r="N628" s="221"/>
      <c r="O628" s="222"/>
      <c r="P628" s="77"/>
      <c r="Q628" s="77"/>
      <c r="R628" s="77"/>
      <c r="S628" s="77"/>
      <c r="T628" s="77"/>
      <c r="U628" s="77"/>
      <c r="V628" s="77"/>
      <c r="W628" s="77"/>
      <c r="X628" s="78"/>
      <c r="Y628" s="38"/>
      <c r="Z628" s="38"/>
      <c r="AA628" s="38"/>
      <c r="AB628" s="38"/>
      <c r="AC628" s="38"/>
      <c r="AD628" s="38"/>
      <c r="AE628" s="38"/>
      <c r="AT628" s="19" t="s">
        <v>177</v>
      </c>
      <c r="AU628" s="19" t="s">
        <v>89</v>
      </c>
    </row>
    <row r="629" s="2" customFormat="1">
      <c r="A629" s="38"/>
      <c r="B629" s="39"/>
      <c r="C629" s="38"/>
      <c r="D629" s="219" t="s">
        <v>189</v>
      </c>
      <c r="E629" s="38"/>
      <c r="F629" s="223" t="s">
        <v>1333</v>
      </c>
      <c r="G629" s="38"/>
      <c r="H629" s="38"/>
      <c r="I629" s="134"/>
      <c r="J629" s="134"/>
      <c r="K629" s="38"/>
      <c r="L629" s="38"/>
      <c r="M629" s="39"/>
      <c r="N629" s="221"/>
      <c r="O629" s="222"/>
      <c r="P629" s="77"/>
      <c r="Q629" s="77"/>
      <c r="R629" s="77"/>
      <c r="S629" s="77"/>
      <c r="T629" s="77"/>
      <c r="U629" s="77"/>
      <c r="V629" s="77"/>
      <c r="W629" s="77"/>
      <c r="X629" s="78"/>
      <c r="Y629" s="38"/>
      <c r="Z629" s="38"/>
      <c r="AA629" s="38"/>
      <c r="AB629" s="38"/>
      <c r="AC629" s="38"/>
      <c r="AD629" s="38"/>
      <c r="AE629" s="38"/>
      <c r="AT629" s="19" t="s">
        <v>189</v>
      </c>
      <c r="AU629" s="19" t="s">
        <v>89</v>
      </c>
    </row>
    <row r="630" s="13" customFormat="1">
      <c r="A630" s="13"/>
      <c r="B630" s="228"/>
      <c r="C630" s="13"/>
      <c r="D630" s="219" t="s">
        <v>291</v>
      </c>
      <c r="E630" s="229" t="s">
        <v>1</v>
      </c>
      <c r="F630" s="230" t="s">
        <v>2226</v>
      </c>
      <c r="G630" s="13"/>
      <c r="H630" s="231">
        <v>1.5620000000000001</v>
      </c>
      <c r="I630" s="232"/>
      <c r="J630" s="232"/>
      <c r="K630" s="13"/>
      <c r="L630" s="13"/>
      <c r="M630" s="228"/>
      <c r="N630" s="233"/>
      <c r="O630" s="234"/>
      <c r="P630" s="234"/>
      <c r="Q630" s="234"/>
      <c r="R630" s="234"/>
      <c r="S630" s="234"/>
      <c r="T630" s="234"/>
      <c r="U630" s="234"/>
      <c r="V630" s="234"/>
      <c r="W630" s="234"/>
      <c r="X630" s="235"/>
      <c r="Y630" s="13"/>
      <c r="Z630" s="13"/>
      <c r="AA630" s="13"/>
      <c r="AB630" s="13"/>
      <c r="AC630" s="13"/>
      <c r="AD630" s="13"/>
      <c r="AE630" s="13"/>
      <c r="AT630" s="229" t="s">
        <v>291</v>
      </c>
      <c r="AU630" s="229" t="s">
        <v>89</v>
      </c>
      <c r="AV630" s="13" t="s">
        <v>89</v>
      </c>
      <c r="AW630" s="13" t="s">
        <v>4</v>
      </c>
      <c r="AX630" s="13" t="s">
        <v>87</v>
      </c>
      <c r="AY630" s="229" t="s">
        <v>167</v>
      </c>
    </row>
    <row r="631" s="2" customFormat="1" ht="24" customHeight="1">
      <c r="A631" s="38"/>
      <c r="B631" s="204"/>
      <c r="C631" s="205" t="s">
        <v>2227</v>
      </c>
      <c r="D631" s="205" t="s">
        <v>170</v>
      </c>
      <c r="E631" s="206" t="s">
        <v>1335</v>
      </c>
      <c r="F631" s="207" t="s">
        <v>1336</v>
      </c>
      <c r="G631" s="208" t="s">
        <v>344</v>
      </c>
      <c r="H631" s="209">
        <v>4.9249999999999998</v>
      </c>
      <c r="I631" s="210"/>
      <c r="J631" s="210"/>
      <c r="K631" s="211">
        <f>ROUND(P631*H631,2)</f>
        <v>0</v>
      </c>
      <c r="L631" s="207" t="s">
        <v>174</v>
      </c>
      <c r="M631" s="39"/>
      <c r="N631" s="212" t="s">
        <v>1</v>
      </c>
      <c r="O631" s="213" t="s">
        <v>43</v>
      </c>
      <c r="P631" s="214">
        <f>I631+J631</f>
        <v>0</v>
      </c>
      <c r="Q631" s="214">
        <f>ROUND(I631*H631,2)</f>
        <v>0</v>
      </c>
      <c r="R631" s="214">
        <f>ROUND(J631*H631,2)</f>
        <v>0</v>
      </c>
      <c r="S631" s="77"/>
      <c r="T631" s="215">
        <f>S631*H631</f>
        <v>0</v>
      </c>
      <c r="U631" s="215">
        <v>0</v>
      </c>
      <c r="V631" s="215">
        <f>U631*H631</f>
        <v>0</v>
      </c>
      <c r="W631" s="215">
        <v>0</v>
      </c>
      <c r="X631" s="216">
        <f>W631*H631</f>
        <v>0</v>
      </c>
      <c r="Y631" s="38"/>
      <c r="Z631" s="38"/>
      <c r="AA631" s="38"/>
      <c r="AB631" s="38"/>
      <c r="AC631" s="38"/>
      <c r="AD631" s="38"/>
      <c r="AE631" s="38"/>
      <c r="AR631" s="217" t="s">
        <v>185</v>
      </c>
      <c r="AT631" s="217" t="s">
        <v>170</v>
      </c>
      <c r="AU631" s="217" t="s">
        <v>89</v>
      </c>
      <c r="AY631" s="19" t="s">
        <v>167</v>
      </c>
      <c r="BE631" s="218">
        <f>IF(O631="základní",K631,0)</f>
        <v>0</v>
      </c>
      <c r="BF631" s="218">
        <f>IF(O631="snížená",K631,0)</f>
        <v>0</v>
      </c>
      <c r="BG631" s="218">
        <f>IF(O631="zákl. přenesená",K631,0)</f>
        <v>0</v>
      </c>
      <c r="BH631" s="218">
        <f>IF(O631="sníž. přenesená",K631,0)</f>
        <v>0</v>
      </c>
      <c r="BI631" s="218">
        <f>IF(O631="nulová",K631,0)</f>
        <v>0</v>
      </c>
      <c r="BJ631" s="19" t="s">
        <v>87</v>
      </c>
      <c r="BK631" s="218">
        <f>ROUND(P631*H631,2)</f>
        <v>0</v>
      </c>
      <c r="BL631" s="19" t="s">
        <v>185</v>
      </c>
      <c r="BM631" s="217" t="s">
        <v>2228</v>
      </c>
    </row>
    <row r="632" s="2" customFormat="1">
      <c r="A632" s="38"/>
      <c r="B632" s="39"/>
      <c r="C632" s="38"/>
      <c r="D632" s="219" t="s">
        <v>177</v>
      </c>
      <c r="E632" s="38"/>
      <c r="F632" s="220" t="s">
        <v>1338</v>
      </c>
      <c r="G632" s="38"/>
      <c r="H632" s="38"/>
      <c r="I632" s="134"/>
      <c r="J632" s="134"/>
      <c r="K632" s="38"/>
      <c r="L632" s="38"/>
      <c r="M632" s="39"/>
      <c r="N632" s="221"/>
      <c r="O632" s="222"/>
      <c r="P632" s="77"/>
      <c r="Q632" s="77"/>
      <c r="R632" s="77"/>
      <c r="S632" s="77"/>
      <c r="T632" s="77"/>
      <c r="U632" s="77"/>
      <c r="V632" s="77"/>
      <c r="W632" s="77"/>
      <c r="X632" s="78"/>
      <c r="Y632" s="38"/>
      <c r="Z632" s="38"/>
      <c r="AA632" s="38"/>
      <c r="AB632" s="38"/>
      <c r="AC632" s="38"/>
      <c r="AD632" s="38"/>
      <c r="AE632" s="38"/>
      <c r="AT632" s="19" t="s">
        <v>177</v>
      </c>
      <c r="AU632" s="19" t="s">
        <v>89</v>
      </c>
    </row>
    <row r="633" s="2" customFormat="1">
      <c r="A633" s="38"/>
      <c r="B633" s="39"/>
      <c r="C633" s="38"/>
      <c r="D633" s="219" t="s">
        <v>288</v>
      </c>
      <c r="E633" s="38"/>
      <c r="F633" s="223" t="s">
        <v>1339</v>
      </c>
      <c r="G633" s="38"/>
      <c r="H633" s="38"/>
      <c r="I633" s="134"/>
      <c r="J633" s="134"/>
      <c r="K633" s="38"/>
      <c r="L633" s="38"/>
      <c r="M633" s="39"/>
      <c r="N633" s="221"/>
      <c r="O633" s="222"/>
      <c r="P633" s="77"/>
      <c r="Q633" s="77"/>
      <c r="R633" s="77"/>
      <c r="S633" s="77"/>
      <c r="T633" s="77"/>
      <c r="U633" s="77"/>
      <c r="V633" s="77"/>
      <c r="W633" s="77"/>
      <c r="X633" s="78"/>
      <c r="Y633" s="38"/>
      <c r="Z633" s="38"/>
      <c r="AA633" s="38"/>
      <c r="AB633" s="38"/>
      <c r="AC633" s="38"/>
      <c r="AD633" s="38"/>
      <c r="AE633" s="38"/>
      <c r="AT633" s="19" t="s">
        <v>288</v>
      </c>
      <c r="AU633" s="19" t="s">
        <v>89</v>
      </c>
    </row>
    <row r="634" s="2" customFormat="1" ht="24" customHeight="1">
      <c r="A634" s="38"/>
      <c r="B634" s="204"/>
      <c r="C634" s="205" t="s">
        <v>2229</v>
      </c>
      <c r="D634" s="205" t="s">
        <v>170</v>
      </c>
      <c r="E634" s="206" t="s">
        <v>1340</v>
      </c>
      <c r="F634" s="207" t="s">
        <v>1341</v>
      </c>
      <c r="G634" s="208" t="s">
        <v>344</v>
      </c>
      <c r="H634" s="209">
        <v>4.9249999999999998</v>
      </c>
      <c r="I634" s="210"/>
      <c r="J634" s="210"/>
      <c r="K634" s="211">
        <f>ROUND(P634*H634,2)</f>
        <v>0</v>
      </c>
      <c r="L634" s="207" t="s">
        <v>174</v>
      </c>
      <c r="M634" s="39"/>
      <c r="N634" s="212" t="s">
        <v>1</v>
      </c>
      <c r="O634" s="213" t="s">
        <v>43</v>
      </c>
      <c r="P634" s="214">
        <f>I634+J634</f>
        <v>0</v>
      </c>
      <c r="Q634" s="214">
        <f>ROUND(I634*H634,2)</f>
        <v>0</v>
      </c>
      <c r="R634" s="214">
        <f>ROUND(J634*H634,2)</f>
        <v>0</v>
      </c>
      <c r="S634" s="77"/>
      <c r="T634" s="215">
        <f>S634*H634</f>
        <v>0</v>
      </c>
      <c r="U634" s="215">
        <v>0</v>
      </c>
      <c r="V634" s="215">
        <f>U634*H634</f>
        <v>0</v>
      </c>
      <c r="W634" s="215">
        <v>0</v>
      </c>
      <c r="X634" s="216">
        <f>W634*H634</f>
        <v>0</v>
      </c>
      <c r="Y634" s="38"/>
      <c r="Z634" s="38"/>
      <c r="AA634" s="38"/>
      <c r="AB634" s="38"/>
      <c r="AC634" s="38"/>
      <c r="AD634" s="38"/>
      <c r="AE634" s="38"/>
      <c r="AR634" s="217" t="s">
        <v>246</v>
      </c>
      <c r="AT634" s="217" t="s">
        <v>170</v>
      </c>
      <c r="AU634" s="217" t="s">
        <v>89</v>
      </c>
      <c r="AY634" s="19" t="s">
        <v>167</v>
      </c>
      <c r="BE634" s="218">
        <f>IF(O634="základní",K634,0)</f>
        <v>0</v>
      </c>
      <c r="BF634" s="218">
        <f>IF(O634="snížená",K634,0)</f>
        <v>0</v>
      </c>
      <c r="BG634" s="218">
        <f>IF(O634="zákl. přenesená",K634,0)</f>
        <v>0</v>
      </c>
      <c r="BH634" s="218">
        <f>IF(O634="sníž. přenesená",K634,0)</f>
        <v>0</v>
      </c>
      <c r="BI634" s="218">
        <f>IF(O634="nulová",K634,0)</f>
        <v>0</v>
      </c>
      <c r="BJ634" s="19" t="s">
        <v>87</v>
      </c>
      <c r="BK634" s="218">
        <f>ROUND(P634*H634,2)</f>
        <v>0</v>
      </c>
      <c r="BL634" s="19" t="s">
        <v>246</v>
      </c>
      <c r="BM634" s="217" t="s">
        <v>2230</v>
      </c>
    </row>
    <row r="635" s="2" customFormat="1">
      <c r="A635" s="38"/>
      <c r="B635" s="39"/>
      <c r="C635" s="38"/>
      <c r="D635" s="219" t="s">
        <v>177</v>
      </c>
      <c r="E635" s="38"/>
      <c r="F635" s="220" t="s">
        <v>1343</v>
      </c>
      <c r="G635" s="38"/>
      <c r="H635" s="38"/>
      <c r="I635" s="134"/>
      <c r="J635" s="134"/>
      <c r="K635" s="38"/>
      <c r="L635" s="38"/>
      <c r="M635" s="39"/>
      <c r="N635" s="221"/>
      <c r="O635" s="222"/>
      <c r="P635" s="77"/>
      <c r="Q635" s="77"/>
      <c r="R635" s="77"/>
      <c r="S635" s="77"/>
      <c r="T635" s="77"/>
      <c r="U635" s="77"/>
      <c r="V635" s="77"/>
      <c r="W635" s="77"/>
      <c r="X635" s="78"/>
      <c r="Y635" s="38"/>
      <c r="Z635" s="38"/>
      <c r="AA635" s="38"/>
      <c r="AB635" s="38"/>
      <c r="AC635" s="38"/>
      <c r="AD635" s="38"/>
      <c r="AE635" s="38"/>
      <c r="AT635" s="19" t="s">
        <v>177</v>
      </c>
      <c r="AU635" s="19" t="s">
        <v>89</v>
      </c>
    </row>
    <row r="636" s="2" customFormat="1">
      <c r="A636" s="38"/>
      <c r="B636" s="39"/>
      <c r="C636" s="38"/>
      <c r="D636" s="219" t="s">
        <v>288</v>
      </c>
      <c r="E636" s="38"/>
      <c r="F636" s="223" t="s">
        <v>1339</v>
      </c>
      <c r="G636" s="38"/>
      <c r="H636" s="38"/>
      <c r="I636" s="134"/>
      <c r="J636" s="134"/>
      <c r="K636" s="38"/>
      <c r="L636" s="38"/>
      <c r="M636" s="39"/>
      <c r="N636" s="221"/>
      <c r="O636" s="222"/>
      <c r="P636" s="77"/>
      <c r="Q636" s="77"/>
      <c r="R636" s="77"/>
      <c r="S636" s="77"/>
      <c r="T636" s="77"/>
      <c r="U636" s="77"/>
      <c r="V636" s="77"/>
      <c r="W636" s="77"/>
      <c r="X636" s="78"/>
      <c r="Y636" s="38"/>
      <c r="Z636" s="38"/>
      <c r="AA636" s="38"/>
      <c r="AB636" s="38"/>
      <c r="AC636" s="38"/>
      <c r="AD636" s="38"/>
      <c r="AE636" s="38"/>
      <c r="AT636" s="19" t="s">
        <v>288</v>
      </c>
      <c r="AU636" s="19" t="s">
        <v>89</v>
      </c>
    </row>
    <row r="637" s="12" customFormat="1" ht="22.8" customHeight="1">
      <c r="A637" s="12"/>
      <c r="B637" s="190"/>
      <c r="C637" s="12"/>
      <c r="D637" s="191" t="s">
        <v>79</v>
      </c>
      <c r="E637" s="202" t="s">
        <v>1344</v>
      </c>
      <c r="F637" s="202" t="s">
        <v>1345</v>
      </c>
      <c r="G637" s="12"/>
      <c r="H637" s="12"/>
      <c r="I637" s="193"/>
      <c r="J637" s="193"/>
      <c r="K637" s="203">
        <f>BK637</f>
        <v>0</v>
      </c>
      <c r="L637" s="12"/>
      <c r="M637" s="190"/>
      <c r="N637" s="195"/>
      <c r="O637" s="196"/>
      <c r="P637" s="196"/>
      <c r="Q637" s="197">
        <f>SUM(Q638:Q664)</f>
        <v>0</v>
      </c>
      <c r="R637" s="197">
        <f>SUM(R638:R664)</f>
        <v>0</v>
      </c>
      <c r="S637" s="196"/>
      <c r="T637" s="198">
        <f>SUM(T638:T664)</f>
        <v>0</v>
      </c>
      <c r="U637" s="196"/>
      <c r="V637" s="198">
        <f>SUM(V638:V664)</f>
        <v>0.13496274</v>
      </c>
      <c r="W637" s="196"/>
      <c r="X637" s="199">
        <f>SUM(X638:X664)</f>
        <v>0</v>
      </c>
      <c r="Y637" s="12"/>
      <c r="Z637" s="12"/>
      <c r="AA637" s="12"/>
      <c r="AB637" s="12"/>
      <c r="AC637" s="12"/>
      <c r="AD637" s="12"/>
      <c r="AE637" s="12"/>
      <c r="AR637" s="191" t="s">
        <v>89</v>
      </c>
      <c r="AT637" s="200" t="s">
        <v>79</v>
      </c>
      <c r="AU637" s="200" t="s">
        <v>87</v>
      </c>
      <c r="AY637" s="191" t="s">
        <v>167</v>
      </c>
      <c r="BK637" s="201">
        <f>SUM(BK638:BK664)</f>
        <v>0</v>
      </c>
    </row>
    <row r="638" s="2" customFormat="1" ht="24" customHeight="1">
      <c r="A638" s="38"/>
      <c r="B638" s="204"/>
      <c r="C638" s="205" t="s">
        <v>2231</v>
      </c>
      <c r="D638" s="205" t="s">
        <v>170</v>
      </c>
      <c r="E638" s="206" t="s">
        <v>1346</v>
      </c>
      <c r="F638" s="207" t="s">
        <v>1347</v>
      </c>
      <c r="G638" s="208" t="s">
        <v>305</v>
      </c>
      <c r="H638" s="209">
        <v>157.798</v>
      </c>
      <c r="I638" s="210"/>
      <c r="J638" s="210"/>
      <c r="K638" s="211">
        <f>ROUND(P638*H638,2)</f>
        <v>0</v>
      </c>
      <c r="L638" s="207" t="s">
        <v>174</v>
      </c>
      <c r="M638" s="39"/>
      <c r="N638" s="212" t="s">
        <v>1</v>
      </c>
      <c r="O638" s="213" t="s">
        <v>43</v>
      </c>
      <c r="P638" s="214">
        <f>I638+J638</f>
        <v>0</v>
      </c>
      <c r="Q638" s="214">
        <f>ROUND(I638*H638,2)</f>
        <v>0</v>
      </c>
      <c r="R638" s="214">
        <f>ROUND(J638*H638,2)</f>
        <v>0</v>
      </c>
      <c r="S638" s="77"/>
      <c r="T638" s="215">
        <f>S638*H638</f>
        <v>0</v>
      </c>
      <c r="U638" s="215">
        <v>8.0000000000000007E-05</v>
      </c>
      <c r="V638" s="215">
        <f>U638*H638</f>
        <v>0.012623840000000001</v>
      </c>
      <c r="W638" s="215">
        <v>0</v>
      </c>
      <c r="X638" s="216">
        <f>W638*H638</f>
        <v>0</v>
      </c>
      <c r="Y638" s="38"/>
      <c r="Z638" s="38"/>
      <c r="AA638" s="38"/>
      <c r="AB638" s="38"/>
      <c r="AC638" s="38"/>
      <c r="AD638" s="38"/>
      <c r="AE638" s="38"/>
      <c r="AR638" s="217" t="s">
        <v>246</v>
      </c>
      <c r="AT638" s="217" t="s">
        <v>170</v>
      </c>
      <c r="AU638" s="217" t="s">
        <v>89</v>
      </c>
      <c r="AY638" s="19" t="s">
        <v>167</v>
      </c>
      <c r="BE638" s="218">
        <f>IF(O638="základní",K638,0)</f>
        <v>0</v>
      </c>
      <c r="BF638" s="218">
        <f>IF(O638="snížená",K638,0)</f>
        <v>0</v>
      </c>
      <c r="BG638" s="218">
        <f>IF(O638="zákl. přenesená",K638,0)</f>
        <v>0</v>
      </c>
      <c r="BH638" s="218">
        <f>IF(O638="sníž. přenesená",K638,0)</f>
        <v>0</v>
      </c>
      <c r="BI638" s="218">
        <f>IF(O638="nulová",K638,0)</f>
        <v>0</v>
      </c>
      <c r="BJ638" s="19" t="s">
        <v>87</v>
      </c>
      <c r="BK638" s="218">
        <f>ROUND(P638*H638,2)</f>
        <v>0</v>
      </c>
      <c r="BL638" s="19" t="s">
        <v>246</v>
      </c>
      <c r="BM638" s="217" t="s">
        <v>2232</v>
      </c>
    </row>
    <row r="639" s="2" customFormat="1">
      <c r="A639" s="38"/>
      <c r="B639" s="39"/>
      <c r="C639" s="38"/>
      <c r="D639" s="219" t="s">
        <v>177</v>
      </c>
      <c r="E639" s="38"/>
      <c r="F639" s="220" t="s">
        <v>1349</v>
      </c>
      <c r="G639" s="38"/>
      <c r="H639" s="38"/>
      <c r="I639" s="134"/>
      <c r="J639" s="134"/>
      <c r="K639" s="38"/>
      <c r="L639" s="38"/>
      <c r="M639" s="39"/>
      <c r="N639" s="221"/>
      <c r="O639" s="222"/>
      <c r="P639" s="77"/>
      <c r="Q639" s="77"/>
      <c r="R639" s="77"/>
      <c r="S639" s="77"/>
      <c r="T639" s="77"/>
      <c r="U639" s="77"/>
      <c r="V639" s="77"/>
      <c r="W639" s="77"/>
      <c r="X639" s="78"/>
      <c r="Y639" s="38"/>
      <c r="Z639" s="38"/>
      <c r="AA639" s="38"/>
      <c r="AB639" s="38"/>
      <c r="AC639" s="38"/>
      <c r="AD639" s="38"/>
      <c r="AE639" s="38"/>
      <c r="AT639" s="19" t="s">
        <v>177</v>
      </c>
      <c r="AU639" s="19" t="s">
        <v>89</v>
      </c>
    </row>
    <row r="640" s="13" customFormat="1">
      <c r="A640" s="13"/>
      <c r="B640" s="228"/>
      <c r="C640" s="13"/>
      <c r="D640" s="219" t="s">
        <v>291</v>
      </c>
      <c r="E640" s="229" t="s">
        <v>1</v>
      </c>
      <c r="F640" s="230" t="s">
        <v>2233</v>
      </c>
      <c r="G640" s="13"/>
      <c r="H640" s="231">
        <v>23.257999999999999</v>
      </c>
      <c r="I640" s="232"/>
      <c r="J640" s="232"/>
      <c r="K640" s="13"/>
      <c r="L640" s="13"/>
      <c r="M640" s="228"/>
      <c r="N640" s="233"/>
      <c r="O640" s="234"/>
      <c r="P640" s="234"/>
      <c r="Q640" s="234"/>
      <c r="R640" s="234"/>
      <c r="S640" s="234"/>
      <c r="T640" s="234"/>
      <c r="U640" s="234"/>
      <c r="V640" s="234"/>
      <c r="W640" s="234"/>
      <c r="X640" s="235"/>
      <c r="Y640" s="13"/>
      <c r="Z640" s="13"/>
      <c r="AA640" s="13"/>
      <c r="AB640" s="13"/>
      <c r="AC640" s="13"/>
      <c r="AD640" s="13"/>
      <c r="AE640" s="13"/>
      <c r="AT640" s="229" t="s">
        <v>291</v>
      </c>
      <c r="AU640" s="229" t="s">
        <v>89</v>
      </c>
      <c r="AV640" s="13" t="s">
        <v>89</v>
      </c>
      <c r="AW640" s="13" t="s">
        <v>4</v>
      </c>
      <c r="AX640" s="13" t="s">
        <v>80</v>
      </c>
      <c r="AY640" s="229" t="s">
        <v>167</v>
      </c>
    </row>
    <row r="641" s="13" customFormat="1">
      <c r="A641" s="13"/>
      <c r="B641" s="228"/>
      <c r="C641" s="13"/>
      <c r="D641" s="219" t="s">
        <v>291</v>
      </c>
      <c r="E641" s="229" t="s">
        <v>1</v>
      </c>
      <c r="F641" s="230" t="s">
        <v>2234</v>
      </c>
      <c r="G641" s="13"/>
      <c r="H641" s="231">
        <v>134.53999999999999</v>
      </c>
      <c r="I641" s="232"/>
      <c r="J641" s="232"/>
      <c r="K641" s="13"/>
      <c r="L641" s="13"/>
      <c r="M641" s="228"/>
      <c r="N641" s="233"/>
      <c r="O641" s="234"/>
      <c r="P641" s="234"/>
      <c r="Q641" s="234"/>
      <c r="R641" s="234"/>
      <c r="S641" s="234"/>
      <c r="T641" s="234"/>
      <c r="U641" s="234"/>
      <c r="V641" s="234"/>
      <c r="W641" s="234"/>
      <c r="X641" s="235"/>
      <c r="Y641" s="13"/>
      <c r="Z641" s="13"/>
      <c r="AA641" s="13"/>
      <c r="AB641" s="13"/>
      <c r="AC641" s="13"/>
      <c r="AD641" s="13"/>
      <c r="AE641" s="13"/>
      <c r="AT641" s="229" t="s">
        <v>291</v>
      </c>
      <c r="AU641" s="229" t="s">
        <v>89</v>
      </c>
      <c r="AV641" s="13" t="s">
        <v>89</v>
      </c>
      <c r="AW641" s="13" t="s">
        <v>4</v>
      </c>
      <c r="AX641" s="13" t="s">
        <v>80</v>
      </c>
      <c r="AY641" s="229" t="s">
        <v>167</v>
      </c>
    </row>
    <row r="642" s="14" customFormat="1">
      <c r="A642" s="14"/>
      <c r="B642" s="236"/>
      <c r="C642" s="14"/>
      <c r="D642" s="219" t="s">
        <v>291</v>
      </c>
      <c r="E642" s="237" t="s">
        <v>1</v>
      </c>
      <c r="F642" s="238" t="s">
        <v>294</v>
      </c>
      <c r="G642" s="14"/>
      <c r="H642" s="239">
        <v>157.798</v>
      </c>
      <c r="I642" s="240"/>
      <c r="J642" s="240"/>
      <c r="K642" s="14"/>
      <c r="L642" s="14"/>
      <c r="M642" s="236"/>
      <c r="N642" s="241"/>
      <c r="O642" s="242"/>
      <c r="P642" s="242"/>
      <c r="Q642" s="242"/>
      <c r="R642" s="242"/>
      <c r="S642" s="242"/>
      <c r="T642" s="242"/>
      <c r="U642" s="242"/>
      <c r="V642" s="242"/>
      <c r="W642" s="242"/>
      <c r="X642" s="243"/>
      <c r="Y642" s="14"/>
      <c r="Z642" s="14"/>
      <c r="AA642" s="14"/>
      <c r="AB642" s="14"/>
      <c r="AC642" s="14"/>
      <c r="AD642" s="14"/>
      <c r="AE642" s="14"/>
      <c r="AT642" s="237" t="s">
        <v>291</v>
      </c>
      <c r="AU642" s="237" t="s">
        <v>89</v>
      </c>
      <c r="AV642" s="14" t="s">
        <v>185</v>
      </c>
      <c r="AW642" s="14" t="s">
        <v>4</v>
      </c>
      <c r="AX642" s="14" t="s">
        <v>87</v>
      </c>
      <c r="AY642" s="237" t="s">
        <v>167</v>
      </c>
    </row>
    <row r="643" s="2" customFormat="1" ht="24" customHeight="1">
      <c r="A643" s="38"/>
      <c r="B643" s="204"/>
      <c r="C643" s="205" t="s">
        <v>2235</v>
      </c>
      <c r="D643" s="205" t="s">
        <v>170</v>
      </c>
      <c r="E643" s="206" t="s">
        <v>1350</v>
      </c>
      <c r="F643" s="207" t="s">
        <v>1351</v>
      </c>
      <c r="G643" s="208" t="s">
        <v>305</v>
      </c>
      <c r="H643" s="209">
        <v>157.798</v>
      </c>
      <c r="I643" s="210"/>
      <c r="J643" s="210"/>
      <c r="K643" s="211">
        <f>ROUND(P643*H643,2)</f>
        <v>0</v>
      </c>
      <c r="L643" s="207" t="s">
        <v>174</v>
      </c>
      <c r="M643" s="39"/>
      <c r="N643" s="212" t="s">
        <v>1</v>
      </c>
      <c r="O643" s="213" t="s">
        <v>43</v>
      </c>
      <c r="P643" s="214">
        <f>I643+J643</f>
        <v>0</v>
      </c>
      <c r="Q643" s="214">
        <f>ROUND(I643*H643,2)</f>
        <v>0</v>
      </c>
      <c r="R643" s="214">
        <f>ROUND(J643*H643,2)</f>
        <v>0</v>
      </c>
      <c r="S643" s="77"/>
      <c r="T643" s="215">
        <f>S643*H643</f>
        <v>0</v>
      </c>
      <c r="U643" s="215">
        <v>0.00013999999999999999</v>
      </c>
      <c r="V643" s="215">
        <f>U643*H643</f>
        <v>0.022091719999999999</v>
      </c>
      <c r="W643" s="215">
        <v>0</v>
      </c>
      <c r="X643" s="216">
        <f>W643*H643</f>
        <v>0</v>
      </c>
      <c r="Y643" s="38"/>
      <c r="Z643" s="38"/>
      <c r="AA643" s="38"/>
      <c r="AB643" s="38"/>
      <c r="AC643" s="38"/>
      <c r="AD643" s="38"/>
      <c r="AE643" s="38"/>
      <c r="AR643" s="217" t="s">
        <v>246</v>
      </c>
      <c r="AT643" s="217" t="s">
        <v>170</v>
      </c>
      <c r="AU643" s="217" t="s">
        <v>89</v>
      </c>
      <c r="AY643" s="19" t="s">
        <v>167</v>
      </c>
      <c r="BE643" s="218">
        <f>IF(O643="základní",K643,0)</f>
        <v>0</v>
      </c>
      <c r="BF643" s="218">
        <f>IF(O643="snížená",K643,0)</f>
        <v>0</v>
      </c>
      <c r="BG643" s="218">
        <f>IF(O643="zákl. přenesená",K643,0)</f>
        <v>0</v>
      </c>
      <c r="BH643" s="218">
        <f>IF(O643="sníž. přenesená",K643,0)</f>
        <v>0</v>
      </c>
      <c r="BI643" s="218">
        <f>IF(O643="nulová",K643,0)</f>
        <v>0</v>
      </c>
      <c r="BJ643" s="19" t="s">
        <v>87</v>
      </c>
      <c r="BK643" s="218">
        <f>ROUND(P643*H643,2)</f>
        <v>0</v>
      </c>
      <c r="BL643" s="19" t="s">
        <v>246</v>
      </c>
      <c r="BM643" s="217" t="s">
        <v>2236</v>
      </c>
    </row>
    <row r="644" s="2" customFormat="1">
      <c r="A644" s="38"/>
      <c r="B644" s="39"/>
      <c r="C644" s="38"/>
      <c r="D644" s="219" t="s">
        <v>177</v>
      </c>
      <c r="E644" s="38"/>
      <c r="F644" s="220" t="s">
        <v>1353</v>
      </c>
      <c r="G644" s="38"/>
      <c r="H644" s="38"/>
      <c r="I644" s="134"/>
      <c r="J644" s="134"/>
      <c r="K644" s="38"/>
      <c r="L644" s="38"/>
      <c r="M644" s="39"/>
      <c r="N644" s="221"/>
      <c r="O644" s="222"/>
      <c r="P644" s="77"/>
      <c r="Q644" s="77"/>
      <c r="R644" s="77"/>
      <c r="S644" s="77"/>
      <c r="T644" s="77"/>
      <c r="U644" s="77"/>
      <c r="V644" s="77"/>
      <c r="W644" s="77"/>
      <c r="X644" s="78"/>
      <c r="Y644" s="38"/>
      <c r="Z644" s="38"/>
      <c r="AA644" s="38"/>
      <c r="AB644" s="38"/>
      <c r="AC644" s="38"/>
      <c r="AD644" s="38"/>
      <c r="AE644" s="38"/>
      <c r="AT644" s="19" t="s">
        <v>177</v>
      </c>
      <c r="AU644" s="19" t="s">
        <v>89</v>
      </c>
    </row>
    <row r="645" s="13" customFormat="1">
      <c r="A645" s="13"/>
      <c r="B645" s="228"/>
      <c r="C645" s="13"/>
      <c r="D645" s="219" t="s">
        <v>291</v>
      </c>
      <c r="E645" s="229" t="s">
        <v>1</v>
      </c>
      <c r="F645" s="230" t="s">
        <v>2233</v>
      </c>
      <c r="G645" s="13"/>
      <c r="H645" s="231">
        <v>23.257999999999999</v>
      </c>
      <c r="I645" s="232"/>
      <c r="J645" s="232"/>
      <c r="K645" s="13"/>
      <c r="L645" s="13"/>
      <c r="M645" s="228"/>
      <c r="N645" s="233"/>
      <c r="O645" s="234"/>
      <c r="P645" s="234"/>
      <c r="Q645" s="234"/>
      <c r="R645" s="234"/>
      <c r="S645" s="234"/>
      <c r="T645" s="234"/>
      <c r="U645" s="234"/>
      <c r="V645" s="234"/>
      <c r="W645" s="234"/>
      <c r="X645" s="235"/>
      <c r="Y645" s="13"/>
      <c r="Z645" s="13"/>
      <c r="AA645" s="13"/>
      <c r="AB645" s="13"/>
      <c r="AC645" s="13"/>
      <c r="AD645" s="13"/>
      <c r="AE645" s="13"/>
      <c r="AT645" s="229" t="s">
        <v>291</v>
      </c>
      <c r="AU645" s="229" t="s">
        <v>89</v>
      </c>
      <c r="AV645" s="13" t="s">
        <v>89</v>
      </c>
      <c r="AW645" s="13" t="s">
        <v>4</v>
      </c>
      <c r="AX645" s="13" t="s">
        <v>80</v>
      </c>
      <c r="AY645" s="229" t="s">
        <v>167</v>
      </c>
    </row>
    <row r="646" s="13" customFormat="1">
      <c r="A646" s="13"/>
      <c r="B646" s="228"/>
      <c r="C646" s="13"/>
      <c r="D646" s="219" t="s">
        <v>291</v>
      </c>
      <c r="E646" s="229" t="s">
        <v>1</v>
      </c>
      <c r="F646" s="230" t="s">
        <v>2234</v>
      </c>
      <c r="G646" s="13"/>
      <c r="H646" s="231">
        <v>134.53999999999999</v>
      </c>
      <c r="I646" s="232"/>
      <c r="J646" s="232"/>
      <c r="K646" s="13"/>
      <c r="L646" s="13"/>
      <c r="M646" s="228"/>
      <c r="N646" s="233"/>
      <c r="O646" s="234"/>
      <c r="P646" s="234"/>
      <c r="Q646" s="234"/>
      <c r="R646" s="234"/>
      <c r="S646" s="234"/>
      <c r="T646" s="234"/>
      <c r="U646" s="234"/>
      <c r="V646" s="234"/>
      <c r="W646" s="234"/>
      <c r="X646" s="235"/>
      <c r="Y646" s="13"/>
      <c r="Z646" s="13"/>
      <c r="AA646" s="13"/>
      <c r="AB646" s="13"/>
      <c r="AC646" s="13"/>
      <c r="AD646" s="13"/>
      <c r="AE646" s="13"/>
      <c r="AT646" s="229" t="s">
        <v>291</v>
      </c>
      <c r="AU646" s="229" t="s">
        <v>89</v>
      </c>
      <c r="AV646" s="13" t="s">
        <v>89</v>
      </c>
      <c r="AW646" s="13" t="s">
        <v>4</v>
      </c>
      <c r="AX646" s="13" t="s">
        <v>80</v>
      </c>
      <c r="AY646" s="229" t="s">
        <v>167</v>
      </c>
    </row>
    <row r="647" s="14" customFormat="1">
      <c r="A647" s="14"/>
      <c r="B647" s="236"/>
      <c r="C647" s="14"/>
      <c r="D647" s="219" t="s">
        <v>291</v>
      </c>
      <c r="E647" s="237" t="s">
        <v>1</v>
      </c>
      <c r="F647" s="238" t="s">
        <v>294</v>
      </c>
      <c r="G647" s="14"/>
      <c r="H647" s="239">
        <v>157.798</v>
      </c>
      <c r="I647" s="240"/>
      <c r="J647" s="240"/>
      <c r="K647" s="14"/>
      <c r="L647" s="14"/>
      <c r="M647" s="236"/>
      <c r="N647" s="241"/>
      <c r="O647" s="242"/>
      <c r="P647" s="242"/>
      <c r="Q647" s="242"/>
      <c r="R647" s="242"/>
      <c r="S647" s="242"/>
      <c r="T647" s="242"/>
      <c r="U647" s="242"/>
      <c r="V647" s="242"/>
      <c r="W647" s="242"/>
      <c r="X647" s="243"/>
      <c r="Y647" s="14"/>
      <c r="Z647" s="14"/>
      <c r="AA647" s="14"/>
      <c r="AB647" s="14"/>
      <c r="AC647" s="14"/>
      <c r="AD647" s="14"/>
      <c r="AE647" s="14"/>
      <c r="AT647" s="237" t="s">
        <v>291</v>
      </c>
      <c r="AU647" s="237" t="s">
        <v>89</v>
      </c>
      <c r="AV647" s="14" t="s">
        <v>185</v>
      </c>
      <c r="AW647" s="14" t="s">
        <v>4</v>
      </c>
      <c r="AX647" s="14" t="s">
        <v>87</v>
      </c>
      <c r="AY647" s="237" t="s">
        <v>167</v>
      </c>
    </row>
    <row r="648" s="2" customFormat="1" ht="24" customHeight="1">
      <c r="A648" s="38"/>
      <c r="B648" s="204"/>
      <c r="C648" s="205" t="s">
        <v>2237</v>
      </c>
      <c r="D648" s="205" t="s">
        <v>170</v>
      </c>
      <c r="E648" s="206" t="s">
        <v>1354</v>
      </c>
      <c r="F648" s="207" t="s">
        <v>1355</v>
      </c>
      <c r="G648" s="208" t="s">
        <v>305</v>
      </c>
      <c r="H648" s="209">
        <v>157.798</v>
      </c>
      <c r="I648" s="210"/>
      <c r="J648" s="210"/>
      <c r="K648" s="211">
        <f>ROUND(P648*H648,2)</f>
        <v>0</v>
      </c>
      <c r="L648" s="207" t="s">
        <v>174</v>
      </c>
      <c r="M648" s="39"/>
      <c r="N648" s="212" t="s">
        <v>1</v>
      </c>
      <c r="O648" s="213" t="s">
        <v>43</v>
      </c>
      <c r="P648" s="214">
        <f>I648+J648</f>
        <v>0</v>
      </c>
      <c r="Q648" s="214">
        <f>ROUND(I648*H648,2)</f>
        <v>0</v>
      </c>
      <c r="R648" s="214">
        <f>ROUND(J648*H648,2)</f>
        <v>0</v>
      </c>
      <c r="S648" s="77"/>
      <c r="T648" s="215">
        <f>S648*H648</f>
        <v>0</v>
      </c>
      <c r="U648" s="215">
        <v>0.00017000000000000001</v>
      </c>
      <c r="V648" s="215">
        <f>U648*H648</f>
        <v>0.026825660000000001</v>
      </c>
      <c r="W648" s="215">
        <v>0</v>
      </c>
      <c r="X648" s="216">
        <f>W648*H648</f>
        <v>0</v>
      </c>
      <c r="Y648" s="38"/>
      <c r="Z648" s="38"/>
      <c r="AA648" s="38"/>
      <c r="AB648" s="38"/>
      <c r="AC648" s="38"/>
      <c r="AD648" s="38"/>
      <c r="AE648" s="38"/>
      <c r="AR648" s="217" t="s">
        <v>246</v>
      </c>
      <c r="AT648" s="217" t="s">
        <v>170</v>
      </c>
      <c r="AU648" s="217" t="s">
        <v>89</v>
      </c>
      <c r="AY648" s="19" t="s">
        <v>167</v>
      </c>
      <c r="BE648" s="218">
        <f>IF(O648="základní",K648,0)</f>
        <v>0</v>
      </c>
      <c r="BF648" s="218">
        <f>IF(O648="snížená",K648,0)</f>
        <v>0</v>
      </c>
      <c r="BG648" s="218">
        <f>IF(O648="zákl. přenesená",K648,0)</f>
        <v>0</v>
      </c>
      <c r="BH648" s="218">
        <f>IF(O648="sníž. přenesená",K648,0)</f>
        <v>0</v>
      </c>
      <c r="BI648" s="218">
        <f>IF(O648="nulová",K648,0)</f>
        <v>0</v>
      </c>
      <c r="BJ648" s="19" t="s">
        <v>87</v>
      </c>
      <c r="BK648" s="218">
        <f>ROUND(P648*H648,2)</f>
        <v>0</v>
      </c>
      <c r="BL648" s="19" t="s">
        <v>246</v>
      </c>
      <c r="BM648" s="217" t="s">
        <v>2238</v>
      </c>
    </row>
    <row r="649" s="2" customFormat="1">
      <c r="A649" s="38"/>
      <c r="B649" s="39"/>
      <c r="C649" s="38"/>
      <c r="D649" s="219" t="s">
        <v>177</v>
      </c>
      <c r="E649" s="38"/>
      <c r="F649" s="220" t="s">
        <v>1357</v>
      </c>
      <c r="G649" s="38"/>
      <c r="H649" s="38"/>
      <c r="I649" s="134"/>
      <c r="J649" s="134"/>
      <c r="K649" s="38"/>
      <c r="L649" s="38"/>
      <c r="M649" s="39"/>
      <c r="N649" s="221"/>
      <c r="O649" s="222"/>
      <c r="P649" s="77"/>
      <c r="Q649" s="77"/>
      <c r="R649" s="77"/>
      <c r="S649" s="77"/>
      <c r="T649" s="77"/>
      <c r="U649" s="77"/>
      <c r="V649" s="77"/>
      <c r="W649" s="77"/>
      <c r="X649" s="78"/>
      <c r="Y649" s="38"/>
      <c r="Z649" s="38"/>
      <c r="AA649" s="38"/>
      <c r="AB649" s="38"/>
      <c r="AC649" s="38"/>
      <c r="AD649" s="38"/>
      <c r="AE649" s="38"/>
      <c r="AT649" s="19" t="s">
        <v>177</v>
      </c>
      <c r="AU649" s="19" t="s">
        <v>89</v>
      </c>
    </row>
    <row r="650" s="13" customFormat="1">
      <c r="A650" s="13"/>
      <c r="B650" s="228"/>
      <c r="C650" s="13"/>
      <c r="D650" s="219" t="s">
        <v>291</v>
      </c>
      <c r="E650" s="229" t="s">
        <v>1</v>
      </c>
      <c r="F650" s="230" t="s">
        <v>2233</v>
      </c>
      <c r="G650" s="13"/>
      <c r="H650" s="231">
        <v>23.257999999999999</v>
      </c>
      <c r="I650" s="232"/>
      <c r="J650" s="232"/>
      <c r="K650" s="13"/>
      <c r="L650" s="13"/>
      <c r="M650" s="228"/>
      <c r="N650" s="233"/>
      <c r="O650" s="234"/>
      <c r="P650" s="234"/>
      <c r="Q650" s="234"/>
      <c r="R650" s="234"/>
      <c r="S650" s="234"/>
      <c r="T650" s="234"/>
      <c r="U650" s="234"/>
      <c r="V650" s="234"/>
      <c r="W650" s="234"/>
      <c r="X650" s="235"/>
      <c r="Y650" s="13"/>
      <c r="Z650" s="13"/>
      <c r="AA650" s="13"/>
      <c r="AB650" s="13"/>
      <c r="AC650" s="13"/>
      <c r="AD650" s="13"/>
      <c r="AE650" s="13"/>
      <c r="AT650" s="229" t="s">
        <v>291</v>
      </c>
      <c r="AU650" s="229" t="s">
        <v>89</v>
      </c>
      <c r="AV650" s="13" t="s">
        <v>89</v>
      </c>
      <c r="AW650" s="13" t="s">
        <v>4</v>
      </c>
      <c r="AX650" s="13" t="s">
        <v>80</v>
      </c>
      <c r="AY650" s="229" t="s">
        <v>167</v>
      </c>
    </row>
    <row r="651" s="13" customFormat="1">
      <c r="A651" s="13"/>
      <c r="B651" s="228"/>
      <c r="C651" s="13"/>
      <c r="D651" s="219" t="s">
        <v>291</v>
      </c>
      <c r="E651" s="229" t="s">
        <v>1</v>
      </c>
      <c r="F651" s="230" t="s">
        <v>2234</v>
      </c>
      <c r="G651" s="13"/>
      <c r="H651" s="231">
        <v>134.53999999999999</v>
      </c>
      <c r="I651" s="232"/>
      <c r="J651" s="232"/>
      <c r="K651" s="13"/>
      <c r="L651" s="13"/>
      <c r="M651" s="228"/>
      <c r="N651" s="233"/>
      <c r="O651" s="234"/>
      <c r="P651" s="234"/>
      <c r="Q651" s="234"/>
      <c r="R651" s="234"/>
      <c r="S651" s="234"/>
      <c r="T651" s="234"/>
      <c r="U651" s="234"/>
      <c r="V651" s="234"/>
      <c r="W651" s="234"/>
      <c r="X651" s="235"/>
      <c r="Y651" s="13"/>
      <c r="Z651" s="13"/>
      <c r="AA651" s="13"/>
      <c r="AB651" s="13"/>
      <c r="AC651" s="13"/>
      <c r="AD651" s="13"/>
      <c r="AE651" s="13"/>
      <c r="AT651" s="229" t="s">
        <v>291</v>
      </c>
      <c r="AU651" s="229" t="s">
        <v>89</v>
      </c>
      <c r="AV651" s="13" t="s">
        <v>89</v>
      </c>
      <c r="AW651" s="13" t="s">
        <v>4</v>
      </c>
      <c r="AX651" s="13" t="s">
        <v>80</v>
      </c>
      <c r="AY651" s="229" t="s">
        <v>167</v>
      </c>
    </row>
    <row r="652" s="14" customFormat="1">
      <c r="A652" s="14"/>
      <c r="B652" s="236"/>
      <c r="C652" s="14"/>
      <c r="D652" s="219" t="s">
        <v>291</v>
      </c>
      <c r="E652" s="237" t="s">
        <v>1</v>
      </c>
      <c r="F652" s="238" t="s">
        <v>294</v>
      </c>
      <c r="G652" s="14"/>
      <c r="H652" s="239">
        <v>157.798</v>
      </c>
      <c r="I652" s="240"/>
      <c r="J652" s="240"/>
      <c r="K652" s="14"/>
      <c r="L652" s="14"/>
      <c r="M652" s="236"/>
      <c r="N652" s="241"/>
      <c r="O652" s="242"/>
      <c r="P652" s="242"/>
      <c r="Q652" s="242"/>
      <c r="R652" s="242"/>
      <c r="S652" s="242"/>
      <c r="T652" s="242"/>
      <c r="U652" s="242"/>
      <c r="V652" s="242"/>
      <c r="W652" s="242"/>
      <c r="X652" s="243"/>
      <c r="Y652" s="14"/>
      <c r="Z652" s="14"/>
      <c r="AA652" s="14"/>
      <c r="AB652" s="14"/>
      <c r="AC652" s="14"/>
      <c r="AD652" s="14"/>
      <c r="AE652" s="14"/>
      <c r="AT652" s="237" t="s">
        <v>291</v>
      </c>
      <c r="AU652" s="237" t="s">
        <v>89</v>
      </c>
      <c r="AV652" s="14" t="s">
        <v>185</v>
      </c>
      <c r="AW652" s="14" t="s">
        <v>4</v>
      </c>
      <c r="AX652" s="14" t="s">
        <v>87</v>
      </c>
      <c r="AY652" s="237" t="s">
        <v>167</v>
      </c>
    </row>
    <row r="653" s="2" customFormat="1" ht="24" customHeight="1">
      <c r="A653" s="38"/>
      <c r="B653" s="204"/>
      <c r="C653" s="205" t="s">
        <v>2239</v>
      </c>
      <c r="D653" s="205" t="s">
        <v>170</v>
      </c>
      <c r="E653" s="206" t="s">
        <v>1358</v>
      </c>
      <c r="F653" s="207" t="s">
        <v>1359</v>
      </c>
      <c r="G653" s="208" t="s">
        <v>305</v>
      </c>
      <c r="H653" s="209">
        <v>315.596</v>
      </c>
      <c r="I653" s="210"/>
      <c r="J653" s="210"/>
      <c r="K653" s="211">
        <f>ROUND(P653*H653,2)</f>
        <v>0</v>
      </c>
      <c r="L653" s="207" t="s">
        <v>174</v>
      </c>
      <c r="M653" s="39"/>
      <c r="N653" s="212" t="s">
        <v>1</v>
      </c>
      <c r="O653" s="213" t="s">
        <v>43</v>
      </c>
      <c r="P653" s="214">
        <f>I653+J653</f>
        <v>0</v>
      </c>
      <c r="Q653" s="214">
        <f>ROUND(I653*H653,2)</f>
        <v>0</v>
      </c>
      <c r="R653" s="214">
        <f>ROUND(J653*H653,2)</f>
        <v>0</v>
      </c>
      <c r="S653" s="77"/>
      <c r="T653" s="215">
        <f>S653*H653</f>
        <v>0</v>
      </c>
      <c r="U653" s="215">
        <v>0.00012</v>
      </c>
      <c r="V653" s="215">
        <f>U653*H653</f>
        <v>0.037871519999999999</v>
      </c>
      <c r="W653" s="215">
        <v>0</v>
      </c>
      <c r="X653" s="216">
        <f>W653*H653</f>
        <v>0</v>
      </c>
      <c r="Y653" s="38"/>
      <c r="Z653" s="38"/>
      <c r="AA653" s="38"/>
      <c r="AB653" s="38"/>
      <c r="AC653" s="38"/>
      <c r="AD653" s="38"/>
      <c r="AE653" s="38"/>
      <c r="AR653" s="217" t="s">
        <v>246</v>
      </c>
      <c r="AT653" s="217" t="s">
        <v>170</v>
      </c>
      <c r="AU653" s="217" t="s">
        <v>89</v>
      </c>
      <c r="AY653" s="19" t="s">
        <v>167</v>
      </c>
      <c r="BE653" s="218">
        <f>IF(O653="základní",K653,0)</f>
        <v>0</v>
      </c>
      <c r="BF653" s="218">
        <f>IF(O653="snížená",K653,0)</f>
        <v>0</v>
      </c>
      <c r="BG653" s="218">
        <f>IF(O653="zákl. přenesená",K653,0)</f>
        <v>0</v>
      </c>
      <c r="BH653" s="218">
        <f>IF(O653="sníž. přenesená",K653,0)</f>
        <v>0</v>
      </c>
      <c r="BI653" s="218">
        <f>IF(O653="nulová",K653,0)</f>
        <v>0</v>
      </c>
      <c r="BJ653" s="19" t="s">
        <v>87</v>
      </c>
      <c r="BK653" s="218">
        <f>ROUND(P653*H653,2)</f>
        <v>0</v>
      </c>
      <c r="BL653" s="19" t="s">
        <v>246</v>
      </c>
      <c r="BM653" s="217" t="s">
        <v>2240</v>
      </c>
    </row>
    <row r="654" s="2" customFormat="1">
      <c r="A654" s="38"/>
      <c r="B654" s="39"/>
      <c r="C654" s="38"/>
      <c r="D654" s="219" t="s">
        <v>177</v>
      </c>
      <c r="E654" s="38"/>
      <c r="F654" s="220" t="s">
        <v>1361</v>
      </c>
      <c r="G654" s="38"/>
      <c r="H654" s="38"/>
      <c r="I654" s="134"/>
      <c r="J654" s="134"/>
      <c r="K654" s="38"/>
      <c r="L654" s="38"/>
      <c r="M654" s="39"/>
      <c r="N654" s="221"/>
      <c r="O654" s="222"/>
      <c r="P654" s="77"/>
      <c r="Q654" s="77"/>
      <c r="R654" s="77"/>
      <c r="S654" s="77"/>
      <c r="T654" s="77"/>
      <c r="U654" s="77"/>
      <c r="V654" s="77"/>
      <c r="W654" s="77"/>
      <c r="X654" s="78"/>
      <c r="Y654" s="38"/>
      <c r="Z654" s="38"/>
      <c r="AA654" s="38"/>
      <c r="AB654" s="38"/>
      <c r="AC654" s="38"/>
      <c r="AD654" s="38"/>
      <c r="AE654" s="38"/>
      <c r="AT654" s="19" t="s">
        <v>177</v>
      </c>
      <c r="AU654" s="19" t="s">
        <v>89</v>
      </c>
    </row>
    <row r="655" s="13" customFormat="1">
      <c r="A655" s="13"/>
      <c r="B655" s="228"/>
      <c r="C655" s="13"/>
      <c r="D655" s="219" t="s">
        <v>291</v>
      </c>
      <c r="E655" s="229" t="s">
        <v>1</v>
      </c>
      <c r="F655" s="230" t="s">
        <v>2233</v>
      </c>
      <c r="G655" s="13"/>
      <c r="H655" s="231">
        <v>23.257999999999999</v>
      </c>
      <c r="I655" s="232"/>
      <c r="J655" s="232"/>
      <c r="K655" s="13"/>
      <c r="L655" s="13"/>
      <c r="M655" s="228"/>
      <c r="N655" s="233"/>
      <c r="O655" s="234"/>
      <c r="P655" s="234"/>
      <c r="Q655" s="234"/>
      <c r="R655" s="234"/>
      <c r="S655" s="234"/>
      <c r="T655" s="234"/>
      <c r="U655" s="234"/>
      <c r="V655" s="234"/>
      <c r="W655" s="234"/>
      <c r="X655" s="235"/>
      <c r="Y655" s="13"/>
      <c r="Z655" s="13"/>
      <c r="AA655" s="13"/>
      <c r="AB655" s="13"/>
      <c r="AC655" s="13"/>
      <c r="AD655" s="13"/>
      <c r="AE655" s="13"/>
      <c r="AT655" s="229" t="s">
        <v>291</v>
      </c>
      <c r="AU655" s="229" t="s">
        <v>89</v>
      </c>
      <c r="AV655" s="13" t="s">
        <v>89</v>
      </c>
      <c r="AW655" s="13" t="s">
        <v>4</v>
      </c>
      <c r="AX655" s="13" t="s">
        <v>80</v>
      </c>
      <c r="AY655" s="229" t="s">
        <v>167</v>
      </c>
    </row>
    <row r="656" s="13" customFormat="1">
      <c r="A656" s="13"/>
      <c r="B656" s="228"/>
      <c r="C656" s="13"/>
      <c r="D656" s="219" t="s">
        <v>291</v>
      </c>
      <c r="E656" s="229" t="s">
        <v>1</v>
      </c>
      <c r="F656" s="230" t="s">
        <v>2234</v>
      </c>
      <c r="G656" s="13"/>
      <c r="H656" s="231">
        <v>134.53999999999999</v>
      </c>
      <c r="I656" s="232"/>
      <c r="J656" s="232"/>
      <c r="K656" s="13"/>
      <c r="L656" s="13"/>
      <c r="M656" s="228"/>
      <c r="N656" s="233"/>
      <c r="O656" s="234"/>
      <c r="P656" s="234"/>
      <c r="Q656" s="234"/>
      <c r="R656" s="234"/>
      <c r="S656" s="234"/>
      <c r="T656" s="234"/>
      <c r="U656" s="234"/>
      <c r="V656" s="234"/>
      <c r="W656" s="234"/>
      <c r="X656" s="235"/>
      <c r="Y656" s="13"/>
      <c r="Z656" s="13"/>
      <c r="AA656" s="13"/>
      <c r="AB656" s="13"/>
      <c r="AC656" s="13"/>
      <c r="AD656" s="13"/>
      <c r="AE656" s="13"/>
      <c r="AT656" s="229" t="s">
        <v>291</v>
      </c>
      <c r="AU656" s="229" t="s">
        <v>89</v>
      </c>
      <c r="AV656" s="13" t="s">
        <v>89</v>
      </c>
      <c r="AW656" s="13" t="s">
        <v>4</v>
      </c>
      <c r="AX656" s="13" t="s">
        <v>80</v>
      </c>
      <c r="AY656" s="229" t="s">
        <v>167</v>
      </c>
    </row>
    <row r="657" s="14" customFormat="1">
      <c r="A657" s="14"/>
      <c r="B657" s="236"/>
      <c r="C657" s="14"/>
      <c r="D657" s="219" t="s">
        <v>291</v>
      </c>
      <c r="E657" s="237" t="s">
        <v>1</v>
      </c>
      <c r="F657" s="238" t="s">
        <v>294</v>
      </c>
      <c r="G657" s="14"/>
      <c r="H657" s="239">
        <v>157.798</v>
      </c>
      <c r="I657" s="240"/>
      <c r="J657" s="240"/>
      <c r="K657" s="14"/>
      <c r="L657" s="14"/>
      <c r="M657" s="236"/>
      <c r="N657" s="241"/>
      <c r="O657" s="242"/>
      <c r="P657" s="242"/>
      <c r="Q657" s="242"/>
      <c r="R657" s="242"/>
      <c r="S657" s="242"/>
      <c r="T657" s="242"/>
      <c r="U657" s="242"/>
      <c r="V657" s="242"/>
      <c r="W657" s="242"/>
      <c r="X657" s="243"/>
      <c r="Y657" s="14"/>
      <c r="Z657" s="14"/>
      <c r="AA657" s="14"/>
      <c r="AB657" s="14"/>
      <c r="AC657" s="14"/>
      <c r="AD657" s="14"/>
      <c r="AE657" s="14"/>
      <c r="AT657" s="237" t="s">
        <v>291</v>
      </c>
      <c r="AU657" s="237" t="s">
        <v>89</v>
      </c>
      <c r="AV657" s="14" t="s">
        <v>185</v>
      </c>
      <c r="AW657" s="14" t="s">
        <v>4</v>
      </c>
      <c r="AX657" s="14" t="s">
        <v>87</v>
      </c>
      <c r="AY657" s="237" t="s">
        <v>167</v>
      </c>
    </row>
    <row r="658" s="13" customFormat="1">
      <c r="A658" s="13"/>
      <c r="B658" s="228"/>
      <c r="C658" s="13"/>
      <c r="D658" s="219" t="s">
        <v>291</v>
      </c>
      <c r="E658" s="13"/>
      <c r="F658" s="230" t="s">
        <v>2241</v>
      </c>
      <c r="G658" s="13"/>
      <c r="H658" s="231">
        <v>315.596</v>
      </c>
      <c r="I658" s="232"/>
      <c r="J658" s="232"/>
      <c r="K658" s="13"/>
      <c r="L658" s="13"/>
      <c r="M658" s="228"/>
      <c r="N658" s="233"/>
      <c r="O658" s="234"/>
      <c r="P658" s="234"/>
      <c r="Q658" s="234"/>
      <c r="R658" s="234"/>
      <c r="S658" s="234"/>
      <c r="T658" s="234"/>
      <c r="U658" s="234"/>
      <c r="V658" s="234"/>
      <c r="W658" s="234"/>
      <c r="X658" s="235"/>
      <c r="Y658" s="13"/>
      <c r="Z658" s="13"/>
      <c r="AA658" s="13"/>
      <c r="AB658" s="13"/>
      <c r="AC658" s="13"/>
      <c r="AD658" s="13"/>
      <c r="AE658" s="13"/>
      <c r="AT658" s="229" t="s">
        <v>291</v>
      </c>
      <c r="AU658" s="229" t="s">
        <v>89</v>
      </c>
      <c r="AV658" s="13" t="s">
        <v>89</v>
      </c>
      <c r="AW658" s="13" t="s">
        <v>3</v>
      </c>
      <c r="AX658" s="13" t="s">
        <v>87</v>
      </c>
      <c r="AY658" s="229" t="s">
        <v>167</v>
      </c>
    </row>
    <row r="659" s="2" customFormat="1" ht="24" customHeight="1">
      <c r="A659" s="38"/>
      <c r="B659" s="204"/>
      <c r="C659" s="205" t="s">
        <v>2242</v>
      </c>
      <c r="D659" s="205" t="s">
        <v>170</v>
      </c>
      <c r="E659" s="206" t="s">
        <v>2243</v>
      </c>
      <c r="F659" s="207" t="s">
        <v>2244</v>
      </c>
      <c r="G659" s="208" t="s">
        <v>305</v>
      </c>
      <c r="H659" s="209">
        <v>237</v>
      </c>
      <c r="I659" s="210"/>
      <c r="J659" s="210"/>
      <c r="K659" s="211">
        <f>ROUND(P659*H659,2)</f>
        <v>0</v>
      </c>
      <c r="L659" s="207" t="s">
        <v>174</v>
      </c>
      <c r="M659" s="39"/>
      <c r="N659" s="212" t="s">
        <v>1</v>
      </c>
      <c r="O659" s="213" t="s">
        <v>43</v>
      </c>
      <c r="P659" s="214">
        <f>I659+J659</f>
        <v>0</v>
      </c>
      <c r="Q659" s="214">
        <f>ROUND(I659*H659,2)</f>
        <v>0</v>
      </c>
      <c r="R659" s="214">
        <f>ROUND(J659*H659,2)</f>
        <v>0</v>
      </c>
      <c r="S659" s="77"/>
      <c r="T659" s="215">
        <f>S659*H659</f>
        <v>0</v>
      </c>
      <c r="U659" s="215">
        <v>0.00014999999999999999</v>
      </c>
      <c r="V659" s="215">
        <f>U659*H659</f>
        <v>0.035549999999999998</v>
      </c>
      <c r="W659" s="215">
        <v>0</v>
      </c>
      <c r="X659" s="216">
        <f>W659*H659</f>
        <v>0</v>
      </c>
      <c r="Y659" s="38"/>
      <c r="Z659" s="38"/>
      <c r="AA659" s="38"/>
      <c r="AB659" s="38"/>
      <c r="AC659" s="38"/>
      <c r="AD659" s="38"/>
      <c r="AE659" s="38"/>
      <c r="AR659" s="217" t="s">
        <v>246</v>
      </c>
      <c r="AT659" s="217" t="s">
        <v>170</v>
      </c>
      <c r="AU659" s="217" t="s">
        <v>89</v>
      </c>
      <c r="AY659" s="19" t="s">
        <v>167</v>
      </c>
      <c r="BE659" s="218">
        <f>IF(O659="základní",K659,0)</f>
        <v>0</v>
      </c>
      <c r="BF659" s="218">
        <f>IF(O659="snížená",K659,0)</f>
        <v>0</v>
      </c>
      <c r="BG659" s="218">
        <f>IF(O659="zákl. přenesená",K659,0)</f>
        <v>0</v>
      </c>
      <c r="BH659" s="218">
        <f>IF(O659="sníž. přenesená",K659,0)</f>
        <v>0</v>
      </c>
      <c r="BI659" s="218">
        <f>IF(O659="nulová",K659,0)</f>
        <v>0</v>
      </c>
      <c r="BJ659" s="19" t="s">
        <v>87</v>
      </c>
      <c r="BK659" s="218">
        <f>ROUND(P659*H659,2)</f>
        <v>0</v>
      </c>
      <c r="BL659" s="19" t="s">
        <v>246</v>
      </c>
      <c r="BM659" s="217" t="s">
        <v>2245</v>
      </c>
    </row>
    <row r="660" s="2" customFormat="1">
      <c r="A660" s="38"/>
      <c r="B660" s="39"/>
      <c r="C660" s="38"/>
      <c r="D660" s="219" t="s">
        <v>177</v>
      </c>
      <c r="E660" s="38"/>
      <c r="F660" s="220" t="s">
        <v>2246</v>
      </c>
      <c r="G660" s="38"/>
      <c r="H660" s="38"/>
      <c r="I660" s="134"/>
      <c r="J660" s="134"/>
      <c r="K660" s="38"/>
      <c r="L660" s="38"/>
      <c r="M660" s="39"/>
      <c r="N660" s="221"/>
      <c r="O660" s="222"/>
      <c r="P660" s="77"/>
      <c r="Q660" s="77"/>
      <c r="R660" s="77"/>
      <c r="S660" s="77"/>
      <c r="T660" s="77"/>
      <c r="U660" s="77"/>
      <c r="V660" s="77"/>
      <c r="W660" s="77"/>
      <c r="X660" s="78"/>
      <c r="Y660" s="38"/>
      <c r="Z660" s="38"/>
      <c r="AA660" s="38"/>
      <c r="AB660" s="38"/>
      <c r="AC660" s="38"/>
      <c r="AD660" s="38"/>
      <c r="AE660" s="38"/>
      <c r="AT660" s="19" t="s">
        <v>177</v>
      </c>
      <c r="AU660" s="19" t="s">
        <v>89</v>
      </c>
    </row>
    <row r="661" s="13" customFormat="1">
      <c r="A661" s="13"/>
      <c r="B661" s="228"/>
      <c r="C661" s="13"/>
      <c r="D661" s="219" t="s">
        <v>291</v>
      </c>
      <c r="E661" s="229" t="s">
        <v>1</v>
      </c>
      <c r="F661" s="230" t="s">
        <v>2247</v>
      </c>
      <c r="G661" s="13"/>
      <c r="H661" s="231">
        <v>237</v>
      </c>
      <c r="I661" s="232"/>
      <c r="J661" s="232"/>
      <c r="K661" s="13"/>
      <c r="L661" s="13"/>
      <c r="M661" s="228"/>
      <c r="N661" s="233"/>
      <c r="O661" s="234"/>
      <c r="P661" s="234"/>
      <c r="Q661" s="234"/>
      <c r="R661" s="234"/>
      <c r="S661" s="234"/>
      <c r="T661" s="234"/>
      <c r="U661" s="234"/>
      <c r="V661" s="234"/>
      <c r="W661" s="234"/>
      <c r="X661" s="235"/>
      <c r="Y661" s="13"/>
      <c r="Z661" s="13"/>
      <c r="AA661" s="13"/>
      <c r="AB661" s="13"/>
      <c r="AC661" s="13"/>
      <c r="AD661" s="13"/>
      <c r="AE661" s="13"/>
      <c r="AT661" s="229" t="s">
        <v>291</v>
      </c>
      <c r="AU661" s="229" t="s">
        <v>89</v>
      </c>
      <c r="AV661" s="13" t="s">
        <v>89</v>
      </c>
      <c r="AW661" s="13" t="s">
        <v>4</v>
      </c>
      <c r="AX661" s="13" t="s">
        <v>87</v>
      </c>
      <c r="AY661" s="229" t="s">
        <v>167</v>
      </c>
    </row>
    <row r="662" s="2" customFormat="1" ht="16.5" customHeight="1">
      <c r="A662" s="38"/>
      <c r="B662" s="204"/>
      <c r="C662" s="205" t="s">
        <v>2248</v>
      </c>
      <c r="D662" s="205" t="s">
        <v>170</v>
      </c>
      <c r="E662" s="206" t="s">
        <v>1540</v>
      </c>
      <c r="F662" s="207" t="s">
        <v>2249</v>
      </c>
      <c r="G662" s="208" t="s">
        <v>173</v>
      </c>
      <c r="H662" s="209">
        <v>1</v>
      </c>
      <c r="I662" s="210"/>
      <c r="J662" s="210"/>
      <c r="K662" s="211">
        <f>ROUND(P662*H662,2)</f>
        <v>0</v>
      </c>
      <c r="L662" s="207" t="s">
        <v>1</v>
      </c>
      <c r="M662" s="39"/>
      <c r="N662" s="212" t="s">
        <v>1</v>
      </c>
      <c r="O662" s="213" t="s">
        <v>43</v>
      </c>
      <c r="P662" s="214">
        <f>I662+J662</f>
        <v>0</v>
      </c>
      <c r="Q662" s="214">
        <f>ROUND(I662*H662,2)</f>
        <v>0</v>
      </c>
      <c r="R662" s="214">
        <f>ROUND(J662*H662,2)</f>
        <v>0</v>
      </c>
      <c r="S662" s="77"/>
      <c r="T662" s="215">
        <f>S662*H662</f>
        <v>0</v>
      </c>
      <c r="U662" s="215">
        <v>0</v>
      </c>
      <c r="V662" s="215">
        <f>U662*H662</f>
        <v>0</v>
      </c>
      <c r="W662" s="215">
        <v>0</v>
      </c>
      <c r="X662" s="216">
        <f>W662*H662</f>
        <v>0</v>
      </c>
      <c r="Y662" s="38"/>
      <c r="Z662" s="38"/>
      <c r="AA662" s="38"/>
      <c r="AB662" s="38"/>
      <c r="AC662" s="38"/>
      <c r="AD662" s="38"/>
      <c r="AE662" s="38"/>
      <c r="AR662" s="217" t="s">
        <v>246</v>
      </c>
      <c r="AT662" s="217" t="s">
        <v>170</v>
      </c>
      <c r="AU662" s="217" t="s">
        <v>89</v>
      </c>
      <c r="AY662" s="19" t="s">
        <v>167</v>
      </c>
      <c r="BE662" s="218">
        <f>IF(O662="základní",K662,0)</f>
        <v>0</v>
      </c>
      <c r="BF662" s="218">
        <f>IF(O662="snížená",K662,0)</f>
        <v>0</v>
      </c>
      <c r="BG662" s="218">
        <f>IF(O662="zákl. přenesená",K662,0)</f>
        <v>0</v>
      </c>
      <c r="BH662" s="218">
        <f>IF(O662="sníž. přenesená",K662,0)</f>
        <v>0</v>
      </c>
      <c r="BI662" s="218">
        <f>IF(O662="nulová",K662,0)</f>
        <v>0</v>
      </c>
      <c r="BJ662" s="19" t="s">
        <v>87</v>
      </c>
      <c r="BK662" s="218">
        <f>ROUND(P662*H662,2)</f>
        <v>0</v>
      </c>
      <c r="BL662" s="19" t="s">
        <v>246</v>
      </c>
      <c r="BM662" s="217" t="s">
        <v>2250</v>
      </c>
    </row>
    <row r="663" s="2" customFormat="1">
      <c r="A663" s="38"/>
      <c r="B663" s="39"/>
      <c r="C663" s="38"/>
      <c r="D663" s="219" t="s">
        <v>177</v>
      </c>
      <c r="E663" s="38"/>
      <c r="F663" s="220" t="s">
        <v>2249</v>
      </c>
      <c r="G663" s="38"/>
      <c r="H663" s="38"/>
      <c r="I663" s="134"/>
      <c r="J663" s="134"/>
      <c r="K663" s="38"/>
      <c r="L663" s="38"/>
      <c r="M663" s="39"/>
      <c r="N663" s="221"/>
      <c r="O663" s="222"/>
      <c r="P663" s="77"/>
      <c r="Q663" s="77"/>
      <c r="R663" s="77"/>
      <c r="S663" s="77"/>
      <c r="T663" s="77"/>
      <c r="U663" s="77"/>
      <c r="V663" s="77"/>
      <c r="W663" s="77"/>
      <c r="X663" s="78"/>
      <c r="Y663" s="38"/>
      <c r="Z663" s="38"/>
      <c r="AA663" s="38"/>
      <c r="AB663" s="38"/>
      <c r="AC663" s="38"/>
      <c r="AD663" s="38"/>
      <c r="AE663" s="38"/>
      <c r="AT663" s="19" t="s">
        <v>177</v>
      </c>
      <c r="AU663" s="19" t="s">
        <v>89</v>
      </c>
    </row>
    <row r="664" s="2" customFormat="1">
      <c r="A664" s="38"/>
      <c r="B664" s="39"/>
      <c r="C664" s="38"/>
      <c r="D664" s="219" t="s">
        <v>189</v>
      </c>
      <c r="E664" s="38"/>
      <c r="F664" s="223" t="s">
        <v>2251</v>
      </c>
      <c r="G664" s="38"/>
      <c r="H664" s="38"/>
      <c r="I664" s="134"/>
      <c r="J664" s="134"/>
      <c r="K664" s="38"/>
      <c r="L664" s="38"/>
      <c r="M664" s="39"/>
      <c r="N664" s="221"/>
      <c r="O664" s="222"/>
      <c r="P664" s="77"/>
      <c r="Q664" s="77"/>
      <c r="R664" s="77"/>
      <c r="S664" s="77"/>
      <c r="T664" s="77"/>
      <c r="U664" s="77"/>
      <c r="V664" s="77"/>
      <c r="W664" s="77"/>
      <c r="X664" s="78"/>
      <c r="Y664" s="38"/>
      <c r="Z664" s="38"/>
      <c r="AA664" s="38"/>
      <c r="AB664" s="38"/>
      <c r="AC664" s="38"/>
      <c r="AD664" s="38"/>
      <c r="AE664" s="38"/>
      <c r="AT664" s="19" t="s">
        <v>189</v>
      </c>
      <c r="AU664" s="19" t="s">
        <v>89</v>
      </c>
    </row>
    <row r="665" s="12" customFormat="1" ht="22.8" customHeight="1">
      <c r="A665" s="12"/>
      <c r="B665" s="190"/>
      <c r="C665" s="12"/>
      <c r="D665" s="191" t="s">
        <v>79</v>
      </c>
      <c r="E665" s="202" t="s">
        <v>2252</v>
      </c>
      <c r="F665" s="202" t="s">
        <v>2253</v>
      </c>
      <c r="G665" s="12"/>
      <c r="H665" s="12"/>
      <c r="I665" s="193"/>
      <c r="J665" s="193"/>
      <c r="K665" s="203">
        <f>BK665</f>
        <v>0</v>
      </c>
      <c r="L665" s="12"/>
      <c r="M665" s="190"/>
      <c r="N665" s="195"/>
      <c r="O665" s="196"/>
      <c r="P665" s="196"/>
      <c r="Q665" s="197">
        <f>SUM(Q666:Q668)</f>
        <v>0</v>
      </c>
      <c r="R665" s="197">
        <f>SUM(R666:R668)</f>
        <v>0</v>
      </c>
      <c r="S665" s="196"/>
      <c r="T665" s="198">
        <f>SUM(T666:T668)</f>
        <v>0</v>
      </c>
      <c r="U665" s="196"/>
      <c r="V665" s="198">
        <f>SUM(V666:V668)</f>
        <v>0.13097559999999997</v>
      </c>
      <c r="W665" s="196"/>
      <c r="X665" s="199">
        <f>SUM(X666:X668)</f>
        <v>0</v>
      </c>
      <c r="Y665" s="12"/>
      <c r="Z665" s="12"/>
      <c r="AA665" s="12"/>
      <c r="AB665" s="12"/>
      <c r="AC665" s="12"/>
      <c r="AD665" s="12"/>
      <c r="AE665" s="12"/>
      <c r="AR665" s="191" t="s">
        <v>89</v>
      </c>
      <c r="AT665" s="200" t="s">
        <v>79</v>
      </c>
      <c r="AU665" s="200" t="s">
        <v>87</v>
      </c>
      <c r="AY665" s="191" t="s">
        <v>167</v>
      </c>
      <c r="BK665" s="201">
        <f>SUM(BK666:BK668)</f>
        <v>0</v>
      </c>
    </row>
    <row r="666" s="2" customFormat="1" ht="24" customHeight="1">
      <c r="A666" s="38"/>
      <c r="B666" s="204"/>
      <c r="C666" s="205" t="s">
        <v>2254</v>
      </c>
      <c r="D666" s="205" t="s">
        <v>170</v>
      </c>
      <c r="E666" s="206" t="s">
        <v>2255</v>
      </c>
      <c r="F666" s="207" t="s">
        <v>2256</v>
      </c>
      <c r="G666" s="208" t="s">
        <v>305</v>
      </c>
      <c r="H666" s="209">
        <v>467.76999999999998</v>
      </c>
      <c r="I666" s="210"/>
      <c r="J666" s="210"/>
      <c r="K666" s="211">
        <f>ROUND(P666*H666,2)</f>
        <v>0</v>
      </c>
      <c r="L666" s="207" t="s">
        <v>174</v>
      </c>
      <c r="M666" s="39"/>
      <c r="N666" s="212" t="s">
        <v>1</v>
      </c>
      <c r="O666" s="213" t="s">
        <v>43</v>
      </c>
      <c r="P666" s="214">
        <f>I666+J666</f>
        <v>0</v>
      </c>
      <c r="Q666" s="214">
        <f>ROUND(I666*H666,2)</f>
        <v>0</v>
      </c>
      <c r="R666" s="214">
        <f>ROUND(J666*H666,2)</f>
        <v>0</v>
      </c>
      <c r="S666" s="77"/>
      <c r="T666" s="215">
        <f>S666*H666</f>
        <v>0</v>
      </c>
      <c r="U666" s="215">
        <v>0.00027999999999999998</v>
      </c>
      <c r="V666" s="215">
        <f>U666*H666</f>
        <v>0.13097559999999997</v>
      </c>
      <c r="W666" s="215">
        <v>0</v>
      </c>
      <c r="X666" s="216">
        <f>W666*H666</f>
        <v>0</v>
      </c>
      <c r="Y666" s="38"/>
      <c r="Z666" s="38"/>
      <c r="AA666" s="38"/>
      <c r="AB666" s="38"/>
      <c r="AC666" s="38"/>
      <c r="AD666" s="38"/>
      <c r="AE666" s="38"/>
      <c r="AR666" s="217" t="s">
        <v>246</v>
      </c>
      <c r="AT666" s="217" t="s">
        <v>170</v>
      </c>
      <c r="AU666" s="217" t="s">
        <v>89</v>
      </c>
      <c r="AY666" s="19" t="s">
        <v>167</v>
      </c>
      <c r="BE666" s="218">
        <f>IF(O666="základní",K666,0)</f>
        <v>0</v>
      </c>
      <c r="BF666" s="218">
        <f>IF(O666="snížená",K666,0)</f>
        <v>0</v>
      </c>
      <c r="BG666" s="218">
        <f>IF(O666="zákl. přenesená",K666,0)</f>
        <v>0</v>
      </c>
      <c r="BH666" s="218">
        <f>IF(O666="sníž. přenesená",K666,0)</f>
        <v>0</v>
      </c>
      <c r="BI666" s="218">
        <f>IF(O666="nulová",K666,0)</f>
        <v>0</v>
      </c>
      <c r="BJ666" s="19" t="s">
        <v>87</v>
      </c>
      <c r="BK666" s="218">
        <f>ROUND(P666*H666,2)</f>
        <v>0</v>
      </c>
      <c r="BL666" s="19" t="s">
        <v>246</v>
      </c>
      <c r="BM666" s="217" t="s">
        <v>2257</v>
      </c>
    </row>
    <row r="667" s="2" customFormat="1">
      <c r="A667" s="38"/>
      <c r="B667" s="39"/>
      <c r="C667" s="38"/>
      <c r="D667" s="219" t="s">
        <v>177</v>
      </c>
      <c r="E667" s="38"/>
      <c r="F667" s="220" t="s">
        <v>2258</v>
      </c>
      <c r="G667" s="38"/>
      <c r="H667" s="38"/>
      <c r="I667" s="134"/>
      <c r="J667" s="134"/>
      <c r="K667" s="38"/>
      <c r="L667" s="38"/>
      <c r="M667" s="39"/>
      <c r="N667" s="221"/>
      <c r="O667" s="222"/>
      <c r="P667" s="77"/>
      <c r="Q667" s="77"/>
      <c r="R667" s="77"/>
      <c r="S667" s="77"/>
      <c r="T667" s="77"/>
      <c r="U667" s="77"/>
      <c r="V667" s="77"/>
      <c r="W667" s="77"/>
      <c r="X667" s="78"/>
      <c r="Y667" s="38"/>
      <c r="Z667" s="38"/>
      <c r="AA667" s="38"/>
      <c r="AB667" s="38"/>
      <c r="AC667" s="38"/>
      <c r="AD667" s="38"/>
      <c r="AE667" s="38"/>
      <c r="AT667" s="19" t="s">
        <v>177</v>
      </c>
      <c r="AU667" s="19" t="s">
        <v>89</v>
      </c>
    </row>
    <row r="668" s="13" customFormat="1">
      <c r="A668" s="13"/>
      <c r="B668" s="228"/>
      <c r="C668" s="13"/>
      <c r="D668" s="219" t="s">
        <v>291</v>
      </c>
      <c r="E668" s="229" t="s">
        <v>1</v>
      </c>
      <c r="F668" s="230" t="s">
        <v>2259</v>
      </c>
      <c r="G668" s="13"/>
      <c r="H668" s="231">
        <v>467.76999999999998</v>
      </c>
      <c r="I668" s="232"/>
      <c r="J668" s="232"/>
      <c r="K668" s="13"/>
      <c r="L668" s="13"/>
      <c r="M668" s="228"/>
      <c r="N668" s="233"/>
      <c r="O668" s="234"/>
      <c r="P668" s="234"/>
      <c r="Q668" s="234"/>
      <c r="R668" s="234"/>
      <c r="S668" s="234"/>
      <c r="T668" s="234"/>
      <c r="U668" s="234"/>
      <c r="V668" s="234"/>
      <c r="W668" s="234"/>
      <c r="X668" s="235"/>
      <c r="Y668" s="13"/>
      <c r="Z668" s="13"/>
      <c r="AA668" s="13"/>
      <c r="AB668" s="13"/>
      <c r="AC668" s="13"/>
      <c r="AD668" s="13"/>
      <c r="AE668" s="13"/>
      <c r="AT668" s="229" t="s">
        <v>291</v>
      </c>
      <c r="AU668" s="229" t="s">
        <v>89</v>
      </c>
      <c r="AV668" s="13" t="s">
        <v>89</v>
      </c>
      <c r="AW668" s="13" t="s">
        <v>4</v>
      </c>
      <c r="AX668" s="13" t="s">
        <v>87</v>
      </c>
      <c r="AY668" s="229" t="s">
        <v>167</v>
      </c>
    </row>
    <row r="669" s="12" customFormat="1" ht="22.8" customHeight="1">
      <c r="A669" s="12"/>
      <c r="B669" s="190"/>
      <c r="C669" s="12"/>
      <c r="D669" s="191" t="s">
        <v>79</v>
      </c>
      <c r="E669" s="202" t="s">
        <v>2260</v>
      </c>
      <c r="F669" s="202" t="s">
        <v>2261</v>
      </c>
      <c r="G669" s="12"/>
      <c r="H669" s="12"/>
      <c r="I669" s="193"/>
      <c r="J669" s="193"/>
      <c r="K669" s="203">
        <f>BK669</f>
        <v>0</v>
      </c>
      <c r="L669" s="12"/>
      <c r="M669" s="190"/>
      <c r="N669" s="195"/>
      <c r="O669" s="196"/>
      <c r="P669" s="196"/>
      <c r="Q669" s="197">
        <f>SUM(Q670:Q671)</f>
        <v>0</v>
      </c>
      <c r="R669" s="197">
        <f>SUM(R670:R671)</f>
        <v>0</v>
      </c>
      <c r="S669" s="196"/>
      <c r="T669" s="198">
        <f>SUM(T670:T671)</f>
        <v>0</v>
      </c>
      <c r="U669" s="196"/>
      <c r="V669" s="198">
        <f>SUM(V670:V671)</f>
        <v>0</v>
      </c>
      <c r="W669" s="196"/>
      <c r="X669" s="199">
        <f>SUM(X670:X671)</f>
        <v>0</v>
      </c>
      <c r="Y669" s="12"/>
      <c r="Z669" s="12"/>
      <c r="AA669" s="12"/>
      <c r="AB669" s="12"/>
      <c r="AC669" s="12"/>
      <c r="AD669" s="12"/>
      <c r="AE669" s="12"/>
      <c r="AR669" s="191" t="s">
        <v>89</v>
      </c>
      <c r="AT669" s="200" t="s">
        <v>79</v>
      </c>
      <c r="AU669" s="200" t="s">
        <v>87</v>
      </c>
      <c r="AY669" s="191" t="s">
        <v>167</v>
      </c>
      <c r="BK669" s="201">
        <f>SUM(BK670:BK671)</f>
        <v>0</v>
      </c>
    </row>
    <row r="670" s="2" customFormat="1" ht="24" customHeight="1">
      <c r="A670" s="38"/>
      <c r="B670" s="204"/>
      <c r="C670" s="205" t="s">
        <v>2262</v>
      </c>
      <c r="D670" s="205" t="s">
        <v>170</v>
      </c>
      <c r="E670" s="206" t="s">
        <v>1526</v>
      </c>
      <c r="F670" s="207" t="s">
        <v>2263</v>
      </c>
      <c r="G670" s="208" t="s">
        <v>173</v>
      </c>
      <c r="H670" s="209">
        <v>1</v>
      </c>
      <c r="I670" s="210"/>
      <c r="J670" s="210"/>
      <c r="K670" s="211">
        <f>ROUND(P670*H670,2)</f>
        <v>0</v>
      </c>
      <c r="L670" s="207" t="s">
        <v>1</v>
      </c>
      <c r="M670" s="39"/>
      <c r="N670" s="212" t="s">
        <v>1</v>
      </c>
      <c r="O670" s="213" t="s">
        <v>43</v>
      </c>
      <c r="P670" s="214">
        <f>I670+J670</f>
        <v>0</v>
      </c>
      <c r="Q670" s="214">
        <f>ROUND(I670*H670,2)</f>
        <v>0</v>
      </c>
      <c r="R670" s="214">
        <f>ROUND(J670*H670,2)</f>
        <v>0</v>
      </c>
      <c r="S670" s="77"/>
      <c r="T670" s="215">
        <f>S670*H670</f>
        <v>0</v>
      </c>
      <c r="U670" s="215">
        <v>0</v>
      </c>
      <c r="V670" s="215">
        <f>U670*H670</f>
        <v>0</v>
      </c>
      <c r="W670" s="215">
        <v>0</v>
      </c>
      <c r="X670" s="216">
        <f>W670*H670</f>
        <v>0</v>
      </c>
      <c r="Y670" s="38"/>
      <c r="Z670" s="38"/>
      <c r="AA670" s="38"/>
      <c r="AB670" s="38"/>
      <c r="AC670" s="38"/>
      <c r="AD670" s="38"/>
      <c r="AE670" s="38"/>
      <c r="AR670" s="217" t="s">
        <v>246</v>
      </c>
      <c r="AT670" s="217" t="s">
        <v>170</v>
      </c>
      <c r="AU670" s="217" t="s">
        <v>89</v>
      </c>
      <c r="AY670" s="19" t="s">
        <v>167</v>
      </c>
      <c r="BE670" s="218">
        <f>IF(O670="základní",K670,0)</f>
        <v>0</v>
      </c>
      <c r="BF670" s="218">
        <f>IF(O670="snížená",K670,0)</f>
        <v>0</v>
      </c>
      <c r="BG670" s="218">
        <f>IF(O670="zákl. přenesená",K670,0)</f>
        <v>0</v>
      </c>
      <c r="BH670" s="218">
        <f>IF(O670="sníž. přenesená",K670,0)</f>
        <v>0</v>
      </c>
      <c r="BI670" s="218">
        <f>IF(O670="nulová",K670,0)</f>
        <v>0</v>
      </c>
      <c r="BJ670" s="19" t="s">
        <v>87</v>
      </c>
      <c r="BK670" s="218">
        <f>ROUND(P670*H670,2)</f>
        <v>0</v>
      </c>
      <c r="BL670" s="19" t="s">
        <v>246</v>
      </c>
      <c r="BM670" s="217" t="s">
        <v>2264</v>
      </c>
    </row>
    <row r="671" s="2" customFormat="1">
      <c r="A671" s="38"/>
      <c r="B671" s="39"/>
      <c r="C671" s="38"/>
      <c r="D671" s="219" t="s">
        <v>177</v>
      </c>
      <c r="E671" s="38"/>
      <c r="F671" s="220" t="s">
        <v>2263</v>
      </c>
      <c r="G671" s="38"/>
      <c r="H671" s="38"/>
      <c r="I671" s="134"/>
      <c r="J671" s="134"/>
      <c r="K671" s="38"/>
      <c r="L671" s="38"/>
      <c r="M671" s="39"/>
      <c r="N671" s="221"/>
      <c r="O671" s="222"/>
      <c r="P671" s="77"/>
      <c r="Q671" s="77"/>
      <c r="R671" s="77"/>
      <c r="S671" s="77"/>
      <c r="T671" s="77"/>
      <c r="U671" s="77"/>
      <c r="V671" s="77"/>
      <c r="W671" s="77"/>
      <c r="X671" s="78"/>
      <c r="Y671" s="38"/>
      <c r="Z671" s="38"/>
      <c r="AA671" s="38"/>
      <c r="AB671" s="38"/>
      <c r="AC671" s="38"/>
      <c r="AD671" s="38"/>
      <c r="AE671" s="38"/>
      <c r="AT671" s="19" t="s">
        <v>177</v>
      </c>
      <c r="AU671" s="19" t="s">
        <v>89</v>
      </c>
    </row>
    <row r="672" s="12" customFormat="1" ht="22.8" customHeight="1">
      <c r="A672" s="12"/>
      <c r="B672" s="190"/>
      <c r="C672" s="12"/>
      <c r="D672" s="191" t="s">
        <v>79</v>
      </c>
      <c r="E672" s="202" t="s">
        <v>2265</v>
      </c>
      <c r="F672" s="202" t="s">
        <v>2266</v>
      </c>
      <c r="G672" s="12"/>
      <c r="H672" s="12"/>
      <c r="I672" s="193"/>
      <c r="J672" s="193"/>
      <c r="K672" s="203">
        <f>BK672</f>
        <v>0</v>
      </c>
      <c r="L672" s="12"/>
      <c r="M672" s="190"/>
      <c r="N672" s="195"/>
      <c r="O672" s="196"/>
      <c r="P672" s="196"/>
      <c r="Q672" s="197">
        <f>SUM(Q673:Q677)</f>
        <v>0</v>
      </c>
      <c r="R672" s="197">
        <f>SUM(R673:R677)</f>
        <v>0</v>
      </c>
      <c r="S672" s="196"/>
      <c r="T672" s="198">
        <f>SUM(T673:T677)</f>
        <v>0</v>
      </c>
      <c r="U672" s="196"/>
      <c r="V672" s="198">
        <f>SUM(V673:V677)</f>
        <v>0.41343088</v>
      </c>
      <c r="W672" s="196"/>
      <c r="X672" s="199">
        <f>SUM(X673:X677)</f>
        <v>0</v>
      </c>
      <c r="Y672" s="12"/>
      <c r="Z672" s="12"/>
      <c r="AA672" s="12"/>
      <c r="AB672" s="12"/>
      <c r="AC672" s="12"/>
      <c r="AD672" s="12"/>
      <c r="AE672" s="12"/>
      <c r="AR672" s="191" t="s">
        <v>89</v>
      </c>
      <c r="AT672" s="200" t="s">
        <v>79</v>
      </c>
      <c r="AU672" s="200" t="s">
        <v>87</v>
      </c>
      <c r="AY672" s="191" t="s">
        <v>167</v>
      </c>
      <c r="BK672" s="201">
        <f>SUM(BK673:BK677)</f>
        <v>0</v>
      </c>
    </row>
    <row r="673" s="2" customFormat="1" ht="24" customHeight="1">
      <c r="A673" s="38"/>
      <c r="B673" s="204"/>
      <c r="C673" s="205" t="s">
        <v>2267</v>
      </c>
      <c r="D673" s="205" t="s">
        <v>170</v>
      </c>
      <c r="E673" s="206" t="s">
        <v>2268</v>
      </c>
      <c r="F673" s="207" t="s">
        <v>2269</v>
      </c>
      <c r="G673" s="208" t="s">
        <v>305</v>
      </c>
      <c r="H673" s="209">
        <v>157.798</v>
      </c>
      <c r="I673" s="210"/>
      <c r="J673" s="210"/>
      <c r="K673" s="211">
        <f>ROUND(P673*H673,2)</f>
        <v>0</v>
      </c>
      <c r="L673" s="207" t="s">
        <v>174</v>
      </c>
      <c r="M673" s="39"/>
      <c r="N673" s="212" t="s">
        <v>1</v>
      </c>
      <c r="O673" s="213" t="s">
        <v>43</v>
      </c>
      <c r="P673" s="214">
        <f>I673+J673</f>
        <v>0</v>
      </c>
      <c r="Q673" s="214">
        <f>ROUND(I673*H673,2)</f>
        <v>0</v>
      </c>
      <c r="R673" s="214">
        <f>ROUND(J673*H673,2)</f>
        <v>0</v>
      </c>
      <c r="S673" s="77"/>
      <c r="T673" s="215">
        <f>S673*H673</f>
        <v>0</v>
      </c>
      <c r="U673" s="215">
        <v>0.00106</v>
      </c>
      <c r="V673" s="215">
        <f>U673*H673</f>
        <v>0.16726588000000001</v>
      </c>
      <c r="W673" s="215">
        <v>0</v>
      </c>
      <c r="X673" s="216">
        <f>W673*H673</f>
        <v>0</v>
      </c>
      <c r="Y673" s="38"/>
      <c r="Z673" s="38"/>
      <c r="AA673" s="38"/>
      <c r="AB673" s="38"/>
      <c r="AC673" s="38"/>
      <c r="AD673" s="38"/>
      <c r="AE673" s="38"/>
      <c r="AR673" s="217" t="s">
        <v>246</v>
      </c>
      <c r="AT673" s="217" t="s">
        <v>170</v>
      </c>
      <c r="AU673" s="217" t="s">
        <v>89</v>
      </c>
      <c r="AY673" s="19" t="s">
        <v>167</v>
      </c>
      <c r="BE673" s="218">
        <f>IF(O673="základní",K673,0)</f>
        <v>0</v>
      </c>
      <c r="BF673" s="218">
        <f>IF(O673="snížená",K673,0)</f>
        <v>0</v>
      </c>
      <c r="BG673" s="218">
        <f>IF(O673="zákl. přenesená",K673,0)</f>
        <v>0</v>
      </c>
      <c r="BH673" s="218">
        <f>IF(O673="sníž. přenesená",K673,0)</f>
        <v>0</v>
      </c>
      <c r="BI673" s="218">
        <f>IF(O673="nulová",K673,0)</f>
        <v>0</v>
      </c>
      <c r="BJ673" s="19" t="s">
        <v>87</v>
      </c>
      <c r="BK673" s="218">
        <f>ROUND(P673*H673,2)</f>
        <v>0</v>
      </c>
      <c r="BL673" s="19" t="s">
        <v>246</v>
      </c>
      <c r="BM673" s="217" t="s">
        <v>2270</v>
      </c>
    </row>
    <row r="674" s="2" customFormat="1">
      <c r="A674" s="38"/>
      <c r="B674" s="39"/>
      <c r="C674" s="38"/>
      <c r="D674" s="219" t="s">
        <v>177</v>
      </c>
      <c r="E674" s="38"/>
      <c r="F674" s="220" t="s">
        <v>2271</v>
      </c>
      <c r="G674" s="38"/>
      <c r="H674" s="38"/>
      <c r="I674" s="134"/>
      <c r="J674" s="134"/>
      <c r="K674" s="38"/>
      <c r="L674" s="38"/>
      <c r="M674" s="39"/>
      <c r="N674" s="221"/>
      <c r="O674" s="222"/>
      <c r="P674" s="77"/>
      <c r="Q674" s="77"/>
      <c r="R674" s="77"/>
      <c r="S674" s="77"/>
      <c r="T674" s="77"/>
      <c r="U674" s="77"/>
      <c r="V674" s="77"/>
      <c r="W674" s="77"/>
      <c r="X674" s="78"/>
      <c r="Y674" s="38"/>
      <c r="Z674" s="38"/>
      <c r="AA674" s="38"/>
      <c r="AB674" s="38"/>
      <c r="AC674" s="38"/>
      <c r="AD674" s="38"/>
      <c r="AE674" s="38"/>
      <c r="AT674" s="19" t="s">
        <v>177</v>
      </c>
      <c r="AU674" s="19" t="s">
        <v>89</v>
      </c>
    </row>
    <row r="675" s="2" customFormat="1" ht="24" customHeight="1">
      <c r="A675" s="38"/>
      <c r="B675" s="204"/>
      <c r="C675" s="260" t="s">
        <v>2272</v>
      </c>
      <c r="D675" s="260" t="s">
        <v>648</v>
      </c>
      <c r="E675" s="261" t="s">
        <v>2273</v>
      </c>
      <c r="F675" s="262" t="s">
        <v>2274</v>
      </c>
      <c r="G675" s="263" t="s">
        <v>1218</v>
      </c>
      <c r="H675" s="264">
        <v>246.16499999999999</v>
      </c>
      <c r="I675" s="265"/>
      <c r="J675" s="266"/>
      <c r="K675" s="267">
        <f>ROUND(P675*H675,2)</f>
        <v>0</v>
      </c>
      <c r="L675" s="262" t="s">
        <v>174</v>
      </c>
      <c r="M675" s="268"/>
      <c r="N675" s="269" t="s">
        <v>1</v>
      </c>
      <c r="O675" s="213" t="s">
        <v>43</v>
      </c>
      <c r="P675" s="214">
        <f>I675+J675</f>
        <v>0</v>
      </c>
      <c r="Q675" s="214">
        <f>ROUND(I675*H675,2)</f>
        <v>0</v>
      </c>
      <c r="R675" s="214">
        <f>ROUND(J675*H675,2)</f>
        <v>0</v>
      </c>
      <c r="S675" s="77"/>
      <c r="T675" s="215">
        <f>S675*H675</f>
        <v>0</v>
      </c>
      <c r="U675" s="215">
        <v>0.001</v>
      </c>
      <c r="V675" s="215">
        <f>U675*H675</f>
        <v>0.246165</v>
      </c>
      <c r="W675" s="215">
        <v>0</v>
      </c>
      <c r="X675" s="216">
        <f>W675*H675</f>
        <v>0</v>
      </c>
      <c r="Y675" s="38"/>
      <c r="Z675" s="38"/>
      <c r="AA675" s="38"/>
      <c r="AB675" s="38"/>
      <c r="AC675" s="38"/>
      <c r="AD675" s="38"/>
      <c r="AE675" s="38"/>
      <c r="AR675" s="217" t="s">
        <v>370</v>
      </c>
      <c r="AT675" s="217" t="s">
        <v>648</v>
      </c>
      <c r="AU675" s="217" t="s">
        <v>89</v>
      </c>
      <c r="AY675" s="19" t="s">
        <v>167</v>
      </c>
      <c r="BE675" s="218">
        <f>IF(O675="základní",K675,0)</f>
        <v>0</v>
      </c>
      <c r="BF675" s="218">
        <f>IF(O675="snížená",K675,0)</f>
        <v>0</v>
      </c>
      <c r="BG675" s="218">
        <f>IF(O675="zákl. přenesená",K675,0)</f>
        <v>0</v>
      </c>
      <c r="BH675" s="218">
        <f>IF(O675="sníž. přenesená",K675,0)</f>
        <v>0</v>
      </c>
      <c r="BI675" s="218">
        <f>IF(O675="nulová",K675,0)</f>
        <v>0</v>
      </c>
      <c r="BJ675" s="19" t="s">
        <v>87</v>
      </c>
      <c r="BK675" s="218">
        <f>ROUND(P675*H675,2)</f>
        <v>0</v>
      </c>
      <c r="BL675" s="19" t="s">
        <v>246</v>
      </c>
      <c r="BM675" s="217" t="s">
        <v>2275</v>
      </c>
    </row>
    <row r="676" s="2" customFormat="1">
      <c r="A676" s="38"/>
      <c r="B676" s="39"/>
      <c r="C676" s="38"/>
      <c r="D676" s="219" t="s">
        <v>177</v>
      </c>
      <c r="E676" s="38"/>
      <c r="F676" s="220" t="s">
        <v>2274</v>
      </c>
      <c r="G676" s="38"/>
      <c r="H676" s="38"/>
      <c r="I676" s="134"/>
      <c r="J676" s="134"/>
      <c r="K676" s="38"/>
      <c r="L676" s="38"/>
      <c r="M676" s="39"/>
      <c r="N676" s="221"/>
      <c r="O676" s="222"/>
      <c r="P676" s="77"/>
      <c r="Q676" s="77"/>
      <c r="R676" s="77"/>
      <c r="S676" s="77"/>
      <c r="T676" s="77"/>
      <c r="U676" s="77"/>
      <c r="V676" s="77"/>
      <c r="W676" s="77"/>
      <c r="X676" s="78"/>
      <c r="Y676" s="38"/>
      <c r="Z676" s="38"/>
      <c r="AA676" s="38"/>
      <c r="AB676" s="38"/>
      <c r="AC676" s="38"/>
      <c r="AD676" s="38"/>
      <c r="AE676" s="38"/>
      <c r="AT676" s="19" t="s">
        <v>177</v>
      </c>
      <c r="AU676" s="19" t="s">
        <v>89</v>
      </c>
    </row>
    <row r="677" s="13" customFormat="1">
      <c r="A677" s="13"/>
      <c r="B677" s="228"/>
      <c r="C677" s="13"/>
      <c r="D677" s="219" t="s">
        <v>291</v>
      </c>
      <c r="E677" s="13"/>
      <c r="F677" s="230" t="s">
        <v>2276</v>
      </c>
      <c r="G677" s="13"/>
      <c r="H677" s="231">
        <v>246.16499999999999</v>
      </c>
      <c r="I677" s="232"/>
      <c r="J677" s="232"/>
      <c r="K677" s="13"/>
      <c r="L677" s="13"/>
      <c r="M677" s="228"/>
      <c r="N677" s="270"/>
      <c r="O677" s="271"/>
      <c r="P677" s="271"/>
      <c r="Q677" s="271"/>
      <c r="R677" s="271"/>
      <c r="S677" s="271"/>
      <c r="T677" s="271"/>
      <c r="U677" s="271"/>
      <c r="V677" s="271"/>
      <c r="W677" s="271"/>
      <c r="X677" s="272"/>
      <c r="Y677" s="13"/>
      <c r="Z677" s="13"/>
      <c r="AA677" s="13"/>
      <c r="AB677" s="13"/>
      <c r="AC677" s="13"/>
      <c r="AD677" s="13"/>
      <c r="AE677" s="13"/>
      <c r="AT677" s="229" t="s">
        <v>291</v>
      </c>
      <c r="AU677" s="229" t="s">
        <v>89</v>
      </c>
      <c r="AV677" s="13" t="s">
        <v>89</v>
      </c>
      <c r="AW677" s="13" t="s">
        <v>3</v>
      </c>
      <c r="AX677" s="13" t="s">
        <v>87</v>
      </c>
      <c r="AY677" s="229" t="s">
        <v>167</v>
      </c>
    </row>
    <row r="678" s="2" customFormat="1" ht="6.96" customHeight="1">
      <c r="A678" s="38"/>
      <c r="B678" s="60"/>
      <c r="C678" s="61"/>
      <c r="D678" s="61"/>
      <c r="E678" s="61"/>
      <c r="F678" s="61"/>
      <c r="G678" s="61"/>
      <c r="H678" s="61"/>
      <c r="I678" s="160"/>
      <c r="J678" s="160"/>
      <c r="K678" s="61"/>
      <c r="L678" s="61"/>
      <c r="M678" s="39"/>
      <c r="N678" s="38"/>
      <c r="P678" s="38"/>
      <c r="Q678" s="38"/>
      <c r="R678" s="38"/>
      <c r="S678" s="38"/>
      <c r="T678" s="38"/>
      <c r="U678" s="38"/>
      <c r="V678" s="38"/>
      <c r="W678" s="38"/>
      <c r="X678" s="38"/>
      <c r="Y678" s="38"/>
      <c r="Z678" s="38"/>
      <c r="AA678" s="38"/>
      <c r="AB678" s="38"/>
      <c r="AC678" s="38"/>
      <c r="AD678" s="38"/>
      <c r="AE678" s="38"/>
    </row>
  </sheetData>
  <autoFilter ref="C138:L677"/>
  <mergeCells count="12">
    <mergeCell ref="E7:H7"/>
    <mergeCell ref="E9:H9"/>
    <mergeCell ref="E11:H11"/>
    <mergeCell ref="E20:H20"/>
    <mergeCell ref="E29:H29"/>
    <mergeCell ref="E85:H85"/>
    <mergeCell ref="E87:H87"/>
    <mergeCell ref="E89:H89"/>
    <mergeCell ref="E127:H127"/>
    <mergeCell ref="E129:H129"/>
    <mergeCell ref="E131:H131"/>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ROPEK\Laboro</dc:creator>
  <cp:lastModifiedBy>ROPEK\Laboro</cp:lastModifiedBy>
  <dcterms:created xsi:type="dcterms:W3CDTF">2019-11-19T11:28:03Z</dcterms:created>
  <dcterms:modified xsi:type="dcterms:W3CDTF">2019-11-19T11:28:11Z</dcterms:modified>
</cp:coreProperties>
</file>