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L:\Zakázky - Zadávací řízení\Nový Bydžov_výměna střešní konstrukce tribuny\ZPŘ_stavební práce\2_Přílohy ZD\"/>
    </mc:Choice>
  </mc:AlternateContent>
  <xr:revisionPtr revIDLastSave="0" documentId="8_{12C7ED9D-D396-4BF0-A1C9-8943C5F2AB64}" xr6:coauthVersionLast="47" xr6:coauthVersionMax="47" xr10:uidLastSave="{00000000-0000-0000-0000-000000000000}"/>
  <bookViews>
    <workbookView xWindow="-120" yWindow="-120" windowWidth="29040" windowHeight="17640" activeTab="2" xr2:uid="{00000000-000D-0000-FFFF-FFFF00000000}"/>
  </bookViews>
  <sheets>
    <sheet name="Rekapitulace stavby" sheetId="1" r:id="rId1"/>
    <sheet name="01 - SO-01_Výměna střešní..." sheetId="2" r:id="rId2"/>
    <sheet name="02 - Opatření k zajištění..." sheetId="3" r:id="rId3"/>
    <sheet name="03 - Hromosvody" sheetId="4" r:id="rId4"/>
    <sheet name="04 - VRN" sheetId="5" r:id="rId5"/>
  </sheets>
  <definedNames>
    <definedName name="_xlnm._FilterDatabase" localSheetId="1" hidden="1">'01 - SO-01_Výměna střešní...'!$C$89:$K$353</definedName>
    <definedName name="_xlnm._FilterDatabase" localSheetId="2" hidden="1">'02 - Opatření k zajištění...'!$C$87:$K$215</definedName>
    <definedName name="_xlnm._FilterDatabase" localSheetId="3" hidden="1">'03 - Hromosvody'!$C$79:$K$121</definedName>
    <definedName name="_xlnm._FilterDatabase" localSheetId="4" hidden="1">'04 - VRN'!$C$83:$K$102</definedName>
    <definedName name="_xlnm.Print_Titles" localSheetId="1">'01 - SO-01_Výměna střešní...'!$89:$89</definedName>
    <definedName name="_xlnm.Print_Titles" localSheetId="2">'02 - Opatření k zajištění...'!$87:$87</definedName>
    <definedName name="_xlnm.Print_Titles" localSheetId="3">'03 - Hromosvody'!$79:$79</definedName>
    <definedName name="_xlnm.Print_Titles" localSheetId="4">'04 - VRN'!$83:$83</definedName>
    <definedName name="_xlnm.Print_Titles" localSheetId="0">'Rekapitulace stavby'!$52:$52</definedName>
    <definedName name="_xlnm.Print_Area" localSheetId="1">'01 - SO-01_Výměna střešní...'!$C$4:$J$39,'01 - SO-01_Výměna střešní...'!$C$77:$J$353</definedName>
    <definedName name="_xlnm.Print_Area" localSheetId="2">'02 - Opatření k zajištění...'!$C$4:$J$39,'02 - Opatření k zajištění...'!$C$75:$J$215</definedName>
    <definedName name="_xlnm.Print_Area" localSheetId="3">'03 - Hromosvody'!$C$4:$J$39,'03 - Hromosvody'!$C$67:$J$121</definedName>
    <definedName name="_xlnm.Print_Area" localSheetId="4">'04 - VRN'!$C$4:$J$39,'04 - VRN'!$C$71:$J$102</definedName>
    <definedName name="_xlnm.Print_Area" localSheetId="0">'Rekapitulace stavby'!$D$4:$AO$36,'Rekapitulace stavby'!$C$42:$AQ$59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7" i="5" l="1"/>
  <c r="J36" i="5"/>
  <c r="AY58" i="1" s="1"/>
  <c r="J35" i="5"/>
  <c r="AX58" i="1"/>
  <c r="BI101" i="5"/>
  <c r="BH101" i="5"/>
  <c r="BG101" i="5"/>
  <c r="BF101" i="5"/>
  <c r="T101" i="5"/>
  <c r="T100" i="5" s="1"/>
  <c r="R101" i="5"/>
  <c r="R100" i="5"/>
  <c r="P101" i="5"/>
  <c r="P100" i="5" s="1"/>
  <c r="BI98" i="5"/>
  <c r="BH98" i="5"/>
  <c r="BG98" i="5"/>
  <c r="BF98" i="5"/>
  <c r="T98" i="5"/>
  <c r="R98" i="5"/>
  <c r="P98" i="5"/>
  <c r="BI97" i="5"/>
  <c r="BH97" i="5"/>
  <c r="BG97" i="5"/>
  <c r="BF97" i="5"/>
  <c r="T97" i="5"/>
  <c r="R97" i="5"/>
  <c r="P97" i="5"/>
  <c r="BI95" i="5"/>
  <c r="BH95" i="5"/>
  <c r="BG95" i="5"/>
  <c r="BF95" i="5"/>
  <c r="T95" i="5"/>
  <c r="R95" i="5"/>
  <c r="P95" i="5"/>
  <c r="BI94" i="5"/>
  <c r="BH94" i="5"/>
  <c r="BG94" i="5"/>
  <c r="BF94" i="5"/>
  <c r="T94" i="5"/>
  <c r="R94" i="5"/>
  <c r="P94" i="5"/>
  <c r="BI93" i="5"/>
  <c r="BH93" i="5"/>
  <c r="BG93" i="5"/>
  <c r="BF93" i="5"/>
  <c r="T93" i="5"/>
  <c r="R93" i="5"/>
  <c r="P93" i="5"/>
  <c r="BI92" i="5"/>
  <c r="BH92" i="5"/>
  <c r="BG92" i="5"/>
  <c r="BF92" i="5"/>
  <c r="T92" i="5"/>
  <c r="R92" i="5"/>
  <c r="P92" i="5"/>
  <c r="BI90" i="5"/>
  <c r="BH90" i="5"/>
  <c r="BG90" i="5"/>
  <c r="BF90" i="5"/>
  <c r="T90" i="5"/>
  <c r="R90" i="5"/>
  <c r="P90" i="5"/>
  <c r="BI89" i="5"/>
  <c r="BH89" i="5"/>
  <c r="BG89" i="5"/>
  <c r="BF89" i="5"/>
  <c r="T89" i="5"/>
  <c r="R89" i="5"/>
  <c r="P89" i="5"/>
  <c r="BI88" i="5"/>
  <c r="BH88" i="5"/>
  <c r="BG88" i="5"/>
  <c r="BF88" i="5"/>
  <c r="T88" i="5"/>
  <c r="R88" i="5"/>
  <c r="P88" i="5"/>
  <c r="BI87" i="5"/>
  <c r="BH87" i="5"/>
  <c r="BG87" i="5"/>
  <c r="BF87" i="5"/>
  <c r="T87" i="5"/>
  <c r="R87" i="5"/>
  <c r="P87" i="5"/>
  <c r="J81" i="5"/>
  <c r="J80" i="5"/>
  <c r="F80" i="5"/>
  <c r="F78" i="5"/>
  <c r="E76" i="5"/>
  <c r="J55" i="5"/>
  <c r="J54" i="5"/>
  <c r="F54" i="5"/>
  <c r="F52" i="5"/>
  <c r="E50" i="5"/>
  <c r="J18" i="5"/>
  <c r="E18" i="5"/>
  <c r="F55" i="5"/>
  <c r="J17" i="5"/>
  <c r="J12" i="5"/>
  <c r="J52" i="5"/>
  <c r="E7" i="5"/>
  <c r="E48" i="5" s="1"/>
  <c r="J37" i="4"/>
  <c r="J36" i="4"/>
  <c r="AY57" i="1"/>
  <c r="J35" i="4"/>
  <c r="AX57" i="1" s="1"/>
  <c r="BI121" i="4"/>
  <c r="BH121" i="4"/>
  <c r="BG121" i="4"/>
  <c r="BF121" i="4"/>
  <c r="T121" i="4"/>
  <c r="R121" i="4"/>
  <c r="P121" i="4"/>
  <c r="BI120" i="4"/>
  <c r="BH120" i="4"/>
  <c r="BG120" i="4"/>
  <c r="BF120" i="4"/>
  <c r="T120" i="4"/>
  <c r="R120" i="4"/>
  <c r="P120" i="4"/>
  <c r="BI119" i="4"/>
  <c r="BH119" i="4"/>
  <c r="BG119" i="4"/>
  <c r="BF119" i="4"/>
  <c r="T119" i="4"/>
  <c r="R119" i="4"/>
  <c r="P119" i="4"/>
  <c r="BI118" i="4"/>
  <c r="BH118" i="4"/>
  <c r="BG118" i="4"/>
  <c r="BF118" i="4"/>
  <c r="T118" i="4"/>
  <c r="R118" i="4"/>
  <c r="P118" i="4"/>
  <c r="BI117" i="4"/>
  <c r="BH117" i="4"/>
  <c r="BG117" i="4"/>
  <c r="BF117" i="4"/>
  <c r="T117" i="4"/>
  <c r="R117" i="4"/>
  <c r="P117" i="4"/>
  <c r="BI116" i="4"/>
  <c r="BH116" i="4"/>
  <c r="BG116" i="4"/>
  <c r="BF116" i="4"/>
  <c r="T116" i="4"/>
  <c r="R116" i="4"/>
  <c r="P116" i="4"/>
  <c r="BI115" i="4"/>
  <c r="BH115" i="4"/>
  <c r="BG115" i="4"/>
  <c r="BF115" i="4"/>
  <c r="T115" i="4"/>
  <c r="R115" i="4"/>
  <c r="P115" i="4"/>
  <c r="BI114" i="4"/>
  <c r="BH114" i="4"/>
  <c r="BG114" i="4"/>
  <c r="BF114" i="4"/>
  <c r="T114" i="4"/>
  <c r="R114" i="4"/>
  <c r="P114" i="4"/>
  <c r="BI113" i="4"/>
  <c r="BH113" i="4"/>
  <c r="BG113" i="4"/>
  <c r="BF113" i="4"/>
  <c r="T113" i="4"/>
  <c r="R113" i="4"/>
  <c r="P113" i="4"/>
  <c r="BI112" i="4"/>
  <c r="BH112" i="4"/>
  <c r="BG112" i="4"/>
  <c r="BF112" i="4"/>
  <c r="T112" i="4"/>
  <c r="R112" i="4"/>
  <c r="P112" i="4"/>
  <c r="BI111" i="4"/>
  <c r="BH111" i="4"/>
  <c r="BG111" i="4"/>
  <c r="BF111" i="4"/>
  <c r="T111" i="4"/>
  <c r="R111" i="4"/>
  <c r="P111" i="4"/>
  <c r="BI110" i="4"/>
  <c r="BH110" i="4"/>
  <c r="BG110" i="4"/>
  <c r="BF110" i="4"/>
  <c r="T110" i="4"/>
  <c r="R110" i="4"/>
  <c r="P110" i="4"/>
  <c r="BI109" i="4"/>
  <c r="BH109" i="4"/>
  <c r="BG109" i="4"/>
  <c r="BF109" i="4"/>
  <c r="T109" i="4"/>
  <c r="R109" i="4"/>
  <c r="P109" i="4"/>
  <c r="BI108" i="4"/>
  <c r="BH108" i="4"/>
  <c r="BG108" i="4"/>
  <c r="BF108" i="4"/>
  <c r="T108" i="4"/>
  <c r="R108" i="4"/>
  <c r="P108" i="4"/>
  <c r="BI107" i="4"/>
  <c r="BH107" i="4"/>
  <c r="BG107" i="4"/>
  <c r="BF107" i="4"/>
  <c r="T107" i="4"/>
  <c r="R107" i="4"/>
  <c r="P107" i="4"/>
  <c r="BI106" i="4"/>
  <c r="BH106" i="4"/>
  <c r="BG106" i="4"/>
  <c r="BF106" i="4"/>
  <c r="T106" i="4"/>
  <c r="R106" i="4"/>
  <c r="P106" i="4"/>
  <c r="BI105" i="4"/>
  <c r="BH105" i="4"/>
  <c r="BG105" i="4"/>
  <c r="BF105" i="4"/>
  <c r="T105" i="4"/>
  <c r="R105" i="4"/>
  <c r="P105" i="4"/>
  <c r="BI104" i="4"/>
  <c r="BH104" i="4"/>
  <c r="BG104" i="4"/>
  <c r="BF104" i="4"/>
  <c r="T104" i="4"/>
  <c r="R104" i="4"/>
  <c r="P104" i="4"/>
  <c r="BI103" i="4"/>
  <c r="BH103" i="4"/>
  <c r="BG103" i="4"/>
  <c r="BF103" i="4"/>
  <c r="T103" i="4"/>
  <c r="R103" i="4"/>
  <c r="P103" i="4"/>
  <c r="BI102" i="4"/>
  <c r="BH102" i="4"/>
  <c r="BG102" i="4"/>
  <c r="BF102" i="4"/>
  <c r="T102" i="4"/>
  <c r="R102" i="4"/>
  <c r="P102" i="4"/>
  <c r="BI101" i="4"/>
  <c r="BH101" i="4"/>
  <c r="BG101" i="4"/>
  <c r="BF101" i="4"/>
  <c r="T101" i="4"/>
  <c r="R101" i="4"/>
  <c r="P101" i="4"/>
  <c r="BI100" i="4"/>
  <c r="BH100" i="4"/>
  <c r="BG100" i="4"/>
  <c r="BF100" i="4"/>
  <c r="T100" i="4"/>
  <c r="R100" i="4"/>
  <c r="P100" i="4"/>
  <c r="BI99" i="4"/>
  <c r="BH99" i="4"/>
  <c r="BG99" i="4"/>
  <c r="BF99" i="4"/>
  <c r="T99" i="4"/>
  <c r="R99" i="4"/>
  <c r="P99" i="4"/>
  <c r="BI98" i="4"/>
  <c r="BH98" i="4"/>
  <c r="BG98" i="4"/>
  <c r="BF98" i="4"/>
  <c r="T98" i="4"/>
  <c r="R98" i="4"/>
  <c r="P98" i="4"/>
  <c r="BI97" i="4"/>
  <c r="BH97" i="4"/>
  <c r="BG97" i="4"/>
  <c r="BF97" i="4"/>
  <c r="T97" i="4"/>
  <c r="R97" i="4"/>
  <c r="P97" i="4"/>
  <c r="BI96" i="4"/>
  <c r="BH96" i="4"/>
  <c r="BG96" i="4"/>
  <c r="BF96" i="4"/>
  <c r="T96" i="4"/>
  <c r="R96" i="4"/>
  <c r="P96" i="4"/>
  <c r="BI90" i="4"/>
  <c r="BH90" i="4"/>
  <c r="BG90" i="4"/>
  <c r="BF90" i="4"/>
  <c r="T90" i="4"/>
  <c r="R90" i="4"/>
  <c r="P90" i="4"/>
  <c r="BI86" i="4"/>
  <c r="BH86" i="4"/>
  <c r="BG86" i="4"/>
  <c r="BF86" i="4"/>
  <c r="T86" i="4"/>
  <c r="R86" i="4"/>
  <c r="P86" i="4"/>
  <c r="BI82" i="4"/>
  <c r="BH82" i="4"/>
  <c r="BG82" i="4"/>
  <c r="BF82" i="4"/>
  <c r="T82" i="4"/>
  <c r="R82" i="4"/>
  <c r="P82" i="4"/>
  <c r="J77" i="4"/>
  <c r="J76" i="4"/>
  <c r="F76" i="4"/>
  <c r="F74" i="4"/>
  <c r="E72" i="4"/>
  <c r="J55" i="4"/>
  <c r="J54" i="4"/>
  <c r="F54" i="4"/>
  <c r="F52" i="4"/>
  <c r="E50" i="4"/>
  <c r="J18" i="4"/>
  <c r="E18" i="4"/>
  <c r="F55" i="4" s="1"/>
  <c r="J17" i="4"/>
  <c r="J12" i="4"/>
  <c r="J74" i="4" s="1"/>
  <c r="E7" i="4"/>
  <c r="E48" i="4"/>
  <c r="J37" i="3"/>
  <c r="J36" i="3"/>
  <c r="AY56" i="1" s="1"/>
  <c r="J35" i="3"/>
  <c r="AX56" i="1"/>
  <c r="BI213" i="3"/>
  <c r="BH213" i="3"/>
  <c r="BG213" i="3"/>
  <c r="BF213" i="3"/>
  <c r="T213" i="3"/>
  <c r="R213" i="3"/>
  <c r="P213" i="3"/>
  <c r="BI209" i="3"/>
  <c r="BH209" i="3"/>
  <c r="BG209" i="3"/>
  <c r="BF209" i="3"/>
  <c r="T209" i="3"/>
  <c r="R209" i="3"/>
  <c r="P209" i="3"/>
  <c r="BI205" i="3"/>
  <c r="BH205" i="3"/>
  <c r="BG205" i="3"/>
  <c r="BF205" i="3"/>
  <c r="T205" i="3"/>
  <c r="R205" i="3"/>
  <c r="P205" i="3"/>
  <c r="BI197" i="3"/>
  <c r="BH197" i="3"/>
  <c r="BG197" i="3"/>
  <c r="BF197" i="3"/>
  <c r="T197" i="3"/>
  <c r="R197" i="3"/>
  <c r="P197" i="3"/>
  <c r="BI194" i="3"/>
  <c r="BH194" i="3"/>
  <c r="BG194" i="3"/>
  <c r="BF194" i="3"/>
  <c r="T194" i="3"/>
  <c r="R194" i="3"/>
  <c r="P194" i="3"/>
  <c r="BI190" i="3"/>
  <c r="BH190" i="3"/>
  <c r="BG190" i="3"/>
  <c r="BF190" i="3"/>
  <c r="T190" i="3"/>
  <c r="R190" i="3"/>
  <c r="P190" i="3"/>
  <c r="BI183" i="3"/>
  <c r="BH183" i="3"/>
  <c r="BG183" i="3"/>
  <c r="BF183" i="3"/>
  <c r="T183" i="3"/>
  <c r="R183" i="3"/>
  <c r="P183" i="3"/>
  <c r="BI179" i="3"/>
  <c r="BH179" i="3"/>
  <c r="BG179" i="3"/>
  <c r="BF179" i="3"/>
  <c r="T179" i="3"/>
  <c r="R179" i="3"/>
  <c r="P179" i="3"/>
  <c r="BI174" i="3"/>
  <c r="BH174" i="3"/>
  <c r="BG174" i="3"/>
  <c r="BF174" i="3"/>
  <c r="T174" i="3"/>
  <c r="R174" i="3"/>
  <c r="P174" i="3"/>
  <c r="BI171" i="3"/>
  <c r="BH171" i="3"/>
  <c r="BG171" i="3"/>
  <c r="BF171" i="3"/>
  <c r="T171" i="3"/>
  <c r="R171" i="3"/>
  <c r="P171" i="3"/>
  <c r="BI167" i="3"/>
  <c r="BH167" i="3"/>
  <c r="BG167" i="3"/>
  <c r="BF167" i="3"/>
  <c r="T167" i="3"/>
  <c r="R167" i="3"/>
  <c r="P167" i="3"/>
  <c r="BI161" i="3"/>
  <c r="BH161" i="3"/>
  <c r="BG161" i="3"/>
  <c r="BF161" i="3"/>
  <c r="T161" i="3"/>
  <c r="R161" i="3"/>
  <c r="P161" i="3"/>
  <c r="BI158" i="3"/>
  <c r="BH158" i="3"/>
  <c r="BG158" i="3"/>
  <c r="BF158" i="3"/>
  <c r="T158" i="3"/>
  <c r="R158" i="3"/>
  <c r="P158" i="3"/>
  <c r="BI156" i="3"/>
  <c r="BH156" i="3"/>
  <c r="BG156" i="3"/>
  <c r="BF156" i="3"/>
  <c r="T156" i="3"/>
  <c r="R156" i="3"/>
  <c r="P156" i="3"/>
  <c r="BI151" i="3"/>
  <c r="BH151" i="3"/>
  <c r="BG151" i="3"/>
  <c r="BF151" i="3"/>
  <c r="T151" i="3"/>
  <c r="R151" i="3"/>
  <c r="P151" i="3"/>
  <c r="BI148" i="3"/>
  <c r="BH148" i="3"/>
  <c r="BG148" i="3"/>
  <c r="BF148" i="3"/>
  <c r="T148" i="3"/>
  <c r="R148" i="3"/>
  <c r="P148" i="3"/>
  <c r="BI144" i="3"/>
  <c r="BH144" i="3"/>
  <c r="BG144" i="3"/>
  <c r="BF144" i="3"/>
  <c r="T144" i="3"/>
  <c r="R144" i="3"/>
  <c r="P144" i="3"/>
  <c r="BI139" i="3"/>
  <c r="BH139" i="3"/>
  <c r="BG139" i="3"/>
  <c r="BF139" i="3"/>
  <c r="T139" i="3"/>
  <c r="R139" i="3"/>
  <c r="P139" i="3"/>
  <c r="BI136" i="3"/>
  <c r="BH136" i="3"/>
  <c r="BG136" i="3"/>
  <c r="BF136" i="3"/>
  <c r="T136" i="3"/>
  <c r="R136" i="3"/>
  <c r="P136" i="3"/>
  <c r="BI130" i="3"/>
  <c r="BH130" i="3"/>
  <c r="BG130" i="3"/>
  <c r="BF130" i="3"/>
  <c r="T130" i="3"/>
  <c r="R130" i="3"/>
  <c r="P130" i="3"/>
  <c r="BI125" i="3"/>
  <c r="BH125" i="3"/>
  <c r="BG125" i="3"/>
  <c r="BF125" i="3"/>
  <c r="T125" i="3"/>
  <c r="R125" i="3"/>
  <c r="P125" i="3"/>
  <c r="BI123" i="3"/>
  <c r="BH123" i="3"/>
  <c r="BG123" i="3"/>
  <c r="BF123" i="3"/>
  <c r="T123" i="3"/>
  <c r="R123" i="3"/>
  <c r="P123" i="3"/>
  <c r="BI120" i="3"/>
  <c r="BH120" i="3"/>
  <c r="BG120" i="3"/>
  <c r="BF120" i="3"/>
  <c r="T120" i="3"/>
  <c r="R120" i="3"/>
  <c r="P120" i="3"/>
  <c r="BI116" i="3"/>
  <c r="BH116" i="3"/>
  <c r="BG116" i="3"/>
  <c r="BF116" i="3"/>
  <c r="T116" i="3"/>
  <c r="R116" i="3"/>
  <c r="P116" i="3"/>
  <c r="BI113" i="3"/>
  <c r="BH113" i="3"/>
  <c r="BG113" i="3"/>
  <c r="BF113" i="3"/>
  <c r="T113" i="3"/>
  <c r="R113" i="3"/>
  <c r="P113" i="3"/>
  <c r="BI110" i="3"/>
  <c r="BH110" i="3"/>
  <c r="BG110" i="3"/>
  <c r="BF110" i="3"/>
  <c r="T110" i="3"/>
  <c r="R110" i="3"/>
  <c r="P110" i="3"/>
  <c r="BI104" i="3"/>
  <c r="BH104" i="3"/>
  <c r="BG104" i="3"/>
  <c r="BF104" i="3"/>
  <c r="T104" i="3"/>
  <c r="R104" i="3"/>
  <c r="P104" i="3"/>
  <c r="BI102" i="3"/>
  <c r="BH102" i="3"/>
  <c r="BG102" i="3"/>
  <c r="BF102" i="3"/>
  <c r="T102" i="3"/>
  <c r="R102" i="3"/>
  <c r="P102" i="3"/>
  <c r="BI100" i="3"/>
  <c r="BH100" i="3"/>
  <c r="BG100" i="3"/>
  <c r="BF100" i="3"/>
  <c r="T100" i="3"/>
  <c r="R100" i="3"/>
  <c r="P100" i="3"/>
  <c r="BI96" i="3"/>
  <c r="BH96" i="3"/>
  <c r="BG96" i="3"/>
  <c r="BF96" i="3"/>
  <c r="T96" i="3"/>
  <c r="R96" i="3"/>
  <c r="P96" i="3"/>
  <c r="BI91" i="3"/>
  <c r="BH91" i="3"/>
  <c r="BG91" i="3"/>
  <c r="BF91" i="3"/>
  <c r="T91" i="3"/>
  <c r="T90" i="3"/>
  <c r="R91" i="3"/>
  <c r="R90" i="3"/>
  <c r="P91" i="3"/>
  <c r="P90" i="3"/>
  <c r="J85" i="3"/>
  <c r="J84" i="3"/>
  <c r="F84" i="3"/>
  <c r="F82" i="3"/>
  <c r="E80" i="3"/>
  <c r="J55" i="3"/>
  <c r="J54" i="3"/>
  <c r="F54" i="3"/>
  <c r="F52" i="3"/>
  <c r="E50" i="3"/>
  <c r="J18" i="3"/>
  <c r="E18" i="3"/>
  <c r="F55" i="3" s="1"/>
  <c r="J17" i="3"/>
  <c r="J12" i="3"/>
  <c r="J82" i="3"/>
  <c r="E7" i="3"/>
  <c r="E48" i="3" s="1"/>
  <c r="J37" i="2"/>
  <c r="J36" i="2"/>
  <c r="AY55" i="1" s="1"/>
  <c r="J35" i="2"/>
  <c r="AX55" i="1"/>
  <c r="BI351" i="2"/>
  <c r="BH351" i="2"/>
  <c r="BG351" i="2"/>
  <c r="BF351" i="2"/>
  <c r="T351" i="2"/>
  <c r="R351" i="2"/>
  <c r="P351" i="2"/>
  <c r="BI349" i="2"/>
  <c r="BH349" i="2"/>
  <c r="BG349" i="2"/>
  <c r="BF349" i="2"/>
  <c r="T349" i="2"/>
  <c r="R349" i="2"/>
  <c r="P349" i="2"/>
  <c r="BI347" i="2"/>
  <c r="BH347" i="2"/>
  <c r="BG347" i="2"/>
  <c r="BF347" i="2"/>
  <c r="T347" i="2"/>
  <c r="R347" i="2"/>
  <c r="P347" i="2"/>
  <c r="BI345" i="2"/>
  <c r="BH345" i="2"/>
  <c r="BG345" i="2"/>
  <c r="BF345" i="2"/>
  <c r="T345" i="2"/>
  <c r="R345" i="2"/>
  <c r="P345" i="2"/>
  <c r="BI343" i="2"/>
  <c r="BH343" i="2"/>
  <c r="BG343" i="2"/>
  <c r="BF343" i="2"/>
  <c r="T343" i="2"/>
  <c r="R343" i="2"/>
  <c r="P343" i="2"/>
  <c r="BI341" i="2"/>
  <c r="BH341" i="2"/>
  <c r="BG341" i="2"/>
  <c r="BF341" i="2"/>
  <c r="T341" i="2"/>
  <c r="R341" i="2"/>
  <c r="P341" i="2"/>
  <c r="BI338" i="2"/>
  <c r="BH338" i="2"/>
  <c r="BG338" i="2"/>
  <c r="BF338" i="2"/>
  <c r="T338" i="2"/>
  <c r="R338" i="2"/>
  <c r="P338" i="2"/>
  <c r="BI337" i="2"/>
  <c r="BH337" i="2"/>
  <c r="BG337" i="2"/>
  <c r="BF337" i="2"/>
  <c r="T337" i="2"/>
  <c r="R337" i="2"/>
  <c r="P337" i="2"/>
  <c r="BI334" i="2"/>
  <c r="BH334" i="2"/>
  <c r="BG334" i="2"/>
  <c r="BF334" i="2"/>
  <c r="T334" i="2"/>
  <c r="R334" i="2"/>
  <c r="P334" i="2"/>
  <c r="BI331" i="2"/>
  <c r="BH331" i="2"/>
  <c r="BG331" i="2"/>
  <c r="BF331" i="2"/>
  <c r="T331" i="2"/>
  <c r="R331" i="2"/>
  <c r="P331" i="2"/>
  <c r="BI330" i="2"/>
  <c r="BH330" i="2"/>
  <c r="BG330" i="2"/>
  <c r="BF330" i="2"/>
  <c r="T330" i="2"/>
  <c r="R330" i="2"/>
  <c r="P330" i="2"/>
  <c r="BI326" i="2"/>
  <c r="BH326" i="2"/>
  <c r="BG326" i="2"/>
  <c r="BF326" i="2"/>
  <c r="T326" i="2"/>
  <c r="R326" i="2"/>
  <c r="P326" i="2"/>
  <c r="BI324" i="2"/>
  <c r="BH324" i="2"/>
  <c r="BG324" i="2"/>
  <c r="BF324" i="2"/>
  <c r="T324" i="2"/>
  <c r="R324" i="2"/>
  <c r="P324" i="2"/>
  <c r="BI323" i="2"/>
  <c r="BH323" i="2"/>
  <c r="BG323" i="2"/>
  <c r="BF323" i="2"/>
  <c r="T323" i="2"/>
  <c r="R323" i="2"/>
  <c r="P323" i="2"/>
  <c r="BI321" i="2"/>
  <c r="BH321" i="2"/>
  <c r="BG321" i="2"/>
  <c r="BF321" i="2"/>
  <c r="T321" i="2"/>
  <c r="R321" i="2"/>
  <c r="P321" i="2"/>
  <c r="BI318" i="2"/>
  <c r="BH318" i="2"/>
  <c r="BG318" i="2"/>
  <c r="BF318" i="2"/>
  <c r="T318" i="2"/>
  <c r="R318" i="2"/>
  <c r="P318" i="2"/>
  <c r="BI317" i="2"/>
  <c r="BH317" i="2"/>
  <c r="BG317" i="2"/>
  <c r="BF317" i="2"/>
  <c r="T317" i="2"/>
  <c r="R317" i="2"/>
  <c r="P317" i="2"/>
  <c r="BI313" i="2"/>
  <c r="BH313" i="2"/>
  <c r="BG313" i="2"/>
  <c r="BF313" i="2"/>
  <c r="T313" i="2"/>
  <c r="R313" i="2"/>
  <c r="P313" i="2"/>
  <c r="BI311" i="2"/>
  <c r="BH311" i="2"/>
  <c r="BG311" i="2"/>
  <c r="BF311" i="2"/>
  <c r="T311" i="2"/>
  <c r="R311" i="2"/>
  <c r="P311" i="2"/>
  <c r="BI310" i="2"/>
  <c r="BH310" i="2"/>
  <c r="BG310" i="2"/>
  <c r="BF310" i="2"/>
  <c r="T310" i="2"/>
  <c r="R310" i="2"/>
  <c r="P310" i="2"/>
  <c r="BI308" i="2"/>
  <c r="BH308" i="2"/>
  <c r="BG308" i="2"/>
  <c r="BF308" i="2"/>
  <c r="T308" i="2"/>
  <c r="R308" i="2"/>
  <c r="P308" i="2"/>
  <c r="BI302" i="2"/>
  <c r="BH302" i="2"/>
  <c r="BG302" i="2"/>
  <c r="BF302" i="2"/>
  <c r="T302" i="2"/>
  <c r="R302" i="2"/>
  <c r="P302" i="2"/>
  <c r="BI299" i="2"/>
  <c r="BH299" i="2"/>
  <c r="BG299" i="2"/>
  <c r="BF299" i="2"/>
  <c r="T299" i="2"/>
  <c r="R299" i="2"/>
  <c r="P299" i="2"/>
  <c r="BI298" i="2"/>
  <c r="BH298" i="2"/>
  <c r="BG298" i="2"/>
  <c r="BF298" i="2"/>
  <c r="T298" i="2"/>
  <c r="R298" i="2"/>
  <c r="P298" i="2"/>
  <c r="BI293" i="2"/>
  <c r="BH293" i="2"/>
  <c r="BG293" i="2"/>
  <c r="BF293" i="2"/>
  <c r="T293" i="2"/>
  <c r="R293" i="2"/>
  <c r="P293" i="2"/>
  <c r="BI290" i="2"/>
  <c r="BH290" i="2"/>
  <c r="BG290" i="2"/>
  <c r="BF290" i="2"/>
  <c r="T290" i="2"/>
  <c r="R290" i="2"/>
  <c r="P290" i="2"/>
  <c r="BI286" i="2"/>
  <c r="BH286" i="2"/>
  <c r="BG286" i="2"/>
  <c r="BF286" i="2"/>
  <c r="T286" i="2"/>
  <c r="R286" i="2"/>
  <c r="P286" i="2"/>
  <c r="BI283" i="2"/>
  <c r="BH283" i="2"/>
  <c r="BG283" i="2"/>
  <c r="BF283" i="2"/>
  <c r="T283" i="2"/>
  <c r="R283" i="2"/>
  <c r="P283" i="2"/>
  <c r="BI280" i="2"/>
  <c r="BH280" i="2"/>
  <c r="BG280" i="2"/>
  <c r="BF280" i="2"/>
  <c r="T280" i="2"/>
  <c r="R280" i="2"/>
  <c r="P280" i="2"/>
  <c r="BI279" i="2"/>
  <c r="BH279" i="2"/>
  <c r="BG279" i="2"/>
  <c r="BF279" i="2"/>
  <c r="T279" i="2"/>
  <c r="R279" i="2"/>
  <c r="P279" i="2"/>
  <c r="BI277" i="2"/>
  <c r="BH277" i="2"/>
  <c r="BG277" i="2"/>
  <c r="BF277" i="2"/>
  <c r="T277" i="2"/>
  <c r="R277" i="2"/>
  <c r="P277" i="2"/>
  <c r="BI275" i="2"/>
  <c r="BH275" i="2"/>
  <c r="BG275" i="2"/>
  <c r="BF275" i="2"/>
  <c r="T275" i="2"/>
  <c r="R275" i="2"/>
  <c r="P275" i="2"/>
  <c r="BI266" i="2"/>
  <c r="BH266" i="2"/>
  <c r="BG266" i="2"/>
  <c r="BF266" i="2"/>
  <c r="T266" i="2"/>
  <c r="R266" i="2"/>
  <c r="P266" i="2"/>
  <c r="BI260" i="2"/>
  <c r="BH260" i="2"/>
  <c r="BG260" i="2"/>
  <c r="BF260" i="2"/>
  <c r="T260" i="2"/>
  <c r="R260" i="2"/>
  <c r="P260" i="2"/>
  <c r="BI250" i="2"/>
  <c r="BH250" i="2"/>
  <c r="BG250" i="2"/>
  <c r="BF250" i="2"/>
  <c r="T250" i="2"/>
  <c r="R250" i="2"/>
  <c r="P250" i="2"/>
  <c r="BI248" i="2"/>
  <c r="BH248" i="2"/>
  <c r="BG248" i="2"/>
  <c r="BF248" i="2"/>
  <c r="T248" i="2"/>
  <c r="R248" i="2"/>
  <c r="P248" i="2"/>
  <c r="BI246" i="2"/>
  <c r="BH246" i="2"/>
  <c r="BG246" i="2"/>
  <c r="BF246" i="2"/>
  <c r="T246" i="2"/>
  <c r="R246" i="2"/>
  <c r="P246" i="2"/>
  <c r="BI245" i="2"/>
  <c r="BH245" i="2"/>
  <c r="BG245" i="2"/>
  <c r="BF245" i="2"/>
  <c r="T245" i="2"/>
  <c r="R245" i="2"/>
  <c r="P245" i="2"/>
  <c r="BI243" i="2"/>
  <c r="BH243" i="2"/>
  <c r="BG243" i="2"/>
  <c r="BF243" i="2"/>
  <c r="T243" i="2"/>
  <c r="R243" i="2"/>
  <c r="P243" i="2"/>
  <c r="BI241" i="2"/>
  <c r="BH241" i="2"/>
  <c r="BG241" i="2"/>
  <c r="BF241" i="2"/>
  <c r="T241" i="2"/>
  <c r="R241" i="2"/>
  <c r="P241" i="2"/>
  <c r="BI235" i="2"/>
  <c r="BH235" i="2"/>
  <c r="BG235" i="2"/>
  <c r="BF235" i="2"/>
  <c r="T235" i="2"/>
  <c r="R235" i="2"/>
  <c r="P235" i="2"/>
  <c r="BI233" i="2"/>
  <c r="BH233" i="2"/>
  <c r="BG233" i="2"/>
  <c r="BF233" i="2"/>
  <c r="T233" i="2"/>
  <c r="R233" i="2"/>
  <c r="P233" i="2"/>
  <c r="BI232" i="2"/>
  <c r="BH232" i="2"/>
  <c r="BG232" i="2"/>
  <c r="BF232" i="2"/>
  <c r="T232" i="2"/>
  <c r="R232" i="2"/>
  <c r="P232" i="2"/>
  <c r="BI225" i="2"/>
  <c r="BH225" i="2"/>
  <c r="BG225" i="2"/>
  <c r="BF225" i="2"/>
  <c r="T225" i="2"/>
  <c r="R225" i="2"/>
  <c r="P225" i="2"/>
  <c r="BI222" i="2"/>
  <c r="BH222" i="2"/>
  <c r="BG222" i="2"/>
  <c r="BF222" i="2"/>
  <c r="T222" i="2"/>
  <c r="R222" i="2"/>
  <c r="P222" i="2"/>
  <c r="BI219" i="2"/>
  <c r="BH219" i="2"/>
  <c r="BG219" i="2"/>
  <c r="BF219" i="2"/>
  <c r="T219" i="2"/>
  <c r="R219" i="2"/>
  <c r="P219" i="2"/>
  <c r="BI218" i="2"/>
  <c r="BH218" i="2"/>
  <c r="BG218" i="2"/>
  <c r="BF218" i="2"/>
  <c r="T218" i="2"/>
  <c r="R218" i="2"/>
  <c r="P218" i="2"/>
  <c r="BI215" i="2"/>
  <c r="BH215" i="2"/>
  <c r="BG215" i="2"/>
  <c r="BF215" i="2"/>
  <c r="T215" i="2"/>
  <c r="R215" i="2"/>
  <c r="P215" i="2"/>
  <c r="BI214" i="2"/>
  <c r="BH214" i="2"/>
  <c r="BG214" i="2"/>
  <c r="BF214" i="2"/>
  <c r="T214" i="2"/>
  <c r="R214" i="2"/>
  <c r="P214" i="2"/>
  <c r="BI211" i="2"/>
  <c r="BH211" i="2"/>
  <c r="BG211" i="2"/>
  <c r="BF211" i="2"/>
  <c r="T211" i="2"/>
  <c r="R211" i="2"/>
  <c r="P211" i="2"/>
  <c r="BI208" i="2"/>
  <c r="BH208" i="2"/>
  <c r="BG208" i="2"/>
  <c r="BF208" i="2"/>
  <c r="T208" i="2"/>
  <c r="R208" i="2"/>
  <c r="P208" i="2"/>
  <c r="BI207" i="2"/>
  <c r="BH207" i="2"/>
  <c r="BG207" i="2"/>
  <c r="BF207" i="2"/>
  <c r="T207" i="2"/>
  <c r="R207" i="2"/>
  <c r="P207" i="2"/>
  <c r="BI206" i="2"/>
  <c r="BH206" i="2"/>
  <c r="BG206" i="2"/>
  <c r="BF206" i="2"/>
  <c r="T206" i="2"/>
  <c r="R206" i="2"/>
  <c r="P206" i="2"/>
  <c r="BI200" i="2"/>
  <c r="BH200" i="2"/>
  <c r="BG200" i="2"/>
  <c r="BF200" i="2"/>
  <c r="T200" i="2"/>
  <c r="R200" i="2"/>
  <c r="P200" i="2"/>
  <c r="BI194" i="2"/>
  <c r="BH194" i="2"/>
  <c r="BG194" i="2"/>
  <c r="BF194" i="2"/>
  <c r="T194" i="2"/>
  <c r="R194" i="2"/>
  <c r="P194" i="2"/>
  <c r="BI187" i="2"/>
  <c r="BH187" i="2"/>
  <c r="BG187" i="2"/>
  <c r="BF187" i="2"/>
  <c r="T187" i="2"/>
  <c r="R187" i="2"/>
  <c r="P187" i="2"/>
  <c r="BI185" i="2"/>
  <c r="BH185" i="2"/>
  <c r="BG185" i="2"/>
  <c r="BF185" i="2"/>
  <c r="T185" i="2"/>
  <c r="R185" i="2"/>
  <c r="P185" i="2"/>
  <c r="BI182" i="2"/>
  <c r="BH182" i="2"/>
  <c r="BG182" i="2"/>
  <c r="BF182" i="2"/>
  <c r="T182" i="2"/>
  <c r="R182" i="2"/>
  <c r="P182" i="2"/>
  <c r="BI179" i="2"/>
  <c r="BH179" i="2"/>
  <c r="BG179" i="2"/>
  <c r="BF179" i="2"/>
  <c r="T179" i="2"/>
  <c r="R179" i="2"/>
  <c r="P179" i="2"/>
  <c r="BI178" i="2"/>
  <c r="BH178" i="2"/>
  <c r="BG178" i="2"/>
  <c r="BF178" i="2"/>
  <c r="T178" i="2"/>
  <c r="R178" i="2"/>
  <c r="P178" i="2"/>
  <c r="BI177" i="2"/>
  <c r="BH177" i="2"/>
  <c r="BG177" i="2"/>
  <c r="BF177" i="2"/>
  <c r="T177" i="2"/>
  <c r="R177" i="2"/>
  <c r="P177" i="2"/>
  <c r="BI176" i="2"/>
  <c r="BH176" i="2"/>
  <c r="BG176" i="2"/>
  <c r="BF176" i="2"/>
  <c r="T176" i="2"/>
  <c r="R176" i="2"/>
  <c r="P176" i="2"/>
  <c r="BI174" i="2"/>
  <c r="BH174" i="2"/>
  <c r="BG174" i="2"/>
  <c r="BF174" i="2"/>
  <c r="T174" i="2"/>
  <c r="R174" i="2"/>
  <c r="P174" i="2"/>
  <c r="BI171" i="2"/>
  <c r="BH171" i="2"/>
  <c r="BG171" i="2"/>
  <c r="BF171" i="2"/>
  <c r="T171" i="2"/>
  <c r="R171" i="2"/>
  <c r="P171" i="2"/>
  <c r="BI167" i="2"/>
  <c r="BH167" i="2"/>
  <c r="BG167" i="2"/>
  <c r="BF167" i="2"/>
  <c r="T167" i="2"/>
  <c r="R167" i="2"/>
  <c r="P167" i="2"/>
  <c r="BI163" i="2"/>
  <c r="BH163" i="2"/>
  <c r="BG163" i="2"/>
  <c r="BF163" i="2"/>
  <c r="T163" i="2"/>
  <c r="R163" i="2"/>
  <c r="P163" i="2"/>
  <c r="BI159" i="2"/>
  <c r="BH159" i="2"/>
  <c r="BG159" i="2"/>
  <c r="BF159" i="2"/>
  <c r="T159" i="2"/>
  <c r="R159" i="2"/>
  <c r="P159" i="2"/>
  <c r="BI157" i="2"/>
  <c r="BH157" i="2"/>
  <c r="BG157" i="2"/>
  <c r="BF157" i="2"/>
  <c r="T157" i="2"/>
  <c r="R157" i="2"/>
  <c r="P157" i="2"/>
  <c r="BI152" i="2"/>
  <c r="BH152" i="2"/>
  <c r="BG152" i="2"/>
  <c r="BF152" i="2"/>
  <c r="T152" i="2"/>
  <c r="R152" i="2"/>
  <c r="P152" i="2"/>
  <c r="BI151" i="2"/>
  <c r="BH151" i="2"/>
  <c r="BG151" i="2"/>
  <c r="BF151" i="2"/>
  <c r="T151" i="2"/>
  <c r="R151" i="2"/>
  <c r="P151" i="2"/>
  <c r="BI147" i="2"/>
  <c r="BH147" i="2"/>
  <c r="BG147" i="2"/>
  <c r="BF147" i="2"/>
  <c r="T147" i="2"/>
  <c r="R147" i="2"/>
  <c r="P147" i="2"/>
  <c r="BI142" i="2"/>
  <c r="BH142" i="2"/>
  <c r="BG142" i="2"/>
  <c r="BF142" i="2"/>
  <c r="T142" i="2"/>
  <c r="R142" i="2"/>
  <c r="P142" i="2"/>
  <c r="BI139" i="2"/>
  <c r="BH139" i="2"/>
  <c r="BG139" i="2"/>
  <c r="BF139" i="2"/>
  <c r="T139" i="2"/>
  <c r="R139" i="2"/>
  <c r="P139" i="2"/>
  <c r="BI138" i="2"/>
  <c r="BH138" i="2"/>
  <c r="BG138" i="2"/>
  <c r="BF138" i="2"/>
  <c r="T138" i="2"/>
  <c r="R138" i="2"/>
  <c r="P138" i="2"/>
  <c r="BI135" i="2"/>
  <c r="BH135" i="2"/>
  <c r="BG135" i="2"/>
  <c r="BF135" i="2"/>
  <c r="T135" i="2"/>
  <c r="R135" i="2"/>
  <c r="P135" i="2"/>
  <c r="BI131" i="2"/>
  <c r="BH131" i="2"/>
  <c r="BG131" i="2"/>
  <c r="BF131" i="2"/>
  <c r="T131" i="2"/>
  <c r="R131" i="2"/>
  <c r="P131" i="2"/>
  <c r="BI127" i="2"/>
  <c r="BH127" i="2"/>
  <c r="BG127" i="2"/>
  <c r="BF127" i="2"/>
  <c r="T127" i="2"/>
  <c r="R127" i="2"/>
  <c r="P127" i="2"/>
  <c r="BI126" i="2"/>
  <c r="BH126" i="2"/>
  <c r="BG126" i="2"/>
  <c r="BF126" i="2"/>
  <c r="T126" i="2"/>
  <c r="R126" i="2"/>
  <c r="P126" i="2"/>
  <c r="BI123" i="2"/>
  <c r="BH123" i="2"/>
  <c r="BG123" i="2"/>
  <c r="BF123" i="2"/>
  <c r="T123" i="2"/>
  <c r="R123" i="2"/>
  <c r="P123" i="2"/>
  <c r="BI122" i="2"/>
  <c r="BH122" i="2"/>
  <c r="BG122" i="2"/>
  <c r="BF122" i="2"/>
  <c r="T122" i="2"/>
  <c r="R122" i="2"/>
  <c r="P122" i="2"/>
  <c r="BI119" i="2"/>
  <c r="BH119" i="2"/>
  <c r="BG119" i="2"/>
  <c r="BF119" i="2"/>
  <c r="T119" i="2"/>
  <c r="R119" i="2"/>
  <c r="P119" i="2"/>
  <c r="BI118" i="2"/>
  <c r="BH118" i="2"/>
  <c r="BG118" i="2"/>
  <c r="BF118" i="2"/>
  <c r="T118" i="2"/>
  <c r="R118" i="2"/>
  <c r="P118" i="2"/>
  <c r="BI116" i="2"/>
  <c r="BH116" i="2"/>
  <c r="BG116" i="2"/>
  <c r="BF116" i="2"/>
  <c r="T116" i="2"/>
  <c r="R116" i="2"/>
  <c r="P116" i="2"/>
  <c r="BI113" i="2"/>
  <c r="BH113" i="2"/>
  <c r="BG113" i="2"/>
  <c r="BF113" i="2"/>
  <c r="T113" i="2"/>
  <c r="R113" i="2"/>
  <c r="P113" i="2"/>
  <c r="BI111" i="2"/>
  <c r="BH111" i="2"/>
  <c r="BG111" i="2"/>
  <c r="BF111" i="2"/>
  <c r="T111" i="2"/>
  <c r="R111" i="2"/>
  <c r="P111" i="2"/>
  <c r="BI109" i="2"/>
  <c r="BH109" i="2"/>
  <c r="BG109" i="2"/>
  <c r="BF109" i="2"/>
  <c r="T109" i="2"/>
  <c r="R109" i="2"/>
  <c r="P109" i="2"/>
  <c r="BI107" i="2"/>
  <c r="BH107" i="2"/>
  <c r="BG107" i="2"/>
  <c r="BF107" i="2"/>
  <c r="T107" i="2"/>
  <c r="R107" i="2"/>
  <c r="P107" i="2"/>
  <c r="BI103" i="2"/>
  <c r="BH103" i="2"/>
  <c r="BG103" i="2"/>
  <c r="BF103" i="2"/>
  <c r="T103" i="2"/>
  <c r="R103" i="2"/>
  <c r="P103" i="2"/>
  <c r="BI102" i="2"/>
  <c r="BH102" i="2"/>
  <c r="BG102" i="2"/>
  <c r="BF102" i="2"/>
  <c r="T102" i="2"/>
  <c r="R102" i="2"/>
  <c r="P102" i="2"/>
  <c r="BI100" i="2"/>
  <c r="BH100" i="2"/>
  <c r="BG100" i="2"/>
  <c r="BF100" i="2"/>
  <c r="T100" i="2"/>
  <c r="R100" i="2"/>
  <c r="P100" i="2"/>
  <c r="BI98" i="2"/>
  <c r="BH98" i="2"/>
  <c r="BG98" i="2"/>
  <c r="BF98" i="2"/>
  <c r="T98" i="2"/>
  <c r="R98" i="2"/>
  <c r="P98" i="2"/>
  <c r="BI97" i="2"/>
  <c r="BH97" i="2"/>
  <c r="BG97" i="2"/>
  <c r="BF97" i="2"/>
  <c r="T97" i="2"/>
  <c r="R97" i="2"/>
  <c r="P97" i="2"/>
  <c r="BI94" i="2"/>
  <c r="BH94" i="2"/>
  <c r="BG94" i="2"/>
  <c r="BF94" i="2"/>
  <c r="T94" i="2"/>
  <c r="R94" i="2"/>
  <c r="P94" i="2"/>
  <c r="BI93" i="2"/>
  <c r="BH93" i="2"/>
  <c r="BG93" i="2"/>
  <c r="BF93" i="2"/>
  <c r="T93" i="2"/>
  <c r="R93" i="2"/>
  <c r="P93" i="2"/>
  <c r="J87" i="2"/>
  <c r="J86" i="2"/>
  <c r="F86" i="2"/>
  <c r="F84" i="2"/>
  <c r="E82" i="2"/>
  <c r="J55" i="2"/>
  <c r="J54" i="2"/>
  <c r="F54" i="2"/>
  <c r="F52" i="2"/>
  <c r="E50" i="2"/>
  <c r="J18" i="2"/>
  <c r="E18" i="2"/>
  <c r="F87" i="2"/>
  <c r="J17" i="2"/>
  <c r="J12" i="2"/>
  <c r="J84" i="2" s="1"/>
  <c r="E7" i="2"/>
  <c r="E80" i="2"/>
  <c r="L50" i="1"/>
  <c r="AM50" i="1"/>
  <c r="AM49" i="1"/>
  <c r="L49" i="1"/>
  <c r="AM47" i="1"/>
  <c r="L47" i="1"/>
  <c r="L45" i="1"/>
  <c r="L44" i="1"/>
  <c r="J347" i="2"/>
  <c r="J343" i="2"/>
  <c r="J334" i="2"/>
  <c r="BK326" i="2"/>
  <c r="BK317" i="2"/>
  <c r="J290" i="2"/>
  <c r="BK250" i="2"/>
  <c r="BK219" i="2"/>
  <c r="BK194" i="2"/>
  <c r="BK159" i="2"/>
  <c r="BK147" i="2"/>
  <c r="BK123" i="2"/>
  <c r="BK118" i="2"/>
  <c r="BK113" i="2"/>
  <c r="BK100" i="2"/>
  <c r="J93" i="2"/>
  <c r="J349" i="2"/>
  <c r="BK343" i="2"/>
  <c r="BK334" i="2"/>
  <c r="J326" i="2"/>
  <c r="J318" i="2"/>
  <c r="J308" i="2"/>
  <c r="BK283" i="2"/>
  <c r="BK266" i="2"/>
  <c r="J241" i="2"/>
  <c r="J222" i="2"/>
  <c r="J182" i="2"/>
  <c r="J176" i="2"/>
  <c r="BK163" i="2"/>
  <c r="J127" i="2"/>
  <c r="BK109" i="2"/>
  <c r="J97" i="2"/>
  <c r="BK313" i="2"/>
  <c r="J293" i="2"/>
  <c r="BK277" i="2"/>
  <c r="J248" i="2"/>
  <c r="BK222" i="2"/>
  <c r="BK214" i="2"/>
  <c r="BK206" i="2"/>
  <c r="J174" i="2"/>
  <c r="J151" i="2"/>
  <c r="J126" i="2"/>
  <c r="J107" i="2"/>
  <c r="J321" i="2"/>
  <c r="BK299" i="2"/>
  <c r="J279" i="2"/>
  <c r="BK260" i="2"/>
  <c r="BK235" i="2"/>
  <c r="J225" i="2"/>
  <c r="J214" i="2"/>
  <c r="BK182" i="2"/>
  <c r="J163" i="2"/>
  <c r="J147" i="2"/>
  <c r="BK119" i="2"/>
  <c r="BK97" i="2"/>
  <c r="J183" i="3"/>
  <c r="BK139" i="3"/>
  <c r="J120" i="3"/>
  <c r="BK91" i="3"/>
  <c r="BK167" i="3"/>
  <c r="J151" i="3"/>
  <c r="BK136" i="3"/>
  <c r="J213" i="3"/>
  <c r="BK190" i="3"/>
  <c r="BK171" i="3"/>
  <c r="BK125" i="3"/>
  <c r="J96" i="3"/>
  <c r="J190" i="3"/>
  <c r="J148" i="3"/>
  <c r="BK113" i="3"/>
  <c r="BK96" i="3"/>
  <c r="J116" i="4"/>
  <c r="J113" i="4"/>
  <c r="J108" i="4"/>
  <c r="J103" i="4"/>
  <c r="J98" i="4"/>
  <c r="J82" i="4"/>
  <c r="BK117" i="4"/>
  <c r="BK109" i="4"/>
  <c r="BK105" i="4"/>
  <c r="BK96" i="4"/>
  <c r="BK82" i="4"/>
  <c r="BK115" i="4"/>
  <c r="J110" i="4"/>
  <c r="BK100" i="4"/>
  <c r="J95" i="5"/>
  <c r="BK87" i="5"/>
  <c r="BK95" i="5"/>
  <c r="J87" i="5"/>
  <c r="BK88" i="5"/>
  <c r="BK93" i="5"/>
  <c r="J208" i="2"/>
  <c r="J171" i="2"/>
  <c r="BK139" i="2"/>
  <c r="BK126" i="2"/>
  <c r="BK102" i="2"/>
  <c r="BK324" i="2"/>
  <c r="BK308" i="2"/>
  <c r="BK290" i="2"/>
  <c r="BK275" i="2"/>
  <c r="BK241" i="2"/>
  <c r="BK218" i="2"/>
  <c r="BK208" i="2"/>
  <c r="J185" i="2"/>
  <c r="BK171" i="2"/>
  <c r="BK138" i="2"/>
  <c r="J113" i="2"/>
  <c r="J98" i="2"/>
  <c r="AS54" i="1"/>
  <c r="J233" i="2"/>
  <c r="BK215" i="2"/>
  <c r="J187" i="2"/>
  <c r="BK178" i="2"/>
  <c r="J157" i="2"/>
  <c r="BK131" i="2"/>
  <c r="J116" i="2"/>
  <c r="J209" i="3"/>
  <c r="J158" i="3"/>
  <c r="J125" i="3"/>
  <c r="J102" i="3"/>
  <c r="J205" i="3"/>
  <c r="BK156" i="3"/>
  <c r="J139" i="3"/>
  <c r="BK110" i="3"/>
  <c r="J194" i="3"/>
  <c r="J174" i="3"/>
  <c r="J136" i="3"/>
  <c r="BK102" i="3"/>
  <c r="BK213" i="3"/>
  <c r="J156" i="3"/>
  <c r="BK116" i="3"/>
  <c r="BK100" i="3"/>
  <c r="BK119" i="4"/>
  <c r="BK112" i="4"/>
  <c r="J106" i="4"/>
  <c r="BK102" i="4"/>
  <c r="J86" i="4"/>
  <c r="J118" i="4"/>
  <c r="J111" i="4"/>
  <c r="BK106" i="4"/>
  <c r="J100" i="4"/>
  <c r="BK118" i="4"/>
  <c r="BK113" i="4"/>
  <c r="J105" i="4"/>
  <c r="J99" i="4"/>
  <c r="BK98" i="5"/>
  <c r="J89" i="5"/>
  <c r="J98" i="5"/>
  <c r="BK94" i="5"/>
  <c r="BK90" i="5"/>
  <c r="J101" i="5"/>
  <c r="J92" i="5"/>
  <c r="J351" i="2"/>
  <c r="BK345" i="2"/>
  <c r="BK338" i="2"/>
  <c r="BK331" i="2"/>
  <c r="J323" i="2"/>
  <c r="J310" i="2"/>
  <c r="BK293" i="2"/>
  <c r="BK243" i="2"/>
  <c r="BK207" i="2"/>
  <c r="J179" i="2"/>
  <c r="BK167" i="2"/>
  <c r="J152" i="2"/>
  <c r="J135" i="2"/>
  <c r="J122" i="2"/>
  <c r="J109" i="2"/>
  <c r="BK351" i="2"/>
  <c r="J345" i="2"/>
  <c r="J338" i="2"/>
  <c r="J331" i="2"/>
  <c r="J313" i="2"/>
  <c r="J286" i="2"/>
  <c r="J275" i="2"/>
  <c r="J250" i="2"/>
  <c r="J245" i="2"/>
  <c r="BK233" i="2"/>
  <c r="BK200" i="2"/>
  <c r="BK174" i="2"/>
  <c r="J159" i="2"/>
  <c r="J103" i="2"/>
  <c r="BK94" i="2"/>
  <c r="BK311" i="2"/>
  <c r="J299" i="2"/>
  <c r="BK279" i="2"/>
  <c r="J246" i="2"/>
  <c r="J219" i="2"/>
  <c r="J211" i="2"/>
  <c r="BK187" i="2"/>
  <c r="BK152" i="2"/>
  <c r="J131" i="2"/>
  <c r="J102" i="2"/>
  <c r="BK93" i="2"/>
  <c r="BK310" i="2"/>
  <c r="J283" i="2"/>
  <c r="BK246" i="2"/>
  <c r="J243" i="2"/>
  <c r="J200" i="2"/>
  <c r="BK179" i="2"/>
  <c r="BK151" i="2"/>
  <c r="BK122" i="2"/>
  <c r="BK103" i="2"/>
  <c r="BK174" i="3"/>
  <c r="J130" i="3"/>
  <c r="BK104" i="3"/>
  <c r="BK209" i="3"/>
  <c r="J161" i="3"/>
  <c r="J144" i="3"/>
  <c r="BK120" i="3"/>
  <c r="BK197" i="3"/>
  <c r="BK179" i="3"/>
  <c r="BK161" i="3"/>
  <c r="J116" i="3"/>
  <c r="J91" i="3"/>
  <c r="J171" i="3"/>
  <c r="BK151" i="3"/>
  <c r="J110" i="3"/>
  <c r="J121" i="4"/>
  <c r="J115" i="4"/>
  <c r="BK110" i="4"/>
  <c r="J107" i="4"/>
  <c r="BK99" i="4"/>
  <c r="J90" i="4"/>
  <c r="J119" i="4"/>
  <c r="BK114" i="4"/>
  <c r="BK107" i="4"/>
  <c r="BK101" i="4"/>
  <c r="BK90" i="4"/>
  <c r="BK120" i="4"/>
  <c r="J112" i="4"/>
  <c r="BK103" i="4"/>
  <c r="J97" i="4"/>
  <c r="BK97" i="5"/>
  <c r="J88" i="5"/>
  <c r="J97" i="5"/>
  <c r="J93" i="5"/>
  <c r="BK349" i="2"/>
  <c r="J341" i="2"/>
  <c r="J337" i="2"/>
  <c r="BK330" i="2"/>
  <c r="BK321" i="2"/>
  <c r="J311" i="2"/>
  <c r="BK298" i="2"/>
  <c r="BK280" i="2"/>
  <c r="BK232" i="2"/>
  <c r="J206" i="2"/>
  <c r="BK176" i="2"/>
  <c r="BK157" i="2"/>
  <c r="J142" i="2"/>
  <c r="BK127" i="2"/>
  <c r="J119" i="2"/>
  <c r="BK116" i="2"/>
  <c r="J111" i="2"/>
  <c r="BK107" i="2"/>
  <c r="BK98" i="2"/>
  <c r="BK347" i="2"/>
  <c r="BK341" i="2"/>
  <c r="BK337" i="2"/>
  <c r="J330" i="2"/>
  <c r="J324" i="2"/>
  <c r="J317" i="2"/>
  <c r="BK302" i="2"/>
  <c r="J280" i="2"/>
  <c r="J260" i="2"/>
  <c r="BK248" i="2"/>
  <c r="J235" i="2"/>
  <c r="BK211" i="2"/>
  <c r="BK185" i="2"/>
  <c r="BK177" i="2"/>
  <c r="J167" i="2"/>
  <c r="J138" i="2"/>
  <c r="J123" i="2"/>
  <c r="J100" i="2"/>
  <c r="BK323" i="2"/>
  <c r="J302" i="2"/>
  <c r="BK286" i="2"/>
  <c r="J266" i="2"/>
  <c r="BK225" i="2"/>
  <c r="J215" i="2"/>
  <c r="J207" i="2"/>
  <c r="J178" i="2"/>
  <c r="J139" i="2"/>
  <c r="BK135" i="2"/>
  <c r="BK111" i="2"/>
  <c r="J94" i="2"/>
  <c r="BK318" i="2"/>
  <c r="J298" i="2"/>
  <c r="J277" i="2"/>
  <c r="BK245" i="2"/>
  <c r="J232" i="2"/>
  <c r="J218" i="2"/>
  <c r="J194" i="2"/>
  <c r="J177" i="2"/>
  <c r="BK142" i="2"/>
  <c r="J118" i="2"/>
  <c r="BK194" i="3"/>
  <c r="BK144" i="3"/>
  <c r="BK123" i="3"/>
  <c r="J100" i="3"/>
  <c r="J179" i="3"/>
  <c r="BK148" i="3"/>
  <c r="BK130" i="3"/>
  <c r="BK205" i="3"/>
  <c r="BK183" i="3"/>
  <c r="J167" i="3"/>
  <c r="J113" i="3"/>
  <c r="J197" i="3"/>
  <c r="BK158" i="3"/>
  <c r="J123" i="3"/>
  <c r="J104" i="3"/>
  <c r="J120" i="4"/>
  <c r="J114" i="4"/>
  <c r="J109" i="4"/>
  <c r="BK104" i="4"/>
  <c r="J101" i="4"/>
  <c r="BK97" i="4"/>
  <c r="BK121" i="4"/>
  <c r="BK116" i="4"/>
  <c r="BK108" i="4"/>
  <c r="J104" i="4"/>
  <c r="BK98" i="4"/>
  <c r="BK86" i="4"/>
  <c r="J117" i="4"/>
  <c r="BK111" i="4"/>
  <c r="J102" i="4"/>
  <c r="J96" i="4"/>
  <c r="J90" i="5"/>
  <c r="BK101" i="5"/>
  <c r="BK92" i="5"/>
  <c r="BK89" i="5"/>
  <c r="J94" i="5"/>
  <c r="T92" i="2" l="1"/>
  <c r="T99" i="2"/>
  <c r="R115" i="2"/>
  <c r="T125" i="2"/>
  <c r="T130" i="2"/>
  <c r="BK181" i="2"/>
  <c r="J181" i="2" s="1"/>
  <c r="J67" i="2" s="1"/>
  <c r="R282" i="2"/>
  <c r="T320" i="2"/>
  <c r="T340" i="2"/>
  <c r="R95" i="3"/>
  <c r="R89" i="3" s="1"/>
  <c r="R88" i="3" s="1"/>
  <c r="T124" i="3"/>
  <c r="R138" i="3"/>
  <c r="T160" i="3"/>
  <c r="T182" i="3"/>
  <c r="T204" i="3"/>
  <c r="T203" i="3"/>
  <c r="T81" i="4"/>
  <c r="T80" i="4"/>
  <c r="R86" i="5"/>
  <c r="T91" i="5"/>
  <c r="BK92" i="2"/>
  <c r="J92" i="2"/>
  <c r="J61" i="2" s="1"/>
  <c r="BK99" i="2"/>
  <c r="J99" i="2" s="1"/>
  <c r="J62" i="2" s="1"/>
  <c r="BK115" i="2"/>
  <c r="J115" i="2"/>
  <c r="J63" i="2" s="1"/>
  <c r="P125" i="2"/>
  <c r="P130" i="2"/>
  <c r="R181" i="2"/>
  <c r="P282" i="2"/>
  <c r="P320" i="2"/>
  <c r="R340" i="2"/>
  <c r="P95" i="3"/>
  <c r="P89" i="3" s="1"/>
  <c r="P88" i="3" s="1"/>
  <c r="AU56" i="1" s="1"/>
  <c r="BK124" i="3"/>
  <c r="J124" i="3" s="1"/>
  <c r="J63" i="3" s="1"/>
  <c r="BK138" i="3"/>
  <c r="J138" i="3"/>
  <c r="J64" i="3" s="1"/>
  <c r="BK160" i="3"/>
  <c r="J160" i="3"/>
  <c r="J65" i="3"/>
  <c r="P182" i="3"/>
  <c r="R204" i="3"/>
  <c r="R203" i="3"/>
  <c r="P81" i="4"/>
  <c r="P80" i="4" s="1"/>
  <c r="AU57" i="1" s="1"/>
  <c r="BK86" i="5"/>
  <c r="J86" i="5"/>
  <c r="J61" i="5" s="1"/>
  <c r="BK91" i="5"/>
  <c r="J91" i="5"/>
  <c r="J62" i="5"/>
  <c r="P91" i="5"/>
  <c r="R96" i="5"/>
  <c r="R92" i="2"/>
  <c r="R99" i="2"/>
  <c r="T115" i="2"/>
  <c r="R125" i="2"/>
  <c r="R130" i="2"/>
  <c r="R129" i="2"/>
  <c r="T181" i="2"/>
  <c r="BK282" i="2"/>
  <c r="J282" i="2"/>
  <c r="J68" i="2"/>
  <c r="R320" i="2"/>
  <c r="P340" i="2"/>
  <c r="T95" i="3"/>
  <c r="T89" i="3"/>
  <c r="T88" i="3" s="1"/>
  <c r="R124" i="3"/>
  <c r="T138" i="3"/>
  <c r="P160" i="3"/>
  <c r="R182" i="3"/>
  <c r="P204" i="3"/>
  <c r="P203" i="3"/>
  <c r="BK81" i="4"/>
  <c r="J81" i="4" s="1"/>
  <c r="J60" i="4" s="1"/>
  <c r="T86" i="5"/>
  <c r="R91" i="5"/>
  <c r="P96" i="5"/>
  <c r="P92" i="2"/>
  <c r="P99" i="2"/>
  <c r="P115" i="2"/>
  <c r="BK125" i="2"/>
  <c r="J125" i="2"/>
  <c r="J64" i="2"/>
  <c r="BK130" i="2"/>
  <c r="J130" i="2" s="1"/>
  <c r="J66" i="2" s="1"/>
  <c r="P181" i="2"/>
  <c r="T282" i="2"/>
  <c r="BK320" i="2"/>
  <c r="J320" i="2"/>
  <c r="J69" i="2"/>
  <c r="BK340" i="2"/>
  <c r="J340" i="2" s="1"/>
  <c r="J70" i="2" s="1"/>
  <c r="BK95" i="3"/>
  <c r="J95" i="3"/>
  <c r="J62" i="3" s="1"/>
  <c r="P124" i="3"/>
  <c r="P138" i="3"/>
  <c r="R160" i="3"/>
  <c r="BK182" i="3"/>
  <c r="J182" i="3"/>
  <c r="J66" i="3"/>
  <c r="BK204" i="3"/>
  <c r="BK203" i="3" s="1"/>
  <c r="J203" i="3" s="1"/>
  <c r="J67" i="3" s="1"/>
  <c r="R81" i="4"/>
  <c r="R80" i="4"/>
  <c r="P86" i="5"/>
  <c r="P85" i="5" s="1"/>
  <c r="P84" i="5" s="1"/>
  <c r="AU58" i="1" s="1"/>
  <c r="BK96" i="5"/>
  <c r="J96" i="5" s="1"/>
  <c r="J63" i="5" s="1"/>
  <c r="T96" i="5"/>
  <c r="BK100" i="5"/>
  <c r="J100" i="5" s="1"/>
  <c r="J64" i="5" s="1"/>
  <c r="BK90" i="3"/>
  <c r="J90" i="3"/>
  <c r="J61" i="3" s="1"/>
  <c r="BE87" i="5"/>
  <c r="BE88" i="5"/>
  <c r="BE89" i="5"/>
  <c r="BE95" i="5"/>
  <c r="BE97" i="5"/>
  <c r="J78" i="5"/>
  <c r="F81" i="5"/>
  <c r="BE94" i="5"/>
  <c r="BE98" i="5"/>
  <c r="BE101" i="5"/>
  <c r="E74" i="5"/>
  <c r="BE90" i="5"/>
  <c r="BE92" i="5"/>
  <c r="BE93" i="5"/>
  <c r="J52" i="4"/>
  <c r="BE90" i="4"/>
  <c r="BE98" i="4"/>
  <c r="BE101" i="4"/>
  <c r="BE116" i="4"/>
  <c r="E70" i="4"/>
  <c r="F77" i="4"/>
  <c r="BE86" i="4"/>
  <c r="BE97" i="4"/>
  <c r="BE99" i="4"/>
  <c r="BE102" i="4"/>
  <c r="BE104" i="4"/>
  <c r="BE106" i="4"/>
  <c r="BE110" i="4"/>
  <c r="BE113" i="4"/>
  <c r="BE115" i="4"/>
  <c r="BE121" i="4"/>
  <c r="BE82" i="4"/>
  <c r="BE96" i="4"/>
  <c r="BE100" i="4"/>
  <c r="BE103" i="4"/>
  <c r="BE105" i="4"/>
  <c r="BE107" i="4"/>
  <c r="BE108" i="4"/>
  <c r="BE109" i="4"/>
  <c r="BE111" i="4"/>
  <c r="BE112" i="4"/>
  <c r="BE114" i="4"/>
  <c r="BE117" i="4"/>
  <c r="BE118" i="4"/>
  <c r="BE119" i="4"/>
  <c r="BE120" i="4"/>
  <c r="F85" i="3"/>
  <c r="BE100" i="3"/>
  <c r="BE102" i="3"/>
  <c r="BE116" i="3"/>
  <c r="BE125" i="3"/>
  <c r="BE130" i="3"/>
  <c r="BE136" i="3"/>
  <c r="BE139" i="3"/>
  <c r="BE161" i="3"/>
  <c r="BE174" i="3"/>
  <c r="BE179" i="3"/>
  <c r="BE183" i="3"/>
  <c r="BE190" i="3"/>
  <c r="BE213" i="3"/>
  <c r="J52" i="3"/>
  <c r="E78" i="3"/>
  <c r="BE104" i="3"/>
  <c r="BE110" i="3"/>
  <c r="BE120" i="3"/>
  <c r="BE144" i="3"/>
  <c r="BE151" i="3"/>
  <c r="BE158" i="3"/>
  <c r="BE205" i="3"/>
  <c r="BE209" i="3"/>
  <c r="BE91" i="3"/>
  <c r="BE96" i="3"/>
  <c r="BE113" i="3"/>
  <c r="BE123" i="3"/>
  <c r="BE171" i="3"/>
  <c r="BE194" i="3"/>
  <c r="BE148" i="3"/>
  <c r="BE156" i="3"/>
  <c r="BE167" i="3"/>
  <c r="BE197" i="3"/>
  <c r="E48" i="2"/>
  <c r="BE93" i="2"/>
  <c r="BE98" i="2"/>
  <c r="BE100" i="2"/>
  <c r="BE109" i="2"/>
  <c r="BE123" i="2"/>
  <c r="BE127" i="2"/>
  <c r="BE135" i="2"/>
  <c r="BE159" i="2"/>
  <c r="BE167" i="2"/>
  <c r="BE174" i="2"/>
  <c r="BE206" i="2"/>
  <c r="BE219" i="2"/>
  <c r="BE241" i="2"/>
  <c r="BE279" i="2"/>
  <c r="BE286" i="2"/>
  <c r="BE302" i="2"/>
  <c r="BE313" i="2"/>
  <c r="J52" i="2"/>
  <c r="F55" i="2"/>
  <c r="BE94" i="2"/>
  <c r="BE103" i="2"/>
  <c r="BE107" i="2"/>
  <c r="BE118" i="2"/>
  <c r="BE122" i="2"/>
  <c r="BE126" i="2"/>
  <c r="BE142" i="2"/>
  <c r="BE157" i="2"/>
  <c r="BE163" i="2"/>
  <c r="BE176" i="2"/>
  <c r="BE179" i="2"/>
  <c r="BE182" i="2"/>
  <c r="BE194" i="2"/>
  <c r="BE232" i="2"/>
  <c r="BE233" i="2"/>
  <c r="BE243" i="2"/>
  <c r="BE250" i="2"/>
  <c r="BE280" i="2"/>
  <c r="BE283" i="2"/>
  <c r="BE317" i="2"/>
  <c r="BE318" i="2"/>
  <c r="BE97" i="2"/>
  <c r="BE113" i="2"/>
  <c r="BE116" i="2"/>
  <c r="BE119" i="2"/>
  <c r="BE131" i="2"/>
  <c r="BE138" i="2"/>
  <c r="BE139" i="2"/>
  <c r="BE147" i="2"/>
  <c r="BE151" i="2"/>
  <c r="BE152" i="2"/>
  <c r="BE187" i="2"/>
  <c r="BE207" i="2"/>
  <c r="BE214" i="2"/>
  <c r="BE218" i="2"/>
  <c r="BE225" i="2"/>
  <c r="BE235" i="2"/>
  <c r="BE290" i="2"/>
  <c r="BE293" i="2"/>
  <c r="BE298" i="2"/>
  <c r="BE308" i="2"/>
  <c r="BE321" i="2"/>
  <c r="BE324" i="2"/>
  <c r="BE326" i="2"/>
  <c r="BE331" i="2"/>
  <c r="BE334" i="2"/>
  <c r="BE337" i="2"/>
  <c r="BE345" i="2"/>
  <c r="BE349" i="2"/>
  <c r="BE351" i="2"/>
  <c r="BE102" i="2"/>
  <c r="BE111" i="2"/>
  <c r="BE171" i="2"/>
  <c r="BE177" i="2"/>
  <c r="BE178" i="2"/>
  <c r="BE185" i="2"/>
  <c r="BE200" i="2"/>
  <c r="BE208" i="2"/>
  <c r="BE211" i="2"/>
  <c r="BE215" i="2"/>
  <c r="BE222" i="2"/>
  <c r="BE245" i="2"/>
  <c r="BE246" i="2"/>
  <c r="BE248" i="2"/>
  <c r="BE260" i="2"/>
  <c r="BE266" i="2"/>
  <c r="BE275" i="2"/>
  <c r="BE277" i="2"/>
  <c r="BE299" i="2"/>
  <c r="BE310" i="2"/>
  <c r="BE311" i="2"/>
  <c r="BE323" i="2"/>
  <c r="BE330" i="2"/>
  <c r="BE338" i="2"/>
  <c r="BE341" i="2"/>
  <c r="BE343" i="2"/>
  <c r="BE347" i="2"/>
  <c r="J34" i="2"/>
  <c r="AW55" i="1"/>
  <c r="F37" i="2"/>
  <c r="BD55" i="1" s="1"/>
  <c r="F37" i="3"/>
  <c r="BD56" i="1"/>
  <c r="J34" i="4"/>
  <c r="AW57" i="1" s="1"/>
  <c r="F34" i="5"/>
  <c r="BA58" i="1"/>
  <c r="F35" i="5"/>
  <c r="BB58" i="1" s="1"/>
  <c r="F36" i="2"/>
  <c r="BC55" i="1"/>
  <c r="F34" i="2"/>
  <c r="BA55" i="1" s="1"/>
  <c r="F36" i="3"/>
  <c r="BC56" i="1"/>
  <c r="F35" i="3"/>
  <c r="BB56" i="1" s="1"/>
  <c r="J34" i="3"/>
  <c r="AW56" i="1"/>
  <c r="F37" i="4"/>
  <c r="BD57" i="1" s="1"/>
  <c r="F34" i="4"/>
  <c r="BA57" i="1"/>
  <c r="J34" i="5"/>
  <c r="AW58" i="1" s="1"/>
  <c r="F36" i="5"/>
  <c r="BC58" i="1"/>
  <c r="F35" i="2"/>
  <c r="BB55" i="1" s="1"/>
  <c r="F34" i="3"/>
  <c r="BA56" i="1"/>
  <c r="F35" i="4"/>
  <c r="BB57" i="1" s="1"/>
  <c r="F36" i="4"/>
  <c r="BC57" i="1"/>
  <c r="F37" i="5"/>
  <c r="BD58" i="1" s="1"/>
  <c r="J204" i="3" l="1"/>
  <c r="J68" i="3" s="1"/>
  <c r="R91" i="2"/>
  <c r="R90" i="2"/>
  <c r="T129" i="2"/>
  <c r="T91" i="2"/>
  <c r="T90" i="2" s="1"/>
  <c r="P91" i="2"/>
  <c r="T85" i="5"/>
  <c r="T84" i="5" s="1"/>
  <c r="P129" i="2"/>
  <c r="R85" i="5"/>
  <c r="R84" i="5"/>
  <c r="BK91" i="2"/>
  <c r="J91" i="2"/>
  <c r="J60" i="2"/>
  <c r="BK129" i="2"/>
  <c r="J129" i="2" s="1"/>
  <c r="J65" i="2" s="1"/>
  <c r="BK85" i="5"/>
  <c r="J85" i="5"/>
  <c r="J60" i="5" s="1"/>
  <c r="BK89" i="3"/>
  <c r="J89" i="3"/>
  <c r="J60" i="3"/>
  <c r="BK80" i="4"/>
  <c r="J80" i="4"/>
  <c r="J59" i="4"/>
  <c r="J33" i="2"/>
  <c r="AV55" i="1" s="1"/>
  <c r="AT55" i="1" s="1"/>
  <c r="F33" i="5"/>
  <c r="AZ58" i="1"/>
  <c r="F33" i="2"/>
  <c r="AZ55" i="1" s="1"/>
  <c r="BC54" i="1"/>
  <c r="AY54" i="1"/>
  <c r="J33" i="3"/>
  <c r="AV56" i="1" s="1"/>
  <c r="AT56" i="1" s="1"/>
  <c r="J33" i="4"/>
  <c r="AV57" i="1" s="1"/>
  <c r="AT57" i="1" s="1"/>
  <c r="BA54" i="1"/>
  <c r="AW54" i="1"/>
  <c r="AK30" i="1" s="1"/>
  <c r="BD54" i="1"/>
  <c r="W33" i="1"/>
  <c r="F33" i="3"/>
  <c r="AZ56" i="1" s="1"/>
  <c r="F33" i="4"/>
  <c r="AZ57" i="1"/>
  <c r="J33" i="5"/>
  <c r="AV58" i="1" s="1"/>
  <c r="AT58" i="1" s="1"/>
  <c r="BB54" i="1"/>
  <c r="W31" i="1"/>
  <c r="P90" i="2" l="1"/>
  <c r="AU55" i="1" s="1"/>
  <c r="AU54" i="1" s="1"/>
  <c r="BK84" i="5"/>
  <c r="J84" i="5"/>
  <c r="BK90" i="2"/>
  <c r="J90" i="2" s="1"/>
  <c r="J59" i="2" s="1"/>
  <c r="BK88" i="3"/>
  <c r="J88" i="3"/>
  <c r="J59" i="3" s="1"/>
  <c r="J30" i="4"/>
  <c r="AG57" i="1"/>
  <c r="AZ54" i="1"/>
  <c r="W29" i="1"/>
  <c r="J30" i="5"/>
  <c r="AG58" i="1"/>
  <c r="W32" i="1"/>
  <c r="AX54" i="1"/>
  <c r="W30" i="1"/>
  <c r="J39" i="5" l="1"/>
  <c r="J39" i="4"/>
  <c r="J59" i="5"/>
  <c r="AN57" i="1"/>
  <c r="AN58" i="1"/>
  <c r="J30" i="2"/>
  <c r="AG55" i="1"/>
  <c r="J30" i="3"/>
  <c r="AG56" i="1" s="1"/>
  <c r="AV54" i="1"/>
  <c r="AK29" i="1"/>
  <c r="J39" i="2" l="1"/>
  <c r="J39" i="3"/>
  <c r="AN55" i="1"/>
  <c r="AN56" i="1"/>
  <c r="AG54" i="1"/>
  <c r="AK26" i="1"/>
  <c r="AT54" i="1"/>
  <c r="AN54" i="1" s="1"/>
  <c r="AK35" i="1" l="1"/>
</calcChain>
</file>

<file path=xl/sharedStrings.xml><?xml version="1.0" encoding="utf-8"?>
<sst xmlns="http://schemas.openxmlformats.org/spreadsheetml/2006/main" count="5099" uniqueCount="975">
  <si>
    <t>Export Komplet</t>
  </si>
  <si>
    <t>VZ</t>
  </si>
  <si>
    <t>2.0</t>
  </si>
  <si>
    <t>ZAMOK</t>
  </si>
  <si>
    <t>False</t>
  </si>
  <si>
    <t>{e568805b-78c6-4593-b808-42933397bdba}</t>
  </si>
  <si>
    <t>0,01</t>
  </si>
  <si>
    <t>21</t>
  </si>
  <si>
    <t>15</t>
  </si>
  <si>
    <t>REKAPITULACE STAVBY</t>
  </si>
  <si>
    <t>v ---  níže se nacházejí doplnkové a pomocné údaje k sestavám  --- v</t>
  </si>
  <si>
    <t>Návod na vyplnění</t>
  </si>
  <si>
    <t>0,001</t>
  </si>
  <si>
    <t>Kód:</t>
  </si>
  <si>
    <t>2022_02</t>
  </si>
  <si>
    <t>Měnit lze pouze buňky se žlutým podbarvením!_x000D_
_x000D_
1) v Rekapitulaci stavby vyplňte údaje o Uchazeči (přenesou se do ostatních sestav i v jiných listech)_x000D_
_x000D_
2) na vybraných listech vyplňte v sestavě Soupis prací ceny u položek</t>
  </si>
  <si>
    <t>Stavba:</t>
  </si>
  <si>
    <t>Výměna střešní konstrukce tribuny - Sportovní stadion Nový Bydžov (ÚRS 2022 01)</t>
  </si>
  <si>
    <t>KSO:</t>
  </si>
  <si>
    <t>801</t>
  </si>
  <si>
    <t>CC-CZ:</t>
  </si>
  <si>
    <t>1</t>
  </si>
  <si>
    <t>Místo:</t>
  </si>
  <si>
    <t>Nový Bydžov</t>
  </si>
  <si>
    <t>Datum:</t>
  </si>
  <si>
    <t>21. 2. 2022</t>
  </si>
  <si>
    <t>CZ-CPV:</t>
  </si>
  <si>
    <t>45000000-7</t>
  </si>
  <si>
    <t>CZ-CPA:</t>
  </si>
  <si>
    <t>41</t>
  </si>
  <si>
    <t>Zadavatel:</t>
  </si>
  <si>
    <t>IČ:</t>
  </si>
  <si>
    <t>00269247</t>
  </si>
  <si>
    <t>Město Nový Bydžov</t>
  </si>
  <si>
    <t>DIČ:</t>
  </si>
  <si>
    <t>CZ00269247</t>
  </si>
  <si>
    <t>Uchazeč:</t>
  </si>
  <si>
    <t>Vyplň údaj</t>
  </si>
  <si>
    <t>Projektant:</t>
  </si>
  <si>
    <t/>
  </si>
  <si>
    <t>OBRŠÁL ARCHITEKTI s.r.o.</t>
  </si>
  <si>
    <t>True</t>
  </si>
  <si>
    <t>Zpracovatel:</t>
  </si>
  <si>
    <t xml:space="preserve"> </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</si>
  <si>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</si>
  <si>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</si>
  <si>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</si>
  <si>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</si>
  <si>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</si>
  <si>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</si>
  <si>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</si>
  <si>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</si>
  <si>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</si>
  <si>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</si>
  <si>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</si>
  <si>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</si>
  <si>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</si>
  <si>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</si>
  <si>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</si>
  <si>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</si>
  <si>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</si>
  <si>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</si>
  <si>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</si>
  <si>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</si>
  <si>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</si>
  <si>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</si>
  <si>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</si>
  <si>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</si>
  <si>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</si>
  <si>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</si>
  <si>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</si>
  <si>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</si>
  <si>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</si>
  <si>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</si>
  <si>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</si>
  <si>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</si>
  <si>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</si>
  <si>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</si>
  <si>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</si>
  <si>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</si>
  <si>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</si>
  <si>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</si>
  <si>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</si>
  <si>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</si>
  <si>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</si>
  <si>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</si>
  <si>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SO-01_Výměna střešní konstrukce</t>
  </si>
  <si>
    <t>STA</t>
  </si>
  <si>
    <t>{ddbed69d-0f5a-40bb-b3d2-a6989eaa0f88}</t>
  </si>
  <si>
    <t>2</t>
  </si>
  <si>
    <t>02</t>
  </si>
  <si>
    <t>Opatření k zajištění BOZP</t>
  </si>
  <si>
    <t>{fce38978-fca8-4cc2-9cd0-6035a51584d2}</t>
  </si>
  <si>
    <t>03</t>
  </si>
  <si>
    <t>Hromosvody</t>
  </si>
  <si>
    <t>{8503cd97-2f9e-4817-814e-fb77f4633772}</t>
  </si>
  <si>
    <t>04</t>
  </si>
  <si>
    <t>VRN</t>
  </si>
  <si>
    <t>{ba735bb3-4e19-48be-afa8-e30e66dd280b}</t>
  </si>
  <si>
    <t>KRYCÍ LIST SOUPISU PRACÍ</t>
  </si>
  <si>
    <t>Objekt:</t>
  </si>
  <si>
    <t>01 - SO-01_Výměna střešní konstrukce</t>
  </si>
  <si>
    <t>Město Nový Bydžov, Masarykovo nám. čp. 1, 504 01</t>
  </si>
  <si>
    <t>27108139</t>
  </si>
  <si>
    <t xml:space="preserve">OBRSAL architekti s.r.o.,J.Masaryka 179/56, Praha </t>
  </si>
  <si>
    <t>CZ27108139</t>
  </si>
  <si>
    <t>13564081</t>
  </si>
  <si>
    <t>Ing. Josef Novotný, Revoluční 232, 504 01 N.Bydžov</t>
  </si>
  <si>
    <t>REKAPITULACE ČLENĚNÍ SOUPISU PRACÍ</t>
  </si>
  <si>
    <t>Kód dílu - Popis</t>
  </si>
  <si>
    <t>Cena celkem [CZK]</t>
  </si>
  <si>
    <t>-1</t>
  </si>
  <si>
    <t>HSV - Práce a dodávky HSV</t>
  </si>
  <si>
    <t xml:space="preserve">    4 - Vodorovné konstrukce</t>
  </si>
  <si>
    <t xml:space="preserve">    9 - Ostatní konstrukce a práce, bourání</t>
  </si>
  <si>
    <t xml:space="preserve">    997 - Přesun sutě</t>
  </si>
  <si>
    <t xml:space="preserve">    998 - Přesun hmot</t>
  </si>
  <si>
    <t>PSV - Práce a dodávky PSV</t>
  </si>
  <si>
    <t xml:space="preserve">    712 - Povlakové krytiny</t>
  </si>
  <si>
    <t xml:space="preserve">    762 - Konstrukce tesařské</t>
  </si>
  <si>
    <t xml:space="preserve">    764 - Konstrukce klempířské</t>
  </si>
  <si>
    <t xml:space="preserve">    767 - Konstrukce zámečnické</t>
  </si>
  <si>
    <t xml:space="preserve">    783 - Dokončovací práce - nátěry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</si>
  <si>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</si>
  <si>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</si>
  <si>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</si>
  <si>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</si>
  <si>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</si>
  <si>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</si>
  <si>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</si>
  <si>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</si>
  <si>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</si>
  <si>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</si>
  <si>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</si>
  <si>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</si>
  <si>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</si>
  <si>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</si>
  <si>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</si>
  <si>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</si>
  <si>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4</t>
  </si>
  <si>
    <t>Vodorovné konstrukce</t>
  </si>
  <si>
    <t>K</t>
  </si>
  <si>
    <t>417321515</t>
  </si>
  <si>
    <t>Ztužující pásy a věnce ze ŽB tř. C 25/30</t>
  </si>
  <si>
    <t>m3</t>
  </si>
  <si>
    <t>-1586672085</t>
  </si>
  <si>
    <t>417351115</t>
  </si>
  <si>
    <t>Zřízení bednění ztužujících věnců</t>
  </si>
  <si>
    <t>m2</t>
  </si>
  <si>
    <t>1531270992</t>
  </si>
  <si>
    <t>VV</t>
  </si>
  <si>
    <t>60,3*0,45*2</t>
  </si>
  <si>
    <t>Součet</t>
  </si>
  <si>
    <t>3</t>
  </si>
  <si>
    <t>417351116</t>
  </si>
  <si>
    <t>Odstranění bednění ztužujících věnců</t>
  </si>
  <si>
    <t>-2108803143</t>
  </si>
  <si>
    <t>417361821</t>
  </si>
  <si>
    <t>Výztuž ztužujících pásů a věnců betonářskou ocelí 10 505</t>
  </si>
  <si>
    <t>t</t>
  </si>
  <si>
    <t>-240921434</t>
  </si>
  <si>
    <t>9</t>
  </si>
  <si>
    <t>Ostatní konstrukce a práce, bourání</t>
  </si>
  <si>
    <t>5</t>
  </si>
  <si>
    <t>953961116</t>
  </si>
  <si>
    <t>Kotvy chemickým tmelem M 24 hl 210 mm do betonu, ŽB nebo kamene s vyvrtáním otvoru</t>
  </si>
  <si>
    <t>kus</t>
  </si>
  <si>
    <t>-1821901952</t>
  </si>
  <si>
    <t>49*4</t>
  </si>
  <si>
    <t>6</t>
  </si>
  <si>
    <t>962032231</t>
  </si>
  <si>
    <t>Bourání zdiva z cihel pálených nebo vápenopískových na MV nebo MVC přes 1 m3</t>
  </si>
  <si>
    <t>-1058402634</t>
  </si>
  <si>
    <t>7</t>
  </si>
  <si>
    <t>962052314</t>
  </si>
  <si>
    <t>Bourání zdiva železobetonového pilířů, průřezu do 0,36 m2</t>
  </si>
  <si>
    <t>1561845689</t>
  </si>
  <si>
    <t>Online PSC</t>
  </si>
  <si>
    <t>https://podminky.urs.cz/item/CS_URS_2022_01/962052314</t>
  </si>
  <si>
    <t>Ubourání nastřešních žlb pilířů</t>
  </si>
  <si>
    <t>0,6* 0,6* 0,4*8</t>
  </si>
  <si>
    <t>8</t>
  </si>
  <si>
    <t>966071121R</t>
  </si>
  <si>
    <t>Demontáž sbíjených příhradových vazníků z profilů hmotnosti přes 13 do 30 kg/m, délky 10,2 m</t>
  </si>
  <si>
    <t>ks</t>
  </si>
  <si>
    <t>-1328660328</t>
  </si>
  <si>
    <t>49</t>
  </si>
  <si>
    <t>966071131R1</t>
  </si>
  <si>
    <t>Demontáž sbíjených příhradových vazníků z profilů hmotnosti přes 30 kg/m délky do 6,5 m - hlavní průvlak</t>
  </si>
  <si>
    <t>670145020</t>
  </si>
  <si>
    <t>10</t>
  </si>
  <si>
    <t>966071131R2</t>
  </si>
  <si>
    <t>Demontáž sbíjených příhradových vazníků z profilů hmotnosti přes 30 kg/m délky 8,5 m - hlavní průvlak</t>
  </si>
  <si>
    <t>1569277287</t>
  </si>
  <si>
    <t>11</t>
  </si>
  <si>
    <t>966071131R3</t>
  </si>
  <si>
    <t>Demontáž sbíjených příhradových vazníků z profilů hmotnosti přes 30 kg/m délky 11,7 m - hlavní průvlak</t>
  </si>
  <si>
    <t>1253944821</t>
  </si>
  <si>
    <t>997</t>
  </si>
  <si>
    <t>Přesun sutě</t>
  </si>
  <si>
    <t>12</t>
  </si>
  <si>
    <t>997013152</t>
  </si>
  <si>
    <t>Vnitrostaveništní doprava suti a vybouraných hmot vodorovně do 50 m svisle s omezením mechanizace pro budovy a haly výšky přes 6 do 9 m</t>
  </si>
  <si>
    <t>-1589117938</t>
  </si>
  <si>
    <t>https://podminky.urs.cz/item/CS_URS_2022_01/997013152</t>
  </si>
  <si>
    <t>13</t>
  </si>
  <si>
    <t>997013501</t>
  </si>
  <si>
    <t>Odvoz suti a vybouraných hmot na skládku nebo meziskládku do 1 km se složením</t>
  </si>
  <si>
    <t>931165208</t>
  </si>
  <si>
    <t>14</t>
  </si>
  <si>
    <t>997013509</t>
  </si>
  <si>
    <t>Příplatek k odvozu suti a vybouraných hmot na skládku ZKD 1 km přes 1 km</t>
  </si>
  <si>
    <t>135558387</t>
  </si>
  <si>
    <t>56,117*9</t>
  </si>
  <si>
    <t>997013631</t>
  </si>
  <si>
    <t>Poplatek za uložení na skládce (skládkovné) stavebního odpadu směsného kód odpadu 17 09 04</t>
  </si>
  <si>
    <t>746536521</t>
  </si>
  <si>
    <t>16</t>
  </si>
  <si>
    <t>997013847</t>
  </si>
  <si>
    <t>Poplatek za uložení stavebního odpadu na skládce (skládkovné) asfaltového s obsahem dehtu zatříděného do Katalogu odpadů pod kódem 17 03 01</t>
  </si>
  <si>
    <t>502237707</t>
  </si>
  <si>
    <t>https://podminky.urs.cz/item/CS_URS_2022_01/997013847</t>
  </si>
  <si>
    <t>998</t>
  </si>
  <si>
    <t>Přesun hmot</t>
  </si>
  <si>
    <t>17</t>
  </si>
  <si>
    <t>998011002</t>
  </si>
  <si>
    <t>Přesun hmot pro budovy zděné v do 12 m</t>
  </si>
  <si>
    <t>-330116907</t>
  </si>
  <si>
    <t>18</t>
  </si>
  <si>
    <t>998011014</t>
  </si>
  <si>
    <t>Přesun hmot pro budovy občanské výstavby, bydlení, výrobu a služby s nosnou svislou konstrukcí zděnou z cihel, tvárnic nebo kamene Příplatek k cenám za zvětšený přesun přes vymezenou největší dopravní vzdálenost do 500 m</t>
  </si>
  <si>
    <t>851826571</t>
  </si>
  <si>
    <t>https://podminky.urs.cz/item/CS_URS_2022_01/998011014</t>
  </si>
  <si>
    <t>PSV</t>
  </si>
  <si>
    <t>Práce a dodávky PSV</t>
  </si>
  <si>
    <t>712</t>
  </si>
  <si>
    <t>Povlakové krytiny</t>
  </si>
  <si>
    <t>19</t>
  </si>
  <si>
    <t>712331801</t>
  </si>
  <si>
    <t>Odstranění povlakové krytiny střech plochých do 10° z pásů uložených na sucho AIP nebo NAIP</t>
  </si>
  <si>
    <t>233470016</t>
  </si>
  <si>
    <t>https://podminky.urs.cz/item/CS_URS_2022_01/712331801</t>
  </si>
  <si>
    <t>194,615+391,2+24,2</t>
  </si>
  <si>
    <t>20</t>
  </si>
  <si>
    <t>712391171</t>
  </si>
  <si>
    <t>Provedení povlakové krytiny střech do 10° podkladní textilní vrstvy</t>
  </si>
  <si>
    <t>-1750004152</t>
  </si>
  <si>
    <t>M</t>
  </si>
  <si>
    <t>2615301110</t>
  </si>
  <si>
    <t>sklovláknitá separační textilie 120g/m2,  š.2,0m,  200m2/role</t>
  </si>
  <si>
    <t>32</t>
  </si>
  <si>
    <t>-2032065750</t>
  </si>
  <si>
    <t>22</t>
  </si>
  <si>
    <t>712363411.1</t>
  </si>
  <si>
    <t>Provedení povlakové krytiny střech plochých do 10° s mechanicky kotvenou fólií a horkovzdušného svaření, budovy výšky do 18 m, kotvené do dřeva vnitřní pole</t>
  </si>
  <si>
    <t>-760055533</t>
  </si>
  <si>
    <t>vnitřní pole dle statického výpočtu</t>
  </si>
  <si>
    <t>48*8,15</t>
  </si>
  <si>
    <t>23</t>
  </si>
  <si>
    <t>712363412.1</t>
  </si>
  <si>
    <t>Provedení povlakové krytiny střech plochých do 10° s mechanicky kotvenou fólií a horkovzdušného svaření, budovy výšky do 18 m, kotvené do dřeva krajní pole</t>
  </si>
  <si>
    <t>-235737681</t>
  </si>
  <si>
    <t>krajní pole dle statického výpočtu</t>
  </si>
  <si>
    <t>48*1*2</t>
  </si>
  <si>
    <t>6,05*8,15*2</t>
  </si>
  <si>
    <t>24</t>
  </si>
  <si>
    <t>712363413.1</t>
  </si>
  <si>
    <t>Provedení povlakové krytiny střech plochých do 10° s mechanicky kotvenou fólií a horkovzdušného svaření, budovy výšky do 18 m, kotvené do dřeva krajní pole - rohové pole</t>
  </si>
  <si>
    <t>1774232095</t>
  </si>
  <si>
    <t>rohové pole dle statického výpočtu</t>
  </si>
  <si>
    <t>1*6,05*4</t>
  </si>
  <si>
    <t>25</t>
  </si>
  <si>
    <t>28322012</t>
  </si>
  <si>
    <t>fólie hydroizolační střešní mPVC mechanicky kotvená tl 1,5mm šedá</t>
  </si>
  <si>
    <t>-890625579</t>
  </si>
  <si>
    <t>26</t>
  </si>
  <si>
    <t>712363351</t>
  </si>
  <si>
    <t>Povlakové krytiny střech plochých do 10° z tvarovaných poplastovaných lišt pro mPVC pásek rš 50 mm</t>
  </si>
  <si>
    <t>m</t>
  </si>
  <si>
    <t>-62621576</t>
  </si>
  <si>
    <t>https://podminky.urs.cz/item/CS_URS_2022_01/712363351</t>
  </si>
  <si>
    <t>(49-6-6)*(1+1)</t>
  </si>
  <si>
    <t>(6+6)*10</t>
  </si>
  <si>
    <t>27</t>
  </si>
  <si>
    <t>712363356</t>
  </si>
  <si>
    <t>Povlakové krytiny střech plochých do 10° z tvarovaných poplastovaných lišt pro mPVC okapnice rš 200 mm</t>
  </si>
  <si>
    <t>470352734</t>
  </si>
  <si>
    <t>https://podminky.urs.cz/item/CS_URS_2022_01/712363356</t>
  </si>
  <si>
    <t>28</t>
  </si>
  <si>
    <t>712363358</t>
  </si>
  <si>
    <t>Povlakové krytiny střech plochých do 10° z tvarovaných poplastovaných lišt pro mPVC závětrná lišta rš 250 mm</t>
  </si>
  <si>
    <t>-379495729</t>
  </si>
  <si>
    <t>https://podminky.urs.cz/item/CS_URS_2022_01/712363358</t>
  </si>
  <si>
    <t>10,14+10,14+60,5</t>
  </si>
  <si>
    <t>29</t>
  </si>
  <si>
    <t>712363352</t>
  </si>
  <si>
    <t>Povlakové krytiny střech plochých do 10° z tvarovaných poplastovaných lišt pro mPVC vnitřní koutová lišta rš 100 mm</t>
  </si>
  <si>
    <t>1275832549</t>
  </si>
  <si>
    <t>https://podminky.urs.cz/item/CS_URS_2022_01/712363352</t>
  </si>
  <si>
    <t>Kotvení krytiny kolem výlezu na střechu</t>
  </si>
  <si>
    <t>(1,02+1,02)*2</t>
  </si>
  <si>
    <t>30</t>
  </si>
  <si>
    <t>712363353</t>
  </si>
  <si>
    <t>Povlakové krytiny střech plochých do 10° z tvarovaných poplastovaných lišt pro mPVC vnější koutová lišta rš 100 mm</t>
  </si>
  <si>
    <t>2607843</t>
  </si>
  <si>
    <t>https://podminky.urs.cz/item/CS_URS_2022_01/712363353</t>
  </si>
  <si>
    <t>31</t>
  </si>
  <si>
    <t>712964703</t>
  </si>
  <si>
    <t>Provedení povlakové krytiny střech fóliemi - ostatní práce zesílení koutů, rohů nebo hran fólií</t>
  </si>
  <si>
    <t>-597362816</t>
  </si>
  <si>
    <t>https://podminky.urs.cz/item/CS_URS_2022_01/712964703</t>
  </si>
  <si>
    <t>1,1*4</t>
  </si>
  <si>
    <t>712999002</t>
  </si>
  <si>
    <t>Montáž tvarovky prostupu kotevních bodů z PVC, vnitřní průměr do 15 mm, výška do 300 mm</t>
  </si>
  <si>
    <t>332349997</t>
  </si>
  <si>
    <t>https://podminky.urs.cz/item/CS_URS_2022_01/712999002</t>
  </si>
  <si>
    <t>33</t>
  </si>
  <si>
    <t>TWT.TWOT15</t>
  </si>
  <si>
    <t>Tvarovka kruhová otevřená nebo svěrný kotevní bod</t>
  </si>
  <si>
    <t>-614619464</t>
  </si>
  <si>
    <t>34</t>
  </si>
  <si>
    <t>Al_Pl</t>
  </si>
  <si>
    <t>Výlez na střechu 1,02x1,02 m</t>
  </si>
  <si>
    <t>2110318445</t>
  </si>
  <si>
    <t>35</t>
  </si>
  <si>
    <t>998712202</t>
  </si>
  <si>
    <t>Přesun hmot procentní pro krytiny povlakové v objektech v do 12 m</t>
  </si>
  <si>
    <t>%</t>
  </si>
  <si>
    <t>402166315</t>
  </si>
  <si>
    <t>36</t>
  </si>
  <si>
    <t>998712292</t>
  </si>
  <si>
    <t>Přesun hmot pro povlakové krytiny stanovený procentní sazbou (%) z ceny Příplatek k cenám za zvětšený přesun přes vymezenou největší dopravní vzdálenost do 100 m</t>
  </si>
  <si>
    <t>207090671</t>
  </si>
  <si>
    <t>https://podminky.urs.cz/item/CS_URS_2022_01/998712292</t>
  </si>
  <si>
    <t>762</t>
  </si>
  <si>
    <t>Konstrukce tesařské</t>
  </si>
  <si>
    <t>37</t>
  </si>
  <si>
    <t>762341811</t>
  </si>
  <si>
    <t>Demontáž bednění střech z prken</t>
  </si>
  <si>
    <t>1966857521</t>
  </si>
  <si>
    <t>10,152*60,5+0,46*60,5+0,36*60,5+0,32*60,5</t>
  </si>
  <si>
    <t>38</t>
  </si>
  <si>
    <t>762085812</t>
  </si>
  <si>
    <t>Demontáž kotevních želez hmotnosti přes 5 do 10 kg</t>
  </si>
  <si>
    <t>2010312430</t>
  </si>
  <si>
    <t>https://podminky.urs.cz/item/CS_URS_2022_01/762085812</t>
  </si>
  <si>
    <t>39</t>
  </si>
  <si>
    <t>762341260</t>
  </si>
  <si>
    <t>Montáž bednění střech rovných a šikmých sklonu do 60° s vyřezáním otvorů z palubek</t>
  </si>
  <si>
    <t>2050063964</t>
  </si>
  <si>
    <t>https://podminky.urs.cz/item/CS_URS_2022_01/762341260</t>
  </si>
  <si>
    <t>Bednění pod krytinu z palubek P+D</t>
  </si>
  <si>
    <t>60,5*10,14</t>
  </si>
  <si>
    <t>Obklad římsy a čela z prken hoblovaných</t>
  </si>
  <si>
    <t>0,36*60,5+0,32*60,5+0,26*60,5-N</t>
  </si>
  <si>
    <t>40</t>
  </si>
  <si>
    <t>61189995R</t>
  </si>
  <si>
    <t>palubky podlahové smrk tl 24mm A/B</t>
  </si>
  <si>
    <t>1458313309</t>
  </si>
  <si>
    <t>60,5*10,14*1,1</t>
  </si>
  <si>
    <t>(0,36*60,5+0,32*60,5+0,26*60,5)*1,1-N</t>
  </si>
  <si>
    <t>762341250</t>
  </si>
  <si>
    <t>Montáž bednění střech rovných a šikmých sklonu do 60° z hoblovaných prken</t>
  </si>
  <si>
    <t>-215492087</t>
  </si>
  <si>
    <t>60,5*10,14-N</t>
  </si>
  <si>
    <t>0,36*60,5+0,32*60,5+0,26*60,5</t>
  </si>
  <si>
    <t>42</t>
  </si>
  <si>
    <t>60511064</t>
  </si>
  <si>
    <t>řezivo jehličnaté středové omítané hoblované</t>
  </si>
  <si>
    <t>-17844798</t>
  </si>
  <si>
    <t>43</t>
  </si>
  <si>
    <t>762395000</t>
  </si>
  <si>
    <t>Spojovací prostředky krovů, bednění, laťování, nadstřešních konstrukcí</t>
  </si>
  <si>
    <t>-506559572</t>
  </si>
  <si>
    <t>44</t>
  </si>
  <si>
    <t>762332645.1</t>
  </si>
  <si>
    <t>Montáž vázaných kcí krovů pravidelných z lepených hranolů pl přes 450 cm2 s ocelovými spojkami (160/400), dle VD dodavatele</t>
  </si>
  <si>
    <t>-1457394905</t>
  </si>
  <si>
    <t>10,14*49</t>
  </si>
  <si>
    <t>45</t>
  </si>
  <si>
    <t>762332645.2</t>
  </si>
  <si>
    <t>Montáž vázaných kcí krovů pravidelných z lepených hranolů pl přes 450 cm2 s ocelovými spojkami (240/1000), dle VD dodavatele</t>
  </si>
  <si>
    <t>-73976084</t>
  </si>
  <si>
    <t>(6,04+0,335)*2+8,25+11,45+8,36+11,54+8,15</t>
  </si>
  <si>
    <t>46</t>
  </si>
  <si>
    <t>61223210</t>
  </si>
  <si>
    <t>hranol konstrukční BSH vrstvený lepený pohledový</t>
  </si>
  <si>
    <t>1028713799</t>
  </si>
  <si>
    <t>47</t>
  </si>
  <si>
    <t>762085124</t>
  </si>
  <si>
    <t>Montáž styčníkových desek půdorysné plochy přes 300 cm2, dle VD dodavatele, kotvení k hlavnímu vazníku</t>
  </si>
  <si>
    <t>73547891</t>
  </si>
  <si>
    <t>https://podminky.urs.cz/item/CS_URS_2022_01/762085124</t>
  </si>
  <si>
    <t>49*2</t>
  </si>
  <si>
    <t>48</t>
  </si>
  <si>
    <t>54825421</t>
  </si>
  <si>
    <t>kování tesařské děrovaná styčníková deska 160x380x2,0mm</t>
  </si>
  <si>
    <t>339009380</t>
  </si>
  <si>
    <t>762086113.1</t>
  </si>
  <si>
    <t>Montáž KDK - kotvení k žlb věnci - dle VD dodavatele</t>
  </si>
  <si>
    <t>kg</t>
  </si>
  <si>
    <t>1075126685</t>
  </si>
  <si>
    <t>Předpoklad (deska 300/300, s přivařenými kotevními profily z U120, délky 300 mm) provedení pozink - dle VD dodavatele</t>
  </si>
  <si>
    <t>10*49*2</t>
  </si>
  <si>
    <t>50</t>
  </si>
  <si>
    <t>762086113.2</t>
  </si>
  <si>
    <t>Montáž KDK - kotvení k ocelovým sloupům - dle VD dodavatele</t>
  </si>
  <si>
    <t>-699634245</t>
  </si>
  <si>
    <t>Předpoklad (patka 240/300 + styčníkový plech 300/1000), provedení pozink, přivařeno na stávající ocelový sloup - dle VD dodavatele</t>
  </si>
  <si>
    <t>45*(6*2+2)</t>
  </si>
  <si>
    <t>51</t>
  </si>
  <si>
    <t>RMAT0001</t>
  </si>
  <si>
    <t>kovová doplňková konstrukce</t>
  </si>
  <si>
    <t>-2004992657</t>
  </si>
  <si>
    <t>1610*1,05 "Přepočtené koeficientem množství</t>
  </si>
  <si>
    <t>52</t>
  </si>
  <si>
    <t>762521812.1</t>
  </si>
  <si>
    <t>Demontáž podlah bez polštářů z prken nebo fošen tloušťky přes 32 mm (demontáž podlahy tribuny - stupně, podstupně)</t>
  </si>
  <si>
    <t>-552494463</t>
  </si>
  <si>
    <t>53</t>
  </si>
  <si>
    <t>762521108</t>
  </si>
  <si>
    <t>Položení podlahy z hrubých fošen na sraz (stupně, podlaha)</t>
  </si>
  <si>
    <t>1965253009</t>
  </si>
  <si>
    <t>https://podminky.urs.cz/item/CS_URS_2022_01/762521108</t>
  </si>
  <si>
    <t>54</t>
  </si>
  <si>
    <t>60511022</t>
  </si>
  <si>
    <t>řezivo jehličnaté středové smrk tl 33-100mm dl 2-3,5m</t>
  </si>
  <si>
    <t>-1337696840</t>
  </si>
  <si>
    <t>Nový výpočet - podlaha</t>
  </si>
  <si>
    <t>59,660*(2,39+0,27)*0,04*1,1</t>
  </si>
  <si>
    <t>(59,660-2,02-2,02)*(0,73+0,27)*0,04*1,1</t>
  </si>
  <si>
    <t>9,43*1,1 "Přepočtené koeficientem množství</t>
  </si>
  <si>
    <t>55</t>
  </si>
  <si>
    <t>762132138</t>
  </si>
  <si>
    <t>Montáž bednění stěn z hoblovaných prken tl. do 32 mm na pero a drážku, na polodrážku, na vložené pero</t>
  </si>
  <si>
    <t>-641616028</t>
  </si>
  <si>
    <t>https://podminky.urs.cz/item/CS_URS_2022_01/762132138</t>
  </si>
  <si>
    <t>94</t>
  </si>
  <si>
    <t>762132135</t>
  </si>
  <si>
    <t>Montáž bednění stěn z hoblovaných prken tl. do 32 mm na sraz</t>
  </si>
  <si>
    <t>640974868</t>
  </si>
  <si>
    <t>https://podminky.urs.cz/item/CS_URS_2022_01/762132135</t>
  </si>
  <si>
    <t>95</t>
  </si>
  <si>
    <t>2130369014</t>
  </si>
  <si>
    <t>57</t>
  </si>
  <si>
    <t>762895000</t>
  </si>
  <si>
    <t>Spojovací prostředky záklopu stropů, stropnic, podbíjení hřebíky, svory</t>
  </si>
  <si>
    <t>1222226058</t>
  </si>
  <si>
    <t>https://podminky.urs.cz/item/CS_URS_2022_01/762895000</t>
  </si>
  <si>
    <t>58</t>
  </si>
  <si>
    <t>762512245</t>
  </si>
  <si>
    <t>Podlahové konstrukce podkladové montáž z desek dřevotřískových, dřevoštěpkových nebo cementotřískových na podklad dřevěný šroubováním</t>
  </si>
  <si>
    <t>-1662450489</t>
  </si>
  <si>
    <t>https://podminky.urs.cz/item/CS_URS_2022_01/762512245</t>
  </si>
  <si>
    <t>59</t>
  </si>
  <si>
    <t>RMAT0003</t>
  </si>
  <si>
    <t>Voděodolná překližka protiskluzová 15x1500x3000 Bříza, F-W</t>
  </si>
  <si>
    <t>721407954</t>
  </si>
  <si>
    <t>59,660*(2,39+0,27)</t>
  </si>
  <si>
    <t>(59,660-2,02-2,02)*(0,73+0,27)</t>
  </si>
  <si>
    <t>Mezisoučet</t>
  </si>
  <si>
    <t>Nový výpočet podstupnice</t>
  </si>
  <si>
    <t>(59,660-2,02-2,02)*(4,65-2,62)</t>
  </si>
  <si>
    <t>327,225*1,2 "Přepočtené koeficientem množství</t>
  </si>
  <si>
    <t>60</t>
  </si>
  <si>
    <t>762081310R</t>
  </si>
  <si>
    <t>Zabroušení ostré hrany voděodolných překlížek - hrany stupňů</t>
  </si>
  <si>
    <t>-1382354713</t>
  </si>
  <si>
    <t>Zabroušení hran stupňů</t>
  </si>
  <si>
    <t>59,660*1</t>
  </si>
  <si>
    <t>(59,660-2,02-2,02)*4</t>
  </si>
  <si>
    <t>(1+0,27)*4*6</t>
  </si>
  <si>
    <t>61</t>
  </si>
  <si>
    <t>762526510</t>
  </si>
  <si>
    <t>Položení podlah montáž podlahových lišt hoblovaných</t>
  </si>
  <si>
    <t>-1693293903</t>
  </si>
  <si>
    <t>https://podminky.urs.cz/item/CS_URS_2022_01/762526510</t>
  </si>
  <si>
    <t>Olištování spáry - podlaha, stěna</t>
  </si>
  <si>
    <t>59,660+(2,30+0,27)*2</t>
  </si>
  <si>
    <t>Olištování stupeň, stěna</t>
  </si>
  <si>
    <t>((4,65-2,62)+ 1*3)*6</t>
  </si>
  <si>
    <t>Olištování stupeň betonová podlaha</t>
  </si>
  <si>
    <t>(59,66-2,02-2,02)</t>
  </si>
  <si>
    <t>62</t>
  </si>
  <si>
    <t>61418154</t>
  </si>
  <si>
    <t>lišta podlahová dřevěná smrk 23x36mm</t>
  </si>
  <si>
    <t>1704393389</t>
  </si>
  <si>
    <t>150,6*1,08 "Přepočtené koeficientem množství</t>
  </si>
  <si>
    <t>63</t>
  </si>
  <si>
    <t>762083122</t>
  </si>
  <si>
    <t>Impregnace řeziva máčením proti dřevokaznému hmyzu, houbám a plísním, třída ohrožení 3 a 4 (dřevo v exteriéru)</t>
  </si>
  <si>
    <t>-1228264130</t>
  </si>
  <si>
    <t>https://podminky.urs.cz/item/CS_URS_2022_01/762083122</t>
  </si>
  <si>
    <t>64</t>
  </si>
  <si>
    <t>998762202</t>
  </si>
  <si>
    <t>Přesun hmot procentní pro kce tesařské v objektech v do 12 m</t>
  </si>
  <si>
    <t>-1587488373</t>
  </si>
  <si>
    <t>65</t>
  </si>
  <si>
    <t>998762294</t>
  </si>
  <si>
    <t>Přesun hmot pro konstrukce tesařské stanovený procentní sazbou (%) z ceny Příplatek k cenám za zvětšený přesun přes vymezenou největší dopravní vzdálenost do 1000 m</t>
  </si>
  <si>
    <t>429712604</t>
  </si>
  <si>
    <t>https://podminky.urs.cz/item/CS_URS_2022_01/998762294</t>
  </si>
  <si>
    <t>764</t>
  </si>
  <si>
    <t>Konstrukce klempířské</t>
  </si>
  <si>
    <t>66</t>
  </si>
  <si>
    <t>764001801</t>
  </si>
  <si>
    <t>Demontáž klempířských konstrukcí podkladního plechu do suti</t>
  </si>
  <si>
    <t>2028610448</t>
  </si>
  <si>
    <t>https://podminky.urs.cz/item/CS_URS_2022_01/764001801</t>
  </si>
  <si>
    <t>60,5+10,152+10,152+60,5</t>
  </si>
  <si>
    <t>67</t>
  </si>
  <si>
    <t>764001821</t>
  </si>
  <si>
    <t>Demontáž klempířských konstrukcí krytiny ze svitků nebo tabulí do suti</t>
  </si>
  <si>
    <t>153092029</t>
  </si>
  <si>
    <t>https://podminky.urs.cz/item/CS_URS_2022_01/764001821</t>
  </si>
  <si>
    <t>10,152*60,5+0,46*60,5</t>
  </si>
  <si>
    <t>68</t>
  </si>
  <si>
    <t>764002801</t>
  </si>
  <si>
    <t>Demontáž klempířských konstrukcí závětrné lišty do suti</t>
  </si>
  <si>
    <t>1912818251</t>
  </si>
  <si>
    <t>https://podminky.urs.cz/item/CS_URS_2022_01/764002801</t>
  </si>
  <si>
    <t>10,152+10,152+60,5</t>
  </si>
  <si>
    <t>69</t>
  </si>
  <si>
    <t>764002821</t>
  </si>
  <si>
    <t>Demontáž klempířských konstrukcí střešního výlezu do suti</t>
  </si>
  <si>
    <t>1023749071</t>
  </si>
  <si>
    <t>https://podminky.urs.cz/item/CS_URS_2022_01/764002821</t>
  </si>
  <si>
    <t>1  "výlez"</t>
  </si>
  <si>
    <t>9 "nadezdívka"</t>
  </si>
  <si>
    <t>70</t>
  </si>
  <si>
    <t>764004801</t>
  </si>
  <si>
    <t>Demontáž podokapního žlabu do suti</t>
  </si>
  <si>
    <t>-1459100031</t>
  </si>
  <si>
    <t>71</t>
  </si>
  <si>
    <t>764004861</t>
  </si>
  <si>
    <t>Demontáž svodu do suti</t>
  </si>
  <si>
    <t>102054384</t>
  </si>
  <si>
    <t>6,87*3</t>
  </si>
  <si>
    <t>72</t>
  </si>
  <si>
    <t>764011611</t>
  </si>
  <si>
    <t>Podkladní plech z pozinkovaného plechu s povrchovou úpravou rš 150 mm</t>
  </si>
  <si>
    <t>1871554088</t>
  </si>
  <si>
    <t>https://podminky.urs.cz/item/CS_URS_2022_01/764011611</t>
  </si>
  <si>
    <t>"Pod okapový plech - západní strana" 60,5</t>
  </si>
  <si>
    <t>"pod závětrné lišty v rovině střechy" 10,14+60,5+10,14</t>
  </si>
  <si>
    <t>"pod hranu oplechování čelního štítu" 60,5</t>
  </si>
  <si>
    <t>73</t>
  </si>
  <si>
    <t>764218605</t>
  </si>
  <si>
    <t>Oplechování říms a ozdobných prvků z pozinkovaného plechu s povrchovou úpravou rovných, bez rohů mechanicky kotvené rš 400 mm</t>
  </si>
  <si>
    <t>-509983680</t>
  </si>
  <si>
    <t>https://podminky.urs.cz/item/CS_URS_2022_01/764218605</t>
  </si>
  <si>
    <t>74</t>
  </si>
  <si>
    <t>764511602</t>
  </si>
  <si>
    <t>Žlab podokapní půlkruhový z Pz s povrchovou úpravou rš 330 mm</t>
  </si>
  <si>
    <t>1020546858</t>
  </si>
  <si>
    <t>75</t>
  </si>
  <si>
    <t>764511643</t>
  </si>
  <si>
    <t>Žlab podokapní z pozinkovaného plechu s povrchovou úpravou včetně háků a čel kotlík oválný (trychtýřový), rš žlabu/průměr svodu 330/120 mm</t>
  </si>
  <si>
    <t>779606504</t>
  </si>
  <si>
    <t>https://podminky.urs.cz/item/CS_URS_2022_01/764511643</t>
  </si>
  <si>
    <t>76</t>
  </si>
  <si>
    <t>764518623</t>
  </si>
  <si>
    <t>Svod z pozinkovaného plechu s upraveným povrchem včetně objímek, kolen a odskoků kruhový, průměru 120 mm</t>
  </si>
  <si>
    <t>-1336435290</t>
  </si>
  <si>
    <t>https://podminky.urs.cz/item/CS_URS_2022_01/764518623</t>
  </si>
  <si>
    <t>(6,94+0,5)*3</t>
  </si>
  <si>
    <t>77</t>
  </si>
  <si>
    <t>998764202</t>
  </si>
  <si>
    <t>Přesun hmot procentní pro konstrukce klempířské v objektech v do 12 m</t>
  </si>
  <si>
    <t>-648699106</t>
  </si>
  <si>
    <t>78</t>
  </si>
  <si>
    <t>998764292</t>
  </si>
  <si>
    <t>Přesun hmot pro konstrukce klempířské stanovený procentní sazbou (%) z ceny Příplatek k cenám za zvětšený přesun přes vymezenou největší dopravní vzdálenost do 100 m</t>
  </si>
  <si>
    <t>418022281</t>
  </si>
  <si>
    <t>https://podminky.urs.cz/item/CS_URS_2022_01/998764292</t>
  </si>
  <si>
    <t>767</t>
  </si>
  <si>
    <t>Konstrukce zámečnické</t>
  </si>
  <si>
    <t>79</t>
  </si>
  <si>
    <t>767881128</t>
  </si>
  <si>
    <t>Montáž záchytného systému proti pádu bodů samostatných nebo v systému s poddajným kotvícím vedením do dřevěných trámových konstrukcí sevřením, kotvení svrchní, objímkou</t>
  </si>
  <si>
    <t>-1106300741</t>
  </si>
  <si>
    <t>https://podminky.urs.cz/item/CS_URS_2022_01/767881128</t>
  </si>
  <si>
    <t>80</t>
  </si>
  <si>
    <t>TWT.TSL400SL3</t>
  </si>
  <si>
    <t>Kotvicí bod TSL-400-SL3</t>
  </si>
  <si>
    <t>-1996329782</t>
  </si>
  <si>
    <t>81</t>
  </si>
  <si>
    <t>767881152</t>
  </si>
  <si>
    <t>Montáž záchytného systému proti pádu nástavců určených k upevnění na sloupky nebo body v systému poddajného kotvícího vedení středových, rohových, dělících délky vedení přes 50 do 200 m</t>
  </si>
  <si>
    <t>soubor</t>
  </si>
  <si>
    <t>-360680776</t>
  </si>
  <si>
    <t>https://podminky.urs.cz/item/CS_URS_2022_01/767881152</t>
  </si>
  <si>
    <t>82</t>
  </si>
  <si>
    <t>RMAT0002</t>
  </si>
  <si>
    <t>záchytný systém, koncovky pro uchycení lana, nerezové lano s napínákem</t>
  </si>
  <si>
    <t>1230662170</t>
  </si>
  <si>
    <t>56,5*2+6,115*2</t>
  </si>
  <si>
    <t>125,23*1,1 "Přepočtené koeficientem množství</t>
  </si>
  <si>
    <t>83</t>
  </si>
  <si>
    <t>767881R</t>
  </si>
  <si>
    <t>Revize kotevního systému k zachycení pádu</t>
  </si>
  <si>
    <t>857330827</t>
  </si>
  <si>
    <t>84</t>
  </si>
  <si>
    <t>767002</t>
  </si>
  <si>
    <t>D+M nové sedačky vč. kotvení do konstrukce tribuny - plastová, pevná (nesklopná), výška opěradla min. 360 mm; barva modrá RAL 5010 - 1 a 4 řada</t>
  </si>
  <si>
    <t>-667754845</t>
  </si>
  <si>
    <t>40+39+40+39+23+22</t>
  </si>
  <si>
    <t>85</t>
  </si>
  <si>
    <t>767002.2</t>
  </si>
  <si>
    <t xml:space="preserve">D+M nové sedačky vč. kotvení do konstrukce tribuny - plastová, pevná (nesklopná), výška opěradla min. 360 mm; barva bílá RAL 9003 - 2 a 3 řada </t>
  </si>
  <si>
    <t>1714614838</t>
  </si>
  <si>
    <t>86</t>
  </si>
  <si>
    <t>998767202</t>
  </si>
  <si>
    <t>Přesun hmot procentní pro zámečnické konstrukce v objektech v do 12 m</t>
  </si>
  <si>
    <t>-904672268</t>
  </si>
  <si>
    <t>87</t>
  </si>
  <si>
    <t>998767292</t>
  </si>
  <si>
    <t>Přesun hmot pro zámečnické konstrukce stanovený procentní sazbou (%) z ceny Příplatek k cenám za zvětšený přesun přes vymezenou největší dopravní vzdálenost do 100 m</t>
  </si>
  <si>
    <t>-195993267</t>
  </si>
  <si>
    <t>https://podminky.urs.cz/item/CS_URS_2022_01/998767292</t>
  </si>
  <si>
    <t>783</t>
  </si>
  <si>
    <t>Dokončovací práce - nátěry</t>
  </si>
  <si>
    <t>88</t>
  </si>
  <si>
    <t>783218111</t>
  </si>
  <si>
    <t>Lazurovací nátěr tesařských konstrukcí dvojnásobný syntetický</t>
  </si>
  <si>
    <t>-135147037</t>
  </si>
  <si>
    <t>https://podminky.urs.cz/item/CS_URS_2022_01/783218111</t>
  </si>
  <si>
    <t>89</t>
  </si>
  <si>
    <t>783306807</t>
  </si>
  <si>
    <t>Odstranění nátěrů ze zámečnických konstrukcí odstraňovačem nátěrů s obroušením</t>
  </si>
  <si>
    <t>2144402548</t>
  </si>
  <si>
    <t>https://podminky.urs.cz/item/CS_URS_2022_01/783306807</t>
  </si>
  <si>
    <t>90</t>
  </si>
  <si>
    <t>783314201</t>
  </si>
  <si>
    <t>Základní antikorozní nátěr zámečnických konstrukcí jednonásobný syntetický standardní</t>
  </si>
  <si>
    <t>-253100819</t>
  </si>
  <si>
    <t>https://podminky.urs.cz/item/CS_URS_2022_01/783314201</t>
  </si>
  <si>
    <t>91</t>
  </si>
  <si>
    <t>783315101</t>
  </si>
  <si>
    <t>Mezinátěr zámečnických konstrukcí jednonásobný syntetický standardní</t>
  </si>
  <si>
    <t>82928090</t>
  </si>
  <si>
    <t>https://podminky.urs.cz/item/CS_URS_2022_01/783315101</t>
  </si>
  <si>
    <t>92</t>
  </si>
  <si>
    <t>783317101</t>
  </si>
  <si>
    <t>Krycí nátěr (email) zámečnických konstrukcí jednonásobný syntetický standardní</t>
  </si>
  <si>
    <t>-775900343</t>
  </si>
  <si>
    <t>https://podminky.urs.cz/item/CS_URS_2022_01/783317101</t>
  </si>
  <si>
    <t>93</t>
  </si>
  <si>
    <t>783009421</t>
  </si>
  <si>
    <t>Bezpečnostní šrafování rohových hran stěnových nebo podlahových</t>
  </si>
  <si>
    <t>799600971</t>
  </si>
  <si>
    <t>https://podminky.urs.cz/item/CS_URS_2022_01/783009421</t>
  </si>
  <si>
    <t>1*8*6</t>
  </si>
  <si>
    <t>02 - Opatření k zajištění BOZP</t>
  </si>
  <si>
    <t xml:space="preserve">    D_01 - Provizorní zakrytí tribuny - proti zatečení do stropní konstrukce</t>
  </si>
  <si>
    <t xml:space="preserve">    D_02_A - Zajištění BOZP západní fasády - lešení, záchytné lešení, zakrytí lešení</t>
  </si>
  <si>
    <t xml:space="preserve">    D_02 - Zajištění pracoviště na tribuně v úrovni +4650 - pojízdná lešení</t>
  </si>
  <si>
    <t xml:space="preserve">    D_03_A - Zajištění BOZP demontáž a montáž nosných konstrukcí střechy</t>
  </si>
  <si>
    <t xml:space="preserve">    D_04 - Zajištění BOZP při demontážích na střešním plášti - riziko propadnutí neúnosnou konstrukcí</t>
  </si>
  <si>
    <t xml:space="preserve">    D_05 - Zajištění BOZP při montážích  na střešním plášti - riziko propadnutí nedokončenou konstrukcí</t>
  </si>
  <si>
    <t>VRN - Vedlejší rozpočtové náklady</t>
  </si>
  <si>
    <t xml:space="preserve">    VRN6 - Územní vlivy - transportní cesty z ul. Bří Mádlů a Sportovní</t>
  </si>
  <si>
    <t>D_01</t>
  </si>
  <si>
    <t>Provizorní zakrytí tribuny - proti zatečení do stropní konstrukce</t>
  </si>
  <si>
    <t>765192001</t>
  </si>
  <si>
    <t>Nouzové zakrytí střechy plachtou</t>
  </si>
  <si>
    <t>265832468</t>
  </si>
  <si>
    <t>https://podminky.urs.cz/item/CS_URS_2022_01/765192001</t>
  </si>
  <si>
    <t>(60,3+0,5*2)*(0,5+7,6+2.2+0,5)</t>
  </si>
  <si>
    <t>D_02_A</t>
  </si>
  <si>
    <t>Zajištění BOZP západní fasády - lešení, záchytné lešení, zakrytí lešení</t>
  </si>
  <si>
    <t>941111121</t>
  </si>
  <si>
    <t>Montáž lešení řadového trubkového lehkého s podlahami zatížení do 200 kg/m2 š do 1,2 m v do 10 m</t>
  </si>
  <si>
    <t>-1895019456</t>
  </si>
  <si>
    <t>Lehké pracovní lešení na západní straně tribuny , výška pracovní podlahy ve výšce 5,8 m</t>
  </si>
  <si>
    <t>(60,5+1,2*2)*7,0*1</t>
  </si>
  <si>
    <t>941111221</t>
  </si>
  <si>
    <t>Příplatek k lešení řadovému trubkovému lehkému s podlahami š 1,2 m v 10 m za první a ZKD den použití</t>
  </si>
  <si>
    <t>134690283</t>
  </si>
  <si>
    <t>440,3*30*2</t>
  </si>
  <si>
    <t>941111821</t>
  </si>
  <si>
    <t>Demontáž lešení řadového trubkového lehkého s podlahami zatížení do 200 kg/m2 š do 1,2 m v do 10 m</t>
  </si>
  <si>
    <t>-1634280317</t>
  </si>
  <si>
    <t>440,3</t>
  </si>
  <si>
    <t>944121111</t>
  </si>
  <si>
    <t>Montáž ochranného zábradlí dílcového na vnějších volných stranách objektů odkloněného od svislice do 15°</t>
  </si>
  <si>
    <t>948474980</t>
  </si>
  <si>
    <t>https://podminky.urs.cz/item/CS_URS_2022_01/944121111</t>
  </si>
  <si>
    <t>Lehké pracovní lešení na západní straně tribuny , podlaha ve výšce 5,8 m, zvýšení zábradlí do úrovně 1,1 m nad okapovou hranu</t>
  </si>
  <si>
    <t>lešení a zvýšené zábradlí plní funkci záchytného lešení pro práci vee výšce</t>
  </si>
  <si>
    <t>(60,5+1,2*2)</t>
  </si>
  <si>
    <t>944121211</t>
  </si>
  <si>
    <t>Montáž ochranného zábradlí dílcového Příplatek za první a každý další den použití zábradlí k ceně -1111</t>
  </si>
  <si>
    <t>1760757015</t>
  </si>
  <si>
    <t>https://podminky.urs.cz/item/CS_URS_2022_01/944121211</t>
  </si>
  <si>
    <t>62.9*30*2</t>
  </si>
  <si>
    <t>944121811</t>
  </si>
  <si>
    <t>Demontáž ochranného zábradlí dílcového na vnějších volných stranách objektů odkloněného od svislice do 15°</t>
  </si>
  <si>
    <t>-952399942</t>
  </si>
  <si>
    <t>https://podminky.urs.cz/item/CS_URS_2022_01/944121811</t>
  </si>
  <si>
    <t>62,9</t>
  </si>
  <si>
    <t>944511111</t>
  </si>
  <si>
    <t>Montáž ochranné sítě z textilie z umělých vláken</t>
  </si>
  <si>
    <t>-1431033210</t>
  </si>
  <si>
    <t>Poslední podlaží lehkého lešení, vč. zvýšeného zábradlí nad okapovou hranou (1,1 m) zajistit ochrannou sítí</t>
  </si>
  <si>
    <t>(60,5+1,2*2)*2,5</t>
  </si>
  <si>
    <t>944511211</t>
  </si>
  <si>
    <t>Montáž ochranné sítě Příplatek za první a každý další den použití sítě k ceně -1111</t>
  </si>
  <si>
    <t>474578595</t>
  </si>
  <si>
    <t>https://podminky.urs.cz/item/CS_URS_2022_01/944511211</t>
  </si>
  <si>
    <t>157,250*30*2</t>
  </si>
  <si>
    <t>944511811</t>
  </si>
  <si>
    <t>Demontáž ochranné sítě z textilie z umělých vláken</t>
  </si>
  <si>
    <t>661712232</t>
  </si>
  <si>
    <t>D_02</t>
  </si>
  <si>
    <t>Zajištění pracoviště na tribuně v úrovni +4650 - pojízdná lešení</t>
  </si>
  <si>
    <t>946111112</t>
  </si>
  <si>
    <t>Montáž pojízdných věží trubkových nebo dílcových s maximálním zatížením podlahy do 200 kg/m2 šířky od 0,6 do 0,9 m, délky do 3,2 m, výšky přes 1,5 m do 2,5 m</t>
  </si>
  <si>
    <t>1473848394</t>
  </si>
  <si>
    <t>https://podminky.urs.cz/item/CS_URS_2022_01/946111112</t>
  </si>
  <si>
    <t>Dle technologického postupu uchazeče, předpoklad 2 pojízdná lešení na úrovni tribuny +4,650</t>
  </si>
  <si>
    <t>946111212</t>
  </si>
  <si>
    <t>Montáž pojízdných věží trubkových nebo dílcových s maximálním zatížením podlahy do 200 kg/m2 Příplatek za první a každý další den použití pojízdného lešení k ceně -1112</t>
  </si>
  <si>
    <t>1304159346</t>
  </si>
  <si>
    <t>https://podminky.urs.cz/item/CS_URS_2022_01/946111212</t>
  </si>
  <si>
    <t>Lhůta použití dle technologického postupu uchazeče, předpoklad 2 pojízdná lešení.</t>
  </si>
  <si>
    <t>2*60</t>
  </si>
  <si>
    <t>Uchazeč je oprávněn měnit délku použití plošin</t>
  </si>
  <si>
    <t>946111812</t>
  </si>
  <si>
    <t>Demontáž pojízdných věží trubkových nebo dílcových s maximálním zatížením podlahy do 200 kg/m2 šířky od 0,6 do 0,9 m, délky do 3,2 m, výšky přes 1,5 m do 2,5 m</t>
  </si>
  <si>
    <t>-705295517</t>
  </si>
  <si>
    <t>https://podminky.urs.cz/item/CS_URS_2022_01/946111812</t>
  </si>
  <si>
    <t>D_03_A</t>
  </si>
  <si>
    <t>Zajištění BOZP demontáž a montáž nosných konstrukcí střechy</t>
  </si>
  <si>
    <t>941121111</t>
  </si>
  <si>
    <t>Montáž lešení řadového trubkového těžkého pracovního s podlahami z fošen nebo dílců min. tl. 38 mm, s provozním zatížením tř. 4 do 300 kg/m2 šířky tř. W15 přes 1,5 do 1,8 m, výšky do 10 m</t>
  </si>
  <si>
    <t>102682982</t>
  </si>
  <si>
    <t>https://podminky.urs.cz/item/CS_URS_2022_01/941121111</t>
  </si>
  <si>
    <t>Těžké pracovní lešení postavené na tribuně (+2,450) v linii ocelových sloupů, podlaha ve výšce 3,5 m.</t>
  </si>
  <si>
    <t>(60,5+1,2*2)*3,5*1</t>
  </si>
  <si>
    <t>941121211</t>
  </si>
  <si>
    <t>Montáž lešení řadového trubkového těžkého pracovního s podlahami Příplatek za první a každý další den použití lešení k ceně -1111</t>
  </si>
  <si>
    <t>91411238</t>
  </si>
  <si>
    <t>https://podminky.urs.cz/item/CS_URS_2022_01/941121211</t>
  </si>
  <si>
    <t>V délce trvání dle technologického postupu zhotovitele</t>
  </si>
  <si>
    <t>220,15*15</t>
  </si>
  <si>
    <t>941121811</t>
  </si>
  <si>
    <t>Demontáž lešení řadového trubkového těžkého pracovního s podlahami z fošen nebo dílců min. tl. 38 mm, s provozním zatížením tř. 4 do 300 kg/m2 šířky tř. W15 přes 1,5 do 1,8 m, výšky do 10 m</t>
  </si>
  <si>
    <t>945446859</t>
  </si>
  <si>
    <t>https://podminky.urs.cz/item/CS_URS_2022_01/941121811</t>
  </si>
  <si>
    <t>220,15</t>
  </si>
  <si>
    <t>944111122</t>
  </si>
  <si>
    <t>Montáž ochranného zábradlí trubkového vnitřního na lešeňových konstrukcích dvoutyčového</t>
  </si>
  <si>
    <t>-540344243</t>
  </si>
  <si>
    <t>https://podminky.urs.cz/item/CS_URS_2022_01/944111122</t>
  </si>
  <si>
    <t xml:space="preserve">Montáž zábradlí dvoutyčového na vnitřní těžkého lešení </t>
  </si>
  <si>
    <t>944111222</t>
  </si>
  <si>
    <t>Montáž ochranného zábradlí trubkového Příplatek za první a každý další den použití zábradlí k ceně -1122</t>
  </si>
  <si>
    <t>697449078</t>
  </si>
  <si>
    <t>https://podminky.urs.cz/item/CS_URS_2022_01/944111222</t>
  </si>
  <si>
    <t>944111822</t>
  </si>
  <si>
    <t>Demontáž ochranného zábradlí trubkového vnitřního na lešeňových konstrukcích dvoutyčového</t>
  </si>
  <si>
    <t>1347727254</t>
  </si>
  <si>
    <t>https://podminky.urs.cz/item/CS_URS_2022_01/944111822</t>
  </si>
  <si>
    <t>D_04</t>
  </si>
  <si>
    <t>Zajištění BOZP při demontážích na střešním plášti - riziko propadnutí neúnosnou konstrukcí</t>
  </si>
  <si>
    <t>944411112</t>
  </si>
  <si>
    <t>Montáž záchytné sítě umístěné max. 6 m pod chráněnou úrovní třída B</t>
  </si>
  <si>
    <t>-1636752015</t>
  </si>
  <si>
    <t>https://podminky.urs.cz/item/CS_URS_2022_01/944411112</t>
  </si>
  <si>
    <t xml:space="preserve">Před demontáží prkenného záklopu bude provedena záchytná síť. Zajištění střechy při odstraňování střešní krytiny a minimalizace rizika </t>
  </si>
  <si>
    <t>propadnutí  neúnosnou konstrukcí. Předpokládá se zajištění dílčích úseků, kde budou prováděny práce na odstraňování krytiny a pláště.</t>
  </si>
  <si>
    <t>Následná demontáž a přemístění pod nové pracoviště.</t>
  </si>
  <si>
    <t>60,3*7,6</t>
  </si>
  <si>
    <t>944411212</t>
  </si>
  <si>
    <t>Montáž záchytné sítě Příplatek za první a každý další den použití sítě k ceně -1112</t>
  </si>
  <si>
    <t>-399859353</t>
  </si>
  <si>
    <t>https://podminky.urs.cz/item/CS_URS_2022_01/944411212</t>
  </si>
  <si>
    <t>Délka použití lze měnit dle technologického postupu uchazeče</t>
  </si>
  <si>
    <t>458,280*10</t>
  </si>
  <si>
    <t>944411812</t>
  </si>
  <si>
    <t>Demontáž záchytné sítě umístěné max. 6 m pod chráněnou úrovní třída B</t>
  </si>
  <si>
    <t>1284795702</t>
  </si>
  <si>
    <t>https://podminky.urs.cz/item/CS_URS_2022_01/944411812</t>
  </si>
  <si>
    <t>458,28</t>
  </si>
  <si>
    <t>767881128R</t>
  </si>
  <si>
    <t>459035879</t>
  </si>
  <si>
    <t xml:space="preserve">Na střešním plášti je stávající plechová krytina. Zhotovitel bude instalovat kotevní body , tak aby bylo vždy zajištěno pracoviště na volném okraji. </t>
  </si>
  <si>
    <t xml:space="preserve">Za tímto účelem je ve specifikaci nákup provizorních kotevních bodů, které se budou montovat, demontovat a přemísťovat dle postupu demontážních prací </t>
  </si>
  <si>
    <t>Pro zajištění pracoviště při montáži budou již použity navržené kotevní body, které budou průběžně instalovány.</t>
  </si>
  <si>
    <t>TWT.TSLLOOP</t>
  </si>
  <si>
    <t xml:space="preserve">Kotvicí bod </t>
  </si>
  <si>
    <t>-1060865533</t>
  </si>
  <si>
    <t>Jedná se pouze o jednu z možností řešení provizorního kotevního bodu, který se bude přemisťovat s postupem prací.</t>
  </si>
  <si>
    <t>D_05</t>
  </si>
  <si>
    <t>Zajištění BOZP při montážích  na střešním plášti - riziko propadnutí nedokončenou konstrukcí</t>
  </si>
  <si>
    <t>2007896096</t>
  </si>
  <si>
    <t xml:space="preserve">Před montáží prkenného záklopu bude provedena záchytná síť.  </t>
  </si>
  <si>
    <t>Minimalizace riziko propadnutí  neúnosnou konstrukcí nebo zvolného okraje. Předpokládá se zajištění dílčích úseků, kde budou prováděny práce.</t>
  </si>
  <si>
    <t>-455687313</t>
  </si>
  <si>
    <t>V délce trvání dle technologického postupu dodavatele</t>
  </si>
  <si>
    <t>-1271207890</t>
  </si>
  <si>
    <t>945412111R</t>
  </si>
  <si>
    <t>Teleskopická hydraulická montážní plošina na samohybném podvozku, s otočným košem výšky zdvihu do 8 m</t>
  </si>
  <si>
    <t>den</t>
  </si>
  <si>
    <t>-693021461</t>
  </si>
  <si>
    <t xml:space="preserve">Délka použití a počet použitých plošin dle technologického postupu uchazeče. </t>
  </si>
  <si>
    <t xml:space="preserve">Bude zajištěna po celou dobu výstavby - zejména pracím na volném okraji střechy  </t>
  </si>
  <si>
    <t>montáži okapového systému, podbití tesařských konstrukcí</t>
  </si>
  <si>
    <t>"předpoklad" 15</t>
  </si>
  <si>
    <t>Vedlejší rozpočtové náklady</t>
  </si>
  <si>
    <t>VRN6</t>
  </si>
  <si>
    <t>Územní vlivy - transportní cesty z ul. Bří Mádlů a Sportovní</t>
  </si>
  <si>
    <t>062303000.1</t>
  </si>
  <si>
    <t>Použití nezvyklých dopravních prostředků, zvedacích prostředků pro transport vazníků z ulice Bří Mádlů popřípadě ul. Sportovní, např. jeřábu se zvýšenou nosností a vyložením. Uchazeč ocení v případě, že budou nezvyklé dopravní prostředky použity. Únosnost a vyložení navrhne uchazeč, dle zvoleného technologického postupu k bezpečnému přenešení břemen.</t>
  </si>
  <si>
    <t>kpl</t>
  </si>
  <si>
    <t>1024</t>
  </si>
  <si>
    <t>-2145735524</t>
  </si>
  <si>
    <t>P</t>
  </si>
  <si>
    <t>Poznámka k položce:_x000D_
Uchazeč je povinnen před podáním nabídky prověřit transportní a přístupové cesty ke staveništ a na zákaldě vlastního posouzení řešit transportní cesty jedním způsobem nebo kombinací se zřízením provizorní zpevněné plochy, popř. leteckým transportem.  Pokud některou z položek neocení, předpokládá se, že neebude využita. Pokud uchazeč neocení, žádnou z uvedených tří  položek (variantních řešení nebo jejich  kombinace )  jedná se o nabídku neúplnou.</t>
  </si>
  <si>
    <t>Použití jeřábu pro transport vazníků z ulice Bří. Mádlů a Sportovní, v délce dle technologického postupu dodavatele</t>
  </si>
  <si>
    <t>062303000.2</t>
  </si>
  <si>
    <t>Zřízení provizorní zpevněné plochy podél tribuny na únosnost použitých zvedací prostředků, její demontáž a uvedení ploch a oplocení do původného stavu. (Uchazeč ocení pouze v případě, že bude uvažovat se zřízením provizorních zpevněných ploch a uvedením převzatých ploch po jejím odstranění do původního stavu)</t>
  </si>
  <si>
    <t>533663200</t>
  </si>
  <si>
    <t>Poznámka k položce:_x000D_
Je přípustné provedení provizorní komunikace v šířce maximálně 4 m podél východní části tribuny pro pojezd zvedacích prostředků, plošin, jeřábů. Bodové zatížení bude roznášeno do maximální možné plochy (např. přes silniční panely). Poškozené sportovní plochy, zpevněné plocyh kolem objektu, demontované částí stávajícího oplocení - budou před přejímkou dokonnččené stavby uvedeny do původního stavu a převzaty provozovatelem areálu.</t>
  </si>
  <si>
    <t>Alternativní řešení - zřízení provizorní zpevněné plochy podél východní strany tribuny v délce cca 85 m, uvedení oplocení a ploch do původního stavu</t>
  </si>
  <si>
    <t>062303000.3</t>
  </si>
  <si>
    <t>Použití nezvyklých dopravních prostředků - montáž za použití letecké techniky (uchazeč ocení pouze v případě, že budou tyto prostředky použity)</t>
  </si>
  <si>
    <t>1871774704</t>
  </si>
  <si>
    <t>Alternativní řešení - použití letecké techniky pro transport vazníků z ulice Bří. Mádlů dle technologického postupu dodavatele</t>
  </si>
  <si>
    <t>03 - Hromosvody</t>
  </si>
  <si>
    <t>8 - Oddíl: Bleskosvod</t>
  </si>
  <si>
    <t>Oddíl: Bleskosvod</t>
  </si>
  <si>
    <t>743 61-2111</t>
  </si>
  <si>
    <t>Pásek uzem. FeZn 30 x 4 v zemi 0,95kg/m</t>
  </si>
  <si>
    <t>2000569059</t>
  </si>
  <si>
    <t>60+15+15</t>
  </si>
  <si>
    <t>"R"20</t>
  </si>
  <si>
    <t>743 61-2121</t>
  </si>
  <si>
    <t>Drát uzem. FeZn pr. 10 mm v zemi 0,62kg/1m</t>
  </si>
  <si>
    <t>-485234093</t>
  </si>
  <si>
    <t>16*2,5</t>
  </si>
  <si>
    <t>"R"70</t>
  </si>
  <si>
    <t>R položka.66</t>
  </si>
  <si>
    <t>Drát uzem.AlMgSi pr.8mm montáž svodu vč.Podpěr 0, 135kg/1m</t>
  </si>
  <si>
    <t>-1662080401</t>
  </si>
  <si>
    <t>60*3</t>
  </si>
  <si>
    <t>11*7</t>
  </si>
  <si>
    <t>9*7</t>
  </si>
  <si>
    <t>R položka.67</t>
  </si>
  <si>
    <t>izolovaný vodič CUI v délce 3,5m + příchytky</t>
  </si>
  <si>
    <t>-2125772666</t>
  </si>
  <si>
    <t>743 63-1400.1</t>
  </si>
  <si>
    <t>Tyč jímací JR2,0m bez osazení</t>
  </si>
  <si>
    <t>116470117</t>
  </si>
  <si>
    <t>R položka.68</t>
  </si>
  <si>
    <t>Izolační tyč délky 0,5m včetně upevnění -</t>
  </si>
  <si>
    <t>935004787</t>
  </si>
  <si>
    <t>35441272</t>
  </si>
  <si>
    <t>Držák jímací tyče DJ 7hd na dřev. konstr.</t>
  </si>
  <si>
    <t>-1740718985</t>
  </si>
  <si>
    <t>35441312</t>
  </si>
  <si>
    <t>Stříška ochranná OS 1</t>
  </si>
  <si>
    <t>-1282212831</t>
  </si>
  <si>
    <t>35441420</t>
  </si>
  <si>
    <t>Podpěra vedení PV 02 do zdiva</t>
  </si>
  <si>
    <t>-1843682964</t>
  </si>
  <si>
    <t>35441540</t>
  </si>
  <si>
    <t>Podpěra vedení PV 21 na ploché střechy</t>
  </si>
  <si>
    <t>1762586363</t>
  </si>
  <si>
    <t>743 62-4110</t>
  </si>
  <si>
    <t>Ochranný úhelník OU</t>
  </si>
  <si>
    <t>-1191743855</t>
  </si>
  <si>
    <t>35441840</t>
  </si>
  <si>
    <t>Držák ochranného úhelníku DUz do zdiva</t>
  </si>
  <si>
    <t>-817108256</t>
  </si>
  <si>
    <t>743 62-2200.1</t>
  </si>
  <si>
    <t>Svorka SJ 01 nerez k jímací tyči</t>
  </si>
  <si>
    <t>-326138848</t>
  </si>
  <si>
    <t>743 62-2200.2</t>
  </si>
  <si>
    <t>Svorka SZ nerez zkušební</t>
  </si>
  <si>
    <t>1593685165</t>
  </si>
  <si>
    <t>743 62-2200.3</t>
  </si>
  <si>
    <t>Svorka SO nerez k připojení okapu</t>
  </si>
  <si>
    <t>-587740958</t>
  </si>
  <si>
    <t>743 62-2200.4</t>
  </si>
  <si>
    <t>Svorka SU nerez univerzální</t>
  </si>
  <si>
    <t>-1533156839</t>
  </si>
  <si>
    <t>743 62-2200.5</t>
  </si>
  <si>
    <t>Svorka SS nerez spojovací</t>
  </si>
  <si>
    <t>-317038035</t>
  </si>
  <si>
    <t>743 62-2200.6</t>
  </si>
  <si>
    <t>Svorka SK nerez křížová</t>
  </si>
  <si>
    <t>-977003388</t>
  </si>
  <si>
    <t>743 62-2200.7</t>
  </si>
  <si>
    <t>Svorka SP 1 nerez připojovací</t>
  </si>
  <si>
    <t>1648593395</t>
  </si>
  <si>
    <t>743 62-2200.8</t>
  </si>
  <si>
    <t>Svorka ST 10 nerez na okap. troubu do 150mm</t>
  </si>
  <si>
    <t>-965283365</t>
  </si>
  <si>
    <t>743 62-2200.9</t>
  </si>
  <si>
    <t>Svorka SR 02 nerez pro spojení pásku 30x4 mm</t>
  </si>
  <si>
    <t>1419360348</t>
  </si>
  <si>
    <t>743 62-2200.10</t>
  </si>
  <si>
    <t>Svorka SR 03 nerez pro spojení pásku s drátem</t>
  </si>
  <si>
    <t>-2060398833</t>
  </si>
  <si>
    <t>460200163R</t>
  </si>
  <si>
    <t>Kabelová rýha š 35 hl 80 tř 3</t>
  </si>
  <si>
    <t>-813327137</t>
  </si>
  <si>
    <t>743 62-9300</t>
  </si>
  <si>
    <t>Označení svodu štítky</t>
  </si>
  <si>
    <t>-2099399536</t>
  </si>
  <si>
    <t>R položka.69</t>
  </si>
  <si>
    <t>Výstražná tabulka ZA BOUŘKY NEPŘISTUPUJ A NEDOTÝKEJ SE</t>
  </si>
  <si>
    <t>-2002908370</t>
  </si>
  <si>
    <t>740991100</t>
  </si>
  <si>
    <t>celková prohlídka a vyhotovení revizní zprávy pro objem montážních prací do 100 tis. Kč</t>
  </si>
  <si>
    <t>-1936925259</t>
  </si>
  <si>
    <t>R položka.73</t>
  </si>
  <si>
    <t>Odvoz zeminy do vzdálenosti 10 km</t>
  </si>
  <si>
    <t>1333192033</t>
  </si>
  <si>
    <t>R položka.74</t>
  </si>
  <si>
    <t>Poplatek za uložení sypaniny na skládku</t>
  </si>
  <si>
    <t>-319672372</t>
  </si>
  <si>
    <t>460620013R</t>
  </si>
  <si>
    <t>Provizorní úprava terénu tř 3</t>
  </si>
  <si>
    <t>-1507887950</t>
  </si>
  <si>
    <t>04 - VRN</t>
  </si>
  <si>
    <t xml:space="preserve">    VRN1 - Průzkumné, geodetické a projektové práce</t>
  </si>
  <si>
    <t xml:space="preserve">    VRN3 - Zařízení staveniště</t>
  </si>
  <si>
    <t xml:space="preserve">    VRN4 - Inženýrská činnost</t>
  </si>
  <si>
    <t xml:space="preserve">    VRN5 - Finanční náklady</t>
  </si>
  <si>
    <t>VRN1</t>
  </si>
  <si>
    <t>Průzkumné, geodetické a projektové práce</t>
  </si>
  <si>
    <t>013244000.1</t>
  </si>
  <si>
    <t>Dokumentace pro provádění stavby - výrobní dokumentace - střešní konstrukce z lepených vazníků</t>
  </si>
  <si>
    <t>487962606</t>
  </si>
  <si>
    <t>013244000.2</t>
  </si>
  <si>
    <t>Dokumentace pro provádění stavby - hromosvody</t>
  </si>
  <si>
    <t>-205254958</t>
  </si>
  <si>
    <t>013244000.3</t>
  </si>
  <si>
    <t>Dokumentace pro provádění stavby - záchytný systém na střeše</t>
  </si>
  <si>
    <t>2033697302</t>
  </si>
  <si>
    <t>013002000</t>
  </si>
  <si>
    <t>Projektové práce-dokumentace skutečného provedení</t>
  </si>
  <si>
    <t>1601678261</t>
  </si>
  <si>
    <t>VRN3</t>
  </si>
  <si>
    <t>Zařízení staveniště</t>
  </si>
  <si>
    <t>032002000</t>
  </si>
  <si>
    <t>Vybavení staveniště-mobilní WC,sklad,kancelář,zdvihací mechanizmy</t>
  </si>
  <si>
    <t>-1722346330</t>
  </si>
  <si>
    <t>033002000</t>
  </si>
  <si>
    <t>Připojení staveniště na inženýrské sítě-voda elektro</t>
  </si>
  <si>
    <t>-1655016979</t>
  </si>
  <si>
    <t>034002000</t>
  </si>
  <si>
    <t>Zabezpečení staveniště-provizorní oplocení</t>
  </si>
  <si>
    <t>-1106233062</t>
  </si>
  <si>
    <t>039002000</t>
  </si>
  <si>
    <t>Zrušení zařízení staveniště</t>
  </si>
  <si>
    <t>-1919790015</t>
  </si>
  <si>
    <t>VRN4</t>
  </si>
  <si>
    <t>Inženýrská činnost</t>
  </si>
  <si>
    <t>042903000.R</t>
  </si>
  <si>
    <t>Ostatní posudky - Statické posouzení stávajících ocelových konstrukcí po demontáži stávajícího konstrukce vazníků</t>
  </si>
  <si>
    <t>1481467978</t>
  </si>
  <si>
    <t>045203000</t>
  </si>
  <si>
    <t>Kompletační činnost a zpracování dokladové části k předání stavby</t>
  </si>
  <si>
    <t>1530927752</t>
  </si>
  <si>
    <t>https://podminky.urs.cz/item/CS_URS_2022_01/045203000</t>
  </si>
  <si>
    <t>VRN5</t>
  </si>
  <si>
    <t>Finanční náklady</t>
  </si>
  <si>
    <t>051303000</t>
  </si>
  <si>
    <t>Pojištění stavby</t>
  </si>
  <si>
    <t>-467873337</t>
  </si>
  <si>
    <t>https://podminky.urs.cz/item/CS_URS_2022_01/051303000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</si>
</sst>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41">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0000A8"/>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color rgb="FF979797"/>
      <name val="Arial CE"/>
    </font>
    <font>
      <i/>
      <u/>
      <sz val="7"/>
      <color rgb="FF979797"/>
      <name val="Calibri"/>
      <scheme val="minor"/>
    </font>
    <font>
      <i/>
      <sz val="9"/>
      <color rgb="FF0000FF"/>
      <name val="Arial CE"/>
    </font>
    <font>
      <i/>
      <sz val="8"/>
      <color rgb="FF0000FF"/>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40" fillId="0" borderId="0" applyNumberFormat="0" applyFill="0" applyBorder="0" applyAlignment="0" applyProtection="0"/>
  </cellStyleXfs>
  <cellXfs count="31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4" fillId="0" borderId="0" xfId="0" applyFont="1" applyAlignment="1" applyProtection="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top"/>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8" fillId="0" borderId="5" xfId="0" applyFont="1" applyBorder="1" applyAlignment="1" applyProtection="1">
      <alignment horizontal="left" vertical="center"/>
    </xf>
    <xf numFmtId="0" fontId="0" fillId="0" borderId="5" xfId="0" applyFont="1" applyBorder="1" applyAlignment="1" applyProtection="1">
      <alignment vertical="center"/>
    </xf>
    <xf numFmtId="0" fontId="0" fillId="0" borderId="3" xfId="0" applyFont="1" applyBorder="1" applyAlignment="1">
      <alignment vertical="center"/>
    </xf>
    <xf numFmtId="0" fontId="1" fillId="0" borderId="3" xfId="0" applyFont="1" applyBorder="1" applyAlignment="1" applyProtection="1">
      <alignment vertical="center"/>
    </xf>
    <xf numFmtId="0" fontId="1" fillId="0" borderId="0" xfId="0" applyFont="1" applyAlignment="1" applyProtection="1">
      <alignment vertical="center"/>
    </xf>
    <xf numFmtId="0" fontId="1" fillId="0" borderId="3" xfId="0" applyFont="1" applyBorder="1" applyAlignment="1">
      <alignmen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3" xfId="0" applyFont="1" applyBorder="1" applyAlignment="1">
      <alignment vertical="center"/>
    </xf>
    <xf numFmtId="0" fontId="18"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2" xfId="0" applyBorder="1" applyAlignment="1">
      <alignment vertical="center"/>
    </xf>
    <xf numFmtId="0" fontId="0" fillId="0" borderId="13" xfId="0" applyBorder="1" applyAlignment="1">
      <alignment vertical="center"/>
    </xf>
    <xf numFmtId="0" fontId="0" fillId="0" borderId="0" xfId="0" applyFont="1" applyBorder="1" applyAlignment="1">
      <alignment vertical="center"/>
    </xf>
    <xf numFmtId="0" fontId="0" fillId="0" borderId="15" xfId="0" applyFont="1" applyBorder="1" applyAlignment="1">
      <alignmen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0" fillId="4" borderId="7" xfId="0" applyFont="1" applyFill="1" applyBorder="1" applyAlignment="1" applyProtection="1">
      <alignment vertical="center"/>
    </xf>
    <xf numFmtId="0" fontId="22" fillId="4" borderId="8" xfId="0" applyFont="1" applyFill="1" applyBorder="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26" fillId="0" borderId="0" xfId="1" applyFont="1" applyAlignment="1">
      <alignment horizontal="center" vertical="center"/>
    </xf>
    <xf numFmtId="0" fontId="5" fillId="0" borderId="3" xfId="0" applyFont="1" applyBorder="1" applyAlignment="1" applyProtection="1">
      <alignment vertical="center"/>
    </xf>
    <xf numFmtId="0" fontId="27" fillId="0" borderId="0" xfId="0" applyFont="1" applyAlignment="1" applyProtection="1">
      <alignment vertical="center"/>
    </xf>
    <xf numFmtId="0" fontId="28" fillId="0" borderId="0" xfId="0"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9" fillId="0" borderId="14" xfId="0" applyNumberFormat="1" applyFont="1" applyBorder="1" applyAlignment="1" applyProtection="1">
      <alignment vertical="center"/>
    </xf>
    <xf numFmtId="4" fontId="29" fillId="0" borderId="0" xfId="0" applyNumberFormat="1" applyFont="1" applyBorder="1" applyAlignment="1" applyProtection="1">
      <alignment vertical="center"/>
    </xf>
    <xf numFmtId="166" fontId="29" fillId="0" borderId="0" xfId="0" applyNumberFormat="1" applyFont="1" applyBorder="1" applyAlignment="1" applyProtection="1">
      <alignment vertical="center"/>
    </xf>
    <xf numFmtId="4" fontId="29" fillId="0" borderId="15" xfId="0" applyNumberFormat="1" applyFont="1" applyBorder="1" applyAlignment="1" applyProtection="1">
      <alignment vertical="center"/>
    </xf>
    <xf numFmtId="0" fontId="5" fillId="0" borderId="0" xfId="0" applyFont="1" applyAlignment="1">
      <alignment horizontal="left" vertical="center"/>
    </xf>
    <xf numFmtId="4" fontId="29" fillId="0" borderId="19" xfId="0" applyNumberFormat="1" applyFont="1" applyBorder="1" applyAlignment="1" applyProtection="1">
      <alignment vertical="center"/>
    </xf>
    <xf numFmtId="4" fontId="29" fillId="0" borderId="20" xfId="0" applyNumberFormat="1" applyFont="1" applyBorder="1" applyAlignment="1" applyProtection="1">
      <alignment vertical="center"/>
    </xf>
    <xf numFmtId="166" fontId="29" fillId="0" borderId="20" xfId="0" applyNumberFormat="1" applyFont="1" applyBorder="1" applyAlignment="1" applyProtection="1">
      <alignment vertical="center"/>
    </xf>
    <xf numFmtId="4" fontId="29" fillId="0" borderId="21" xfId="0" applyNumberFormat="1" applyFont="1" applyBorder="1" applyAlignment="1" applyProtection="1">
      <alignment vertical="center"/>
    </xf>
    <xf numFmtId="0" fontId="0" fillId="0" borderId="1" xfId="0" applyBorder="1"/>
    <xf numFmtId="0" fontId="0" fillId="0" borderId="2" xfId="0" applyBorder="1"/>
    <xf numFmtId="0" fontId="14" fillId="0" borderId="0" xfId="0" applyFont="1" applyAlignment="1">
      <alignment horizontal="left" vertical="center"/>
    </xf>
    <xf numFmtId="0" fontId="30" fillId="0" borderId="0" xfId="0" applyFont="1" applyAlignment="1">
      <alignment horizontal="left" vertical="center"/>
    </xf>
    <xf numFmtId="0" fontId="1" fillId="0" borderId="0" xfId="0" applyFont="1" applyAlignment="1">
      <alignment horizontal="left" vertical="center"/>
    </xf>
    <xf numFmtId="0" fontId="0" fillId="0" borderId="3"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0" fillId="0" borderId="12" xfId="0" applyFont="1" applyBorder="1" applyAlignment="1">
      <alignment vertical="center"/>
    </xf>
    <xf numFmtId="0" fontId="18"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1"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0" xfId="0" applyFont="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22" fillId="4" borderId="0" xfId="0" applyFont="1" applyFill="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2" fillId="0" borderId="12" xfId="0" applyNumberFormat="1" applyFont="1" applyBorder="1" applyAlignment="1" applyProtection="1"/>
    <xf numFmtId="166" fontId="32" fillId="0" borderId="13" xfId="0" applyNumberFormat="1" applyFont="1" applyBorder="1" applyAlignment="1" applyProtection="1"/>
    <xf numFmtId="4" fontId="33"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0" fillId="0" borderId="22" xfId="0"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9" fillId="0" borderId="3" xfId="0" applyFont="1" applyBorder="1" applyAlignment="1" applyProtection="1">
      <alignment vertical="center"/>
    </xf>
    <xf numFmtId="0" fontId="9" fillId="0" borderId="0" xfId="0" applyFont="1" applyAlignment="1" applyProtection="1">
      <alignment vertical="center"/>
    </xf>
    <xf numFmtId="0" fontId="34" fillId="0" borderId="0" xfId="0" applyFont="1" applyAlignment="1" applyProtection="1">
      <alignment horizontal="lef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7" fillId="0" borderId="22" xfId="0" applyFont="1" applyBorder="1" applyAlignment="1" applyProtection="1">
      <alignment horizontal="center" vertical="center"/>
    </xf>
    <xf numFmtId="49" fontId="37" fillId="0" borderId="22" xfId="0" applyNumberFormat="1" applyFont="1" applyBorder="1" applyAlignment="1" applyProtection="1">
      <alignment horizontal="left" vertical="center" wrapText="1"/>
    </xf>
    <xf numFmtId="0" fontId="37" fillId="0" borderId="22" xfId="0" applyFont="1" applyBorder="1" applyAlignment="1" applyProtection="1">
      <alignment horizontal="left" vertical="center" wrapText="1"/>
    </xf>
    <xf numFmtId="0" fontId="37" fillId="0" borderId="22" xfId="0" applyFont="1" applyBorder="1" applyAlignment="1" applyProtection="1">
      <alignment horizontal="center" vertical="center" wrapText="1"/>
    </xf>
    <xf numFmtId="167" fontId="37" fillId="0" borderId="22" xfId="0" applyNumberFormat="1" applyFont="1" applyBorder="1" applyAlignment="1" applyProtection="1">
      <alignment vertical="center"/>
    </xf>
    <xf numFmtId="4" fontId="37" fillId="2" borderId="22" xfId="0" applyNumberFormat="1" applyFont="1" applyFill="1" applyBorder="1" applyAlignment="1" applyProtection="1">
      <alignment vertical="center"/>
      <protection locked="0"/>
    </xf>
    <xf numFmtId="4" fontId="37" fillId="0" borderId="22" xfId="0" applyNumberFormat="1" applyFont="1" applyBorder="1" applyAlignment="1" applyProtection="1">
      <alignment vertical="center"/>
    </xf>
    <xf numFmtId="0" fontId="38" fillId="0" borderId="22" xfId="0" applyFont="1" applyBorder="1" applyAlignment="1" applyProtection="1">
      <alignment vertical="center"/>
    </xf>
    <xf numFmtId="0" fontId="38" fillId="0" borderId="3" xfId="0" applyFont="1" applyBorder="1" applyAlignment="1">
      <alignment vertical="center"/>
    </xf>
    <xf numFmtId="0" fontId="37" fillId="2" borderId="14" xfId="0" applyFont="1" applyFill="1" applyBorder="1" applyAlignment="1" applyProtection="1">
      <alignment horizontal="left" vertical="center"/>
      <protection locked="0"/>
    </xf>
    <xf numFmtId="0" fontId="37" fillId="0" borderId="0" xfId="0" applyFont="1" applyBorder="1" applyAlignment="1" applyProtection="1">
      <alignment horizontal="center" vertical="center"/>
    </xf>
    <xf numFmtId="167" fontId="22" fillId="2" borderId="22" xfId="0" applyNumberFormat="1" applyFont="1" applyFill="1" applyBorder="1" applyAlignment="1" applyProtection="1">
      <alignment vertical="center"/>
      <protection locked="0"/>
    </xf>
    <xf numFmtId="0" fontId="12" fillId="0" borderId="3" xfId="0" applyFont="1" applyBorder="1" applyAlignment="1" applyProtection="1">
      <alignment vertical="center"/>
    </xf>
    <xf numFmtId="0" fontId="12" fillId="0" borderId="0" xfId="0" applyFont="1" applyAlignment="1" applyProtection="1">
      <alignment vertical="center"/>
    </xf>
    <xf numFmtId="0" fontId="12" fillId="0" borderId="0" xfId="0" applyFont="1" applyAlignment="1" applyProtection="1">
      <alignment horizontal="left" vertical="center"/>
    </xf>
    <xf numFmtId="0" fontId="12" fillId="0" borderId="0" xfId="0" applyFont="1" applyAlignment="1" applyProtection="1">
      <alignment horizontal="left" vertical="center" wrapText="1"/>
    </xf>
    <xf numFmtId="167" fontId="12" fillId="0" borderId="0" xfId="0" applyNumberFormat="1" applyFont="1" applyAlignment="1" applyProtection="1">
      <alignment vertical="center"/>
    </xf>
    <xf numFmtId="0" fontId="12" fillId="0" borderId="0" xfId="0" applyFont="1" applyAlignment="1" applyProtection="1">
      <alignment vertical="center"/>
      <protection locked="0"/>
    </xf>
    <xf numFmtId="0" fontId="12" fillId="0" borderId="3" xfId="0" applyFont="1" applyBorder="1" applyAlignment="1">
      <alignment vertical="center"/>
    </xf>
    <xf numFmtId="0" fontId="12" fillId="0" borderId="14" xfId="0" applyFont="1" applyBorder="1" applyAlignment="1" applyProtection="1">
      <alignment vertical="center"/>
    </xf>
    <xf numFmtId="0" fontId="12" fillId="0" borderId="0" xfId="0" applyFont="1" applyBorder="1" applyAlignment="1" applyProtection="1">
      <alignment vertical="center"/>
    </xf>
    <xf numFmtId="0" fontId="12" fillId="0" borderId="15" xfId="0" applyFont="1" applyBorder="1" applyAlignment="1" applyProtection="1">
      <alignment vertical="center"/>
    </xf>
    <xf numFmtId="0" fontId="12" fillId="0" borderId="0" xfId="0" applyFont="1" applyAlignment="1">
      <alignment horizontal="left" vertical="center"/>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xf numFmtId="0" fontId="39" fillId="0" borderId="0" xfId="0" applyFont="1" applyAlignment="1" applyProtection="1">
      <alignment vertical="center" wrapText="1"/>
    </xf>
    <xf numFmtId="0" fontId="23" fillId="2" borderId="19" xfId="0" applyFont="1" applyFill="1" applyBorder="1" applyAlignment="1" applyProtection="1">
      <alignment horizontal="left" vertical="center"/>
      <protection locked="0"/>
    </xf>
    <xf numFmtId="0" fontId="23" fillId="0" borderId="20" xfId="0" applyFont="1" applyBorder="1" applyAlignment="1" applyProtection="1">
      <alignment horizontal="center" vertical="center"/>
    </xf>
    <xf numFmtId="0" fontId="0" fillId="0" borderId="20" xfId="0" applyFont="1" applyBorder="1" applyAlignment="1" applyProtection="1">
      <alignment vertical="center"/>
    </xf>
    <xf numFmtId="166" fontId="23" fillId="0" borderId="20" xfId="0" applyNumberFormat="1" applyFont="1" applyBorder="1" applyAlignment="1" applyProtection="1">
      <alignment vertical="center"/>
    </xf>
    <xf numFmtId="166" fontId="23" fillId="0" borderId="21" xfId="0" applyNumberFormat="1" applyFont="1" applyBorder="1" applyAlignment="1" applyProtection="1">
      <alignment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1" xfId="0" applyFont="1" applyBorder="1" applyAlignment="1" applyProtection="1">
      <alignment vertical="center"/>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22" fillId="4" borderId="7" xfId="0" applyFont="1" applyFill="1" applyBorder="1" applyAlignment="1" applyProtection="1">
      <alignment horizontal="right" vertical="center"/>
    </xf>
    <xf numFmtId="0" fontId="22" fillId="4" borderId="7" xfId="0" applyFont="1" applyFill="1" applyBorder="1" applyAlignment="1" applyProtection="1">
      <alignment horizontal="center" vertical="center"/>
    </xf>
    <xf numFmtId="0" fontId="27" fillId="0" borderId="0" xfId="0" applyFont="1" applyAlignment="1" applyProtection="1">
      <alignment horizontal="left" vertical="center" wrapText="1"/>
    </xf>
    <xf numFmtId="4" fontId="28" fillId="0" borderId="0" xfId="0" applyNumberFormat="1" applyFont="1" applyAlignment="1" applyProtection="1">
      <alignment vertical="center"/>
    </xf>
    <xf numFmtId="0" fontId="28"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17" fillId="0" borderId="0" xfId="0" applyFont="1" applyAlignment="1">
      <alignment horizontal="left" vertical="top" wrapText="1"/>
    </xf>
    <xf numFmtId="0" fontId="17"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8" fillId="0" borderId="5" xfId="0" applyNumberFormat="1" applyFont="1" applyBorder="1" applyAlignment="1" applyProtection="1">
      <alignment vertical="center"/>
    </xf>
    <xf numFmtId="0" fontId="0" fillId="0" borderId="5" xfId="0" applyFont="1" applyBorder="1" applyAlignment="1" applyProtection="1">
      <alignment vertical="center"/>
    </xf>
    <xf numFmtId="0" fontId="1" fillId="0" borderId="0" xfId="0" applyFont="1" applyAlignment="1" applyProtection="1">
      <alignment horizontal="right" vertical="center"/>
    </xf>
    <xf numFmtId="4" fontId="19"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4" fillId="3" borderId="7" xfId="0" applyNumberFormat="1" applyFont="1" applyFill="1" applyBorder="1" applyAlignment="1" applyProtection="1">
      <alignment vertical="center"/>
    </xf>
    <xf numFmtId="0" fontId="0" fillId="3" borderId="7" xfId="0" applyFont="1" applyFill="1" applyBorder="1" applyAlignment="1" applyProtection="1">
      <alignment vertical="center"/>
    </xf>
    <xf numFmtId="0" fontId="0" fillId="3" borderId="8" xfId="0" applyFont="1" applyFill="1" applyBorder="1" applyAlignment="1" applyProtection="1">
      <alignment vertical="center"/>
    </xf>
    <xf numFmtId="0" fontId="4" fillId="3" borderId="7" xfId="0" applyFont="1" applyFill="1" applyBorder="1" applyAlignment="1" applyProtection="1">
      <alignment horizontal="left" vertical="center"/>
    </xf>
    <xf numFmtId="0" fontId="0" fillId="0" borderId="0" xfId="0"/>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0" fillId="0" borderId="0" xfId="0" applyFont="1" applyAlignment="1" applyProtection="1">
      <alignment vertical="center"/>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pro-rozpocty.cz/software-a-data/kros-4-ocenovani-a-rizeni-stavebni-vyroby/"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https://podminky.urs.cz/item/CS_URS_2022_01/998712292" TargetMode="External"/><Relationship Id="rId18" Type="http://schemas.openxmlformats.org/officeDocument/2006/relationships/hyperlink" Target="https://podminky.urs.cz/item/CS_URS_2022_01/762132138" TargetMode="External"/><Relationship Id="rId26" Type="http://schemas.openxmlformats.org/officeDocument/2006/relationships/hyperlink" Target="https://podminky.urs.cz/item/CS_URS_2022_01/764001821" TargetMode="External"/><Relationship Id="rId39" Type="http://schemas.openxmlformats.org/officeDocument/2006/relationships/hyperlink" Target="https://podminky.urs.cz/item/CS_URS_2022_01/783314201" TargetMode="External"/><Relationship Id="rId21" Type="http://schemas.openxmlformats.org/officeDocument/2006/relationships/hyperlink" Target="https://podminky.urs.cz/item/CS_URS_2022_01/762512245" TargetMode="External"/><Relationship Id="rId34" Type="http://schemas.openxmlformats.org/officeDocument/2006/relationships/hyperlink" Target="https://podminky.urs.cz/item/CS_URS_2022_01/767881128" TargetMode="External"/><Relationship Id="rId42" Type="http://schemas.openxmlformats.org/officeDocument/2006/relationships/hyperlink" Target="https://podminky.urs.cz/item/CS_URS_2022_01/783009421" TargetMode="External"/><Relationship Id="rId7" Type="http://schemas.openxmlformats.org/officeDocument/2006/relationships/hyperlink" Target="https://podminky.urs.cz/item/CS_URS_2022_01/712363356" TargetMode="External"/><Relationship Id="rId2" Type="http://schemas.openxmlformats.org/officeDocument/2006/relationships/hyperlink" Target="https://podminky.urs.cz/item/CS_URS_2022_01/997013152" TargetMode="External"/><Relationship Id="rId16" Type="http://schemas.openxmlformats.org/officeDocument/2006/relationships/hyperlink" Target="https://podminky.urs.cz/item/CS_URS_2022_01/762085124" TargetMode="External"/><Relationship Id="rId20" Type="http://schemas.openxmlformats.org/officeDocument/2006/relationships/hyperlink" Target="https://podminky.urs.cz/item/CS_URS_2022_01/762895000" TargetMode="External"/><Relationship Id="rId29" Type="http://schemas.openxmlformats.org/officeDocument/2006/relationships/hyperlink" Target="https://podminky.urs.cz/item/CS_URS_2022_01/764011611" TargetMode="External"/><Relationship Id="rId41" Type="http://schemas.openxmlformats.org/officeDocument/2006/relationships/hyperlink" Target="https://podminky.urs.cz/item/CS_URS_2022_01/783317101" TargetMode="External"/><Relationship Id="rId1" Type="http://schemas.openxmlformats.org/officeDocument/2006/relationships/hyperlink" Target="https://podminky.urs.cz/item/CS_URS_2022_01/962052314" TargetMode="External"/><Relationship Id="rId6" Type="http://schemas.openxmlformats.org/officeDocument/2006/relationships/hyperlink" Target="https://podminky.urs.cz/item/CS_URS_2022_01/712363351" TargetMode="External"/><Relationship Id="rId11" Type="http://schemas.openxmlformats.org/officeDocument/2006/relationships/hyperlink" Target="https://podminky.urs.cz/item/CS_URS_2022_01/712964703" TargetMode="External"/><Relationship Id="rId24" Type="http://schemas.openxmlformats.org/officeDocument/2006/relationships/hyperlink" Target="https://podminky.urs.cz/item/CS_URS_2022_01/998762294" TargetMode="External"/><Relationship Id="rId32" Type="http://schemas.openxmlformats.org/officeDocument/2006/relationships/hyperlink" Target="https://podminky.urs.cz/item/CS_URS_2022_01/764518623" TargetMode="External"/><Relationship Id="rId37" Type="http://schemas.openxmlformats.org/officeDocument/2006/relationships/hyperlink" Target="https://podminky.urs.cz/item/CS_URS_2022_01/783218111" TargetMode="External"/><Relationship Id="rId40" Type="http://schemas.openxmlformats.org/officeDocument/2006/relationships/hyperlink" Target="https://podminky.urs.cz/item/CS_URS_2022_01/783315101" TargetMode="External"/><Relationship Id="rId5" Type="http://schemas.openxmlformats.org/officeDocument/2006/relationships/hyperlink" Target="https://podminky.urs.cz/item/CS_URS_2022_01/712331801" TargetMode="External"/><Relationship Id="rId15" Type="http://schemas.openxmlformats.org/officeDocument/2006/relationships/hyperlink" Target="https://podminky.urs.cz/item/CS_URS_2022_01/762341260" TargetMode="External"/><Relationship Id="rId23" Type="http://schemas.openxmlformats.org/officeDocument/2006/relationships/hyperlink" Target="https://podminky.urs.cz/item/CS_URS_2022_01/762083122" TargetMode="External"/><Relationship Id="rId28" Type="http://schemas.openxmlformats.org/officeDocument/2006/relationships/hyperlink" Target="https://podminky.urs.cz/item/CS_URS_2022_01/764002821" TargetMode="External"/><Relationship Id="rId36" Type="http://schemas.openxmlformats.org/officeDocument/2006/relationships/hyperlink" Target="https://podminky.urs.cz/item/CS_URS_2022_01/998767292" TargetMode="External"/><Relationship Id="rId10" Type="http://schemas.openxmlformats.org/officeDocument/2006/relationships/hyperlink" Target="https://podminky.urs.cz/item/CS_URS_2022_01/712363353" TargetMode="External"/><Relationship Id="rId19" Type="http://schemas.openxmlformats.org/officeDocument/2006/relationships/hyperlink" Target="https://podminky.urs.cz/item/CS_URS_2022_01/762132135" TargetMode="External"/><Relationship Id="rId31" Type="http://schemas.openxmlformats.org/officeDocument/2006/relationships/hyperlink" Target="https://podminky.urs.cz/item/CS_URS_2022_01/764511643" TargetMode="External"/><Relationship Id="rId4" Type="http://schemas.openxmlformats.org/officeDocument/2006/relationships/hyperlink" Target="https://podminky.urs.cz/item/CS_URS_2022_01/998011014" TargetMode="External"/><Relationship Id="rId9" Type="http://schemas.openxmlformats.org/officeDocument/2006/relationships/hyperlink" Target="https://podminky.urs.cz/item/CS_URS_2022_01/712363352" TargetMode="External"/><Relationship Id="rId14" Type="http://schemas.openxmlformats.org/officeDocument/2006/relationships/hyperlink" Target="https://podminky.urs.cz/item/CS_URS_2022_01/762085812" TargetMode="External"/><Relationship Id="rId22" Type="http://schemas.openxmlformats.org/officeDocument/2006/relationships/hyperlink" Target="https://podminky.urs.cz/item/CS_URS_2022_01/762526510" TargetMode="External"/><Relationship Id="rId27" Type="http://schemas.openxmlformats.org/officeDocument/2006/relationships/hyperlink" Target="https://podminky.urs.cz/item/CS_URS_2022_01/764002801" TargetMode="External"/><Relationship Id="rId30" Type="http://schemas.openxmlformats.org/officeDocument/2006/relationships/hyperlink" Target="https://podminky.urs.cz/item/CS_URS_2022_01/764218605" TargetMode="External"/><Relationship Id="rId35" Type="http://schemas.openxmlformats.org/officeDocument/2006/relationships/hyperlink" Target="https://podminky.urs.cz/item/CS_URS_2022_01/767881152" TargetMode="External"/><Relationship Id="rId43" Type="http://schemas.openxmlformats.org/officeDocument/2006/relationships/drawing" Target="../drawings/drawing2.xml"/><Relationship Id="rId8" Type="http://schemas.openxmlformats.org/officeDocument/2006/relationships/hyperlink" Target="https://podminky.urs.cz/item/CS_URS_2022_01/712363358" TargetMode="External"/><Relationship Id="rId3" Type="http://schemas.openxmlformats.org/officeDocument/2006/relationships/hyperlink" Target="https://podminky.urs.cz/item/CS_URS_2022_01/997013847" TargetMode="External"/><Relationship Id="rId12" Type="http://schemas.openxmlformats.org/officeDocument/2006/relationships/hyperlink" Target="https://podminky.urs.cz/item/CS_URS_2022_01/712999002" TargetMode="External"/><Relationship Id="rId17" Type="http://schemas.openxmlformats.org/officeDocument/2006/relationships/hyperlink" Target="https://podminky.urs.cz/item/CS_URS_2022_01/762521108" TargetMode="External"/><Relationship Id="rId25" Type="http://schemas.openxmlformats.org/officeDocument/2006/relationships/hyperlink" Target="https://podminky.urs.cz/item/CS_URS_2022_01/764001801" TargetMode="External"/><Relationship Id="rId33" Type="http://schemas.openxmlformats.org/officeDocument/2006/relationships/hyperlink" Target="https://podminky.urs.cz/item/CS_URS_2022_01/998764292" TargetMode="External"/><Relationship Id="rId38" Type="http://schemas.openxmlformats.org/officeDocument/2006/relationships/hyperlink" Target="https://podminky.urs.cz/item/CS_URS_2022_01/783306807"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podminky.urs.cz/item/CS_URS_2022_01/946111812" TargetMode="External"/><Relationship Id="rId13" Type="http://schemas.openxmlformats.org/officeDocument/2006/relationships/hyperlink" Target="https://podminky.urs.cz/item/CS_URS_2022_01/944111222" TargetMode="External"/><Relationship Id="rId18" Type="http://schemas.openxmlformats.org/officeDocument/2006/relationships/hyperlink" Target="https://podminky.urs.cz/item/CS_URS_2022_01/944411112" TargetMode="External"/><Relationship Id="rId3" Type="http://schemas.openxmlformats.org/officeDocument/2006/relationships/hyperlink" Target="https://podminky.urs.cz/item/CS_URS_2022_01/944121211" TargetMode="External"/><Relationship Id="rId21" Type="http://schemas.openxmlformats.org/officeDocument/2006/relationships/drawing" Target="../drawings/drawing3.xml"/><Relationship Id="rId7" Type="http://schemas.openxmlformats.org/officeDocument/2006/relationships/hyperlink" Target="https://podminky.urs.cz/item/CS_URS_2022_01/946111212" TargetMode="External"/><Relationship Id="rId12" Type="http://schemas.openxmlformats.org/officeDocument/2006/relationships/hyperlink" Target="https://podminky.urs.cz/item/CS_URS_2022_01/944111122" TargetMode="External"/><Relationship Id="rId17" Type="http://schemas.openxmlformats.org/officeDocument/2006/relationships/hyperlink" Target="https://podminky.urs.cz/item/CS_URS_2022_01/944411812" TargetMode="External"/><Relationship Id="rId2" Type="http://schemas.openxmlformats.org/officeDocument/2006/relationships/hyperlink" Target="https://podminky.urs.cz/item/CS_URS_2022_01/944121111" TargetMode="External"/><Relationship Id="rId16" Type="http://schemas.openxmlformats.org/officeDocument/2006/relationships/hyperlink" Target="https://podminky.urs.cz/item/CS_URS_2022_01/944411212" TargetMode="External"/><Relationship Id="rId20" Type="http://schemas.openxmlformats.org/officeDocument/2006/relationships/hyperlink" Target="https://podminky.urs.cz/item/CS_URS_2022_01/944411812" TargetMode="External"/><Relationship Id="rId1" Type="http://schemas.openxmlformats.org/officeDocument/2006/relationships/hyperlink" Target="https://podminky.urs.cz/item/CS_URS_2022_01/765192001" TargetMode="External"/><Relationship Id="rId6" Type="http://schemas.openxmlformats.org/officeDocument/2006/relationships/hyperlink" Target="https://podminky.urs.cz/item/CS_URS_2022_01/946111112" TargetMode="External"/><Relationship Id="rId11" Type="http://schemas.openxmlformats.org/officeDocument/2006/relationships/hyperlink" Target="https://podminky.urs.cz/item/CS_URS_2022_01/941121811" TargetMode="External"/><Relationship Id="rId5" Type="http://schemas.openxmlformats.org/officeDocument/2006/relationships/hyperlink" Target="https://podminky.urs.cz/item/CS_URS_2022_01/944511211" TargetMode="External"/><Relationship Id="rId15" Type="http://schemas.openxmlformats.org/officeDocument/2006/relationships/hyperlink" Target="https://podminky.urs.cz/item/CS_URS_2022_01/944411112" TargetMode="External"/><Relationship Id="rId10" Type="http://schemas.openxmlformats.org/officeDocument/2006/relationships/hyperlink" Target="https://podminky.urs.cz/item/CS_URS_2022_01/941121211" TargetMode="External"/><Relationship Id="rId19" Type="http://schemas.openxmlformats.org/officeDocument/2006/relationships/hyperlink" Target="https://podminky.urs.cz/item/CS_URS_2022_01/944411212" TargetMode="External"/><Relationship Id="rId4" Type="http://schemas.openxmlformats.org/officeDocument/2006/relationships/hyperlink" Target="https://podminky.urs.cz/item/CS_URS_2022_01/944121811" TargetMode="External"/><Relationship Id="rId9" Type="http://schemas.openxmlformats.org/officeDocument/2006/relationships/hyperlink" Target="https://podminky.urs.cz/item/CS_URS_2022_01/941121111" TargetMode="External"/><Relationship Id="rId14" Type="http://schemas.openxmlformats.org/officeDocument/2006/relationships/hyperlink" Target="https://podminky.urs.cz/item/CS_URS_2022_01/944111822"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hyperlink" Target="https://podminky.urs.cz/item/CS_URS_2022_01/051303000" TargetMode="External"/><Relationship Id="rId1" Type="http://schemas.openxmlformats.org/officeDocument/2006/relationships/hyperlink" Target="https://podminky.urs.cz/item/CS_URS_2022_01/04520300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60"/>
  <sheetViews>
    <sheetView showGridLines="0" workbookViewId="0"/>
  </sheetViews>
  <sheetFormatPr defaultRowHeight="1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ht="11.25">
      <c r="A1" s="17" t="s">
        <v>0</v>
      </c>
      <c r="AZ1" s="17" t="s">
        <v>1</v>
      </c>
      <c r="BA1" s="17" t="s">
        <v>2</v>
      </c>
      <c r="BB1" s="17" t="s">
        <v>3</v>
      </c>
      <c r="BT1" s="17" t="s">
        <v>4</v>
      </c>
      <c r="BU1" s="17" t="s">
        <v>4</v>
      </c>
      <c r="BV1" s="17" t="s">
        <v>5</v>
      </c>
    </row>
    <row r="2" spans="1:74" s="1" customFormat="1" ht="36.950000000000003" customHeight="1">
      <c r="AR2" s="302"/>
      <c r="AS2" s="302"/>
      <c r="AT2" s="302"/>
      <c r="AU2" s="302"/>
      <c r="AV2" s="302"/>
      <c r="AW2" s="302"/>
      <c r="AX2" s="302"/>
      <c r="AY2" s="302"/>
      <c r="AZ2" s="302"/>
      <c r="BA2" s="302"/>
      <c r="BB2" s="302"/>
      <c r="BC2" s="302"/>
      <c r="BD2" s="302"/>
      <c r="BE2" s="302"/>
      <c r="BS2" s="18" t="s">
        <v>6</v>
      </c>
      <c r="BT2" s="18" t="s">
        <v>7</v>
      </c>
    </row>
    <row r="3" spans="1:74" s="1" customFormat="1" ht="6.95" customHeight="1">
      <c r="B3" s="19"/>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1"/>
      <c r="BS3" s="18" t="s">
        <v>6</v>
      </c>
      <c r="BT3" s="18" t="s">
        <v>8</v>
      </c>
    </row>
    <row r="4" spans="1:74" s="1" customFormat="1" ht="24.95" customHeight="1">
      <c r="B4" s="22"/>
      <c r="C4" s="23"/>
      <c r="D4" s="24" t="s">
        <v>9</v>
      </c>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1"/>
      <c r="AS4" s="25" t="s">
        <v>10</v>
      </c>
      <c r="BE4" s="26" t="s">
        <v>11</v>
      </c>
      <c r="BS4" s="18" t="s">
        <v>12</v>
      </c>
    </row>
    <row r="5" spans="1:74" s="1" customFormat="1" ht="12" customHeight="1">
      <c r="B5" s="22"/>
      <c r="C5" s="23"/>
      <c r="D5" s="27" t="s">
        <v>13</v>
      </c>
      <c r="E5" s="23"/>
      <c r="F5" s="23"/>
      <c r="G5" s="23"/>
      <c r="H5" s="23"/>
      <c r="I5" s="23"/>
      <c r="J5" s="23"/>
      <c r="K5" s="286" t="s">
        <v>14</v>
      </c>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3"/>
      <c r="AQ5" s="23"/>
      <c r="AR5" s="21"/>
      <c r="BE5" s="283" t="s">
        <v>15</v>
      </c>
      <c r="BS5" s="18" t="s">
        <v>6</v>
      </c>
    </row>
    <row r="6" spans="1:74" s="1" customFormat="1" ht="36.950000000000003" customHeight="1">
      <c r="B6" s="22"/>
      <c r="C6" s="23"/>
      <c r="D6" s="29" t="s">
        <v>16</v>
      </c>
      <c r="E6" s="23"/>
      <c r="F6" s="23"/>
      <c r="G6" s="23"/>
      <c r="H6" s="23"/>
      <c r="I6" s="23"/>
      <c r="J6" s="23"/>
      <c r="K6" s="288" t="s">
        <v>17</v>
      </c>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3"/>
      <c r="AQ6" s="23"/>
      <c r="AR6" s="21"/>
      <c r="BE6" s="284"/>
      <c r="BS6" s="18" t="s">
        <v>6</v>
      </c>
    </row>
    <row r="7" spans="1:74" s="1" customFormat="1" ht="12" customHeight="1">
      <c r="B7" s="22"/>
      <c r="C7" s="23"/>
      <c r="D7" s="30" t="s">
        <v>18</v>
      </c>
      <c r="E7" s="23"/>
      <c r="F7" s="23"/>
      <c r="G7" s="23"/>
      <c r="H7" s="23"/>
      <c r="I7" s="23"/>
      <c r="J7" s="23"/>
      <c r="K7" s="28" t="s">
        <v>19</v>
      </c>
      <c r="L7" s="23"/>
      <c r="M7" s="23"/>
      <c r="N7" s="23"/>
      <c r="O7" s="23"/>
      <c r="P7" s="23"/>
      <c r="Q7" s="23"/>
      <c r="R7" s="23"/>
      <c r="S7" s="23"/>
      <c r="T7" s="23"/>
      <c r="U7" s="23"/>
      <c r="V7" s="23"/>
      <c r="W7" s="23"/>
      <c r="X7" s="23"/>
      <c r="Y7" s="23"/>
      <c r="Z7" s="23"/>
      <c r="AA7" s="23"/>
      <c r="AB7" s="23"/>
      <c r="AC7" s="23"/>
      <c r="AD7" s="23"/>
      <c r="AE7" s="23"/>
      <c r="AF7" s="23"/>
      <c r="AG7" s="23"/>
      <c r="AH7" s="23"/>
      <c r="AI7" s="23"/>
      <c r="AJ7" s="23"/>
      <c r="AK7" s="30" t="s">
        <v>20</v>
      </c>
      <c r="AL7" s="23"/>
      <c r="AM7" s="23"/>
      <c r="AN7" s="28" t="s">
        <v>21</v>
      </c>
      <c r="AO7" s="23"/>
      <c r="AP7" s="23"/>
      <c r="AQ7" s="23"/>
      <c r="AR7" s="21"/>
      <c r="BE7" s="284"/>
      <c r="BS7" s="18" t="s">
        <v>6</v>
      </c>
    </row>
    <row r="8" spans="1:74" s="1" customFormat="1" ht="12" customHeight="1">
      <c r="B8" s="22"/>
      <c r="C8" s="23"/>
      <c r="D8" s="30" t="s">
        <v>22</v>
      </c>
      <c r="E8" s="23"/>
      <c r="F8" s="23"/>
      <c r="G8" s="23"/>
      <c r="H8" s="23"/>
      <c r="I8" s="23"/>
      <c r="J8" s="23"/>
      <c r="K8" s="28" t="s">
        <v>23</v>
      </c>
      <c r="L8" s="23"/>
      <c r="M8" s="23"/>
      <c r="N8" s="23"/>
      <c r="O8" s="23"/>
      <c r="P8" s="23"/>
      <c r="Q8" s="23"/>
      <c r="R8" s="23"/>
      <c r="S8" s="23"/>
      <c r="T8" s="23"/>
      <c r="U8" s="23"/>
      <c r="V8" s="23"/>
      <c r="W8" s="23"/>
      <c r="X8" s="23"/>
      <c r="Y8" s="23"/>
      <c r="Z8" s="23"/>
      <c r="AA8" s="23"/>
      <c r="AB8" s="23"/>
      <c r="AC8" s="23"/>
      <c r="AD8" s="23"/>
      <c r="AE8" s="23"/>
      <c r="AF8" s="23"/>
      <c r="AG8" s="23"/>
      <c r="AH8" s="23"/>
      <c r="AI8" s="23"/>
      <c r="AJ8" s="23"/>
      <c r="AK8" s="30" t="s">
        <v>24</v>
      </c>
      <c r="AL8" s="23"/>
      <c r="AM8" s="23"/>
      <c r="AN8" s="31" t="s">
        <v>25</v>
      </c>
      <c r="AO8" s="23"/>
      <c r="AP8" s="23"/>
      <c r="AQ8" s="23"/>
      <c r="AR8" s="21"/>
      <c r="BE8" s="284"/>
      <c r="BS8" s="18" t="s">
        <v>6</v>
      </c>
    </row>
    <row r="9" spans="1:74" s="1" customFormat="1" ht="29.25" customHeight="1">
      <c r="B9" s="22"/>
      <c r="C9" s="23"/>
      <c r="D9" s="27" t="s">
        <v>26</v>
      </c>
      <c r="E9" s="23"/>
      <c r="F9" s="23"/>
      <c r="G9" s="23"/>
      <c r="H9" s="23"/>
      <c r="I9" s="23"/>
      <c r="J9" s="23"/>
      <c r="K9" s="32" t="s">
        <v>27</v>
      </c>
      <c r="L9" s="23"/>
      <c r="M9" s="23"/>
      <c r="N9" s="23"/>
      <c r="O9" s="23"/>
      <c r="P9" s="23"/>
      <c r="Q9" s="23"/>
      <c r="R9" s="23"/>
      <c r="S9" s="23"/>
      <c r="T9" s="23"/>
      <c r="U9" s="23"/>
      <c r="V9" s="23"/>
      <c r="W9" s="23"/>
      <c r="X9" s="23"/>
      <c r="Y9" s="23"/>
      <c r="Z9" s="23"/>
      <c r="AA9" s="23"/>
      <c r="AB9" s="23"/>
      <c r="AC9" s="23"/>
      <c r="AD9" s="23"/>
      <c r="AE9" s="23"/>
      <c r="AF9" s="23"/>
      <c r="AG9" s="23"/>
      <c r="AH9" s="23"/>
      <c r="AI9" s="23"/>
      <c r="AJ9" s="23"/>
      <c r="AK9" s="27" t="s">
        <v>28</v>
      </c>
      <c r="AL9" s="23"/>
      <c r="AM9" s="23"/>
      <c r="AN9" s="32" t="s">
        <v>29</v>
      </c>
      <c r="AO9" s="23"/>
      <c r="AP9" s="23"/>
      <c r="AQ9" s="23"/>
      <c r="AR9" s="21"/>
      <c r="BE9" s="284"/>
      <c r="BS9" s="18" t="s">
        <v>6</v>
      </c>
    </row>
    <row r="10" spans="1:74" s="1" customFormat="1" ht="12" customHeight="1">
      <c r="B10" s="22"/>
      <c r="C10" s="23"/>
      <c r="D10" s="30" t="s">
        <v>30</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30" t="s">
        <v>31</v>
      </c>
      <c r="AL10" s="23"/>
      <c r="AM10" s="23"/>
      <c r="AN10" s="28" t="s">
        <v>32</v>
      </c>
      <c r="AO10" s="23"/>
      <c r="AP10" s="23"/>
      <c r="AQ10" s="23"/>
      <c r="AR10" s="21"/>
      <c r="BE10" s="284"/>
      <c r="BS10" s="18" t="s">
        <v>6</v>
      </c>
    </row>
    <row r="11" spans="1:74" s="1" customFormat="1" ht="18.399999999999999" customHeight="1">
      <c r="B11" s="22"/>
      <c r="C11" s="23"/>
      <c r="D11" s="23"/>
      <c r="E11" s="28" t="s">
        <v>33</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30" t="s">
        <v>34</v>
      </c>
      <c r="AL11" s="23"/>
      <c r="AM11" s="23"/>
      <c r="AN11" s="28" t="s">
        <v>35</v>
      </c>
      <c r="AO11" s="23"/>
      <c r="AP11" s="23"/>
      <c r="AQ11" s="23"/>
      <c r="AR11" s="21"/>
      <c r="BE11" s="284"/>
      <c r="BS11" s="18" t="s">
        <v>6</v>
      </c>
    </row>
    <row r="12" spans="1:74" s="1" customFormat="1" ht="6.95" customHeight="1">
      <c r="B12" s="22"/>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1"/>
      <c r="BE12" s="284"/>
      <c r="BS12" s="18" t="s">
        <v>6</v>
      </c>
    </row>
    <row r="13" spans="1:74" s="1" customFormat="1" ht="12" customHeight="1">
      <c r="B13" s="22"/>
      <c r="C13" s="23"/>
      <c r="D13" s="30" t="s">
        <v>36</v>
      </c>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30" t="s">
        <v>31</v>
      </c>
      <c r="AL13" s="23"/>
      <c r="AM13" s="23"/>
      <c r="AN13" s="33" t="s">
        <v>37</v>
      </c>
      <c r="AO13" s="23"/>
      <c r="AP13" s="23"/>
      <c r="AQ13" s="23"/>
      <c r="AR13" s="21"/>
      <c r="BE13" s="284"/>
      <c r="BS13" s="18" t="s">
        <v>6</v>
      </c>
    </row>
    <row r="14" spans="1:74" ht="12.75">
      <c r="B14" s="22"/>
      <c r="C14" s="23"/>
      <c r="D14" s="23"/>
      <c r="E14" s="289" t="s">
        <v>37</v>
      </c>
      <c r="F14" s="290"/>
      <c r="G14" s="290"/>
      <c r="H14" s="290"/>
      <c r="I14" s="290"/>
      <c r="J14" s="290"/>
      <c r="K14" s="290"/>
      <c r="L14" s="290"/>
      <c r="M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30" t="s">
        <v>34</v>
      </c>
      <c r="AL14" s="23"/>
      <c r="AM14" s="23"/>
      <c r="AN14" s="33" t="s">
        <v>37</v>
      </c>
      <c r="AO14" s="23"/>
      <c r="AP14" s="23"/>
      <c r="AQ14" s="23"/>
      <c r="AR14" s="21"/>
      <c r="BE14" s="284"/>
      <c r="BS14" s="18" t="s">
        <v>6</v>
      </c>
    </row>
    <row r="15" spans="1:74" s="1" customFormat="1" ht="6.95" customHeight="1">
      <c r="B15" s="22"/>
      <c r="C15" s="23"/>
      <c r="D15" s="23"/>
      <c r="E15" s="23"/>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1"/>
      <c r="BE15" s="284"/>
      <c r="BS15" s="18" t="s">
        <v>4</v>
      </c>
    </row>
    <row r="16" spans="1:74" s="1" customFormat="1" ht="12" customHeight="1">
      <c r="B16" s="22"/>
      <c r="C16" s="23"/>
      <c r="D16" s="30" t="s">
        <v>38</v>
      </c>
      <c r="E16" s="23"/>
      <c r="F16" s="23"/>
      <c r="G16" s="23"/>
      <c r="H16" s="23"/>
      <c r="I16" s="23"/>
      <c r="J16" s="23"/>
      <c r="K16" s="23"/>
      <c r="L16" s="23"/>
      <c r="M16" s="23"/>
      <c r="N16" s="23"/>
      <c r="O16" s="23"/>
      <c r="P16" s="23"/>
      <c r="Q16" s="23"/>
      <c r="R16" s="23"/>
      <c r="S16" s="23"/>
      <c r="T16" s="23"/>
      <c r="U16" s="23"/>
      <c r="V16" s="23"/>
      <c r="W16" s="23"/>
      <c r="X16" s="23"/>
      <c r="Y16" s="23"/>
      <c r="Z16" s="23"/>
      <c r="AA16" s="23"/>
      <c r="AB16" s="23"/>
      <c r="AC16" s="23"/>
      <c r="AD16" s="23"/>
      <c r="AE16" s="23"/>
      <c r="AF16" s="23"/>
      <c r="AG16" s="23"/>
      <c r="AH16" s="23"/>
      <c r="AI16" s="23"/>
      <c r="AJ16" s="23"/>
      <c r="AK16" s="30" t="s">
        <v>31</v>
      </c>
      <c r="AL16" s="23"/>
      <c r="AM16" s="23"/>
      <c r="AN16" s="28" t="s">
        <v>39</v>
      </c>
      <c r="AO16" s="23"/>
      <c r="AP16" s="23"/>
      <c r="AQ16" s="23"/>
      <c r="AR16" s="21"/>
      <c r="BE16" s="284"/>
      <c r="BS16" s="18" t="s">
        <v>4</v>
      </c>
    </row>
    <row r="17" spans="1:71" s="1" customFormat="1" ht="18.399999999999999" customHeight="1">
      <c r="B17" s="22"/>
      <c r="C17" s="23"/>
      <c r="D17" s="23"/>
      <c r="E17" s="28" t="s">
        <v>40</v>
      </c>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23"/>
      <c r="AH17" s="23"/>
      <c r="AI17" s="23"/>
      <c r="AJ17" s="23"/>
      <c r="AK17" s="30" t="s">
        <v>34</v>
      </c>
      <c r="AL17" s="23"/>
      <c r="AM17" s="23"/>
      <c r="AN17" s="28" t="s">
        <v>39</v>
      </c>
      <c r="AO17" s="23"/>
      <c r="AP17" s="23"/>
      <c r="AQ17" s="23"/>
      <c r="AR17" s="21"/>
      <c r="BE17" s="284"/>
      <c r="BS17" s="18" t="s">
        <v>41</v>
      </c>
    </row>
    <row r="18" spans="1:71" s="1" customFormat="1" ht="6.95" customHeight="1">
      <c r="B18" s="22"/>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1"/>
      <c r="BE18" s="284"/>
      <c r="BS18" s="18" t="s">
        <v>6</v>
      </c>
    </row>
    <row r="19" spans="1:71" s="1" customFormat="1" ht="12" customHeight="1">
      <c r="B19" s="22"/>
      <c r="C19" s="23"/>
      <c r="D19" s="30" t="s">
        <v>42</v>
      </c>
      <c r="E19" s="23"/>
      <c r="F19" s="23"/>
      <c r="G19" s="23"/>
      <c r="H19" s="23"/>
      <c r="I19" s="23"/>
      <c r="J19" s="23"/>
      <c r="K19" s="23"/>
      <c r="L19" s="23"/>
      <c r="M19" s="23"/>
      <c r="N19" s="23"/>
      <c r="O19" s="23"/>
      <c r="P19" s="23"/>
      <c r="Q19" s="23"/>
      <c r="R19" s="23"/>
      <c r="S19" s="23"/>
      <c r="T19" s="23"/>
      <c r="U19" s="23"/>
      <c r="V19" s="23"/>
      <c r="W19" s="23"/>
      <c r="X19" s="23"/>
      <c r="Y19" s="23"/>
      <c r="Z19" s="23"/>
      <c r="AA19" s="23"/>
      <c r="AB19" s="23"/>
      <c r="AC19" s="23"/>
      <c r="AD19" s="23"/>
      <c r="AE19" s="23"/>
      <c r="AF19" s="23"/>
      <c r="AG19" s="23"/>
      <c r="AH19" s="23"/>
      <c r="AI19" s="23"/>
      <c r="AJ19" s="23"/>
      <c r="AK19" s="30" t="s">
        <v>31</v>
      </c>
      <c r="AL19" s="23"/>
      <c r="AM19" s="23"/>
      <c r="AN19" s="28" t="s">
        <v>39</v>
      </c>
      <c r="AO19" s="23"/>
      <c r="AP19" s="23"/>
      <c r="AQ19" s="23"/>
      <c r="AR19" s="21"/>
      <c r="BE19" s="284"/>
      <c r="BS19" s="18" t="s">
        <v>6</v>
      </c>
    </row>
    <row r="20" spans="1:71" s="1" customFormat="1" ht="18.399999999999999" customHeight="1">
      <c r="B20" s="22"/>
      <c r="C20" s="23"/>
      <c r="D20" s="23"/>
      <c r="E20" s="28" t="s">
        <v>43</v>
      </c>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30" t="s">
        <v>34</v>
      </c>
      <c r="AL20" s="23"/>
      <c r="AM20" s="23"/>
      <c r="AN20" s="28" t="s">
        <v>39</v>
      </c>
      <c r="AO20" s="23"/>
      <c r="AP20" s="23"/>
      <c r="AQ20" s="23"/>
      <c r="AR20" s="21"/>
      <c r="BE20" s="284"/>
      <c r="BS20" s="18" t="s">
        <v>4</v>
      </c>
    </row>
    <row r="21" spans="1:71" s="1" customFormat="1" ht="6.95" customHeight="1">
      <c r="B21" s="22"/>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1"/>
      <c r="BE21" s="284"/>
    </row>
    <row r="22" spans="1:71" s="1" customFormat="1" ht="12" customHeight="1">
      <c r="B22" s="22"/>
      <c r="C22" s="23"/>
      <c r="D22" s="30" t="s">
        <v>44</v>
      </c>
      <c r="E22" s="23"/>
      <c r="F22" s="2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1"/>
      <c r="BE22" s="284"/>
    </row>
    <row r="23" spans="1:71" s="1" customFormat="1" ht="47.25" customHeight="1">
      <c r="B23" s="22"/>
      <c r="C23" s="23"/>
      <c r="D23" s="23"/>
      <c r="E23" s="291" t="s">
        <v>45</v>
      </c>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c r="AI23" s="291"/>
      <c r="AJ23" s="291"/>
      <c r="AK23" s="291"/>
      <c r="AL23" s="291"/>
      <c r="AM23" s="291"/>
      <c r="AN23" s="291"/>
      <c r="AO23" s="23"/>
      <c r="AP23" s="23"/>
      <c r="AQ23" s="23"/>
      <c r="AR23" s="21"/>
      <c r="BE23" s="284"/>
    </row>
    <row r="24" spans="1:71" s="1" customFormat="1" ht="6.95" customHeight="1">
      <c r="B24" s="22"/>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1"/>
      <c r="BE24" s="284"/>
    </row>
    <row r="25" spans="1:71" s="1" customFormat="1" ht="6.95" customHeight="1">
      <c r="B25" s="22"/>
      <c r="C25" s="23"/>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23"/>
      <c r="AQ25" s="23"/>
      <c r="AR25" s="21"/>
      <c r="BE25" s="284"/>
    </row>
    <row r="26" spans="1:71" s="2" customFormat="1" ht="25.9" customHeight="1">
      <c r="A26" s="36"/>
      <c r="B26" s="37"/>
      <c r="C26" s="38"/>
      <c r="D26" s="39" t="s">
        <v>46</v>
      </c>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292">
        <f>ROUND(AG54,2)</f>
        <v>0</v>
      </c>
      <c r="AL26" s="293"/>
      <c r="AM26" s="293"/>
      <c r="AN26" s="293"/>
      <c r="AO26" s="293"/>
      <c r="AP26" s="38"/>
      <c r="AQ26" s="38"/>
      <c r="AR26" s="41"/>
      <c r="BE26" s="284"/>
    </row>
    <row r="27" spans="1:71" s="2" customFormat="1" ht="6.95" customHeight="1">
      <c r="A27" s="36"/>
      <c r="B27" s="37"/>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41"/>
      <c r="BE27" s="284"/>
    </row>
    <row r="28" spans="1:71" s="2" customFormat="1" ht="12.75">
      <c r="A28" s="36"/>
      <c r="B28" s="37"/>
      <c r="C28" s="38"/>
      <c r="D28" s="38"/>
      <c r="E28" s="38"/>
      <c r="F28" s="38"/>
      <c r="G28" s="38"/>
      <c r="H28" s="38"/>
      <c r="I28" s="38"/>
      <c r="J28" s="38"/>
      <c r="K28" s="38"/>
      <c r="L28" s="294" t="s">
        <v>47</v>
      </c>
      <c r="M28" s="294"/>
      <c r="N28" s="294"/>
      <c r="O28" s="294"/>
      <c r="P28" s="294"/>
      <c r="Q28" s="38"/>
      <c r="R28" s="38"/>
      <c r="S28" s="38"/>
      <c r="T28" s="38"/>
      <c r="U28" s="38"/>
      <c r="V28" s="38"/>
      <c r="W28" s="294" t="s">
        <v>48</v>
      </c>
      <c r="X28" s="294"/>
      <c r="Y28" s="294"/>
      <c r="Z28" s="294"/>
      <c r="AA28" s="294"/>
      <c r="AB28" s="294"/>
      <c r="AC28" s="294"/>
      <c r="AD28" s="294"/>
      <c r="AE28" s="294"/>
      <c r="AF28" s="38"/>
      <c r="AG28" s="38"/>
      <c r="AH28" s="38"/>
      <c r="AI28" s="38"/>
      <c r="AJ28" s="38"/>
      <c r="AK28" s="294" t="s">
        <v>49</v>
      </c>
      <c r="AL28" s="294"/>
      <c r="AM28" s="294"/>
      <c r="AN28" s="294"/>
      <c r="AO28" s="294"/>
      <c r="AP28" s="38"/>
      <c r="AQ28" s="38"/>
      <c r="AR28" s="41"/>
      <c r="BE28" s="284"/>
    </row>
    <row r="29" spans="1:71" s="3" customFormat="1" ht="14.45" customHeight="1">
      <c r="B29" s="42"/>
      <c r="C29" s="43"/>
      <c r="D29" s="30" t="s">
        <v>50</v>
      </c>
      <c r="E29" s="43"/>
      <c r="F29" s="30" t="s">
        <v>51</v>
      </c>
      <c r="G29" s="43"/>
      <c r="H29" s="43"/>
      <c r="I29" s="43"/>
      <c r="J29" s="43"/>
      <c r="K29" s="43"/>
      <c r="L29" s="297">
        <v>0.21</v>
      </c>
      <c r="M29" s="296"/>
      <c r="N29" s="296"/>
      <c r="O29" s="296"/>
      <c r="P29" s="296"/>
      <c r="Q29" s="43"/>
      <c r="R29" s="43"/>
      <c r="S29" s="43"/>
      <c r="T29" s="43"/>
      <c r="U29" s="43"/>
      <c r="V29" s="43"/>
      <c r="W29" s="295">
        <f>ROUND(AZ54, 2)</f>
        <v>0</v>
      </c>
      <c r="X29" s="296"/>
      <c r="Y29" s="296"/>
      <c r="Z29" s="296"/>
      <c r="AA29" s="296"/>
      <c r="AB29" s="296"/>
      <c r="AC29" s="296"/>
      <c r="AD29" s="296"/>
      <c r="AE29" s="296"/>
      <c r="AF29" s="43"/>
      <c r="AG29" s="43"/>
      <c r="AH29" s="43"/>
      <c r="AI29" s="43"/>
      <c r="AJ29" s="43"/>
      <c r="AK29" s="295">
        <f>ROUND(AV54, 2)</f>
        <v>0</v>
      </c>
      <c r="AL29" s="296"/>
      <c r="AM29" s="296"/>
      <c r="AN29" s="296"/>
      <c r="AO29" s="296"/>
      <c r="AP29" s="43"/>
      <c r="AQ29" s="43"/>
      <c r="AR29" s="44"/>
      <c r="BE29" s="285"/>
    </row>
    <row r="30" spans="1:71" s="3" customFormat="1" ht="14.45" customHeight="1">
      <c r="B30" s="42"/>
      <c r="C30" s="43"/>
      <c r="D30" s="43"/>
      <c r="E30" s="43"/>
      <c r="F30" s="30" t="s">
        <v>52</v>
      </c>
      <c r="G30" s="43"/>
      <c r="H30" s="43"/>
      <c r="I30" s="43"/>
      <c r="J30" s="43"/>
      <c r="K30" s="43"/>
      <c r="L30" s="297">
        <v>0.15</v>
      </c>
      <c r="M30" s="296"/>
      <c r="N30" s="296"/>
      <c r="O30" s="296"/>
      <c r="P30" s="296"/>
      <c r="Q30" s="43"/>
      <c r="R30" s="43"/>
      <c r="S30" s="43"/>
      <c r="T30" s="43"/>
      <c r="U30" s="43"/>
      <c r="V30" s="43"/>
      <c r="W30" s="295">
        <f>ROUND(BA54, 2)</f>
        <v>0</v>
      </c>
      <c r="X30" s="296"/>
      <c r="Y30" s="296"/>
      <c r="Z30" s="296"/>
      <c r="AA30" s="296"/>
      <c r="AB30" s="296"/>
      <c r="AC30" s="296"/>
      <c r="AD30" s="296"/>
      <c r="AE30" s="296"/>
      <c r="AF30" s="43"/>
      <c r="AG30" s="43"/>
      <c r="AH30" s="43"/>
      <c r="AI30" s="43"/>
      <c r="AJ30" s="43"/>
      <c r="AK30" s="295">
        <f>ROUND(AW54, 2)</f>
        <v>0</v>
      </c>
      <c r="AL30" s="296"/>
      <c r="AM30" s="296"/>
      <c r="AN30" s="296"/>
      <c r="AO30" s="296"/>
      <c r="AP30" s="43"/>
      <c r="AQ30" s="43"/>
      <c r="AR30" s="44"/>
      <c r="BE30" s="285"/>
    </row>
    <row r="31" spans="1:71" s="3" customFormat="1" ht="14.45" hidden="1" customHeight="1">
      <c r="B31" s="42"/>
      <c r="C31" s="43"/>
      <c r="D31" s="43"/>
      <c r="E31" s="43"/>
      <c r="F31" s="30" t="s">
        <v>53</v>
      </c>
      <c r="G31" s="43"/>
      <c r="H31" s="43"/>
      <c r="I31" s="43"/>
      <c r="J31" s="43"/>
      <c r="K31" s="43"/>
      <c r="L31" s="297">
        <v>0.21</v>
      </c>
      <c r="M31" s="296"/>
      <c r="N31" s="296"/>
      <c r="O31" s="296"/>
      <c r="P31" s="296"/>
      <c r="Q31" s="43"/>
      <c r="R31" s="43"/>
      <c r="S31" s="43"/>
      <c r="T31" s="43"/>
      <c r="U31" s="43"/>
      <c r="V31" s="43"/>
      <c r="W31" s="295">
        <f>ROUND(BB54, 2)</f>
        <v>0</v>
      </c>
      <c r="X31" s="296"/>
      <c r="Y31" s="296"/>
      <c r="Z31" s="296"/>
      <c r="AA31" s="296"/>
      <c r="AB31" s="296"/>
      <c r="AC31" s="296"/>
      <c r="AD31" s="296"/>
      <c r="AE31" s="296"/>
      <c r="AF31" s="43"/>
      <c r="AG31" s="43"/>
      <c r="AH31" s="43"/>
      <c r="AI31" s="43"/>
      <c r="AJ31" s="43"/>
      <c r="AK31" s="295">
        <v>0</v>
      </c>
      <c r="AL31" s="296"/>
      <c r="AM31" s="296"/>
      <c r="AN31" s="296"/>
      <c r="AO31" s="296"/>
      <c r="AP31" s="43"/>
      <c r="AQ31" s="43"/>
      <c r="AR31" s="44"/>
      <c r="BE31" s="285"/>
    </row>
    <row r="32" spans="1:71" s="3" customFormat="1" ht="14.45" hidden="1" customHeight="1">
      <c r="B32" s="42"/>
      <c r="C32" s="43"/>
      <c r="D32" s="43"/>
      <c r="E32" s="43"/>
      <c r="F32" s="30" t="s">
        <v>54</v>
      </c>
      <c r="G32" s="43"/>
      <c r="H32" s="43"/>
      <c r="I32" s="43"/>
      <c r="J32" s="43"/>
      <c r="K32" s="43"/>
      <c r="L32" s="297">
        <v>0.15</v>
      </c>
      <c r="M32" s="296"/>
      <c r="N32" s="296"/>
      <c r="O32" s="296"/>
      <c r="P32" s="296"/>
      <c r="Q32" s="43"/>
      <c r="R32" s="43"/>
      <c r="S32" s="43"/>
      <c r="T32" s="43"/>
      <c r="U32" s="43"/>
      <c r="V32" s="43"/>
      <c r="W32" s="295">
        <f>ROUND(BC54, 2)</f>
        <v>0</v>
      </c>
      <c r="X32" s="296"/>
      <c r="Y32" s="296"/>
      <c r="Z32" s="296"/>
      <c r="AA32" s="296"/>
      <c r="AB32" s="296"/>
      <c r="AC32" s="296"/>
      <c r="AD32" s="296"/>
      <c r="AE32" s="296"/>
      <c r="AF32" s="43"/>
      <c r="AG32" s="43"/>
      <c r="AH32" s="43"/>
      <c r="AI32" s="43"/>
      <c r="AJ32" s="43"/>
      <c r="AK32" s="295">
        <v>0</v>
      </c>
      <c r="AL32" s="296"/>
      <c r="AM32" s="296"/>
      <c r="AN32" s="296"/>
      <c r="AO32" s="296"/>
      <c r="AP32" s="43"/>
      <c r="AQ32" s="43"/>
      <c r="AR32" s="44"/>
      <c r="BE32" s="285"/>
    </row>
    <row r="33" spans="1:57" s="3" customFormat="1" ht="14.45" hidden="1" customHeight="1">
      <c r="B33" s="42"/>
      <c r="C33" s="43"/>
      <c r="D33" s="43"/>
      <c r="E33" s="43"/>
      <c r="F33" s="30" t="s">
        <v>55</v>
      </c>
      <c r="G33" s="43"/>
      <c r="H33" s="43"/>
      <c r="I33" s="43"/>
      <c r="J33" s="43"/>
      <c r="K33" s="43"/>
      <c r="L33" s="297">
        <v>0</v>
      </c>
      <c r="M33" s="296"/>
      <c r="N33" s="296"/>
      <c r="O33" s="296"/>
      <c r="P33" s="296"/>
      <c r="Q33" s="43"/>
      <c r="R33" s="43"/>
      <c r="S33" s="43"/>
      <c r="T33" s="43"/>
      <c r="U33" s="43"/>
      <c r="V33" s="43"/>
      <c r="W33" s="295">
        <f>ROUND(BD54, 2)</f>
        <v>0</v>
      </c>
      <c r="X33" s="296"/>
      <c r="Y33" s="296"/>
      <c r="Z33" s="296"/>
      <c r="AA33" s="296"/>
      <c r="AB33" s="296"/>
      <c r="AC33" s="296"/>
      <c r="AD33" s="296"/>
      <c r="AE33" s="296"/>
      <c r="AF33" s="43"/>
      <c r="AG33" s="43"/>
      <c r="AH33" s="43"/>
      <c r="AI33" s="43"/>
      <c r="AJ33" s="43"/>
      <c r="AK33" s="295">
        <v>0</v>
      </c>
      <c r="AL33" s="296"/>
      <c r="AM33" s="296"/>
      <c r="AN33" s="296"/>
      <c r="AO33" s="296"/>
      <c r="AP33" s="43"/>
      <c r="AQ33" s="43"/>
      <c r="AR33" s="44"/>
    </row>
    <row r="34" spans="1:57" s="2" customFormat="1" ht="6.95" customHeight="1">
      <c r="A34" s="36"/>
      <c r="B34" s="37"/>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41"/>
      <c r="BE34" s="36"/>
    </row>
    <row r="35" spans="1:57" s="2" customFormat="1" ht="25.9" customHeight="1">
      <c r="A35" s="36"/>
      <c r="B35" s="37"/>
      <c r="C35" s="45"/>
      <c r="D35" s="46" t="s">
        <v>56</v>
      </c>
      <c r="E35" s="47"/>
      <c r="F35" s="47"/>
      <c r="G35" s="47"/>
      <c r="H35" s="47"/>
      <c r="I35" s="47"/>
      <c r="J35" s="47"/>
      <c r="K35" s="47"/>
      <c r="L35" s="47"/>
      <c r="M35" s="47"/>
      <c r="N35" s="47"/>
      <c r="O35" s="47"/>
      <c r="P35" s="47"/>
      <c r="Q35" s="47"/>
      <c r="R35" s="47"/>
      <c r="S35" s="47"/>
      <c r="T35" s="48" t="s">
        <v>57</v>
      </c>
      <c r="U35" s="47"/>
      <c r="V35" s="47"/>
      <c r="W35" s="47"/>
      <c r="X35" s="301" t="s">
        <v>58</v>
      </c>
      <c r="Y35" s="299"/>
      <c r="Z35" s="299"/>
      <c r="AA35" s="299"/>
      <c r="AB35" s="299"/>
      <c r="AC35" s="47"/>
      <c r="AD35" s="47"/>
      <c r="AE35" s="47"/>
      <c r="AF35" s="47"/>
      <c r="AG35" s="47"/>
      <c r="AH35" s="47"/>
      <c r="AI35" s="47"/>
      <c r="AJ35" s="47"/>
      <c r="AK35" s="298">
        <f>SUM(AK26:AK33)</f>
        <v>0</v>
      </c>
      <c r="AL35" s="299"/>
      <c r="AM35" s="299"/>
      <c r="AN35" s="299"/>
      <c r="AO35" s="300"/>
      <c r="AP35" s="45"/>
      <c r="AQ35" s="45"/>
      <c r="AR35" s="41"/>
      <c r="BE35" s="36"/>
    </row>
    <row r="36" spans="1:57" s="2" customFormat="1" ht="6.95" customHeight="1">
      <c r="A36" s="36"/>
      <c r="B36" s="37"/>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41"/>
      <c r="BE36" s="36"/>
    </row>
    <row r="37" spans="1:57" s="2" customFormat="1" ht="6.95" customHeight="1">
      <c r="A37" s="36"/>
      <c r="B37" s="49"/>
      <c r="C37" s="50"/>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50"/>
      <c r="AK37" s="50"/>
      <c r="AL37" s="50"/>
      <c r="AM37" s="50"/>
      <c r="AN37" s="50"/>
      <c r="AO37" s="50"/>
      <c r="AP37" s="50"/>
      <c r="AQ37" s="50"/>
      <c r="AR37" s="41"/>
      <c r="BE37" s="36"/>
    </row>
    <row r="41" spans="1:57" s="2" customFormat="1" ht="6.95" customHeight="1">
      <c r="A41" s="36"/>
      <c r="B41" s="51"/>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41"/>
      <c r="BE41" s="36"/>
    </row>
    <row r="42" spans="1:57" s="2" customFormat="1" ht="24.95" customHeight="1">
      <c r="A42" s="36"/>
      <c r="B42" s="37"/>
      <c r="C42" s="24" t="s">
        <v>59</v>
      </c>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8"/>
      <c r="AQ42" s="38"/>
      <c r="AR42" s="41"/>
      <c r="BE42" s="36"/>
    </row>
    <row r="43" spans="1:57" s="2" customFormat="1" ht="6.95" customHeight="1">
      <c r="A43" s="36"/>
      <c r="B43" s="37"/>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8"/>
      <c r="AL43" s="38"/>
      <c r="AM43" s="38"/>
      <c r="AN43" s="38"/>
      <c r="AO43" s="38"/>
      <c r="AP43" s="38"/>
      <c r="AQ43" s="38"/>
      <c r="AR43" s="41"/>
      <c r="BE43" s="36"/>
    </row>
    <row r="44" spans="1:57" s="4" customFormat="1" ht="12" customHeight="1">
      <c r="B44" s="53"/>
      <c r="C44" s="30" t="s">
        <v>13</v>
      </c>
      <c r="D44" s="54"/>
      <c r="E44" s="54"/>
      <c r="F44" s="54"/>
      <c r="G44" s="54"/>
      <c r="H44" s="54"/>
      <c r="I44" s="54"/>
      <c r="J44" s="54"/>
      <c r="K44" s="54"/>
      <c r="L44" s="54" t="str">
        <f>K5</f>
        <v>2022_02</v>
      </c>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5"/>
    </row>
    <row r="45" spans="1:57" s="5" customFormat="1" ht="36.950000000000003" customHeight="1">
      <c r="B45" s="56"/>
      <c r="C45" s="57" t="s">
        <v>16</v>
      </c>
      <c r="D45" s="58"/>
      <c r="E45" s="58"/>
      <c r="F45" s="58"/>
      <c r="G45" s="58"/>
      <c r="H45" s="58"/>
      <c r="I45" s="58"/>
      <c r="J45" s="58"/>
      <c r="K45" s="58"/>
      <c r="L45" s="263" t="str">
        <f>K6</f>
        <v>Výměna střešní konstrukce tribuny - Sportovní stadion Nový Bydžov (ÚRS 2022 01)</v>
      </c>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58"/>
      <c r="AQ45" s="58"/>
      <c r="AR45" s="59"/>
    </row>
    <row r="46" spans="1:57" s="2" customFormat="1" ht="6.95" customHeight="1">
      <c r="A46" s="36"/>
      <c r="B46" s="37"/>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8"/>
      <c r="AQ46" s="38"/>
      <c r="AR46" s="41"/>
      <c r="BE46" s="36"/>
    </row>
    <row r="47" spans="1:57" s="2" customFormat="1" ht="12" customHeight="1">
      <c r="A47" s="36"/>
      <c r="B47" s="37"/>
      <c r="C47" s="30" t="s">
        <v>22</v>
      </c>
      <c r="D47" s="38"/>
      <c r="E47" s="38"/>
      <c r="F47" s="38"/>
      <c r="G47" s="38"/>
      <c r="H47" s="38"/>
      <c r="I47" s="38"/>
      <c r="J47" s="38"/>
      <c r="K47" s="38"/>
      <c r="L47" s="60" t="str">
        <f>IF(K8="","",K8)</f>
        <v>Nový Bydžov</v>
      </c>
      <c r="M47" s="38"/>
      <c r="N47" s="38"/>
      <c r="O47" s="38"/>
      <c r="P47" s="38"/>
      <c r="Q47" s="38"/>
      <c r="R47" s="38"/>
      <c r="S47" s="38"/>
      <c r="T47" s="38"/>
      <c r="U47" s="38"/>
      <c r="V47" s="38"/>
      <c r="W47" s="38"/>
      <c r="X47" s="38"/>
      <c r="Y47" s="38"/>
      <c r="Z47" s="38"/>
      <c r="AA47" s="38"/>
      <c r="AB47" s="38"/>
      <c r="AC47" s="38"/>
      <c r="AD47" s="38"/>
      <c r="AE47" s="38"/>
      <c r="AF47" s="38"/>
      <c r="AG47" s="38"/>
      <c r="AH47" s="38"/>
      <c r="AI47" s="30" t="s">
        <v>24</v>
      </c>
      <c r="AJ47" s="38"/>
      <c r="AK47" s="38"/>
      <c r="AL47" s="38"/>
      <c r="AM47" s="265" t="str">
        <f>IF(AN8= "","",AN8)</f>
        <v>21. 2. 2022</v>
      </c>
      <c r="AN47" s="265"/>
      <c r="AO47" s="38"/>
      <c r="AP47" s="38"/>
      <c r="AQ47" s="38"/>
      <c r="AR47" s="41"/>
      <c r="BE47" s="36"/>
    </row>
    <row r="48" spans="1:57" s="2" customFormat="1" ht="6.95" customHeight="1">
      <c r="A48" s="36"/>
      <c r="B48" s="37"/>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41"/>
      <c r="BE48" s="36"/>
    </row>
    <row r="49" spans="1:91" s="2" customFormat="1" ht="25.7" customHeight="1">
      <c r="A49" s="36"/>
      <c r="B49" s="37"/>
      <c r="C49" s="30" t="s">
        <v>30</v>
      </c>
      <c r="D49" s="38"/>
      <c r="E49" s="38"/>
      <c r="F49" s="38"/>
      <c r="G49" s="38"/>
      <c r="H49" s="38"/>
      <c r="I49" s="38"/>
      <c r="J49" s="38"/>
      <c r="K49" s="38"/>
      <c r="L49" s="54" t="str">
        <f>IF(E11= "","",E11)</f>
        <v>Město Nový Bydžov</v>
      </c>
      <c r="M49" s="38"/>
      <c r="N49" s="38"/>
      <c r="O49" s="38"/>
      <c r="P49" s="38"/>
      <c r="Q49" s="38"/>
      <c r="R49" s="38"/>
      <c r="S49" s="38"/>
      <c r="T49" s="38"/>
      <c r="U49" s="38"/>
      <c r="V49" s="38"/>
      <c r="W49" s="38"/>
      <c r="X49" s="38"/>
      <c r="Y49" s="38"/>
      <c r="Z49" s="38"/>
      <c r="AA49" s="38"/>
      <c r="AB49" s="38"/>
      <c r="AC49" s="38"/>
      <c r="AD49" s="38"/>
      <c r="AE49" s="38"/>
      <c r="AF49" s="38"/>
      <c r="AG49" s="38"/>
      <c r="AH49" s="38"/>
      <c r="AI49" s="30" t="s">
        <v>38</v>
      </c>
      <c r="AJ49" s="38"/>
      <c r="AK49" s="38"/>
      <c r="AL49" s="38"/>
      <c r="AM49" s="266" t="str">
        <f>IF(E17="","",E17)</f>
        <v>OBRŠÁL ARCHITEKTI s.r.o.</v>
      </c>
      <c r="AN49" s="267"/>
      <c r="AO49" s="267"/>
      <c r="AP49" s="267"/>
      <c r="AQ49" s="38"/>
      <c r="AR49" s="41"/>
      <c r="AS49" s="268" t="s">
        <v>60</v>
      </c>
      <c r="AT49" s="269"/>
      <c r="AU49" s="62"/>
      <c r="AV49" s="62"/>
      <c r="AW49" s="62"/>
      <c r="AX49" s="62"/>
      <c r="AY49" s="62"/>
      <c r="AZ49" s="62"/>
      <c r="BA49" s="62"/>
      <c r="BB49" s="62"/>
      <c r="BC49" s="62"/>
      <c r="BD49" s="63"/>
      <c r="BE49" s="36"/>
    </row>
    <row r="50" spans="1:91" s="2" customFormat="1" ht="15.2" customHeight="1">
      <c r="A50" s="36"/>
      <c r="B50" s="37"/>
      <c r="C50" s="30" t="s">
        <v>36</v>
      </c>
      <c r="D50" s="38"/>
      <c r="E50" s="38"/>
      <c r="F50" s="38"/>
      <c r="G50" s="38"/>
      <c r="H50" s="38"/>
      <c r="I50" s="38"/>
      <c r="J50" s="38"/>
      <c r="K50" s="38"/>
      <c r="L50" s="54" t="str">
        <f>IF(E14= "Vyplň údaj","",E14)</f>
        <v/>
      </c>
      <c r="M50" s="38"/>
      <c r="N50" s="38"/>
      <c r="O50" s="38"/>
      <c r="P50" s="38"/>
      <c r="Q50" s="38"/>
      <c r="R50" s="38"/>
      <c r="S50" s="38"/>
      <c r="T50" s="38"/>
      <c r="U50" s="38"/>
      <c r="V50" s="38"/>
      <c r="W50" s="38"/>
      <c r="X50" s="38"/>
      <c r="Y50" s="38"/>
      <c r="Z50" s="38"/>
      <c r="AA50" s="38"/>
      <c r="AB50" s="38"/>
      <c r="AC50" s="38"/>
      <c r="AD50" s="38"/>
      <c r="AE50" s="38"/>
      <c r="AF50" s="38"/>
      <c r="AG50" s="38"/>
      <c r="AH50" s="38"/>
      <c r="AI50" s="30" t="s">
        <v>42</v>
      </c>
      <c r="AJ50" s="38"/>
      <c r="AK50" s="38"/>
      <c r="AL50" s="38"/>
      <c r="AM50" s="266" t="str">
        <f>IF(E20="","",E20)</f>
        <v xml:space="preserve"> </v>
      </c>
      <c r="AN50" s="267"/>
      <c r="AO50" s="267"/>
      <c r="AP50" s="267"/>
      <c r="AQ50" s="38"/>
      <c r="AR50" s="41"/>
      <c r="AS50" s="270"/>
      <c r="AT50" s="271"/>
      <c r="AU50" s="64"/>
      <c r="AV50" s="64"/>
      <c r="AW50" s="64"/>
      <c r="AX50" s="64"/>
      <c r="AY50" s="64"/>
      <c r="AZ50" s="64"/>
      <c r="BA50" s="64"/>
      <c r="BB50" s="64"/>
      <c r="BC50" s="64"/>
      <c r="BD50" s="65"/>
      <c r="BE50" s="36"/>
    </row>
    <row r="51" spans="1:91" s="2" customFormat="1" ht="10.9" customHeight="1">
      <c r="A51" s="36"/>
      <c r="B51" s="37"/>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41"/>
      <c r="AS51" s="272"/>
      <c r="AT51" s="273"/>
      <c r="AU51" s="66"/>
      <c r="AV51" s="66"/>
      <c r="AW51" s="66"/>
      <c r="AX51" s="66"/>
      <c r="AY51" s="66"/>
      <c r="AZ51" s="66"/>
      <c r="BA51" s="66"/>
      <c r="BB51" s="66"/>
      <c r="BC51" s="66"/>
      <c r="BD51" s="67"/>
      <c r="BE51" s="36"/>
    </row>
    <row r="52" spans="1:91" s="2" customFormat="1" ht="29.25" customHeight="1">
      <c r="A52" s="36"/>
      <c r="B52" s="37"/>
      <c r="C52" s="274" t="s">
        <v>61</v>
      </c>
      <c r="D52" s="275"/>
      <c r="E52" s="275"/>
      <c r="F52" s="275"/>
      <c r="G52" s="275"/>
      <c r="H52" s="68"/>
      <c r="I52" s="277" t="s">
        <v>62</v>
      </c>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6" t="s">
        <v>63</v>
      </c>
      <c r="AH52" s="275"/>
      <c r="AI52" s="275"/>
      <c r="AJ52" s="275"/>
      <c r="AK52" s="275"/>
      <c r="AL52" s="275"/>
      <c r="AM52" s="275"/>
      <c r="AN52" s="277" t="s">
        <v>64</v>
      </c>
      <c r="AO52" s="275"/>
      <c r="AP52" s="275"/>
      <c r="AQ52" s="69" t="s">
        <v>65</v>
      </c>
      <c r="AR52" s="41"/>
      <c r="AS52" s="70" t="s">
        <v>66</v>
      </c>
      <c r="AT52" s="71" t="s">
        <v>67</v>
      </c>
      <c r="AU52" s="71" t="s">
        <v>68</v>
      </c>
      <c r="AV52" s="71" t="s">
        <v>69</v>
      </c>
      <c r="AW52" s="71" t="s">
        <v>70</v>
      </c>
      <c r="AX52" s="71" t="s">
        <v>71</v>
      </c>
      <c r="AY52" s="71" t="s">
        <v>72</v>
      </c>
      <c r="AZ52" s="71" t="s">
        <v>73</v>
      </c>
      <c r="BA52" s="71" t="s">
        <v>74</v>
      </c>
      <c r="BB52" s="71" t="s">
        <v>75</v>
      </c>
      <c r="BC52" s="71" t="s">
        <v>76</v>
      </c>
      <c r="BD52" s="72" t="s">
        <v>77</v>
      </c>
      <c r="BE52" s="36"/>
    </row>
    <row r="53" spans="1:91" s="2" customFormat="1" ht="10.9" customHeight="1">
      <c r="A53" s="36"/>
      <c r="B53" s="37"/>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41"/>
      <c r="AS53" s="73"/>
      <c r="AT53" s="74"/>
      <c r="AU53" s="74"/>
      <c r="AV53" s="74"/>
      <c r="AW53" s="74"/>
      <c r="AX53" s="74"/>
      <c r="AY53" s="74"/>
      <c r="AZ53" s="74"/>
      <c r="BA53" s="74"/>
      <c r="BB53" s="74"/>
      <c r="BC53" s="74"/>
      <c r="BD53" s="75"/>
      <c r="BE53" s="36"/>
    </row>
    <row r="54" spans="1:91" s="6" customFormat="1" ht="32.450000000000003" customHeight="1">
      <c r="B54" s="76"/>
      <c r="C54" s="77" t="s">
        <v>78</v>
      </c>
      <c r="D54" s="78"/>
      <c r="E54" s="78"/>
      <c r="F54" s="78"/>
      <c r="G54" s="78"/>
      <c r="H54" s="78"/>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281">
        <f>ROUND(SUM(AG55:AG58),2)</f>
        <v>0</v>
      </c>
      <c r="AH54" s="281"/>
      <c r="AI54" s="281"/>
      <c r="AJ54" s="281"/>
      <c r="AK54" s="281"/>
      <c r="AL54" s="281"/>
      <c r="AM54" s="281"/>
      <c r="AN54" s="282">
        <f>SUM(AG54,AT54)</f>
        <v>0</v>
      </c>
      <c r="AO54" s="282"/>
      <c r="AP54" s="282"/>
      <c r="AQ54" s="80" t="s">
        <v>39</v>
      </c>
      <c r="AR54" s="81"/>
      <c r="AS54" s="82">
        <f>ROUND(SUM(AS55:AS58),2)</f>
        <v>0</v>
      </c>
      <c r="AT54" s="83">
        <f>ROUND(SUM(AV54:AW54),2)</f>
        <v>0</v>
      </c>
      <c r="AU54" s="84">
        <f>ROUND(SUM(AU55:AU58),5)</f>
        <v>0</v>
      </c>
      <c r="AV54" s="83">
        <f>ROUND(AZ54*L29,2)</f>
        <v>0</v>
      </c>
      <c r="AW54" s="83">
        <f>ROUND(BA54*L30,2)</f>
        <v>0</v>
      </c>
      <c r="AX54" s="83">
        <f>ROUND(BB54*L29,2)</f>
        <v>0</v>
      </c>
      <c r="AY54" s="83">
        <f>ROUND(BC54*L30,2)</f>
        <v>0</v>
      </c>
      <c r="AZ54" s="83">
        <f>ROUND(SUM(AZ55:AZ58),2)</f>
        <v>0</v>
      </c>
      <c r="BA54" s="83">
        <f>ROUND(SUM(BA55:BA58),2)</f>
        <v>0</v>
      </c>
      <c r="BB54" s="83">
        <f>ROUND(SUM(BB55:BB58),2)</f>
        <v>0</v>
      </c>
      <c r="BC54" s="83">
        <f>ROUND(SUM(BC55:BC58),2)</f>
        <v>0</v>
      </c>
      <c r="BD54" s="85">
        <f>ROUND(SUM(BD55:BD58),2)</f>
        <v>0</v>
      </c>
      <c r="BS54" s="86" t="s">
        <v>79</v>
      </c>
      <c r="BT54" s="86" t="s">
        <v>80</v>
      </c>
      <c r="BU54" s="87" t="s">
        <v>81</v>
      </c>
      <c r="BV54" s="86" t="s">
        <v>82</v>
      </c>
      <c r="BW54" s="86" t="s">
        <v>5</v>
      </c>
      <c r="BX54" s="86" t="s">
        <v>83</v>
      </c>
      <c r="CL54" s="86" t="s">
        <v>19</v>
      </c>
    </row>
    <row r="55" spans="1:91" s="7" customFormat="1" ht="16.5" customHeight="1">
      <c r="A55" s="88" t="s">
        <v>84</v>
      </c>
      <c r="B55" s="89"/>
      <c r="C55" s="90"/>
      <c r="D55" s="278" t="s">
        <v>85</v>
      </c>
      <c r="E55" s="278"/>
      <c r="F55" s="278"/>
      <c r="G55" s="278"/>
      <c r="H55" s="278"/>
      <c r="I55" s="91"/>
      <c r="J55" s="278" t="s">
        <v>86</v>
      </c>
      <c r="K55" s="278"/>
      <c r="L55" s="278"/>
      <c r="M55" s="278"/>
      <c r="N55" s="278"/>
      <c r="O55" s="278"/>
      <c r="P55" s="278"/>
      <c r="Q55" s="278"/>
      <c r="R55" s="278"/>
      <c r="S55" s="278"/>
      <c r="T55" s="278"/>
      <c r="U55" s="278"/>
      <c r="V55" s="278"/>
      <c r="W55" s="278"/>
      <c r="X55" s="278"/>
      <c r="Y55" s="278"/>
      <c r="Z55" s="278"/>
      <c r="AA55" s="278"/>
      <c r="AB55" s="278"/>
      <c r="AC55" s="278"/>
      <c r="AD55" s="278"/>
      <c r="AE55" s="278"/>
      <c r="AF55" s="278"/>
      <c r="AG55" s="279">
        <f>'01 - SO-01_Výměna střešní...'!J30</f>
        <v>0</v>
      </c>
      <c r="AH55" s="280"/>
      <c r="AI55" s="280"/>
      <c r="AJ55" s="280"/>
      <c r="AK55" s="280"/>
      <c r="AL55" s="280"/>
      <c r="AM55" s="280"/>
      <c r="AN55" s="279">
        <f>SUM(AG55,AT55)</f>
        <v>0</v>
      </c>
      <c r="AO55" s="280"/>
      <c r="AP55" s="280"/>
      <c r="AQ55" s="92" t="s">
        <v>87</v>
      </c>
      <c r="AR55" s="93"/>
      <c r="AS55" s="94">
        <v>0</v>
      </c>
      <c r="AT55" s="95">
        <f>ROUND(SUM(AV55:AW55),2)</f>
        <v>0</v>
      </c>
      <c r="AU55" s="96">
        <f>'01 - SO-01_Výměna střešní...'!P90</f>
        <v>0</v>
      </c>
      <c r="AV55" s="95">
        <f>'01 - SO-01_Výměna střešní...'!J33</f>
        <v>0</v>
      </c>
      <c r="AW55" s="95">
        <f>'01 - SO-01_Výměna střešní...'!J34</f>
        <v>0</v>
      </c>
      <c r="AX55" s="95">
        <f>'01 - SO-01_Výměna střešní...'!J35</f>
        <v>0</v>
      </c>
      <c r="AY55" s="95">
        <f>'01 - SO-01_Výměna střešní...'!J36</f>
        <v>0</v>
      </c>
      <c r="AZ55" s="95">
        <f>'01 - SO-01_Výměna střešní...'!F33</f>
        <v>0</v>
      </c>
      <c r="BA55" s="95">
        <f>'01 - SO-01_Výměna střešní...'!F34</f>
        <v>0</v>
      </c>
      <c r="BB55" s="95">
        <f>'01 - SO-01_Výměna střešní...'!F35</f>
        <v>0</v>
      </c>
      <c r="BC55" s="95">
        <f>'01 - SO-01_Výměna střešní...'!F36</f>
        <v>0</v>
      </c>
      <c r="BD55" s="97">
        <f>'01 - SO-01_Výměna střešní...'!F37</f>
        <v>0</v>
      </c>
      <c r="BT55" s="98" t="s">
        <v>21</v>
      </c>
      <c r="BV55" s="98" t="s">
        <v>82</v>
      </c>
      <c r="BW55" s="98" t="s">
        <v>88</v>
      </c>
      <c r="BX55" s="98" t="s">
        <v>5</v>
      </c>
      <c r="CL55" s="98" t="s">
        <v>39</v>
      </c>
      <c r="CM55" s="98" t="s">
        <v>89</v>
      </c>
    </row>
    <row r="56" spans="1:91" s="7" customFormat="1" ht="16.5" customHeight="1">
      <c r="A56" s="88" t="s">
        <v>84</v>
      </c>
      <c r="B56" s="89"/>
      <c r="C56" s="90"/>
      <c r="D56" s="278" t="s">
        <v>90</v>
      </c>
      <c r="E56" s="278"/>
      <c r="F56" s="278"/>
      <c r="G56" s="278"/>
      <c r="H56" s="278"/>
      <c r="I56" s="91"/>
      <c r="J56" s="278" t="s">
        <v>91</v>
      </c>
      <c r="K56" s="278"/>
      <c r="L56" s="278"/>
      <c r="M56" s="278"/>
      <c r="N56" s="278"/>
      <c r="O56" s="278"/>
      <c r="P56" s="278"/>
      <c r="Q56" s="278"/>
      <c r="R56" s="278"/>
      <c r="S56" s="278"/>
      <c r="T56" s="278"/>
      <c r="U56" s="278"/>
      <c r="V56" s="278"/>
      <c r="W56" s="278"/>
      <c r="X56" s="278"/>
      <c r="Y56" s="278"/>
      <c r="Z56" s="278"/>
      <c r="AA56" s="278"/>
      <c r="AB56" s="278"/>
      <c r="AC56" s="278"/>
      <c r="AD56" s="278"/>
      <c r="AE56" s="278"/>
      <c r="AF56" s="278"/>
      <c r="AG56" s="279">
        <f>'02 - Opatření k zajištění...'!J30</f>
        <v>0</v>
      </c>
      <c r="AH56" s="280"/>
      <c r="AI56" s="280"/>
      <c r="AJ56" s="280"/>
      <c r="AK56" s="280"/>
      <c r="AL56" s="280"/>
      <c r="AM56" s="280"/>
      <c r="AN56" s="279">
        <f>SUM(AG56,AT56)</f>
        <v>0</v>
      </c>
      <c r="AO56" s="280"/>
      <c r="AP56" s="280"/>
      <c r="AQ56" s="92" t="s">
        <v>87</v>
      </c>
      <c r="AR56" s="93"/>
      <c r="AS56" s="94">
        <v>0</v>
      </c>
      <c r="AT56" s="95">
        <f>ROUND(SUM(AV56:AW56),2)</f>
        <v>0</v>
      </c>
      <c r="AU56" s="96">
        <f>'02 - Opatření k zajištění...'!P88</f>
        <v>0</v>
      </c>
      <c r="AV56" s="95">
        <f>'02 - Opatření k zajištění...'!J33</f>
        <v>0</v>
      </c>
      <c r="AW56" s="95">
        <f>'02 - Opatření k zajištění...'!J34</f>
        <v>0</v>
      </c>
      <c r="AX56" s="95">
        <f>'02 - Opatření k zajištění...'!J35</f>
        <v>0</v>
      </c>
      <c r="AY56" s="95">
        <f>'02 - Opatření k zajištění...'!J36</f>
        <v>0</v>
      </c>
      <c r="AZ56" s="95">
        <f>'02 - Opatření k zajištění...'!F33</f>
        <v>0</v>
      </c>
      <c r="BA56" s="95">
        <f>'02 - Opatření k zajištění...'!F34</f>
        <v>0</v>
      </c>
      <c r="BB56" s="95">
        <f>'02 - Opatření k zajištění...'!F35</f>
        <v>0</v>
      </c>
      <c r="BC56" s="95">
        <f>'02 - Opatření k zajištění...'!F36</f>
        <v>0</v>
      </c>
      <c r="BD56" s="97">
        <f>'02 - Opatření k zajištění...'!F37</f>
        <v>0</v>
      </c>
      <c r="BT56" s="98" t="s">
        <v>21</v>
      </c>
      <c r="BV56" s="98" t="s">
        <v>82</v>
      </c>
      <c r="BW56" s="98" t="s">
        <v>92</v>
      </c>
      <c r="BX56" s="98" t="s">
        <v>5</v>
      </c>
      <c r="CL56" s="98" t="s">
        <v>39</v>
      </c>
      <c r="CM56" s="98" t="s">
        <v>89</v>
      </c>
    </row>
    <row r="57" spans="1:91" s="7" customFormat="1" ht="16.5" customHeight="1">
      <c r="A57" s="88" t="s">
        <v>84</v>
      </c>
      <c r="B57" s="89"/>
      <c r="C57" s="90"/>
      <c r="D57" s="278" t="s">
        <v>93</v>
      </c>
      <c r="E57" s="278"/>
      <c r="F57" s="278"/>
      <c r="G57" s="278"/>
      <c r="H57" s="278"/>
      <c r="I57" s="91"/>
      <c r="J57" s="278" t="s">
        <v>94</v>
      </c>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9">
        <f>'03 - Hromosvody'!J30</f>
        <v>0</v>
      </c>
      <c r="AH57" s="280"/>
      <c r="AI57" s="280"/>
      <c r="AJ57" s="280"/>
      <c r="AK57" s="280"/>
      <c r="AL57" s="280"/>
      <c r="AM57" s="280"/>
      <c r="AN57" s="279">
        <f>SUM(AG57,AT57)</f>
        <v>0</v>
      </c>
      <c r="AO57" s="280"/>
      <c r="AP57" s="280"/>
      <c r="AQ57" s="92" t="s">
        <v>87</v>
      </c>
      <c r="AR57" s="93"/>
      <c r="AS57" s="94">
        <v>0</v>
      </c>
      <c r="AT57" s="95">
        <f>ROUND(SUM(AV57:AW57),2)</f>
        <v>0</v>
      </c>
      <c r="AU57" s="96">
        <f>'03 - Hromosvody'!P80</f>
        <v>0</v>
      </c>
      <c r="AV57" s="95">
        <f>'03 - Hromosvody'!J33</f>
        <v>0</v>
      </c>
      <c r="AW57" s="95">
        <f>'03 - Hromosvody'!J34</f>
        <v>0</v>
      </c>
      <c r="AX57" s="95">
        <f>'03 - Hromosvody'!J35</f>
        <v>0</v>
      </c>
      <c r="AY57" s="95">
        <f>'03 - Hromosvody'!J36</f>
        <v>0</v>
      </c>
      <c r="AZ57" s="95">
        <f>'03 - Hromosvody'!F33</f>
        <v>0</v>
      </c>
      <c r="BA57" s="95">
        <f>'03 - Hromosvody'!F34</f>
        <v>0</v>
      </c>
      <c r="BB57" s="95">
        <f>'03 - Hromosvody'!F35</f>
        <v>0</v>
      </c>
      <c r="BC57" s="95">
        <f>'03 - Hromosvody'!F36</f>
        <v>0</v>
      </c>
      <c r="BD57" s="97">
        <f>'03 - Hromosvody'!F37</f>
        <v>0</v>
      </c>
      <c r="BT57" s="98" t="s">
        <v>21</v>
      </c>
      <c r="BV57" s="98" t="s">
        <v>82</v>
      </c>
      <c r="BW57" s="98" t="s">
        <v>95</v>
      </c>
      <c r="BX57" s="98" t="s">
        <v>5</v>
      </c>
      <c r="CL57" s="98" t="s">
        <v>39</v>
      </c>
      <c r="CM57" s="98" t="s">
        <v>89</v>
      </c>
    </row>
    <row r="58" spans="1:91" s="7" customFormat="1" ht="16.5" customHeight="1">
      <c r="A58" s="88" t="s">
        <v>84</v>
      </c>
      <c r="B58" s="89"/>
      <c r="C58" s="90"/>
      <c r="D58" s="278" t="s">
        <v>96</v>
      </c>
      <c r="E58" s="278"/>
      <c r="F58" s="278"/>
      <c r="G58" s="278"/>
      <c r="H58" s="278"/>
      <c r="I58" s="91"/>
      <c r="J58" s="278" t="s">
        <v>97</v>
      </c>
      <c r="K58" s="278"/>
      <c r="L58" s="278"/>
      <c r="M58" s="278"/>
      <c r="N58" s="278"/>
      <c r="O58" s="278"/>
      <c r="P58" s="278"/>
      <c r="Q58" s="278"/>
      <c r="R58" s="278"/>
      <c r="S58" s="278"/>
      <c r="T58" s="278"/>
      <c r="U58" s="278"/>
      <c r="V58" s="278"/>
      <c r="W58" s="278"/>
      <c r="X58" s="278"/>
      <c r="Y58" s="278"/>
      <c r="Z58" s="278"/>
      <c r="AA58" s="278"/>
      <c r="AB58" s="278"/>
      <c r="AC58" s="278"/>
      <c r="AD58" s="278"/>
      <c r="AE58" s="278"/>
      <c r="AF58" s="278"/>
      <c r="AG58" s="279">
        <f>'04 - VRN'!J30</f>
        <v>0</v>
      </c>
      <c r="AH58" s="280"/>
      <c r="AI58" s="280"/>
      <c r="AJ58" s="280"/>
      <c r="AK58" s="280"/>
      <c r="AL58" s="280"/>
      <c r="AM58" s="280"/>
      <c r="AN58" s="279">
        <f>SUM(AG58,AT58)</f>
        <v>0</v>
      </c>
      <c r="AO58" s="280"/>
      <c r="AP58" s="280"/>
      <c r="AQ58" s="92" t="s">
        <v>87</v>
      </c>
      <c r="AR58" s="93"/>
      <c r="AS58" s="99">
        <v>0</v>
      </c>
      <c r="AT58" s="100">
        <f>ROUND(SUM(AV58:AW58),2)</f>
        <v>0</v>
      </c>
      <c r="AU58" s="101">
        <f>'04 - VRN'!P84</f>
        <v>0</v>
      </c>
      <c r="AV58" s="100">
        <f>'04 - VRN'!J33</f>
        <v>0</v>
      </c>
      <c r="AW58" s="100">
        <f>'04 - VRN'!J34</f>
        <v>0</v>
      </c>
      <c r="AX58" s="100">
        <f>'04 - VRN'!J35</f>
        <v>0</v>
      </c>
      <c r="AY58" s="100">
        <f>'04 - VRN'!J36</f>
        <v>0</v>
      </c>
      <c r="AZ58" s="100">
        <f>'04 - VRN'!F33</f>
        <v>0</v>
      </c>
      <c r="BA58" s="100">
        <f>'04 - VRN'!F34</f>
        <v>0</v>
      </c>
      <c r="BB58" s="100">
        <f>'04 - VRN'!F35</f>
        <v>0</v>
      </c>
      <c r="BC58" s="100">
        <f>'04 - VRN'!F36</f>
        <v>0</v>
      </c>
      <c r="BD58" s="102">
        <f>'04 - VRN'!F37</f>
        <v>0</v>
      </c>
      <c r="BT58" s="98" t="s">
        <v>21</v>
      </c>
      <c r="BV58" s="98" t="s">
        <v>82</v>
      </c>
      <c r="BW58" s="98" t="s">
        <v>98</v>
      </c>
      <c r="BX58" s="98" t="s">
        <v>5</v>
      </c>
      <c r="CL58" s="98" t="s">
        <v>39</v>
      </c>
      <c r="CM58" s="98" t="s">
        <v>89</v>
      </c>
    </row>
    <row r="59" spans="1:91" s="2" customFormat="1" ht="30" customHeight="1">
      <c r="A59" s="36"/>
      <c r="B59" s="37"/>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41"/>
      <c r="AS59" s="36"/>
      <c r="AT59" s="36"/>
      <c r="AU59" s="36"/>
      <c r="AV59" s="36"/>
      <c r="AW59" s="36"/>
      <c r="AX59" s="36"/>
      <c r="AY59" s="36"/>
      <c r="AZ59" s="36"/>
      <c r="BA59" s="36"/>
      <c r="BB59" s="36"/>
      <c r="BC59" s="36"/>
      <c r="BD59" s="36"/>
      <c r="BE59" s="36"/>
    </row>
    <row r="60" spans="1:91" s="2" customFormat="1" ht="6.95" customHeight="1">
      <c r="A60" s="36"/>
      <c r="B60" s="49"/>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41"/>
      <c r="AS60" s="36"/>
      <c r="AT60" s="36"/>
      <c r="AU60" s="36"/>
      <c r="AV60" s="36"/>
      <c r="AW60" s="36"/>
      <c r="AX60" s="36"/>
      <c r="AY60" s="36"/>
      <c r="AZ60" s="36"/>
      <c r="BA60" s="36"/>
      <c r="BB60" s="36"/>
      <c r="BC60" s="36"/>
      <c r="BD60" s="36"/>
      <c r="BE60" s="36"/>
    </row>
  </sheetData>
  <sheetProtection algorithmName="SHA-512" hashValue="43bhca8n3xuN8jT9s0Eh12h4E5tcse1c/l4/y1FXoIWnWfnvP6dwrsJvjolwjmFmlIf+F/WmDyPdSsT6fWi2uw==" saltValue="fW4raxM1Tqq3XbJSnNAG7jTKouAJOHtphg0jHrI06592qkVDTH96W1j7+Myrr5nmf/QbN+2OqJZx6MkxlDiJmQ==" spinCount="100000" sheet="1" objects="1" scenarios="1" formatColumns="0" formatRows="0"/>
  <mergeCells count="54">
    <mergeCell ref="AR2:BE2"/>
    <mergeCell ref="AK33:AO33"/>
    <mergeCell ref="L33:P33"/>
    <mergeCell ref="W33:AE33"/>
    <mergeCell ref="AK35:AO35"/>
    <mergeCell ref="X35:AB35"/>
    <mergeCell ref="W31:AE31"/>
    <mergeCell ref="AK31:AO31"/>
    <mergeCell ref="AK32:AO32"/>
    <mergeCell ref="L32:P32"/>
    <mergeCell ref="W32:AE32"/>
    <mergeCell ref="BE5:BE32"/>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58:AP58"/>
    <mergeCell ref="AG58:AM58"/>
    <mergeCell ref="D58:H58"/>
    <mergeCell ref="J58:AF58"/>
    <mergeCell ref="AG54:AM54"/>
    <mergeCell ref="AN54:AP54"/>
    <mergeCell ref="J56:AF56"/>
    <mergeCell ref="D56:H56"/>
    <mergeCell ref="AG56:AM56"/>
    <mergeCell ref="AN56:AP56"/>
    <mergeCell ref="AN57:AP57"/>
    <mergeCell ref="D57:H57"/>
    <mergeCell ref="J57:AF57"/>
    <mergeCell ref="AG57:AM57"/>
    <mergeCell ref="C52:G52"/>
    <mergeCell ref="AG52:AM52"/>
    <mergeCell ref="I52:AF52"/>
    <mergeCell ref="AN52:AP52"/>
    <mergeCell ref="D55:H55"/>
    <mergeCell ref="AG55:AM55"/>
    <mergeCell ref="J55:AF55"/>
    <mergeCell ref="AN55:AP55"/>
    <mergeCell ref="L45:AO45"/>
    <mergeCell ref="AM47:AN47"/>
    <mergeCell ref="AM49:AP49"/>
    <mergeCell ref="AS49:AT51"/>
    <mergeCell ref="AM50:AP50"/>
  </mergeCells>
  <hyperlinks>
    <hyperlink ref="A55" location="'01 - SO-01_Výměna střešní...'!C2" display="/" xr:uid="{00000000-0004-0000-0000-000000000000}"/>
    <hyperlink ref="A56" location="'02 - Opatření k zajištění...'!C2" display="/" xr:uid="{00000000-0004-0000-0000-000001000000}"/>
    <hyperlink ref="A57" location="'03 - Hromosvody'!C2" display="/" xr:uid="{00000000-0004-0000-0000-000002000000}"/>
    <hyperlink ref="A58" location="'04 - VRN'!C2" display="/" xr:uid="{00000000-0004-0000-0000-000003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BM354"/>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2"/>
      <c r="M2" s="302"/>
      <c r="N2" s="302"/>
      <c r="O2" s="302"/>
      <c r="P2" s="302"/>
      <c r="Q2" s="302"/>
      <c r="R2" s="302"/>
      <c r="S2" s="302"/>
      <c r="T2" s="302"/>
      <c r="U2" s="302"/>
      <c r="V2" s="302"/>
      <c r="AT2" s="18" t="s">
        <v>88</v>
      </c>
    </row>
    <row r="3" spans="1:46" s="1" customFormat="1" ht="6.95" customHeight="1">
      <c r="B3" s="103"/>
      <c r="C3" s="104"/>
      <c r="D3" s="104"/>
      <c r="E3" s="104"/>
      <c r="F3" s="104"/>
      <c r="G3" s="104"/>
      <c r="H3" s="104"/>
      <c r="I3" s="104"/>
      <c r="J3" s="104"/>
      <c r="K3" s="104"/>
      <c r="L3" s="21"/>
      <c r="AT3" s="18" t="s">
        <v>89</v>
      </c>
    </row>
    <row r="4" spans="1:46" s="1" customFormat="1" ht="24.95" customHeight="1">
      <c r="B4" s="21"/>
      <c r="D4" s="105" t="s">
        <v>99</v>
      </c>
      <c r="L4" s="21"/>
      <c r="M4" s="106" t="s">
        <v>10</v>
      </c>
      <c r="AT4" s="18" t="s">
        <v>4</v>
      </c>
    </row>
    <row r="5" spans="1:46" s="1" customFormat="1" ht="6.95" customHeight="1">
      <c r="B5" s="21"/>
      <c r="L5" s="21"/>
    </row>
    <row r="6" spans="1:46" s="1" customFormat="1" ht="12" customHeight="1">
      <c r="B6" s="21"/>
      <c r="D6" s="107" t="s">
        <v>16</v>
      </c>
      <c r="L6" s="21"/>
    </row>
    <row r="7" spans="1:46" s="1" customFormat="1" ht="26.25" customHeight="1">
      <c r="B7" s="21"/>
      <c r="E7" s="303" t="str">
        <f>'Rekapitulace stavby'!K6</f>
        <v>Výměna střešní konstrukce tribuny - Sportovní stadion Nový Bydžov (ÚRS 2022 01)</v>
      </c>
      <c r="F7" s="304"/>
      <c r="G7" s="304"/>
      <c r="H7" s="304"/>
      <c r="L7" s="21"/>
    </row>
    <row r="8" spans="1:46" s="2" customFormat="1" ht="12" customHeight="1">
      <c r="A8" s="36"/>
      <c r="B8" s="41"/>
      <c r="C8" s="36"/>
      <c r="D8" s="107" t="s">
        <v>100</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05" t="s">
        <v>101</v>
      </c>
      <c r="F9" s="306"/>
      <c r="G9" s="306"/>
      <c r="H9" s="306"/>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39</v>
      </c>
      <c r="G11" s="36"/>
      <c r="H11" s="36"/>
      <c r="I11" s="107" t="s">
        <v>20</v>
      </c>
      <c r="J11" s="109" t="s">
        <v>39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21. 2. 2022</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102</v>
      </c>
      <c r="F15" s="36"/>
      <c r="G15" s="36"/>
      <c r="H15" s="36"/>
      <c r="I15" s="107" t="s">
        <v>34</v>
      </c>
      <c r="J15" s="109" t="s">
        <v>39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07" t="str">
        <f>'Rekapitulace stavby'!E14</f>
        <v>Vyplň údaj</v>
      </c>
      <c r="F18" s="308"/>
      <c r="G18" s="308"/>
      <c r="H18" s="308"/>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103</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104</v>
      </c>
      <c r="F21" s="36"/>
      <c r="G21" s="36"/>
      <c r="H21" s="36"/>
      <c r="I21" s="107" t="s">
        <v>34</v>
      </c>
      <c r="J21" s="109" t="s">
        <v>105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106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107</v>
      </c>
      <c r="F24" s="36"/>
      <c r="G24" s="36"/>
      <c r="H24" s="36"/>
      <c r="I24" s="107" t="s">
        <v>34</v>
      </c>
      <c r="J24" s="109" t="s">
        <v>39</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71.25" customHeight="1">
      <c r="A27" s="111"/>
      <c r="B27" s="112"/>
      <c r="C27" s="111"/>
      <c r="D27" s="111"/>
      <c r="E27" s="309" t="s">
        <v>45</v>
      </c>
      <c r="F27" s="309"/>
      <c r="G27" s="309"/>
      <c r="H27" s="309"/>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ROUND(J90,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ROUND((SUM(BE90:BE353)),  2)</f>
        <v>0</v>
      </c>
      <c r="G33" s="36"/>
      <c r="H33" s="36"/>
      <c r="I33" s="120">
        <v>0.21</v>
      </c>
      <c r="J33" s="119">
        <f>ROUND(((SUM(BE90:BE353))*I33),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ROUND((SUM(BF90:BF353)),  2)</f>
        <v>0</v>
      </c>
      <c r="G34" s="36"/>
      <c r="H34" s="36"/>
      <c r="I34" s="120">
        <v>0.15</v>
      </c>
      <c r="J34" s="119">
        <f>ROUND(((SUM(BF90:BF353))*I34),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ROUND((SUM(BG90:BG353)),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ROUND((SUM(BH90:BH353)),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ROUND((SUM(BI90:BI353)),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hidden="1"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hidden="1" customHeight="1">
      <c r="A45" s="36"/>
      <c r="B45" s="37"/>
      <c r="C45" s="24" t="s">
        <v>108</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hidden="1"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hidden="1"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26.25" hidden="1" customHeight="1">
      <c r="A48" s="36"/>
      <c r="B48" s="37"/>
      <c r="C48" s="38"/>
      <c r="D48" s="38"/>
      <c r="E48" s="310" t="str">
        <f>E7</f>
        <v>Výměna střešní konstrukce tribuny - Sportovní stadion Nový Bydžov (ÚRS 2022 01)</v>
      </c>
      <c r="F48" s="311"/>
      <c r="G48" s="311"/>
      <c r="H48" s="311"/>
      <c r="I48" s="38"/>
      <c r="J48" s="38"/>
      <c r="K48" s="38"/>
      <c r="L48" s="108"/>
      <c r="S48" s="36"/>
      <c r="T48" s="36"/>
      <c r="U48" s="36"/>
      <c r="V48" s="36"/>
      <c r="W48" s="36"/>
      <c r="X48" s="36"/>
      <c r="Y48" s="36"/>
      <c r="Z48" s="36"/>
      <c r="AA48" s="36"/>
      <c r="AB48" s="36"/>
      <c r="AC48" s="36"/>
      <c r="AD48" s="36"/>
      <c r="AE48" s="36"/>
    </row>
    <row r="49" spans="1:47" s="2" customFormat="1" ht="12" hidden="1" customHeight="1">
      <c r="A49" s="36"/>
      <c r="B49" s="37"/>
      <c r="C49" s="30" t="s">
        <v>100</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hidden="1" customHeight="1">
      <c r="A50" s="36"/>
      <c r="B50" s="37"/>
      <c r="C50" s="38"/>
      <c r="D50" s="38"/>
      <c r="E50" s="263" t="str">
        <f>E9</f>
        <v>01 - SO-01_Výměna střešní konstrukce</v>
      </c>
      <c r="F50" s="312"/>
      <c r="G50" s="312"/>
      <c r="H50" s="312"/>
      <c r="I50" s="38"/>
      <c r="J50" s="38"/>
      <c r="K50" s="38"/>
      <c r="L50" s="108"/>
      <c r="S50" s="36"/>
      <c r="T50" s="36"/>
      <c r="U50" s="36"/>
      <c r="V50" s="36"/>
      <c r="W50" s="36"/>
      <c r="X50" s="36"/>
      <c r="Y50" s="36"/>
      <c r="Z50" s="36"/>
      <c r="AA50" s="36"/>
      <c r="AB50" s="36"/>
      <c r="AC50" s="36"/>
      <c r="AD50" s="36"/>
      <c r="AE50" s="36"/>
    </row>
    <row r="51" spans="1:47" s="2" customFormat="1" ht="6.95" hidden="1"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hidden="1" customHeight="1">
      <c r="A52" s="36"/>
      <c r="B52" s="37"/>
      <c r="C52" s="30" t="s">
        <v>22</v>
      </c>
      <c r="D52" s="38"/>
      <c r="E52" s="38"/>
      <c r="F52" s="28" t="str">
        <f>F12</f>
        <v>Nový Bydžov</v>
      </c>
      <c r="G52" s="38"/>
      <c r="H52" s="38"/>
      <c r="I52" s="30" t="s">
        <v>24</v>
      </c>
      <c r="J52" s="61" t="str">
        <f>IF(J12="","",J12)</f>
        <v>21. 2. 2022</v>
      </c>
      <c r="K52" s="38"/>
      <c r="L52" s="108"/>
      <c r="S52" s="36"/>
      <c r="T52" s="36"/>
      <c r="U52" s="36"/>
      <c r="V52" s="36"/>
      <c r="W52" s="36"/>
      <c r="X52" s="36"/>
      <c r="Y52" s="36"/>
      <c r="Z52" s="36"/>
      <c r="AA52" s="36"/>
      <c r="AB52" s="36"/>
      <c r="AC52" s="36"/>
      <c r="AD52" s="36"/>
      <c r="AE52" s="36"/>
    </row>
    <row r="53" spans="1:47" s="2" customFormat="1" ht="6.95" hidden="1"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40.15" hidden="1" customHeight="1">
      <c r="A54" s="36"/>
      <c r="B54" s="37"/>
      <c r="C54" s="30" t="s">
        <v>30</v>
      </c>
      <c r="D54" s="38"/>
      <c r="E54" s="38"/>
      <c r="F54" s="28" t="str">
        <f>E15</f>
        <v>Město Nový Bydžov, Masarykovo nám. čp. 1, 504 01</v>
      </c>
      <c r="G54" s="38"/>
      <c r="H54" s="38"/>
      <c r="I54" s="30" t="s">
        <v>38</v>
      </c>
      <c r="J54" s="34" t="str">
        <f>E21</f>
        <v xml:space="preserve">OBRSAL architekti s.r.o.,J.Masaryka 179/56, Praha </v>
      </c>
      <c r="K54" s="38"/>
      <c r="L54" s="108"/>
      <c r="S54" s="36"/>
      <c r="T54" s="36"/>
      <c r="U54" s="36"/>
      <c r="V54" s="36"/>
      <c r="W54" s="36"/>
      <c r="X54" s="36"/>
      <c r="Y54" s="36"/>
      <c r="Z54" s="36"/>
      <c r="AA54" s="36"/>
      <c r="AB54" s="36"/>
      <c r="AC54" s="36"/>
      <c r="AD54" s="36"/>
      <c r="AE54" s="36"/>
    </row>
    <row r="55" spans="1:47" s="2" customFormat="1" ht="40.15" hidden="1" customHeight="1">
      <c r="A55" s="36"/>
      <c r="B55" s="37"/>
      <c r="C55" s="30" t="s">
        <v>36</v>
      </c>
      <c r="D55" s="38"/>
      <c r="E55" s="38"/>
      <c r="F55" s="28" t="str">
        <f>IF(E18="","",E18)</f>
        <v>Vyplň údaj</v>
      </c>
      <c r="G55" s="38"/>
      <c r="H55" s="38"/>
      <c r="I55" s="30" t="s">
        <v>42</v>
      </c>
      <c r="J55" s="34" t="str">
        <f>E24</f>
        <v>Ing. Josef Novotný, Revoluční 232, 504 01 N.Bydžov</v>
      </c>
      <c r="K55" s="38"/>
      <c r="L55" s="108"/>
      <c r="S55" s="36"/>
      <c r="T55" s="36"/>
      <c r="U55" s="36"/>
      <c r="V55" s="36"/>
      <c r="W55" s="36"/>
      <c r="X55" s="36"/>
      <c r="Y55" s="36"/>
      <c r="Z55" s="36"/>
      <c r="AA55" s="36"/>
      <c r="AB55" s="36"/>
      <c r="AC55" s="36"/>
      <c r="AD55" s="36"/>
      <c r="AE55" s="36"/>
    </row>
    <row r="56" spans="1:47" s="2" customFormat="1" ht="10.35" hidden="1"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hidden="1" customHeight="1">
      <c r="A57" s="36"/>
      <c r="B57" s="37"/>
      <c r="C57" s="132" t="s">
        <v>109</v>
      </c>
      <c r="D57" s="133"/>
      <c r="E57" s="133"/>
      <c r="F57" s="133"/>
      <c r="G57" s="133"/>
      <c r="H57" s="133"/>
      <c r="I57" s="133"/>
      <c r="J57" s="134" t="s">
        <v>110</v>
      </c>
      <c r="K57" s="133"/>
      <c r="L57" s="108"/>
      <c r="S57" s="36"/>
      <c r="T57" s="36"/>
      <c r="U57" s="36"/>
      <c r="V57" s="36"/>
      <c r="W57" s="36"/>
      <c r="X57" s="36"/>
      <c r="Y57" s="36"/>
      <c r="Z57" s="36"/>
      <c r="AA57" s="36"/>
      <c r="AB57" s="36"/>
      <c r="AC57" s="36"/>
      <c r="AD57" s="36"/>
      <c r="AE57" s="36"/>
    </row>
    <row r="58" spans="1:47" s="2" customFormat="1" ht="10.35" hidden="1"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hidden="1" customHeight="1">
      <c r="A59" s="36"/>
      <c r="B59" s="37"/>
      <c r="C59" s="135" t="s">
        <v>78</v>
      </c>
      <c r="D59" s="38"/>
      <c r="E59" s="38"/>
      <c r="F59" s="38"/>
      <c r="G59" s="38"/>
      <c r="H59" s="38"/>
      <c r="I59" s="38"/>
      <c r="J59" s="79">
        <f>J90</f>
        <v>0</v>
      </c>
      <c r="K59" s="38"/>
      <c r="L59" s="108"/>
      <c r="S59" s="36"/>
      <c r="T59" s="36"/>
      <c r="U59" s="36"/>
      <c r="V59" s="36"/>
      <c r="W59" s="36"/>
      <c r="X59" s="36"/>
      <c r="Y59" s="36"/>
      <c r="Z59" s="36"/>
      <c r="AA59" s="36"/>
      <c r="AB59" s="36"/>
      <c r="AC59" s="36"/>
      <c r="AD59" s="36"/>
      <c r="AE59" s="36"/>
      <c r="AU59" s="18" t="s">
        <v>111</v>
      </c>
    </row>
    <row r="60" spans="1:47" s="9" customFormat="1" ht="24.95" hidden="1" customHeight="1">
      <c r="B60" s="136"/>
      <c r="C60" s="137"/>
      <c r="D60" s="138" t="s">
        <v>112</v>
      </c>
      <c r="E60" s="139"/>
      <c r="F60" s="139"/>
      <c r="G60" s="139"/>
      <c r="H60" s="139"/>
      <c r="I60" s="139"/>
      <c r="J60" s="140">
        <f>J91</f>
        <v>0</v>
      </c>
      <c r="K60" s="137"/>
      <c r="L60" s="141"/>
    </row>
    <row r="61" spans="1:47" s="10" customFormat="1" ht="19.899999999999999" hidden="1" customHeight="1">
      <c r="B61" s="142"/>
      <c r="C61" s="143"/>
      <c r="D61" s="144" t="s">
        <v>113</v>
      </c>
      <c r="E61" s="145"/>
      <c r="F61" s="145"/>
      <c r="G61" s="145"/>
      <c r="H61" s="145"/>
      <c r="I61" s="145"/>
      <c r="J61" s="146">
        <f>J92</f>
        <v>0</v>
      </c>
      <c r="K61" s="143"/>
      <c r="L61" s="147"/>
    </row>
    <row r="62" spans="1:47" s="10" customFormat="1" ht="19.899999999999999" hidden="1" customHeight="1">
      <c r="B62" s="142"/>
      <c r="C62" s="143"/>
      <c r="D62" s="144" t="s">
        <v>114</v>
      </c>
      <c r="E62" s="145"/>
      <c r="F62" s="145"/>
      <c r="G62" s="145"/>
      <c r="H62" s="145"/>
      <c r="I62" s="145"/>
      <c r="J62" s="146">
        <f>J99</f>
        <v>0</v>
      </c>
      <c r="K62" s="143"/>
      <c r="L62" s="147"/>
    </row>
    <row r="63" spans="1:47" s="10" customFormat="1" ht="19.899999999999999" hidden="1" customHeight="1">
      <c r="B63" s="142"/>
      <c r="C63" s="143"/>
      <c r="D63" s="144" t="s">
        <v>115</v>
      </c>
      <c r="E63" s="145"/>
      <c r="F63" s="145"/>
      <c r="G63" s="145"/>
      <c r="H63" s="145"/>
      <c r="I63" s="145"/>
      <c r="J63" s="146">
        <f>J115</f>
        <v>0</v>
      </c>
      <c r="K63" s="143"/>
      <c r="L63" s="147"/>
    </row>
    <row r="64" spans="1:47" s="10" customFormat="1" ht="19.899999999999999" hidden="1" customHeight="1">
      <c r="B64" s="142"/>
      <c r="C64" s="143"/>
      <c r="D64" s="144" t="s">
        <v>116</v>
      </c>
      <c r="E64" s="145"/>
      <c r="F64" s="145"/>
      <c r="G64" s="145"/>
      <c r="H64" s="145"/>
      <c r="I64" s="145"/>
      <c r="J64" s="146">
        <f>J125</f>
        <v>0</v>
      </c>
      <c r="K64" s="143"/>
      <c r="L64" s="147"/>
    </row>
    <row r="65" spans="1:31" s="9" customFormat="1" ht="24.95" hidden="1" customHeight="1">
      <c r="B65" s="136"/>
      <c r="C65" s="137"/>
      <c r="D65" s="138" t="s">
        <v>117</v>
      </c>
      <c r="E65" s="139"/>
      <c r="F65" s="139"/>
      <c r="G65" s="139"/>
      <c r="H65" s="139"/>
      <c r="I65" s="139"/>
      <c r="J65" s="140">
        <f>J129</f>
        <v>0</v>
      </c>
      <c r="K65" s="137"/>
      <c r="L65" s="141"/>
    </row>
    <row r="66" spans="1:31" s="10" customFormat="1" ht="19.899999999999999" hidden="1" customHeight="1">
      <c r="B66" s="142"/>
      <c r="C66" s="143"/>
      <c r="D66" s="144" t="s">
        <v>118</v>
      </c>
      <c r="E66" s="145"/>
      <c r="F66" s="145"/>
      <c r="G66" s="145"/>
      <c r="H66" s="145"/>
      <c r="I66" s="145"/>
      <c r="J66" s="146">
        <f>J130</f>
        <v>0</v>
      </c>
      <c r="K66" s="143"/>
      <c r="L66" s="147"/>
    </row>
    <row r="67" spans="1:31" s="10" customFormat="1" ht="19.899999999999999" hidden="1" customHeight="1">
      <c r="B67" s="142"/>
      <c r="C67" s="143"/>
      <c r="D67" s="144" t="s">
        <v>119</v>
      </c>
      <c r="E67" s="145"/>
      <c r="F67" s="145"/>
      <c r="G67" s="145"/>
      <c r="H67" s="145"/>
      <c r="I67" s="145"/>
      <c r="J67" s="146">
        <f>J181</f>
        <v>0</v>
      </c>
      <c r="K67" s="143"/>
      <c r="L67" s="147"/>
    </row>
    <row r="68" spans="1:31" s="10" customFormat="1" ht="19.899999999999999" hidden="1" customHeight="1">
      <c r="B68" s="142"/>
      <c r="C68" s="143"/>
      <c r="D68" s="144" t="s">
        <v>120</v>
      </c>
      <c r="E68" s="145"/>
      <c r="F68" s="145"/>
      <c r="G68" s="145"/>
      <c r="H68" s="145"/>
      <c r="I68" s="145"/>
      <c r="J68" s="146">
        <f>J282</f>
        <v>0</v>
      </c>
      <c r="K68" s="143"/>
      <c r="L68" s="147"/>
    </row>
    <row r="69" spans="1:31" s="10" customFormat="1" ht="19.899999999999999" hidden="1" customHeight="1">
      <c r="B69" s="142"/>
      <c r="C69" s="143"/>
      <c r="D69" s="144" t="s">
        <v>121</v>
      </c>
      <c r="E69" s="145"/>
      <c r="F69" s="145"/>
      <c r="G69" s="145"/>
      <c r="H69" s="145"/>
      <c r="I69" s="145"/>
      <c r="J69" s="146">
        <f>J320</f>
        <v>0</v>
      </c>
      <c r="K69" s="143"/>
      <c r="L69" s="147"/>
    </row>
    <row r="70" spans="1:31" s="10" customFormat="1" ht="19.899999999999999" hidden="1" customHeight="1">
      <c r="B70" s="142"/>
      <c r="C70" s="143"/>
      <c r="D70" s="144" t="s">
        <v>122</v>
      </c>
      <c r="E70" s="145"/>
      <c r="F70" s="145"/>
      <c r="G70" s="145"/>
      <c r="H70" s="145"/>
      <c r="I70" s="145"/>
      <c r="J70" s="146">
        <f>J340</f>
        <v>0</v>
      </c>
      <c r="K70" s="143"/>
      <c r="L70" s="147"/>
    </row>
    <row r="71" spans="1:31" s="2" customFormat="1" ht="21.75" hidden="1" customHeight="1">
      <c r="A71" s="36"/>
      <c r="B71" s="37"/>
      <c r="C71" s="38"/>
      <c r="D71" s="38"/>
      <c r="E71" s="38"/>
      <c r="F71" s="38"/>
      <c r="G71" s="38"/>
      <c r="H71" s="38"/>
      <c r="I71" s="38"/>
      <c r="J71" s="38"/>
      <c r="K71" s="38"/>
      <c r="L71" s="108"/>
      <c r="S71" s="36"/>
      <c r="T71" s="36"/>
      <c r="U71" s="36"/>
      <c r="V71" s="36"/>
      <c r="W71" s="36"/>
      <c r="X71" s="36"/>
      <c r="Y71" s="36"/>
      <c r="Z71" s="36"/>
      <c r="AA71" s="36"/>
      <c r="AB71" s="36"/>
      <c r="AC71" s="36"/>
      <c r="AD71" s="36"/>
      <c r="AE71" s="36"/>
    </row>
    <row r="72" spans="1:31" s="2" customFormat="1" ht="6.95" hidden="1" customHeight="1">
      <c r="A72" s="36"/>
      <c r="B72" s="49"/>
      <c r="C72" s="50"/>
      <c r="D72" s="50"/>
      <c r="E72" s="50"/>
      <c r="F72" s="50"/>
      <c r="G72" s="50"/>
      <c r="H72" s="50"/>
      <c r="I72" s="50"/>
      <c r="J72" s="50"/>
      <c r="K72" s="50"/>
      <c r="L72" s="108"/>
      <c r="S72" s="36"/>
      <c r="T72" s="36"/>
      <c r="U72" s="36"/>
      <c r="V72" s="36"/>
      <c r="W72" s="36"/>
      <c r="X72" s="36"/>
      <c r="Y72" s="36"/>
      <c r="Z72" s="36"/>
      <c r="AA72" s="36"/>
      <c r="AB72" s="36"/>
      <c r="AC72" s="36"/>
      <c r="AD72" s="36"/>
      <c r="AE72" s="36"/>
    </row>
    <row r="73" spans="1:31" ht="11.25" hidden="1"/>
    <row r="74" spans="1:31" ht="11.25" hidden="1"/>
    <row r="75" spans="1:31" ht="11.25" hidden="1"/>
    <row r="76" spans="1:31" s="2" customFormat="1" ht="6.95" customHeight="1">
      <c r="A76" s="36"/>
      <c r="B76" s="51"/>
      <c r="C76" s="52"/>
      <c r="D76" s="52"/>
      <c r="E76" s="52"/>
      <c r="F76" s="52"/>
      <c r="G76" s="52"/>
      <c r="H76" s="52"/>
      <c r="I76" s="52"/>
      <c r="J76" s="52"/>
      <c r="K76" s="52"/>
      <c r="L76" s="108"/>
      <c r="S76" s="36"/>
      <c r="T76" s="36"/>
      <c r="U76" s="36"/>
      <c r="V76" s="36"/>
      <c r="W76" s="36"/>
      <c r="X76" s="36"/>
      <c r="Y76" s="36"/>
      <c r="Z76" s="36"/>
      <c r="AA76" s="36"/>
      <c r="AB76" s="36"/>
      <c r="AC76" s="36"/>
      <c r="AD76" s="36"/>
      <c r="AE76" s="36"/>
    </row>
    <row r="77" spans="1:31" s="2" customFormat="1" ht="24.95" customHeight="1">
      <c r="A77" s="36"/>
      <c r="B77" s="37"/>
      <c r="C77" s="24" t="s">
        <v>123</v>
      </c>
      <c r="D77" s="38"/>
      <c r="E77" s="38"/>
      <c r="F77" s="38"/>
      <c r="G77" s="38"/>
      <c r="H77" s="38"/>
      <c r="I77" s="38"/>
      <c r="J77" s="38"/>
      <c r="K77" s="38"/>
      <c r="L77" s="108"/>
      <c r="S77" s="36"/>
      <c r="T77" s="36"/>
      <c r="U77" s="36"/>
      <c r="V77" s="36"/>
      <c r="W77" s="36"/>
      <c r="X77" s="36"/>
      <c r="Y77" s="36"/>
      <c r="Z77" s="36"/>
      <c r="AA77" s="36"/>
      <c r="AB77" s="36"/>
      <c r="AC77" s="36"/>
      <c r="AD77" s="36"/>
      <c r="AE77" s="36"/>
    </row>
    <row r="78" spans="1:31" s="2" customFormat="1" ht="6.95" customHeight="1">
      <c r="A78" s="36"/>
      <c r="B78" s="37"/>
      <c r="C78" s="38"/>
      <c r="D78" s="38"/>
      <c r="E78" s="38"/>
      <c r="F78" s="38"/>
      <c r="G78" s="38"/>
      <c r="H78" s="38"/>
      <c r="I78" s="38"/>
      <c r="J78" s="38"/>
      <c r="K78" s="38"/>
      <c r="L78" s="108"/>
      <c r="S78" s="36"/>
      <c r="T78" s="36"/>
      <c r="U78" s="36"/>
      <c r="V78" s="36"/>
      <c r="W78" s="36"/>
      <c r="X78" s="36"/>
      <c r="Y78" s="36"/>
      <c r="Z78" s="36"/>
      <c r="AA78" s="36"/>
      <c r="AB78" s="36"/>
      <c r="AC78" s="36"/>
      <c r="AD78" s="36"/>
      <c r="AE78" s="36"/>
    </row>
    <row r="79" spans="1:31" s="2" customFormat="1" ht="12" customHeight="1">
      <c r="A79" s="36"/>
      <c r="B79" s="37"/>
      <c r="C79" s="30" t="s">
        <v>16</v>
      </c>
      <c r="D79" s="38"/>
      <c r="E79" s="38"/>
      <c r="F79" s="38"/>
      <c r="G79" s="38"/>
      <c r="H79" s="38"/>
      <c r="I79" s="38"/>
      <c r="J79" s="38"/>
      <c r="K79" s="38"/>
      <c r="L79" s="108"/>
      <c r="S79" s="36"/>
      <c r="T79" s="36"/>
      <c r="U79" s="36"/>
      <c r="V79" s="36"/>
      <c r="W79" s="36"/>
      <c r="X79" s="36"/>
      <c r="Y79" s="36"/>
      <c r="Z79" s="36"/>
      <c r="AA79" s="36"/>
      <c r="AB79" s="36"/>
      <c r="AC79" s="36"/>
      <c r="AD79" s="36"/>
      <c r="AE79" s="36"/>
    </row>
    <row r="80" spans="1:31" s="2" customFormat="1" ht="26.25" customHeight="1">
      <c r="A80" s="36"/>
      <c r="B80" s="37"/>
      <c r="C80" s="38"/>
      <c r="D80" s="38"/>
      <c r="E80" s="310" t="str">
        <f>E7</f>
        <v>Výměna střešní konstrukce tribuny - Sportovní stadion Nový Bydžov (ÚRS 2022 01)</v>
      </c>
      <c r="F80" s="311"/>
      <c r="G80" s="311"/>
      <c r="H80" s="311"/>
      <c r="I80" s="38"/>
      <c r="J80" s="38"/>
      <c r="K80" s="38"/>
      <c r="L80" s="108"/>
      <c r="S80" s="36"/>
      <c r="T80" s="36"/>
      <c r="U80" s="36"/>
      <c r="V80" s="36"/>
      <c r="W80" s="36"/>
      <c r="X80" s="36"/>
      <c r="Y80" s="36"/>
      <c r="Z80" s="36"/>
      <c r="AA80" s="36"/>
      <c r="AB80" s="36"/>
      <c r="AC80" s="36"/>
      <c r="AD80" s="36"/>
      <c r="AE80" s="36"/>
    </row>
    <row r="81" spans="1:65" s="2" customFormat="1" ht="12" customHeight="1">
      <c r="A81" s="36"/>
      <c r="B81" s="37"/>
      <c r="C81" s="30" t="s">
        <v>100</v>
      </c>
      <c r="D81" s="38"/>
      <c r="E81" s="38"/>
      <c r="F81" s="38"/>
      <c r="G81" s="38"/>
      <c r="H81" s="38"/>
      <c r="I81" s="38"/>
      <c r="J81" s="38"/>
      <c r="K81" s="38"/>
      <c r="L81" s="108"/>
      <c r="S81" s="36"/>
      <c r="T81" s="36"/>
      <c r="U81" s="36"/>
      <c r="V81" s="36"/>
      <c r="W81" s="36"/>
      <c r="X81" s="36"/>
      <c r="Y81" s="36"/>
      <c r="Z81" s="36"/>
      <c r="AA81" s="36"/>
      <c r="AB81" s="36"/>
      <c r="AC81" s="36"/>
      <c r="AD81" s="36"/>
      <c r="AE81" s="36"/>
    </row>
    <row r="82" spans="1:65" s="2" customFormat="1" ht="16.5" customHeight="1">
      <c r="A82" s="36"/>
      <c r="B82" s="37"/>
      <c r="C82" s="38"/>
      <c r="D82" s="38"/>
      <c r="E82" s="263" t="str">
        <f>E9</f>
        <v>01 - SO-01_Výměna střešní konstrukce</v>
      </c>
      <c r="F82" s="312"/>
      <c r="G82" s="312"/>
      <c r="H82" s="312"/>
      <c r="I82" s="38"/>
      <c r="J82" s="38"/>
      <c r="K82" s="38"/>
      <c r="L82" s="108"/>
      <c r="S82" s="36"/>
      <c r="T82" s="36"/>
      <c r="U82" s="36"/>
      <c r="V82" s="36"/>
      <c r="W82" s="36"/>
      <c r="X82" s="36"/>
      <c r="Y82" s="36"/>
      <c r="Z82" s="36"/>
      <c r="AA82" s="36"/>
      <c r="AB82" s="36"/>
      <c r="AC82" s="36"/>
      <c r="AD82" s="36"/>
      <c r="AE82" s="36"/>
    </row>
    <row r="83" spans="1:65" s="2" customFormat="1" ht="6.95" customHeight="1">
      <c r="A83" s="36"/>
      <c r="B83" s="37"/>
      <c r="C83" s="38"/>
      <c r="D83" s="38"/>
      <c r="E83" s="38"/>
      <c r="F83" s="38"/>
      <c r="G83" s="38"/>
      <c r="H83" s="38"/>
      <c r="I83" s="38"/>
      <c r="J83" s="38"/>
      <c r="K83" s="38"/>
      <c r="L83" s="108"/>
      <c r="S83" s="36"/>
      <c r="T83" s="36"/>
      <c r="U83" s="36"/>
      <c r="V83" s="36"/>
      <c r="W83" s="36"/>
      <c r="X83" s="36"/>
      <c r="Y83" s="36"/>
      <c r="Z83" s="36"/>
      <c r="AA83" s="36"/>
      <c r="AB83" s="36"/>
      <c r="AC83" s="36"/>
      <c r="AD83" s="36"/>
      <c r="AE83" s="36"/>
    </row>
    <row r="84" spans="1:65" s="2" customFormat="1" ht="12" customHeight="1">
      <c r="A84" s="36"/>
      <c r="B84" s="37"/>
      <c r="C84" s="30" t="s">
        <v>22</v>
      </c>
      <c r="D84" s="38"/>
      <c r="E84" s="38"/>
      <c r="F84" s="28" t="str">
        <f>F12</f>
        <v>Nový Bydžov</v>
      </c>
      <c r="G84" s="38"/>
      <c r="H84" s="38"/>
      <c r="I84" s="30" t="s">
        <v>24</v>
      </c>
      <c r="J84" s="61" t="str">
        <f>IF(J12="","",J12)</f>
        <v>21. 2. 2022</v>
      </c>
      <c r="K84" s="38"/>
      <c r="L84" s="108"/>
      <c r="S84" s="36"/>
      <c r="T84" s="36"/>
      <c r="U84" s="36"/>
      <c r="V84" s="36"/>
      <c r="W84" s="36"/>
      <c r="X84" s="36"/>
      <c r="Y84" s="36"/>
      <c r="Z84" s="36"/>
      <c r="AA84" s="36"/>
      <c r="AB84" s="36"/>
      <c r="AC84" s="36"/>
      <c r="AD84" s="36"/>
      <c r="AE84" s="36"/>
    </row>
    <row r="85" spans="1:65" s="2" customFormat="1" ht="6.95" customHeight="1">
      <c r="A85" s="36"/>
      <c r="B85" s="37"/>
      <c r="C85" s="38"/>
      <c r="D85" s="38"/>
      <c r="E85" s="38"/>
      <c r="F85" s="38"/>
      <c r="G85" s="38"/>
      <c r="H85" s="38"/>
      <c r="I85" s="38"/>
      <c r="J85" s="38"/>
      <c r="K85" s="38"/>
      <c r="L85" s="108"/>
      <c r="S85" s="36"/>
      <c r="T85" s="36"/>
      <c r="U85" s="36"/>
      <c r="V85" s="36"/>
      <c r="W85" s="36"/>
      <c r="X85" s="36"/>
      <c r="Y85" s="36"/>
      <c r="Z85" s="36"/>
      <c r="AA85" s="36"/>
      <c r="AB85" s="36"/>
      <c r="AC85" s="36"/>
      <c r="AD85" s="36"/>
      <c r="AE85" s="36"/>
    </row>
    <row r="86" spans="1:65" s="2" customFormat="1" ht="40.15" customHeight="1">
      <c r="A86" s="36"/>
      <c r="B86" s="37"/>
      <c r="C86" s="30" t="s">
        <v>30</v>
      </c>
      <c r="D86" s="38"/>
      <c r="E86" s="38"/>
      <c r="F86" s="28" t="str">
        <f>E15</f>
        <v>Město Nový Bydžov, Masarykovo nám. čp. 1, 504 01</v>
      </c>
      <c r="G86" s="38"/>
      <c r="H86" s="38"/>
      <c r="I86" s="30" t="s">
        <v>38</v>
      </c>
      <c r="J86" s="34" t="str">
        <f>E21</f>
        <v xml:space="preserve">OBRSAL architekti s.r.o.,J.Masaryka 179/56, Praha </v>
      </c>
      <c r="K86" s="38"/>
      <c r="L86" s="108"/>
      <c r="S86" s="36"/>
      <c r="T86" s="36"/>
      <c r="U86" s="36"/>
      <c r="V86" s="36"/>
      <c r="W86" s="36"/>
      <c r="X86" s="36"/>
      <c r="Y86" s="36"/>
      <c r="Z86" s="36"/>
      <c r="AA86" s="36"/>
      <c r="AB86" s="36"/>
      <c r="AC86" s="36"/>
      <c r="AD86" s="36"/>
      <c r="AE86" s="36"/>
    </row>
    <row r="87" spans="1:65" s="2" customFormat="1" ht="40.15" customHeight="1">
      <c r="A87" s="36"/>
      <c r="B87" s="37"/>
      <c r="C87" s="30" t="s">
        <v>36</v>
      </c>
      <c r="D87" s="38"/>
      <c r="E87" s="38"/>
      <c r="F87" s="28" t="str">
        <f>IF(E18="","",E18)</f>
        <v>Vyplň údaj</v>
      </c>
      <c r="G87" s="38"/>
      <c r="H87" s="38"/>
      <c r="I87" s="30" t="s">
        <v>42</v>
      </c>
      <c r="J87" s="34" t="str">
        <f>E24</f>
        <v>Ing. Josef Novotný, Revoluční 232, 504 01 N.Bydžov</v>
      </c>
      <c r="K87" s="38"/>
      <c r="L87" s="108"/>
      <c r="S87" s="36"/>
      <c r="T87" s="36"/>
      <c r="U87" s="36"/>
      <c r="V87" s="36"/>
      <c r="W87" s="36"/>
      <c r="X87" s="36"/>
      <c r="Y87" s="36"/>
      <c r="Z87" s="36"/>
      <c r="AA87" s="36"/>
      <c r="AB87" s="36"/>
      <c r="AC87" s="36"/>
      <c r="AD87" s="36"/>
      <c r="AE87" s="36"/>
    </row>
    <row r="88" spans="1:65" s="2" customFormat="1" ht="10.35" customHeight="1">
      <c r="A88" s="36"/>
      <c r="B88" s="37"/>
      <c r="C88" s="38"/>
      <c r="D88" s="38"/>
      <c r="E88" s="38"/>
      <c r="F88" s="38"/>
      <c r="G88" s="38"/>
      <c r="H88" s="38"/>
      <c r="I88" s="38"/>
      <c r="J88" s="38"/>
      <c r="K88" s="38"/>
      <c r="L88" s="108"/>
      <c r="S88" s="36"/>
      <c r="T88" s="36"/>
      <c r="U88" s="36"/>
      <c r="V88" s="36"/>
      <c r="W88" s="36"/>
      <c r="X88" s="36"/>
      <c r="Y88" s="36"/>
      <c r="Z88" s="36"/>
      <c r="AA88" s="36"/>
      <c r="AB88" s="36"/>
      <c r="AC88" s="36"/>
      <c r="AD88" s="36"/>
      <c r="AE88" s="36"/>
    </row>
    <row r="89" spans="1:65" s="11" customFormat="1" ht="29.25" customHeight="1">
      <c r="A89" s="148"/>
      <c r="B89" s="149"/>
      <c r="C89" s="150" t="s">
        <v>124</v>
      </c>
      <c r="D89" s="151" t="s">
        <v>65</v>
      </c>
      <c r="E89" s="151" t="s">
        <v>61</v>
      </c>
      <c r="F89" s="151" t="s">
        <v>62</v>
      </c>
      <c r="G89" s="151" t="s">
        <v>125</v>
      </c>
      <c r="H89" s="151" t="s">
        <v>126</v>
      </c>
      <c r="I89" s="151" t="s">
        <v>127</v>
      </c>
      <c r="J89" s="152" t="s">
        <v>110</v>
      </c>
      <c r="K89" s="153" t="s">
        <v>128</v>
      </c>
      <c r="L89" s="154"/>
      <c r="M89" s="70" t="s">
        <v>39</v>
      </c>
      <c r="N89" s="71" t="s">
        <v>50</v>
      </c>
      <c r="O89" s="71" t="s">
        <v>129</v>
      </c>
      <c r="P89" s="71" t="s">
        <v>130</v>
      </c>
      <c r="Q89" s="71" t="s">
        <v>131</v>
      </c>
      <c r="R89" s="71" t="s">
        <v>132</v>
      </c>
      <c r="S89" s="71" t="s">
        <v>133</v>
      </c>
      <c r="T89" s="72" t="s">
        <v>134</v>
      </c>
      <c r="U89" s="148"/>
      <c r="V89" s="148"/>
      <c r="W89" s="148"/>
      <c r="X89" s="148"/>
      <c r="Y89" s="148"/>
      <c r="Z89" s="148"/>
      <c r="AA89" s="148"/>
      <c r="AB89" s="148"/>
      <c r="AC89" s="148"/>
      <c r="AD89" s="148"/>
      <c r="AE89" s="148"/>
    </row>
    <row r="90" spans="1:65" s="2" customFormat="1" ht="22.9" customHeight="1">
      <c r="A90" s="36"/>
      <c r="B90" s="37"/>
      <c r="C90" s="77" t="s">
        <v>135</v>
      </c>
      <c r="D90" s="38"/>
      <c r="E90" s="38"/>
      <c r="F90" s="38"/>
      <c r="G90" s="38"/>
      <c r="H90" s="38"/>
      <c r="I90" s="38"/>
      <c r="J90" s="155">
        <f>BK90</f>
        <v>0</v>
      </c>
      <c r="K90" s="38"/>
      <c r="L90" s="41"/>
      <c r="M90" s="73"/>
      <c r="N90" s="156"/>
      <c r="O90" s="74"/>
      <c r="P90" s="157">
        <f>P91+P129</f>
        <v>0</v>
      </c>
      <c r="Q90" s="74"/>
      <c r="R90" s="157">
        <f>R91+R129</f>
        <v>83.142943950000003</v>
      </c>
      <c r="S90" s="74"/>
      <c r="T90" s="158">
        <f>T91+T129</f>
        <v>56.116769579999996</v>
      </c>
      <c r="U90" s="36"/>
      <c r="V90" s="36"/>
      <c r="W90" s="36"/>
      <c r="X90" s="36"/>
      <c r="Y90" s="36"/>
      <c r="Z90" s="36"/>
      <c r="AA90" s="36"/>
      <c r="AB90" s="36"/>
      <c r="AC90" s="36"/>
      <c r="AD90" s="36"/>
      <c r="AE90" s="36"/>
      <c r="AT90" s="18" t="s">
        <v>79</v>
      </c>
      <c r="AU90" s="18" t="s">
        <v>111</v>
      </c>
      <c r="BK90" s="159">
        <f>BK91+BK129</f>
        <v>0</v>
      </c>
    </row>
    <row r="91" spans="1:65" s="12" customFormat="1" ht="25.9" customHeight="1">
      <c r="B91" s="160"/>
      <c r="C91" s="161"/>
      <c r="D91" s="162" t="s">
        <v>79</v>
      </c>
      <c r="E91" s="163" t="s">
        <v>136</v>
      </c>
      <c r="F91" s="163" t="s">
        <v>137</v>
      </c>
      <c r="G91" s="161"/>
      <c r="H91" s="161"/>
      <c r="I91" s="164"/>
      <c r="J91" s="165">
        <f>BK91</f>
        <v>0</v>
      </c>
      <c r="K91" s="161"/>
      <c r="L91" s="166"/>
      <c r="M91" s="167"/>
      <c r="N91" s="168"/>
      <c r="O91" s="168"/>
      <c r="P91" s="169">
        <f>P92+P99+P115+P125</f>
        <v>0</v>
      </c>
      <c r="Q91" s="168"/>
      <c r="R91" s="169">
        <f>R92+R99+R115+R125</f>
        <v>21.544216689999999</v>
      </c>
      <c r="S91" s="168"/>
      <c r="T91" s="170">
        <f>T92+T99+T115+T125</f>
        <v>40.172199999999997</v>
      </c>
      <c r="AR91" s="171" t="s">
        <v>21</v>
      </c>
      <c r="AT91" s="172" t="s">
        <v>79</v>
      </c>
      <c r="AU91" s="172" t="s">
        <v>80</v>
      </c>
      <c r="AY91" s="171" t="s">
        <v>138</v>
      </c>
      <c r="BK91" s="173">
        <f>BK92+BK99+BK115+BK125</f>
        <v>0</v>
      </c>
    </row>
    <row r="92" spans="1:65" s="12" customFormat="1" ht="22.9" customHeight="1">
      <c r="B92" s="160"/>
      <c r="C92" s="161"/>
      <c r="D92" s="162" t="s">
        <v>79</v>
      </c>
      <c r="E92" s="174" t="s">
        <v>139</v>
      </c>
      <c r="F92" s="174" t="s">
        <v>140</v>
      </c>
      <c r="G92" s="161"/>
      <c r="H92" s="161"/>
      <c r="I92" s="164"/>
      <c r="J92" s="175">
        <f>BK92</f>
        <v>0</v>
      </c>
      <c r="K92" s="161"/>
      <c r="L92" s="166"/>
      <c r="M92" s="167"/>
      <c r="N92" s="168"/>
      <c r="O92" s="168"/>
      <c r="P92" s="169">
        <f>SUM(P93:P98)</f>
        <v>0</v>
      </c>
      <c r="Q92" s="168"/>
      <c r="R92" s="169">
        <f>SUM(R93:R98)</f>
        <v>21.522656689999998</v>
      </c>
      <c r="S92" s="168"/>
      <c r="T92" s="170">
        <f>SUM(T93:T98)</f>
        <v>0</v>
      </c>
      <c r="AR92" s="171" t="s">
        <v>21</v>
      </c>
      <c r="AT92" s="172" t="s">
        <v>79</v>
      </c>
      <c r="AU92" s="172" t="s">
        <v>21</v>
      </c>
      <c r="AY92" s="171" t="s">
        <v>138</v>
      </c>
      <c r="BK92" s="173">
        <f>SUM(BK93:BK98)</f>
        <v>0</v>
      </c>
    </row>
    <row r="93" spans="1:65" s="2" customFormat="1" ht="16.5" customHeight="1">
      <c r="A93" s="36"/>
      <c r="B93" s="37"/>
      <c r="C93" s="176" t="s">
        <v>21</v>
      </c>
      <c r="D93" s="176" t="s">
        <v>141</v>
      </c>
      <c r="E93" s="177" t="s">
        <v>142</v>
      </c>
      <c r="F93" s="178" t="s">
        <v>143</v>
      </c>
      <c r="G93" s="179" t="s">
        <v>144</v>
      </c>
      <c r="H93" s="180">
        <v>8.1679999999999993</v>
      </c>
      <c r="I93" s="181"/>
      <c r="J93" s="182">
        <f>ROUND(I93*H93,2)</f>
        <v>0</v>
      </c>
      <c r="K93" s="183"/>
      <c r="L93" s="41"/>
      <c r="M93" s="184" t="s">
        <v>39</v>
      </c>
      <c r="N93" s="185" t="s">
        <v>51</v>
      </c>
      <c r="O93" s="66"/>
      <c r="P93" s="186">
        <f>O93*H93</f>
        <v>0</v>
      </c>
      <c r="Q93" s="186">
        <v>2.5019800000000001</v>
      </c>
      <c r="R93" s="186">
        <f>Q93*H93</f>
        <v>20.436172639999999</v>
      </c>
      <c r="S93" s="186">
        <v>0</v>
      </c>
      <c r="T93" s="187">
        <f>S93*H93</f>
        <v>0</v>
      </c>
      <c r="U93" s="36"/>
      <c r="V93" s="36"/>
      <c r="W93" s="36"/>
      <c r="X93" s="36"/>
      <c r="Y93" s="36"/>
      <c r="Z93" s="36"/>
      <c r="AA93" s="36"/>
      <c r="AB93" s="36"/>
      <c r="AC93" s="36"/>
      <c r="AD93" s="36"/>
      <c r="AE93" s="36"/>
      <c r="AR93" s="188" t="s">
        <v>139</v>
      </c>
      <c r="AT93" s="188" t="s">
        <v>141</v>
      </c>
      <c r="AU93" s="188" t="s">
        <v>89</v>
      </c>
      <c r="AY93" s="18" t="s">
        <v>138</v>
      </c>
      <c r="BE93" s="189">
        <f>IF(N93="základní",J93,0)</f>
        <v>0</v>
      </c>
      <c r="BF93" s="189">
        <f>IF(N93="snížená",J93,0)</f>
        <v>0</v>
      </c>
      <c r="BG93" s="189">
        <f>IF(N93="zákl. přenesená",J93,0)</f>
        <v>0</v>
      </c>
      <c r="BH93" s="189">
        <f>IF(N93="sníž. přenesená",J93,0)</f>
        <v>0</v>
      </c>
      <c r="BI93" s="189">
        <f>IF(N93="nulová",J93,0)</f>
        <v>0</v>
      </c>
      <c r="BJ93" s="18" t="s">
        <v>21</v>
      </c>
      <c r="BK93" s="189">
        <f>ROUND(I93*H93,2)</f>
        <v>0</v>
      </c>
      <c r="BL93" s="18" t="s">
        <v>139</v>
      </c>
      <c r="BM93" s="188" t="s">
        <v>145</v>
      </c>
    </row>
    <row r="94" spans="1:65" s="2" customFormat="1" ht="16.5" customHeight="1">
      <c r="A94" s="36"/>
      <c r="B94" s="37"/>
      <c r="C94" s="176" t="s">
        <v>89</v>
      </c>
      <c r="D94" s="176" t="s">
        <v>141</v>
      </c>
      <c r="E94" s="177" t="s">
        <v>146</v>
      </c>
      <c r="F94" s="178" t="s">
        <v>147</v>
      </c>
      <c r="G94" s="179" t="s">
        <v>148</v>
      </c>
      <c r="H94" s="180">
        <v>54.27</v>
      </c>
      <c r="I94" s="181"/>
      <c r="J94" s="182">
        <f>ROUND(I94*H94,2)</f>
        <v>0</v>
      </c>
      <c r="K94" s="183"/>
      <c r="L94" s="41"/>
      <c r="M94" s="184" t="s">
        <v>39</v>
      </c>
      <c r="N94" s="185" t="s">
        <v>51</v>
      </c>
      <c r="O94" s="66"/>
      <c r="P94" s="186">
        <f>O94*H94</f>
        <v>0</v>
      </c>
      <c r="Q94" s="186">
        <v>5.7600000000000004E-3</v>
      </c>
      <c r="R94" s="186">
        <f>Q94*H94</f>
        <v>0.31259520000000002</v>
      </c>
      <c r="S94" s="186">
        <v>0</v>
      </c>
      <c r="T94" s="187">
        <f>S94*H94</f>
        <v>0</v>
      </c>
      <c r="U94" s="36"/>
      <c r="V94" s="36"/>
      <c r="W94" s="36"/>
      <c r="X94" s="36"/>
      <c r="Y94" s="36"/>
      <c r="Z94" s="36"/>
      <c r="AA94" s="36"/>
      <c r="AB94" s="36"/>
      <c r="AC94" s="36"/>
      <c r="AD94" s="36"/>
      <c r="AE94" s="36"/>
      <c r="AR94" s="188" t="s">
        <v>139</v>
      </c>
      <c r="AT94" s="188" t="s">
        <v>141</v>
      </c>
      <c r="AU94" s="188" t="s">
        <v>89</v>
      </c>
      <c r="AY94" s="18" t="s">
        <v>138</v>
      </c>
      <c r="BE94" s="189">
        <f>IF(N94="základní",J94,0)</f>
        <v>0</v>
      </c>
      <c r="BF94" s="189">
        <f>IF(N94="snížená",J94,0)</f>
        <v>0</v>
      </c>
      <c r="BG94" s="189">
        <f>IF(N94="zákl. přenesená",J94,0)</f>
        <v>0</v>
      </c>
      <c r="BH94" s="189">
        <f>IF(N94="sníž. přenesená",J94,0)</f>
        <v>0</v>
      </c>
      <c r="BI94" s="189">
        <f>IF(N94="nulová",J94,0)</f>
        <v>0</v>
      </c>
      <c r="BJ94" s="18" t="s">
        <v>21</v>
      </c>
      <c r="BK94" s="189">
        <f>ROUND(I94*H94,2)</f>
        <v>0</v>
      </c>
      <c r="BL94" s="18" t="s">
        <v>139</v>
      </c>
      <c r="BM94" s="188" t="s">
        <v>149</v>
      </c>
    </row>
    <row r="95" spans="1:65" s="13" customFormat="1" ht="11.25">
      <c r="B95" s="190"/>
      <c r="C95" s="191"/>
      <c r="D95" s="192" t="s">
        <v>150</v>
      </c>
      <c r="E95" s="193" t="s">
        <v>39</v>
      </c>
      <c r="F95" s="194" t="s">
        <v>151</v>
      </c>
      <c r="G95" s="191"/>
      <c r="H95" s="195">
        <v>54.27</v>
      </c>
      <c r="I95" s="196"/>
      <c r="J95" s="191"/>
      <c r="K95" s="191"/>
      <c r="L95" s="197"/>
      <c r="M95" s="198"/>
      <c r="N95" s="199"/>
      <c r="O95" s="199"/>
      <c r="P95" s="199"/>
      <c r="Q95" s="199"/>
      <c r="R95" s="199"/>
      <c r="S95" s="199"/>
      <c r="T95" s="200"/>
      <c r="AT95" s="201" t="s">
        <v>150</v>
      </c>
      <c r="AU95" s="201" t="s">
        <v>89</v>
      </c>
      <c r="AV95" s="13" t="s">
        <v>89</v>
      </c>
      <c r="AW95" s="13" t="s">
        <v>41</v>
      </c>
      <c r="AX95" s="13" t="s">
        <v>80</v>
      </c>
      <c r="AY95" s="201" t="s">
        <v>138</v>
      </c>
    </row>
    <row r="96" spans="1:65" s="14" customFormat="1" ht="11.25">
      <c r="B96" s="202"/>
      <c r="C96" s="203"/>
      <c r="D96" s="192" t="s">
        <v>150</v>
      </c>
      <c r="E96" s="204" t="s">
        <v>39</v>
      </c>
      <c r="F96" s="205" t="s">
        <v>152</v>
      </c>
      <c r="G96" s="203"/>
      <c r="H96" s="206">
        <v>54.27</v>
      </c>
      <c r="I96" s="207"/>
      <c r="J96" s="203"/>
      <c r="K96" s="203"/>
      <c r="L96" s="208"/>
      <c r="M96" s="209"/>
      <c r="N96" s="210"/>
      <c r="O96" s="210"/>
      <c r="P96" s="210"/>
      <c r="Q96" s="210"/>
      <c r="R96" s="210"/>
      <c r="S96" s="210"/>
      <c r="T96" s="211"/>
      <c r="AT96" s="212" t="s">
        <v>150</v>
      </c>
      <c r="AU96" s="212" t="s">
        <v>89</v>
      </c>
      <c r="AV96" s="14" t="s">
        <v>139</v>
      </c>
      <c r="AW96" s="14" t="s">
        <v>41</v>
      </c>
      <c r="AX96" s="14" t="s">
        <v>21</v>
      </c>
      <c r="AY96" s="212" t="s">
        <v>138</v>
      </c>
    </row>
    <row r="97" spans="1:65" s="2" customFormat="1" ht="16.5" customHeight="1">
      <c r="A97" s="36"/>
      <c r="B97" s="37"/>
      <c r="C97" s="176" t="s">
        <v>153</v>
      </c>
      <c r="D97" s="176" t="s">
        <v>141</v>
      </c>
      <c r="E97" s="177" t="s">
        <v>154</v>
      </c>
      <c r="F97" s="178" t="s">
        <v>155</v>
      </c>
      <c r="G97" s="179" t="s">
        <v>148</v>
      </c>
      <c r="H97" s="180">
        <v>54.27</v>
      </c>
      <c r="I97" s="181"/>
      <c r="J97" s="182">
        <f>ROUND(I97*H97,2)</f>
        <v>0</v>
      </c>
      <c r="K97" s="183"/>
      <c r="L97" s="41"/>
      <c r="M97" s="184" t="s">
        <v>39</v>
      </c>
      <c r="N97" s="185" t="s">
        <v>51</v>
      </c>
      <c r="O97" s="66"/>
      <c r="P97" s="186">
        <f>O97*H97</f>
        <v>0</v>
      </c>
      <c r="Q97" s="186">
        <v>0</v>
      </c>
      <c r="R97" s="186">
        <f>Q97*H97</f>
        <v>0</v>
      </c>
      <c r="S97" s="186">
        <v>0</v>
      </c>
      <c r="T97" s="187">
        <f>S97*H97</f>
        <v>0</v>
      </c>
      <c r="U97" s="36"/>
      <c r="V97" s="36"/>
      <c r="W97" s="36"/>
      <c r="X97" s="36"/>
      <c r="Y97" s="36"/>
      <c r="Z97" s="36"/>
      <c r="AA97" s="36"/>
      <c r="AB97" s="36"/>
      <c r="AC97" s="36"/>
      <c r="AD97" s="36"/>
      <c r="AE97" s="36"/>
      <c r="AR97" s="188" t="s">
        <v>139</v>
      </c>
      <c r="AT97" s="188" t="s">
        <v>141</v>
      </c>
      <c r="AU97" s="188" t="s">
        <v>89</v>
      </c>
      <c r="AY97" s="18" t="s">
        <v>138</v>
      </c>
      <c r="BE97" s="189">
        <f>IF(N97="základní",J97,0)</f>
        <v>0</v>
      </c>
      <c r="BF97" s="189">
        <f>IF(N97="snížená",J97,0)</f>
        <v>0</v>
      </c>
      <c r="BG97" s="189">
        <f>IF(N97="zákl. přenesená",J97,0)</f>
        <v>0</v>
      </c>
      <c r="BH97" s="189">
        <f>IF(N97="sníž. přenesená",J97,0)</f>
        <v>0</v>
      </c>
      <c r="BI97" s="189">
        <f>IF(N97="nulová",J97,0)</f>
        <v>0</v>
      </c>
      <c r="BJ97" s="18" t="s">
        <v>21</v>
      </c>
      <c r="BK97" s="189">
        <f>ROUND(I97*H97,2)</f>
        <v>0</v>
      </c>
      <c r="BL97" s="18" t="s">
        <v>139</v>
      </c>
      <c r="BM97" s="188" t="s">
        <v>156</v>
      </c>
    </row>
    <row r="98" spans="1:65" s="2" customFormat="1" ht="24.2" customHeight="1">
      <c r="A98" s="36"/>
      <c r="B98" s="37"/>
      <c r="C98" s="176" t="s">
        <v>139</v>
      </c>
      <c r="D98" s="176" t="s">
        <v>141</v>
      </c>
      <c r="E98" s="177" t="s">
        <v>157</v>
      </c>
      <c r="F98" s="178" t="s">
        <v>158</v>
      </c>
      <c r="G98" s="179" t="s">
        <v>159</v>
      </c>
      <c r="H98" s="180">
        <v>0.73499999999999999</v>
      </c>
      <c r="I98" s="181"/>
      <c r="J98" s="182">
        <f>ROUND(I98*H98,2)</f>
        <v>0</v>
      </c>
      <c r="K98" s="183"/>
      <c r="L98" s="41"/>
      <c r="M98" s="184" t="s">
        <v>39</v>
      </c>
      <c r="N98" s="185" t="s">
        <v>51</v>
      </c>
      <c r="O98" s="66"/>
      <c r="P98" s="186">
        <f>O98*H98</f>
        <v>0</v>
      </c>
      <c r="Q98" s="186">
        <v>1.05291</v>
      </c>
      <c r="R98" s="186">
        <f>Q98*H98</f>
        <v>0.77388884999999996</v>
      </c>
      <c r="S98" s="186">
        <v>0</v>
      </c>
      <c r="T98" s="187">
        <f>S98*H98</f>
        <v>0</v>
      </c>
      <c r="U98" s="36"/>
      <c r="V98" s="36"/>
      <c r="W98" s="36"/>
      <c r="X98" s="36"/>
      <c r="Y98" s="36"/>
      <c r="Z98" s="36"/>
      <c r="AA98" s="36"/>
      <c r="AB98" s="36"/>
      <c r="AC98" s="36"/>
      <c r="AD98" s="36"/>
      <c r="AE98" s="36"/>
      <c r="AR98" s="188" t="s">
        <v>139</v>
      </c>
      <c r="AT98" s="188" t="s">
        <v>141</v>
      </c>
      <c r="AU98" s="188" t="s">
        <v>89</v>
      </c>
      <c r="AY98" s="18" t="s">
        <v>138</v>
      </c>
      <c r="BE98" s="189">
        <f>IF(N98="základní",J98,0)</f>
        <v>0</v>
      </c>
      <c r="BF98" s="189">
        <f>IF(N98="snížená",J98,0)</f>
        <v>0</v>
      </c>
      <c r="BG98" s="189">
        <f>IF(N98="zákl. přenesená",J98,0)</f>
        <v>0</v>
      </c>
      <c r="BH98" s="189">
        <f>IF(N98="sníž. přenesená",J98,0)</f>
        <v>0</v>
      </c>
      <c r="BI98" s="189">
        <f>IF(N98="nulová",J98,0)</f>
        <v>0</v>
      </c>
      <c r="BJ98" s="18" t="s">
        <v>21</v>
      </c>
      <c r="BK98" s="189">
        <f>ROUND(I98*H98,2)</f>
        <v>0</v>
      </c>
      <c r="BL98" s="18" t="s">
        <v>139</v>
      </c>
      <c r="BM98" s="188" t="s">
        <v>160</v>
      </c>
    </row>
    <row r="99" spans="1:65" s="12" customFormat="1" ht="22.9" customHeight="1">
      <c r="B99" s="160"/>
      <c r="C99" s="161"/>
      <c r="D99" s="162" t="s">
        <v>79</v>
      </c>
      <c r="E99" s="174" t="s">
        <v>161</v>
      </c>
      <c r="F99" s="174" t="s">
        <v>162</v>
      </c>
      <c r="G99" s="161"/>
      <c r="H99" s="161"/>
      <c r="I99" s="164"/>
      <c r="J99" s="175">
        <f>BK99</f>
        <v>0</v>
      </c>
      <c r="K99" s="161"/>
      <c r="L99" s="166"/>
      <c r="M99" s="167"/>
      <c r="N99" s="168"/>
      <c r="O99" s="168"/>
      <c r="P99" s="169">
        <f>SUM(P100:P114)</f>
        <v>0</v>
      </c>
      <c r="Q99" s="168"/>
      <c r="R99" s="169">
        <f>SUM(R100:R114)</f>
        <v>2.1559999999999999E-2</v>
      </c>
      <c r="S99" s="168"/>
      <c r="T99" s="170">
        <f>SUM(T100:T114)</f>
        <v>40.172199999999997</v>
      </c>
      <c r="AR99" s="171" t="s">
        <v>21</v>
      </c>
      <c r="AT99" s="172" t="s">
        <v>79</v>
      </c>
      <c r="AU99" s="172" t="s">
        <v>21</v>
      </c>
      <c r="AY99" s="171" t="s">
        <v>138</v>
      </c>
      <c r="BK99" s="173">
        <f>SUM(BK100:BK114)</f>
        <v>0</v>
      </c>
    </row>
    <row r="100" spans="1:65" s="2" customFormat="1" ht="24.2" customHeight="1">
      <c r="A100" s="36"/>
      <c r="B100" s="37"/>
      <c r="C100" s="176" t="s">
        <v>163</v>
      </c>
      <c r="D100" s="176" t="s">
        <v>141</v>
      </c>
      <c r="E100" s="177" t="s">
        <v>164</v>
      </c>
      <c r="F100" s="178" t="s">
        <v>165</v>
      </c>
      <c r="G100" s="179" t="s">
        <v>166</v>
      </c>
      <c r="H100" s="180">
        <v>196</v>
      </c>
      <c r="I100" s="181"/>
      <c r="J100" s="182">
        <f>ROUND(I100*H100,2)</f>
        <v>0</v>
      </c>
      <c r="K100" s="183"/>
      <c r="L100" s="41"/>
      <c r="M100" s="184" t="s">
        <v>39</v>
      </c>
      <c r="N100" s="185" t="s">
        <v>51</v>
      </c>
      <c r="O100" s="66"/>
      <c r="P100" s="186">
        <f>O100*H100</f>
        <v>0</v>
      </c>
      <c r="Q100" s="186">
        <v>1.1E-4</v>
      </c>
      <c r="R100" s="186">
        <f>Q100*H100</f>
        <v>2.1559999999999999E-2</v>
      </c>
      <c r="S100" s="186">
        <v>0</v>
      </c>
      <c r="T100" s="187">
        <f>S100*H100</f>
        <v>0</v>
      </c>
      <c r="U100" s="36"/>
      <c r="V100" s="36"/>
      <c r="W100" s="36"/>
      <c r="X100" s="36"/>
      <c r="Y100" s="36"/>
      <c r="Z100" s="36"/>
      <c r="AA100" s="36"/>
      <c r="AB100" s="36"/>
      <c r="AC100" s="36"/>
      <c r="AD100" s="36"/>
      <c r="AE100" s="36"/>
      <c r="AR100" s="188" t="s">
        <v>139</v>
      </c>
      <c r="AT100" s="188" t="s">
        <v>141</v>
      </c>
      <c r="AU100" s="188" t="s">
        <v>89</v>
      </c>
      <c r="AY100" s="18" t="s">
        <v>138</v>
      </c>
      <c r="BE100" s="189">
        <f>IF(N100="základní",J100,0)</f>
        <v>0</v>
      </c>
      <c r="BF100" s="189">
        <f>IF(N100="snížená",J100,0)</f>
        <v>0</v>
      </c>
      <c r="BG100" s="189">
        <f>IF(N100="zákl. přenesená",J100,0)</f>
        <v>0</v>
      </c>
      <c r="BH100" s="189">
        <f>IF(N100="sníž. přenesená",J100,0)</f>
        <v>0</v>
      </c>
      <c r="BI100" s="189">
        <f>IF(N100="nulová",J100,0)</f>
        <v>0</v>
      </c>
      <c r="BJ100" s="18" t="s">
        <v>21</v>
      </c>
      <c r="BK100" s="189">
        <f>ROUND(I100*H100,2)</f>
        <v>0</v>
      </c>
      <c r="BL100" s="18" t="s">
        <v>139</v>
      </c>
      <c r="BM100" s="188" t="s">
        <v>167</v>
      </c>
    </row>
    <row r="101" spans="1:65" s="13" customFormat="1" ht="11.25">
      <c r="B101" s="190"/>
      <c r="C101" s="191"/>
      <c r="D101" s="192" t="s">
        <v>150</v>
      </c>
      <c r="E101" s="193" t="s">
        <v>39</v>
      </c>
      <c r="F101" s="194" t="s">
        <v>168</v>
      </c>
      <c r="G101" s="191"/>
      <c r="H101" s="195">
        <v>196</v>
      </c>
      <c r="I101" s="196"/>
      <c r="J101" s="191"/>
      <c r="K101" s="191"/>
      <c r="L101" s="197"/>
      <c r="M101" s="198"/>
      <c r="N101" s="199"/>
      <c r="O101" s="199"/>
      <c r="P101" s="199"/>
      <c r="Q101" s="199"/>
      <c r="R101" s="199"/>
      <c r="S101" s="199"/>
      <c r="T101" s="200"/>
      <c r="AT101" s="201" t="s">
        <v>150</v>
      </c>
      <c r="AU101" s="201" t="s">
        <v>89</v>
      </c>
      <c r="AV101" s="13" t="s">
        <v>89</v>
      </c>
      <c r="AW101" s="13" t="s">
        <v>41</v>
      </c>
      <c r="AX101" s="13" t="s">
        <v>21</v>
      </c>
      <c r="AY101" s="201" t="s">
        <v>138</v>
      </c>
    </row>
    <row r="102" spans="1:65" s="2" customFormat="1" ht="24.2" customHeight="1">
      <c r="A102" s="36"/>
      <c r="B102" s="37"/>
      <c r="C102" s="176" t="s">
        <v>169</v>
      </c>
      <c r="D102" s="176" t="s">
        <v>141</v>
      </c>
      <c r="E102" s="177" t="s">
        <v>170</v>
      </c>
      <c r="F102" s="178" t="s">
        <v>171</v>
      </c>
      <c r="G102" s="179" t="s">
        <v>144</v>
      </c>
      <c r="H102" s="180">
        <v>8.1679999999999993</v>
      </c>
      <c r="I102" s="181"/>
      <c r="J102" s="182">
        <f>ROUND(I102*H102,2)</f>
        <v>0</v>
      </c>
      <c r="K102" s="183"/>
      <c r="L102" s="41"/>
      <c r="M102" s="184" t="s">
        <v>39</v>
      </c>
      <c r="N102" s="185" t="s">
        <v>51</v>
      </c>
      <c r="O102" s="66"/>
      <c r="P102" s="186">
        <f>O102*H102</f>
        <v>0</v>
      </c>
      <c r="Q102" s="186">
        <v>0</v>
      </c>
      <c r="R102" s="186">
        <f>Q102*H102</f>
        <v>0</v>
      </c>
      <c r="S102" s="186">
        <v>1.8</v>
      </c>
      <c r="T102" s="187">
        <f>S102*H102</f>
        <v>14.702399999999999</v>
      </c>
      <c r="U102" s="36"/>
      <c r="V102" s="36"/>
      <c r="W102" s="36"/>
      <c r="X102" s="36"/>
      <c r="Y102" s="36"/>
      <c r="Z102" s="36"/>
      <c r="AA102" s="36"/>
      <c r="AB102" s="36"/>
      <c r="AC102" s="36"/>
      <c r="AD102" s="36"/>
      <c r="AE102" s="36"/>
      <c r="AR102" s="188" t="s">
        <v>139</v>
      </c>
      <c r="AT102" s="188" t="s">
        <v>141</v>
      </c>
      <c r="AU102" s="188" t="s">
        <v>89</v>
      </c>
      <c r="AY102" s="18" t="s">
        <v>138</v>
      </c>
      <c r="BE102" s="189">
        <f>IF(N102="základní",J102,0)</f>
        <v>0</v>
      </c>
      <c r="BF102" s="189">
        <f>IF(N102="snížená",J102,0)</f>
        <v>0</v>
      </c>
      <c r="BG102" s="189">
        <f>IF(N102="zákl. přenesená",J102,0)</f>
        <v>0</v>
      </c>
      <c r="BH102" s="189">
        <f>IF(N102="sníž. přenesená",J102,0)</f>
        <v>0</v>
      </c>
      <c r="BI102" s="189">
        <f>IF(N102="nulová",J102,0)</f>
        <v>0</v>
      </c>
      <c r="BJ102" s="18" t="s">
        <v>21</v>
      </c>
      <c r="BK102" s="189">
        <f>ROUND(I102*H102,2)</f>
        <v>0</v>
      </c>
      <c r="BL102" s="18" t="s">
        <v>139</v>
      </c>
      <c r="BM102" s="188" t="s">
        <v>172</v>
      </c>
    </row>
    <row r="103" spans="1:65" s="2" customFormat="1" ht="24.2" customHeight="1">
      <c r="A103" s="36"/>
      <c r="B103" s="37"/>
      <c r="C103" s="176" t="s">
        <v>173</v>
      </c>
      <c r="D103" s="176" t="s">
        <v>141</v>
      </c>
      <c r="E103" s="177" t="s">
        <v>174</v>
      </c>
      <c r="F103" s="178" t="s">
        <v>175</v>
      </c>
      <c r="G103" s="179" t="s">
        <v>144</v>
      </c>
      <c r="H103" s="180">
        <v>1.1519999999999999</v>
      </c>
      <c r="I103" s="181"/>
      <c r="J103" s="182">
        <f>ROUND(I103*H103,2)</f>
        <v>0</v>
      </c>
      <c r="K103" s="183"/>
      <c r="L103" s="41"/>
      <c r="M103" s="184" t="s">
        <v>39</v>
      </c>
      <c r="N103" s="185" t="s">
        <v>51</v>
      </c>
      <c r="O103" s="66"/>
      <c r="P103" s="186">
        <f>O103*H103</f>
        <v>0</v>
      </c>
      <c r="Q103" s="186">
        <v>0</v>
      </c>
      <c r="R103" s="186">
        <f>Q103*H103</f>
        <v>0</v>
      </c>
      <c r="S103" s="186">
        <v>2.4</v>
      </c>
      <c r="T103" s="187">
        <f>S103*H103</f>
        <v>2.7647999999999997</v>
      </c>
      <c r="U103" s="36"/>
      <c r="V103" s="36"/>
      <c r="W103" s="36"/>
      <c r="X103" s="36"/>
      <c r="Y103" s="36"/>
      <c r="Z103" s="36"/>
      <c r="AA103" s="36"/>
      <c r="AB103" s="36"/>
      <c r="AC103" s="36"/>
      <c r="AD103" s="36"/>
      <c r="AE103" s="36"/>
      <c r="AR103" s="188" t="s">
        <v>139</v>
      </c>
      <c r="AT103" s="188" t="s">
        <v>141</v>
      </c>
      <c r="AU103" s="188" t="s">
        <v>89</v>
      </c>
      <c r="AY103" s="18" t="s">
        <v>138</v>
      </c>
      <c r="BE103" s="189">
        <f>IF(N103="základní",J103,0)</f>
        <v>0</v>
      </c>
      <c r="BF103" s="189">
        <f>IF(N103="snížená",J103,0)</f>
        <v>0</v>
      </c>
      <c r="BG103" s="189">
        <f>IF(N103="zákl. přenesená",J103,0)</f>
        <v>0</v>
      </c>
      <c r="BH103" s="189">
        <f>IF(N103="sníž. přenesená",J103,0)</f>
        <v>0</v>
      </c>
      <c r="BI103" s="189">
        <f>IF(N103="nulová",J103,0)</f>
        <v>0</v>
      </c>
      <c r="BJ103" s="18" t="s">
        <v>21</v>
      </c>
      <c r="BK103" s="189">
        <f>ROUND(I103*H103,2)</f>
        <v>0</v>
      </c>
      <c r="BL103" s="18" t="s">
        <v>139</v>
      </c>
      <c r="BM103" s="188" t="s">
        <v>176</v>
      </c>
    </row>
    <row r="104" spans="1:65" s="2" customFormat="1" ht="11.25">
      <c r="A104" s="36"/>
      <c r="B104" s="37"/>
      <c r="C104" s="38"/>
      <c r="D104" s="213" t="s">
        <v>177</v>
      </c>
      <c r="E104" s="38"/>
      <c r="F104" s="214" t="s">
        <v>178</v>
      </c>
      <c r="G104" s="38"/>
      <c r="H104" s="38"/>
      <c r="I104" s="215"/>
      <c r="J104" s="38"/>
      <c r="K104" s="38"/>
      <c r="L104" s="41"/>
      <c r="M104" s="216"/>
      <c r="N104" s="217"/>
      <c r="O104" s="66"/>
      <c r="P104" s="66"/>
      <c r="Q104" s="66"/>
      <c r="R104" s="66"/>
      <c r="S104" s="66"/>
      <c r="T104" s="67"/>
      <c r="U104" s="36"/>
      <c r="V104" s="36"/>
      <c r="W104" s="36"/>
      <c r="X104" s="36"/>
      <c r="Y104" s="36"/>
      <c r="Z104" s="36"/>
      <c r="AA104" s="36"/>
      <c r="AB104" s="36"/>
      <c r="AC104" s="36"/>
      <c r="AD104" s="36"/>
      <c r="AE104" s="36"/>
      <c r="AT104" s="18" t="s">
        <v>177</v>
      </c>
      <c r="AU104" s="18" t="s">
        <v>89</v>
      </c>
    </row>
    <row r="105" spans="1:65" s="15" customFormat="1" ht="11.25">
      <c r="B105" s="218"/>
      <c r="C105" s="219"/>
      <c r="D105" s="192" t="s">
        <v>150</v>
      </c>
      <c r="E105" s="220" t="s">
        <v>39</v>
      </c>
      <c r="F105" s="221" t="s">
        <v>179</v>
      </c>
      <c r="G105" s="219"/>
      <c r="H105" s="220" t="s">
        <v>39</v>
      </c>
      <c r="I105" s="222"/>
      <c r="J105" s="219"/>
      <c r="K105" s="219"/>
      <c r="L105" s="223"/>
      <c r="M105" s="224"/>
      <c r="N105" s="225"/>
      <c r="O105" s="225"/>
      <c r="P105" s="225"/>
      <c r="Q105" s="225"/>
      <c r="R105" s="225"/>
      <c r="S105" s="225"/>
      <c r="T105" s="226"/>
      <c r="AT105" s="227" t="s">
        <v>150</v>
      </c>
      <c r="AU105" s="227" t="s">
        <v>89</v>
      </c>
      <c r="AV105" s="15" t="s">
        <v>21</v>
      </c>
      <c r="AW105" s="15" t="s">
        <v>41</v>
      </c>
      <c r="AX105" s="15" t="s">
        <v>80</v>
      </c>
      <c r="AY105" s="227" t="s">
        <v>138</v>
      </c>
    </row>
    <row r="106" spans="1:65" s="13" customFormat="1" ht="11.25">
      <c r="B106" s="190"/>
      <c r="C106" s="191"/>
      <c r="D106" s="192" t="s">
        <v>150</v>
      </c>
      <c r="E106" s="193" t="s">
        <v>39</v>
      </c>
      <c r="F106" s="194" t="s">
        <v>180</v>
      </c>
      <c r="G106" s="191"/>
      <c r="H106" s="195">
        <v>1.1519999999999999</v>
      </c>
      <c r="I106" s="196"/>
      <c r="J106" s="191"/>
      <c r="K106" s="191"/>
      <c r="L106" s="197"/>
      <c r="M106" s="198"/>
      <c r="N106" s="199"/>
      <c r="O106" s="199"/>
      <c r="P106" s="199"/>
      <c r="Q106" s="199"/>
      <c r="R106" s="199"/>
      <c r="S106" s="199"/>
      <c r="T106" s="200"/>
      <c r="AT106" s="201" t="s">
        <v>150</v>
      </c>
      <c r="AU106" s="201" t="s">
        <v>89</v>
      </c>
      <c r="AV106" s="13" t="s">
        <v>89</v>
      </c>
      <c r="AW106" s="13" t="s">
        <v>41</v>
      </c>
      <c r="AX106" s="13" t="s">
        <v>21</v>
      </c>
      <c r="AY106" s="201" t="s">
        <v>138</v>
      </c>
    </row>
    <row r="107" spans="1:65" s="2" customFormat="1" ht="33" customHeight="1">
      <c r="A107" s="36"/>
      <c r="B107" s="37"/>
      <c r="C107" s="176" t="s">
        <v>181</v>
      </c>
      <c r="D107" s="176" t="s">
        <v>141</v>
      </c>
      <c r="E107" s="177" t="s">
        <v>182</v>
      </c>
      <c r="F107" s="178" t="s">
        <v>183</v>
      </c>
      <c r="G107" s="179" t="s">
        <v>184</v>
      </c>
      <c r="H107" s="180">
        <v>49</v>
      </c>
      <c r="I107" s="181"/>
      <c r="J107" s="182">
        <f>ROUND(I107*H107,2)</f>
        <v>0</v>
      </c>
      <c r="K107" s="183"/>
      <c r="L107" s="41"/>
      <c r="M107" s="184" t="s">
        <v>39</v>
      </c>
      <c r="N107" s="185" t="s">
        <v>51</v>
      </c>
      <c r="O107" s="66"/>
      <c r="P107" s="186">
        <f>O107*H107</f>
        <v>0</v>
      </c>
      <c r="Q107" s="186">
        <v>0</v>
      </c>
      <c r="R107" s="186">
        <f>Q107*H107</f>
        <v>0</v>
      </c>
      <c r="S107" s="186">
        <v>0.3</v>
      </c>
      <c r="T107" s="187">
        <f>S107*H107</f>
        <v>14.7</v>
      </c>
      <c r="U107" s="36"/>
      <c r="V107" s="36"/>
      <c r="W107" s="36"/>
      <c r="X107" s="36"/>
      <c r="Y107" s="36"/>
      <c r="Z107" s="36"/>
      <c r="AA107" s="36"/>
      <c r="AB107" s="36"/>
      <c r="AC107" s="36"/>
      <c r="AD107" s="36"/>
      <c r="AE107" s="36"/>
      <c r="AR107" s="188" t="s">
        <v>139</v>
      </c>
      <c r="AT107" s="188" t="s">
        <v>141</v>
      </c>
      <c r="AU107" s="188" t="s">
        <v>89</v>
      </c>
      <c r="AY107" s="18" t="s">
        <v>138</v>
      </c>
      <c r="BE107" s="189">
        <f>IF(N107="základní",J107,0)</f>
        <v>0</v>
      </c>
      <c r="BF107" s="189">
        <f>IF(N107="snížená",J107,0)</f>
        <v>0</v>
      </c>
      <c r="BG107" s="189">
        <f>IF(N107="zákl. přenesená",J107,0)</f>
        <v>0</v>
      </c>
      <c r="BH107" s="189">
        <f>IF(N107="sníž. přenesená",J107,0)</f>
        <v>0</v>
      </c>
      <c r="BI107" s="189">
        <f>IF(N107="nulová",J107,0)</f>
        <v>0</v>
      </c>
      <c r="BJ107" s="18" t="s">
        <v>21</v>
      </c>
      <c r="BK107" s="189">
        <f>ROUND(I107*H107,2)</f>
        <v>0</v>
      </c>
      <c r="BL107" s="18" t="s">
        <v>139</v>
      </c>
      <c r="BM107" s="188" t="s">
        <v>185</v>
      </c>
    </row>
    <row r="108" spans="1:65" s="13" customFormat="1" ht="11.25">
      <c r="B108" s="190"/>
      <c r="C108" s="191"/>
      <c r="D108" s="192" t="s">
        <v>150</v>
      </c>
      <c r="E108" s="193" t="s">
        <v>39</v>
      </c>
      <c r="F108" s="194" t="s">
        <v>186</v>
      </c>
      <c r="G108" s="191"/>
      <c r="H108" s="195">
        <v>49</v>
      </c>
      <c r="I108" s="196"/>
      <c r="J108" s="191"/>
      <c r="K108" s="191"/>
      <c r="L108" s="197"/>
      <c r="M108" s="198"/>
      <c r="N108" s="199"/>
      <c r="O108" s="199"/>
      <c r="P108" s="199"/>
      <c r="Q108" s="199"/>
      <c r="R108" s="199"/>
      <c r="S108" s="199"/>
      <c r="T108" s="200"/>
      <c r="AT108" s="201" t="s">
        <v>150</v>
      </c>
      <c r="AU108" s="201" t="s">
        <v>89</v>
      </c>
      <c r="AV108" s="13" t="s">
        <v>89</v>
      </c>
      <c r="AW108" s="13" t="s">
        <v>41</v>
      </c>
      <c r="AX108" s="13" t="s">
        <v>21</v>
      </c>
      <c r="AY108" s="201" t="s">
        <v>138</v>
      </c>
    </row>
    <row r="109" spans="1:65" s="2" customFormat="1" ht="33" customHeight="1">
      <c r="A109" s="36"/>
      <c r="B109" s="37"/>
      <c r="C109" s="176" t="s">
        <v>161</v>
      </c>
      <c r="D109" s="176" t="s">
        <v>141</v>
      </c>
      <c r="E109" s="177" t="s">
        <v>187</v>
      </c>
      <c r="F109" s="178" t="s">
        <v>188</v>
      </c>
      <c r="G109" s="179" t="s">
        <v>184</v>
      </c>
      <c r="H109" s="180">
        <v>2</v>
      </c>
      <c r="I109" s="181"/>
      <c r="J109" s="182">
        <f>ROUND(I109*H109,2)</f>
        <v>0</v>
      </c>
      <c r="K109" s="183"/>
      <c r="L109" s="41"/>
      <c r="M109" s="184" t="s">
        <v>39</v>
      </c>
      <c r="N109" s="185" t="s">
        <v>51</v>
      </c>
      <c r="O109" s="66"/>
      <c r="P109" s="186">
        <f>O109*H109</f>
        <v>0</v>
      </c>
      <c r="Q109" s="186">
        <v>0</v>
      </c>
      <c r="R109" s="186">
        <f>Q109*H109</f>
        <v>0</v>
      </c>
      <c r="S109" s="186">
        <v>0.85</v>
      </c>
      <c r="T109" s="187">
        <f>S109*H109</f>
        <v>1.7</v>
      </c>
      <c r="U109" s="36"/>
      <c r="V109" s="36"/>
      <c r="W109" s="36"/>
      <c r="X109" s="36"/>
      <c r="Y109" s="36"/>
      <c r="Z109" s="36"/>
      <c r="AA109" s="36"/>
      <c r="AB109" s="36"/>
      <c r="AC109" s="36"/>
      <c r="AD109" s="36"/>
      <c r="AE109" s="36"/>
      <c r="AR109" s="188" t="s">
        <v>139</v>
      </c>
      <c r="AT109" s="188" t="s">
        <v>141</v>
      </c>
      <c r="AU109" s="188" t="s">
        <v>89</v>
      </c>
      <c r="AY109" s="18" t="s">
        <v>138</v>
      </c>
      <c r="BE109" s="189">
        <f>IF(N109="základní",J109,0)</f>
        <v>0</v>
      </c>
      <c r="BF109" s="189">
        <f>IF(N109="snížená",J109,0)</f>
        <v>0</v>
      </c>
      <c r="BG109" s="189">
        <f>IF(N109="zákl. přenesená",J109,0)</f>
        <v>0</v>
      </c>
      <c r="BH109" s="189">
        <f>IF(N109="sníž. přenesená",J109,0)</f>
        <v>0</v>
      </c>
      <c r="BI109" s="189">
        <f>IF(N109="nulová",J109,0)</f>
        <v>0</v>
      </c>
      <c r="BJ109" s="18" t="s">
        <v>21</v>
      </c>
      <c r="BK109" s="189">
        <f>ROUND(I109*H109,2)</f>
        <v>0</v>
      </c>
      <c r="BL109" s="18" t="s">
        <v>139</v>
      </c>
      <c r="BM109" s="188" t="s">
        <v>189</v>
      </c>
    </row>
    <row r="110" spans="1:65" s="13" customFormat="1" ht="11.25">
      <c r="B110" s="190"/>
      <c r="C110" s="191"/>
      <c r="D110" s="192" t="s">
        <v>150</v>
      </c>
      <c r="E110" s="193" t="s">
        <v>39</v>
      </c>
      <c r="F110" s="194" t="s">
        <v>89</v>
      </c>
      <c r="G110" s="191"/>
      <c r="H110" s="195">
        <v>2</v>
      </c>
      <c r="I110" s="196"/>
      <c r="J110" s="191"/>
      <c r="K110" s="191"/>
      <c r="L110" s="197"/>
      <c r="M110" s="198"/>
      <c r="N110" s="199"/>
      <c r="O110" s="199"/>
      <c r="P110" s="199"/>
      <c r="Q110" s="199"/>
      <c r="R110" s="199"/>
      <c r="S110" s="199"/>
      <c r="T110" s="200"/>
      <c r="AT110" s="201" t="s">
        <v>150</v>
      </c>
      <c r="AU110" s="201" t="s">
        <v>89</v>
      </c>
      <c r="AV110" s="13" t="s">
        <v>89</v>
      </c>
      <c r="AW110" s="13" t="s">
        <v>41</v>
      </c>
      <c r="AX110" s="13" t="s">
        <v>21</v>
      </c>
      <c r="AY110" s="201" t="s">
        <v>138</v>
      </c>
    </row>
    <row r="111" spans="1:65" s="2" customFormat="1" ht="33" customHeight="1">
      <c r="A111" s="36"/>
      <c r="B111" s="37"/>
      <c r="C111" s="176" t="s">
        <v>190</v>
      </c>
      <c r="D111" s="176" t="s">
        <v>141</v>
      </c>
      <c r="E111" s="177" t="s">
        <v>191</v>
      </c>
      <c r="F111" s="178" t="s">
        <v>192</v>
      </c>
      <c r="G111" s="179" t="s">
        <v>184</v>
      </c>
      <c r="H111" s="180">
        <v>3</v>
      </c>
      <c r="I111" s="181"/>
      <c r="J111" s="182">
        <f>ROUND(I111*H111,2)</f>
        <v>0</v>
      </c>
      <c r="K111" s="183"/>
      <c r="L111" s="41"/>
      <c r="M111" s="184" t="s">
        <v>39</v>
      </c>
      <c r="N111" s="185" t="s">
        <v>51</v>
      </c>
      <c r="O111" s="66"/>
      <c r="P111" s="186">
        <f>O111*H111</f>
        <v>0</v>
      </c>
      <c r="Q111" s="186">
        <v>0</v>
      </c>
      <c r="R111" s="186">
        <f>Q111*H111</f>
        <v>0</v>
      </c>
      <c r="S111" s="186">
        <v>1.105</v>
      </c>
      <c r="T111" s="187">
        <f>S111*H111</f>
        <v>3.3149999999999999</v>
      </c>
      <c r="U111" s="36"/>
      <c r="V111" s="36"/>
      <c r="W111" s="36"/>
      <c r="X111" s="36"/>
      <c r="Y111" s="36"/>
      <c r="Z111" s="36"/>
      <c r="AA111" s="36"/>
      <c r="AB111" s="36"/>
      <c r="AC111" s="36"/>
      <c r="AD111" s="36"/>
      <c r="AE111" s="36"/>
      <c r="AR111" s="188" t="s">
        <v>139</v>
      </c>
      <c r="AT111" s="188" t="s">
        <v>141</v>
      </c>
      <c r="AU111" s="188" t="s">
        <v>89</v>
      </c>
      <c r="AY111" s="18" t="s">
        <v>138</v>
      </c>
      <c r="BE111" s="189">
        <f>IF(N111="základní",J111,0)</f>
        <v>0</v>
      </c>
      <c r="BF111" s="189">
        <f>IF(N111="snížená",J111,0)</f>
        <v>0</v>
      </c>
      <c r="BG111" s="189">
        <f>IF(N111="zákl. přenesená",J111,0)</f>
        <v>0</v>
      </c>
      <c r="BH111" s="189">
        <f>IF(N111="sníž. přenesená",J111,0)</f>
        <v>0</v>
      </c>
      <c r="BI111" s="189">
        <f>IF(N111="nulová",J111,0)</f>
        <v>0</v>
      </c>
      <c r="BJ111" s="18" t="s">
        <v>21</v>
      </c>
      <c r="BK111" s="189">
        <f>ROUND(I111*H111,2)</f>
        <v>0</v>
      </c>
      <c r="BL111" s="18" t="s">
        <v>139</v>
      </c>
      <c r="BM111" s="188" t="s">
        <v>193</v>
      </c>
    </row>
    <row r="112" spans="1:65" s="13" customFormat="1" ht="11.25">
      <c r="B112" s="190"/>
      <c r="C112" s="191"/>
      <c r="D112" s="192" t="s">
        <v>150</v>
      </c>
      <c r="E112" s="193" t="s">
        <v>39</v>
      </c>
      <c r="F112" s="194" t="s">
        <v>153</v>
      </c>
      <c r="G112" s="191"/>
      <c r="H112" s="195">
        <v>3</v>
      </c>
      <c r="I112" s="196"/>
      <c r="J112" s="191"/>
      <c r="K112" s="191"/>
      <c r="L112" s="197"/>
      <c r="M112" s="198"/>
      <c r="N112" s="199"/>
      <c r="O112" s="199"/>
      <c r="P112" s="199"/>
      <c r="Q112" s="199"/>
      <c r="R112" s="199"/>
      <c r="S112" s="199"/>
      <c r="T112" s="200"/>
      <c r="AT112" s="201" t="s">
        <v>150</v>
      </c>
      <c r="AU112" s="201" t="s">
        <v>89</v>
      </c>
      <c r="AV112" s="13" t="s">
        <v>89</v>
      </c>
      <c r="AW112" s="13" t="s">
        <v>41</v>
      </c>
      <c r="AX112" s="13" t="s">
        <v>21</v>
      </c>
      <c r="AY112" s="201" t="s">
        <v>138</v>
      </c>
    </row>
    <row r="113" spans="1:65" s="2" customFormat="1" ht="33" customHeight="1">
      <c r="A113" s="36"/>
      <c r="B113" s="37"/>
      <c r="C113" s="176" t="s">
        <v>194</v>
      </c>
      <c r="D113" s="176" t="s">
        <v>141</v>
      </c>
      <c r="E113" s="177" t="s">
        <v>195</v>
      </c>
      <c r="F113" s="178" t="s">
        <v>196</v>
      </c>
      <c r="G113" s="179" t="s">
        <v>184</v>
      </c>
      <c r="H113" s="180">
        <v>2</v>
      </c>
      <c r="I113" s="181"/>
      <c r="J113" s="182">
        <f>ROUND(I113*H113,2)</f>
        <v>0</v>
      </c>
      <c r="K113" s="183"/>
      <c r="L113" s="41"/>
      <c r="M113" s="184" t="s">
        <v>39</v>
      </c>
      <c r="N113" s="185" t="s">
        <v>51</v>
      </c>
      <c r="O113" s="66"/>
      <c r="P113" s="186">
        <f>O113*H113</f>
        <v>0</v>
      </c>
      <c r="Q113" s="186">
        <v>0</v>
      </c>
      <c r="R113" s="186">
        <f>Q113*H113</f>
        <v>0</v>
      </c>
      <c r="S113" s="186">
        <v>1.4950000000000001</v>
      </c>
      <c r="T113" s="187">
        <f>S113*H113</f>
        <v>2.99</v>
      </c>
      <c r="U113" s="36"/>
      <c r="V113" s="36"/>
      <c r="W113" s="36"/>
      <c r="X113" s="36"/>
      <c r="Y113" s="36"/>
      <c r="Z113" s="36"/>
      <c r="AA113" s="36"/>
      <c r="AB113" s="36"/>
      <c r="AC113" s="36"/>
      <c r="AD113" s="36"/>
      <c r="AE113" s="36"/>
      <c r="AR113" s="188" t="s">
        <v>139</v>
      </c>
      <c r="AT113" s="188" t="s">
        <v>141</v>
      </c>
      <c r="AU113" s="188" t="s">
        <v>89</v>
      </c>
      <c r="AY113" s="18" t="s">
        <v>138</v>
      </c>
      <c r="BE113" s="189">
        <f>IF(N113="základní",J113,0)</f>
        <v>0</v>
      </c>
      <c r="BF113" s="189">
        <f>IF(N113="snížená",J113,0)</f>
        <v>0</v>
      </c>
      <c r="BG113" s="189">
        <f>IF(N113="zákl. přenesená",J113,0)</f>
        <v>0</v>
      </c>
      <c r="BH113" s="189">
        <f>IF(N113="sníž. přenesená",J113,0)</f>
        <v>0</v>
      </c>
      <c r="BI113" s="189">
        <f>IF(N113="nulová",J113,0)</f>
        <v>0</v>
      </c>
      <c r="BJ113" s="18" t="s">
        <v>21</v>
      </c>
      <c r="BK113" s="189">
        <f>ROUND(I113*H113,2)</f>
        <v>0</v>
      </c>
      <c r="BL113" s="18" t="s">
        <v>139</v>
      </c>
      <c r="BM113" s="188" t="s">
        <v>197</v>
      </c>
    </row>
    <row r="114" spans="1:65" s="13" customFormat="1" ht="11.25">
      <c r="B114" s="190"/>
      <c r="C114" s="191"/>
      <c r="D114" s="192" t="s">
        <v>150</v>
      </c>
      <c r="E114" s="193" t="s">
        <v>39</v>
      </c>
      <c r="F114" s="194" t="s">
        <v>89</v>
      </c>
      <c r="G114" s="191"/>
      <c r="H114" s="195">
        <v>2</v>
      </c>
      <c r="I114" s="196"/>
      <c r="J114" s="191"/>
      <c r="K114" s="191"/>
      <c r="L114" s="197"/>
      <c r="M114" s="198"/>
      <c r="N114" s="199"/>
      <c r="O114" s="199"/>
      <c r="P114" s="199"/>
      <c r="Q114" s="199"/>
      <c r="R114" s="199"/>
      <c r="S114" s="199"/>
      <c r="T114" s="200"/>
      <c r="AT114" s="201" t="s">
        <v>150</v>
      </c>
      <c r="AU114" s="201" t="s">
        <v>89</v>
      </c>
      <c r="AV114" s="13" t="s">
        <v>89</v>
      </c>
      <c r="AW114" s="13" t="s">
        <v>41</v>
      </c>
      <c r="AX114" s="13" t="s">
        <v>21</v>
      </c>
      <c r="AY114" s="201" t="s">
        <v>138</v>
      </c>
    </row>
    <row r="115" spans="1:65" s="12" customFormat="1" ht="22.9" customHeight="1">
      <c r="B115" s="160"/>
      <c r="C115" s="161"/>
      <c r="D115" s="162" t="s">
        <v>79</v>
      </c>
      <c r="E115" s="174" t="s">
        <v>198</v>
      </c>
      <c r="F115" s="174" t="s">
        <v>199</v>
      </c>
      <c r="G115" s="161"/>
      <c r="H115" s="161"/>
      <c r="I115" s="164"/>
      <c r="J115" s="175">
        <f>BK115</f>
        <v>0</v>
      </c>
      <c r="K115" s="161"/>
      <c r="L115" s="166"/>
      <c r="M115" s="167"/>
      <c r="N115" s="168"/>
      <c r="O115" s="168"/>
      <c r="P115" s="169">
        <f>SUM(P116:P124)</f>
        <v>0</v>
      </c>
      <c r="Q115" s="168"/>
      <c r="R115" s="169">
        <f>SUM(R116:R124)</f>
        <v>0</v>
      </c>
      <c r="S115" s="168"/>
      <c r="T115" s="170">
        <f>SUM(T116:T124)</f>
        <v>0</v>
      </c>
      <c r="AR115" s="171" t="s">
        <v>21</v>
      </c>
      <c r="AT115" s="172" t="s">
        <v>79</v>
      </c>
      <c r="AU115" s="172" t="s">
        <v>21</v>
      </c>
      <c r="AY115" s="171" t="s">
        <v>138</v>
      </c>
      <c r="BK115" s="173">
        <f>SUM(BK116:BK124)</f>
        <v>0</v>
      </c>
    </row>
    <row r="116" spans="1:65" s="2" customFormat="1" ht="44.25" customHeight="1">
      <c r="A116" s="36"/>
      <c r="B116" s="37"/>
      <c r="C116" s="176" t="s">
        <v>200</v>
      </c>
      <c r="D116" s="176" t="s">
        <v>141</v>
      </c>
      <c r="E116" s="177" t="s">
        <v>201</v>
      </c>
      <c r="F116" s="178" t="s">
        <v>202</v>
      </c>
      <c r="G116" s="179" t="s">
        <v>159</v>
      </c>
      <c r="H116" s="180">
        <v>56.116999999999997</v>
      </c>
      <c r="I116" s="181"/>
      <c r="J116" s="182">
        <f>ROUND(I116*H116,2)</f>
        <v>0</v>
      </c>
      <c r="K116" s="183"/>
      <c r="L116" s="41"/>
      <c r="M116" s="184" t="s">
        <v>39</v>
      </c>
      <c r="N116" s="185" t="s">
        <v>51</v>
      </c>
      <c r="O116" s="66"/>
      <c r="P116" s="186">
        <f>O116*H116</f>
        <v>0</v>
      </c>
      <c r="Q116" s="186">
        <v>0</v>
      </c>
      <c r="R116" s="186">
        <f>Q116*H116</f>
        <v>0</v>
      </c>
      <c r="S116" s="186">
        <v>0</v>
      </c>
      <c r="T116" s="187">
        <f>S116*H116</f>
        <v>0</v>
      </c>
      <c r="U116" s="36"/>
      <c r="V116" s="36"/>
      <c r="W116" s="36"/>
      <c r="X116" s="36"/>
      <c r="Y116" s="36"/>
      <c r="Z116" s="36"/>
      <c r="AA116" s="36"/>
      <c r="AB116" s="36"/>
      <c r="AC116" s="36"/>
      <c r="AD116" s="36"/>
      <c r="AE116" s="36"/>
      <c r="AR116" s="188" t="s">
        <v>139</v>
      </c>
      <c r="AT116" s="188" t="s">
        <v>141</v>
      </c>
      <c r="AU116" s="188" t="s">
        <v>89</v>
      </c>
      <c r="AY116" s="18" t="s">
        <v>138</v>
      </c>
      <c r="BE116" s="189">
        <f>IF(N116="základní",J116,0)</f>
        <v>0</v>
      </c>
      <c r="BF116" s="189">
        <f>IF(N116="snížená",J116,0)</f>
        <v>0</v>
      </c>
      <c r="BG116" s="189">
        <f>IF(N116="zákl. přenesená",J116,0)</f>
        <v>0</v>
      </c>
      <c r="BH116" s="189">
        <f>IF(N116="sníž. přenesená",J116,0)</f>
        <v>0</v>
      </c>
      <c r="BI116" s="189">
        <f>IF(N116="nulová",J116,0)</f>
        <v>0</v>
      </c>
      <c r="BJ116" s="18" t="s">
        <v>21</v>
      </c>
      <c r="BK116" s="189">
        <f>ROUND(I116*H116,2)</f>
        <v>0</v>
      </c>
      <c r="BL116" s="18" t="s">
        <v>139</v>
      </c>
      <c r="BM116" s="188" t="s">
        <v>203</v>
      </c>
    </row>
    <row r="117" spans="1:65" s="2" customFormat="1" ht="11.25">
      <c r="A117" s="36"/>
      <c r="B117" s="37"/>
      <c r="C117" s="38"/>
      <c r="D117" s="213" t="s">
        <v>177</v>
      </c>
      <c r="E117" s="38"/>
      <c r="F117" s="214" t="s">
        <v>204</v>
      </c>
      <c r="G117" s="38"/>
      <c r="H117" s="38"/>
      <c r="I117" s="215"/>
      <c r="J117" s="38"/>
      <c r="K117" s="38"/>
      <c r="L117" s="41"/>
      <c r="M117" s="216"/>
      <c r="N117" s="217"/>
      <c r="O117" s="66"/>
      <c r="P117" s="66"/>
      <c r="Q117" s="66"/>
      <c r="R117" s="66"/>
      <c r="S117" s="66"/>
      <c r="T117" s="67"/>
      <c r="U117" s="36"/>
      <c r="V117" s="36"/>
      <c r="W117" s="36"/>
      <c r="X117" s="36"/>
      <c r="Y117" s="36"/>
      <c r="Z117" s="36"/>
      <c r="AA117" s="36"/>
      <c r="AB117" s="36"/>
      <c r="AC117" s="36"/>
      <c r="AD117" s="36"/>
      <c r="AE117" s="36"/>
      <c r="AT117" s="18" t="s">
        <v>177</v>
      </c>
      <c r="AU117" s="18" t="s">
        <v>89</v>
      </c>
    </row>
    <row r="118" spans="1:65" s="2" customFormat="1" ht="24.2" customHeight="1">
      <c r="A118" s="36"/>
      <c r="B118" s="37"/>
      <c r="C118" s="176" t="s">
        <v>205</v>
      </c>
      <c r="D118" s="176" t="s">
        <v>141</v>
      </c>
      <c r="E118" s="177" t="s">
        <v>206</v>
      </c>
      <c r="F118" s="178" t="s">
        <v>207</v>
      </c>
      <c r="G118" s="179" t="s">
        <v>159</v>
      </c>
      <c r="H118" s="180">
        <v>56.116999999999997</v>
      </c>
      <c r="I118" s="181"/>
      <c r="J118" s="182">
        <f>ROUND(I118*H118,2)</f>
        <v>0</v>
      </c>
      <c r="K118" s="183"/>
      <c r="L118" s="41"/>
      <c r="M118" s="184" t="s">
        <v>39</v>
      </c>
      <c r="N118" s="185" t="s">
        <v>51</v>
      </c>
      <c r="O118" s="66"/>
      <c r="P118" s="186">
        <f>O118*H118</f>
        <v>0</v>
      </c>
      <c r="Q118" s="186">
        <v>0</v>
      </c>
      <c r="R118" s="186">
        <f>Q118*H118</f>
        <v>0</v>
      </c>
      <c r="S118" s="186">
        <v>0</v>
      </c>
      <c r="T118" s="187">
        <f>S118*H118</f>
        <v>0</v>
      </c>
      <c r="U118" s="36"/>
      <c r="V118" s="36"/>
      <c r="W118" s="36"/>
      <c r="X118" s="36"/>
      <c r="Y118" s="36"/>
      <c r="Z118" s="36"/>
      <c r="AA118" s="36"/>
      <c r="AB118" s="36"/>
      <c r="AC118" s="36"/>
      <c r="AD118" s="36"/>
      <c r="AE118" s="36"/>
      <c r="AR118" s="188" t="s">
        <v>139</v>
      </c>
      <c r="AT118" s="188" t="s">
        <v>141</v>
      </c>
      <c r="AU118" s="188" t="s">
        <v>89</v>
      </c>
      <c r="AY118" s="18" t="s">
        <v>138</v>
      </c>
      <c r="BE118" s="189">
        <f>IF(N118="základní",J118,0)</f>
        <v>0</v>
      </c>
      <c r="BF118" s="189">
        <f>IF(N118="snížená",J118,0)</f>
        <v>0</v>
      </c>
      <c r="BG118" s="189">
        <f>IF(N118="zákl. přenesená",J118,0)</f>
        <v>0</v>
      </c>
      <c r="BH118" s="189">
        <f>IF(N118="sníž. přenesená",J118,0)</f>
        <v>0</v>
      </c>
      <c r="BI118" s="189">
        <f>IF(N118="nulová",J118,0)</f>
        <v>0</v>
      </c>
      <c r="BJ118" s="18" t="s">
        <v>21</v>
      </c>
      <c r="BK118" s="189">
        <f>ROUND(I118*H118,2)</f>
        <v>0</v>
      </c>
      <c r="BL118" s="18" t="s">
        <v>139</v>
      </c>
      <c r="BM118" s="188" t="s">
        <v>208</v>
      </c>
    </row>
    <row r="119" spans="1:65" s="2" customFormat="1" ht="24.2" customHeight="1">
      <c r="A119" s="36"/>
      <c r="B119" s="37"/>
      <c r="C119" s="176" t="s">
        <v>209</v>
      </c>
      <c r="D119" s="176" t="s">
        <v>141</v>
      </c>
      <c r="E119" s="177" t="s">
        <v>210</v>
      </c>
      <c r="F119" s="178" t="s">
        <v>211</v>
      </c>
      <c r="G119" s="179" t="s">
        <v>159</v>
      </c>
      <c r="H119" s="180">
        <v>505.053</v>
      </c>
      <c r="I119" s="181"/>
      <c r="J119" s="182">
        <f>ROUND(I119*H119,2)</f>
        <v>0</v>
      </c>
      <c r="K119" s="183"/>
      <c r="L119" s="41"/>
      <c r="M119" s="184" t="s">
        <v>39</v>
      </c>
      <c r="N119" s="185" t="s">
        <v>51</v>
      </c>
      <c r="O119" s="66"/>
      <c r="P119" s="186">
        <f>O119*H119</f>
        <v>0</v>
      </c>
      <c r="Q119" s="186">
        <v>0</v>
      </c>
      <c r="R119" s="186">
        <f>Q119*H119</f>
        <v>0</v>
      </c>
      <c r="S119" s="186">
        <v>0</v>
      </c>
      <c r="T119" s="187">
        <f>S119*H119</f>
        <v>0</v>
      </c>
      <c r="U119" s="36"/>
      <c r="V119" s="36"/>
      <c r="W119" s="36"/>
      <c r="X119" s="36"/>
      <c r="Y119" s="36"/>
      <c r="Z119" s="36"/>
      <c r="AA119" s="36"/>
      <c r="AB119" s="36"/>
      <c r="AC119" s="36"/>
      <c r="AD119" s="36"/>
      <c r="AE119" s="36"/>
      <c r="AR119" s="188" t="s">
        <v>139</v>
      </c>
      <c r="AT119" s="188" t="s">
        <v>141</v>
      </c>
      <c r="AU119" s="188" t="s">
        <v>89</v>
      </c>
      <c r="AY119" s="18" t="s">
        <v>138</v>
      </c>
      <c r="BE119" s="189">
        <f>IF(N119="základní",J119,0)</f>
        <v>0</v>
      </c>
      <c r="BF119" s="189">
        <f>IF(N119="snížená",J119,0)</f>
        <v>0</v>
      </c>
      <c r="BG119" s="189">
        <f>IF(N119="zákl. přenesená",J119,0)</f>
        <v>0</v>
      </c>
      <c r="BH119" s="189">
        <f>IF(N119="sníž. přenesená",J119,0)</f>
        <v>0</v>
      </c>
      <c r="BI119" s="189">
        <f>IF(N119="nulová",J119,0)</f>
        <v>0</v>
      </c>
      <c r="BJ119" s="18" t="s">
        <v>21</v>
      </c>
      <c r="BK119" s="189">
        <f>ROUND(I119*H119,2)</f>
        <v>0</v>
      </c>
      <c r="BL119" s="18" t="s">
        <v>139</v>
      </c>
      <c r="BM119" s="188" t="s">
        <v>212</v>
      </c>
    </row>
    <row r="120" spans="1:65" s="13" customFormat="1" ht="11.25">
      <c r="B120" s="190"/>
      <c r="C120" s="191"/>
      <c r="D120" s="192" t="s">
        <v>150</v>
      </c>
      <c r="E120" s="193" t="s">
        <v>39</v>
      </c>
      <c r="F120" s="194" t="s">
        <v>213</v>
      </c>
      <c r="G120" s="191"/>
      <c r="H120" s="195">
        <v>505.053</v>
      </c>
      <c r="I120" s="196"/>
      <c r="J120" s="191"/>
      <c r="K120" s="191"/>
      <c r="L120" s="197"/>
      <c r="M120" s="198"/>
      <c r="N120" s="199"/>
      <c r="O120" s="199"/>
      <c r="P120" s="199"/>
      <c r="Q120" s="199"/>
      <c r="R120" s="199"/>
      <c r="S120" s="199"/>
      <c r="T120" s="200"/>
      <c r="AT120" s="201" t="s">
        <v>150</v>
      </c>
      <c r="AU120" s="201" t="s">
        <v>89</v>
      </c>
      <c r="AV120" s="13" t="s">
        <v>89</v>
      </c>
      <c r="AW120" s="13" t="s">
        <v>41</v>
      </c>
      <c r="AX120" s="13" t="s">
        <v>80</v>
      </c>
      <c r="AY120" s="201" t="s">
        <v>138</v>
      </c>
    </row>
    <row r="121" spans="1:65" s="14" customFormat="1" ht="11.25">
      <c r="B121" s="202"/>
      <c r="C121" s="203"/>
      <c r="D121" s="192" t="s">
        <v>150</v>
      </c>
      <c r="E121" s="204" t="s">
        <v>39</v>
      </c>
      <c r="F121" s="205" t="s">
        <v>152</v>
      </c>
      <c r="G121" s="203"/>
      <c r="H121" s="206">
        <v>505.053</v>
      </c>
      <c r="I121" s="207"/>
      <c r="J121" s="203"/>
      <c r="K121" s="203"/>
      <c r="L121" s="208"/>
      <c r="M121" s="209"/>
      <c r="N121" s="210"/>
      <c r="O121" s="210"/>
      <c r="P121" s="210"/>
      <c r="Q121" s="210"/>
      <c r="R121" s="210"/>
      <c r="S121" s="210"/>
      <c r="T121" s="211"/>
      <c r="AT121" s="212" t="s">
        <v>150</v>
      </c>
      <c r="AU121" s="212" t="s">
        <v>89</v>
      </c>
      <c r="AV121" s="14" t="s">
        <v>139</v>
      </c>
      <c r="AW121" s="14" t="s">
        <v>41</v>
      </c>
      <c r="AX121" s="14" t="s">
        <v>21</v>
      </c>
      <c r="AY121" s="212" t="s">
        <v>138</v>
      </c>
    </row>
    <row r="122" spans="1:65" s="2" customFormat="1" ht="33" customHeight="1">
      <c r="A122" s="36"/>
      <c r="B122" s="37"/>
      <c r="C122" s="176" t="s">
        <v>8</v>
      </c>
      <c r="D122" s="176" t="s">
        <v>141</v>
      </c>
      <c r="E122" s="177" t="s">
        <v>214</v>
      </c>
      <c r="F122" s="178" t="s">
        <v>215</v>
      </c>
      <c r="G122" s="179" t="s">
        <v>159</v>
      </c>
      <c r="H122" s="180">
        <v>17.466999999999999</v>
      </c>
      <c r="I122" s="181"/>
      <c r="J122" s="182">
        <f>ROUND(I122*H122,2)</f>
        <v>0</v>
      </c>
      <c r="K122" s="183"/>
      <c r="L122" s="41"/>
      <c r="M122" s="184" t="s">
        <v>39</v>
      </c>
      <c r="N122" s="185" t="s">
        <v>51</v>
      </c>
      <c r="O122" s="66"/>
      <c r="P122" s="186">
        <f>O122*H122</f>
        <v>0</v>
      </c>
      <c r="Q122" s="186">
        <v>0</v>
      </c>
      <c r="R122" s="186">
        <f>Q122*H122</f>
        <v>0</v>
      </c>
      <c r="S122" s="186">
        <v>0</v>
      </c>
      <c r="T122" s="187">
        <f>S122*H122</f>
        <v>0</v>
      </c>
      <c r="U122" s="36"/>
      <c r="V122" s="36"/>
      <c r="W122" s="36"/>
      <c r="X122" s="36"/>
      <c r="Y122" s="36"/>
      <c r="Z122" s="36"/>
      <c r="AA122" s="36"/>
      <c r="AB122" s="36"/>
      <c r="AC122" s="36"/>
      <c r="AD122" s="36"/>
      <c r="AE122" s="36"/>
      <c r="AR122" s="188" t="s">
        <v>139</v>
      </c>
      <c r="AT122" s="188" t="s">
        <v>141</v>
      </c>
      <c r="AU122" s="188" t="s">
        <v>89</v>
      </c>
      <c r="AY122" s="18" t="s">
        <v>138</v>
      </c>
      <c r="BE122" s="189">
        <f>IF(N122="základní",J122,0)</f>
        <v>0</v>
      </c>
      <c r="BF122" s="189">
        <f>IF(N122="snížená",J122,0)</f>
        <v>0</v>
      </c>
      <c r="BG122" s="189">
        <f>IF(N122="zákl. přenesená",J122,0)</f>
        <v>0</v>
      </c>
      <c r="BH122" s="189">
        <f>IF(N122="sníž. přenesená",J122,0)</f>
        <v>0</v>
      </c>
      <c r="BI122" s="189">
        <f>IF(N122="nulová",J122,0)</f>
        <v>0</v>
      </c>
      <c r="BJ122" s="18" t="s">
        <v>21</v>
      </c>
      <c r="BK122" s="189">
        <f>ROUND(I122*H122,2)</f>
        <v>0</v>
      </c>
      <c r="BL122" s="18" t="s">
        <v>139</v>
      </c>
      <c r="BM122" s="188" t="s">
        <v>216</v>
      </c>
    </row>
    <row r="123" spans="1:65" s="2" customFormat="1" ht="44.25" customHeight="1">
      <c r="A123" s="36"/>
      <c r="B123" s="37"/>
      <c r="C123" s="176" t="s">
        <v>217</v>
      </c>
      <c r="D123" s="176" t="s">
        <v>141</v>
      </c>
      <c r="E123" s="177" t="s">
        <v>218</v>
      </c>
      <c r="F123" s="178" t="s">
        <v>219</v>
      </c>
      <c r="G123" s="179" t="s">
        <v>159</v>
      </c>
      <c r="H123" s="180">
        <v>0.40300000000000002</v>
      </c>
      <c r="I123" s="181"/>
      <c r="J123" s="182">
        <f>ROUND(I123*H123,2)</f>
        <v>0</v>
      </c>
      <c r="K123" s="183"/>
      <c r="L123" s="41"/>
      <c r="M123" s="184" t="s">
        <v>39</v>
      </c>
      <c r="N123" s="185" t="s">
        <v>51</v>
      </c>
      <c r="O123" s="66"/>
      <c r="P123" s="186">
        <f>O123*H123</f>
        <v>0</v>
      </c>
      <c r="Q123" s="186">
        <v>0</v>
      </c>
      <c r="R123" s="186">
        <f>Q123*H123</f>
        <v>0</v>
      </c>
      <c r="S123" s="186">
        <v>0</v>
      </c>
      <c r="T123" s="187">
        <f>S123*H123</f>
        <v>0</v>
      </c>
      <c r="U123" s="36"/>
      <c r="V123" s="36"/>
      <c r="W123" s="36"/>
      <c r="X123" s="36"/>
      <c r="Y123" s="36"/>
      <c r="Z123" s="36"/>
      <c r="AA123" s="36"/>
      <c r="AB123" s="36"/>
      <c r="AC123" s="36"/>
      <c r="AD123" s="36"/>
      <c r="AE123" s="36"/>
      <c r="AR123" s="188" t="s">
        <v>139</v>
      </c>
      <c r="AT123" s="188" t="s">
        <v>141</v>
      </c>
      <c r="AU123" s="188" t="s">
        <v>89</v>
      </c>
      <c r="AY123" s="18" t="s">
        <v>138</v>
      </c>
      <c r="BE123" s="189">
        <f>IF(N123="základní",J123,0)</f>
        <v>0</v>
      </c>
      <c r="BF123" s="189">
        <f>IF(N123="snížená",J123,0)</f>
        <v>0</v>
      </c>
      <c r="BG123" s="189">
        <f>IF(N123="zákl. přenesená",J123,0)</f>
        <v>0</v>
      </c>
      <c r="BH123" s="189">
        <f>IF(N123="sníž. přenesená",J123,0)</f>
        <v>0</v>
      </c>
      <c r="BI123" s="189">
        <f>IF(N123="nulová",J123,0)</f>
        <v>0</v>
      </c>
      <c r="BJ123" s="18" t="s">
        <v>21</v>
      </c>
      <c r="BK123" s="189">
        <f>ROUND(I123*H123,2)</f>
        <v>0</v>
      </c>
      <c r="BL123" s="18" t="s">
        <v>139</v>
      </c>
      <c r="BM123" s="188" t="s">
        <v>220</v>
      </c>
    </row>
    <row r="124" spans="1:65" s="2" customFormat="1" ht="11.25">
      <c r="A124" s="36"/>
      <c r="B124" s="37"/>
      <c r="C124" s="38"/>
      <c r="D124" s="213" t="s">
        <v>177</v>
      </c>
      <c r="E124" s="38"/>
      <c r="F124" s="214" t="s">
        <v>221</v>
      </c>
      <c r="G124" s="38"/>
      <c r="H124" s="38"/>
      <c r="I124" s="215"/>
      <c r="J124" s="38"/>
      <c r="K124" s="38"/>
      <c r="L124" s="41"/>
      <c r="M124" s="216"/>
      <c r="N124" s="217"/>
      <c r="O124" s="66"/>
      <c r="P124" s="66"/>
      <c r="Q124" s="66"/>
      <c r="R124" s="66"/>
      <c r="S124" s="66"/>
      <c r="T124" s="67"/>
      <c r="U124" s="36"/>
      <c r="V124" s="36"/>
      <c r="W124" s="36"/>
      <c r="X124" s="36"/>
      <c r="Y124" s="36"/>
      <c r="Z124" s="36"/>
      <c r="AA124" s="36"/>
      <c r="AB124" s="36"/>
      <c r="AC124" s="36"/>
      <c r="AD124" s="36"/>
      <c r="AE124" s="36"/>
      <c r="AT124" s="18" t="s">
        <v>177</v>
      </c>
      <c r="AU124" s="18" t="s">
        <v>89</v>
      </c>
    </row>
    <row r="125" spans="1:65" s="12" customFormat="1" ht="22.9" customHeight="1">
      <c r="B125" s="160"/>
      <c r="C125" s="161"/>
      <c r="D125" s="162" t="s">
        <v>79</v>
      </c>
      <c r="E125" s="174" t="s">
        <v>222</v>
      </c>
      <c r="F125" s="174" t="s">
        <v>223</v>
      </c>
      <c r="G125" s="161"/>
      <c r="H125" s="161"/>
      <c r="I125" s="164"/>
      <c r="J125" s="175">
        <f>BK125</f>
        <v>0</v>
      </c>
      <c r="K125" s="161"/>
      <c r="L125" s="166"/>
      <c r="M125" s="167"/>
      <c r="N125" s="168"/>
      <c r="O125" s="168"/>
      <c r="P125" s="169">
        <f>SUM(P126:P128)</f>
        <v>0</v>
      </c>
      <c r="Q125" s="168"/>
      <c r="R125" s="169">
        <f>SUM(R126:R128)</f>
        <v>0</v>
      </c>
      <c r="S125" s="168"/>
      <c r="T125" s="170">
        <f>SUM(T126:T128)</f>
        <v>0</v>
      </c>
      <c r="AR125" s="171" t="s">
        <v>21</v>
      </c>
      <c r="AT125" s="172" t="s">
        <v>79</v>
      </c>
      <c r="AU125" s="172" t="s">
        <v>21</v>
      </c>
      <c r="AY125" s="171" t="s">
        <v>138</v>
      </c>
      <c r="BK125" s="173">
        <f>SUM(BK126:BK128)</f>
        <v>0</v>
      </c>
    </row>
    <row r="126" spans="1:65" s="2" customFormat="1" ht="16.5" customHeight="1">
      <c r="A126" s="36"/>
      <c r="B126" s="37"/>
      <c r="C126" s="176" t="s">
        <v>224</v>
      </c>
      <c r="D126" s="176" t="s">
        <v>141</v>
      </c>
      <c r="E126" s="177" t="s">
        <v>225</v>
      </c>
      <c r="F126" s="178" t="s">
        <v>226</v>
      </c>
      <c r="G126" s="179" t="s">
        <v>159</v>
      </c>
      <c r="H126" s="180">
        <v>83.143000000000001</v>
      </c>
      <c r="I126" s="181"/>
      <c r="J126" s="182">
        <f>ROUND(I126*H126,2)</f>
        <v>0</v>
      </c>
      <c r="K126" s="183"/>
      <c r="L126" s="41"/>
      <c r="M126" s="184" t="s">
        <v>39</v>
      </c>
      <c r="N126" s="185" t="s">
        <v>51</v>
      </c>
      <c r="O126" s="66"/>
      <c r="P126" s="186">
        <f>O126*H126</f>
        <v>0</v>
      </c>
      <c r="Q126" s="186">
        <v>0</v>
      </c>
      <c r="R126" s="186">
        <f>Q126*H126</f>
        <v>0</v>
      </c>
      <c r="S126" s="186">
        <v>0</v>
      </c>
      <c r="T126" s="187">
        <f>S126*H126</f>
        <v>0</v>
      </c>
      <c r="U126" s="36"/>
      <c r="V126" s="36"/>
      <c r="W126" s="36"/>
      <c r="X126" s="36"/>
      <c r="Y126" s="36"/>
      <c r="Z126" s="36"/>
      <c r="AA126" s="36"/>
      <c r="AB126" s="36"/>
      <c r="AC126" s="36"/>
      <c r="AD126" s="36"/>
      <c r="AE126" s="36"/>
      <c r="AR126" s="188" t="s">
        <v>139</v>
      </c>
      <c r="AT126" s="188" t="s">
        <v>141</v>
      </c>
      <c r="AU126" s="188" t="s">
        <v>89</v>
      </c>
      <c r="AY126" s="18" t="s">
        <v>138</v>
      </c>
      <c r="BE126" s="189">
        <f>IF(N126="základní",J126,0)</f>
        <v>0</v>
      </c>
      <c r="BF126" s="189">
        <f>IF(N126="snížená",J126,0)</f>
        <v>0</v>
      </c>
      <c r="BG126" s="189">
        <f>IF(N126="zákl. přenesená",J126,0)</f>
        <v>0</v>
      </c>
      <c r="BH126" s="189">
        <f>IF(N126="sníž. přenesená",J126,0)</f>
        <v>0</v>
      </c>
      <c r="BI126" s="189">
        <f>IF(N126="nulová",J126,0)</f>
        <v>0</v>
      </c>
      <c r="BJ126" s="18" t="s">
        <v>21</v>
      </c>
      <c r="BK126" s="189">
        <f>ROUND(I126*H126,2)</f>
        <v>0</v>
      </c>
      <c r="BL126" s="18" t="s">
        <v>139</v>
      </c>
      <c r="BM126" s="188" t="s">
        <v>227</v>
      </c>
    </row>
    <row r="127" spans="1:65" s="2" customFormat="1" ht="66.75" customHeight="1">
      <c r="A127" s="36"/>
      <c r="B127" s="37"/>
      <c r="C127" s="176" t="s">
        <v>228</v>
      </c>
      <c r="D127" s="176" t="s">
        <v>141</v>
      </c>
      <c r="E127" s="177" t="s">
        <v>229</v>
      </c>
      <c r="F127" s="178" t="s">
        <v>230</v>
      </c>
      <c r="G127" s="179" t="s">
        <v>159</v>
      </c>
      <c r="H127" s="180">
        <v>82.774000000000001</v>
      </c>
      <c r="I127" s="181"/>
      <c r="J127" s="182">
        <f>ROUND(I127*H127,2)</f>
        <v>0</v>
      </c>
      <c r="K127" s="183"/>
      <c r="L127" s="41"/>
      <c r="M127" s="184" t="s">
        <v>39</v>
      </c>
      <c r="N127" s="185" t="s">
        <v>51</v>
      </c>
      <c r="O127" s="66"/>
      <c r="P127" s="186">
        <f>O127*H127</f>
        <v>0</v>
      </c>
      <c r="Q127" s="186">
        <v>0</v>
      </c>
      <c r="R127" s="186">
        <f>Q127*H127</f>
        <v>0</v>
      </c>
      <c r="S127" s="186">
        <v>0</v>
      </c>
      <c r="T127" s="187">
        <f>S127*H127</f>
        <v>0</v>
      </c>
      <c r="U127" s="36"/>
      <c r="V127" s="36"/>
      <c r="W127" s="36"/>
      <c r="X127" s="36"/>
      <c r="Y127" s="36"/>
      <c r="Z127" s="36"/>
      <c r="AA127" s="36"/>
      <c r="AB127" s="36"/>
      <c r="AC127" s="36"/>
      <c r="AD127" s="36"/>
      <c r="AE127" s="36"/>
      <c r="AR127" s="188" t="s">
        <v>139</v>
      </c>
      <c r="AT127" s="188" t="s">
        <v>141</v>
      </c>
      <c r="AU127" s="188" t="s">
        <v>89</v>
      </c>
      <c r="AY127" s="18" t="s">
        <v>138</v>
      </c>
      <c r="BE127" s="189">
        <f>IF(N127="základní",J127,0)</f>
        <v>0</v>
      </c>
      <c r="BF127" s="189">
        <f>IF(N127="snížená",J127,0)</f>
        <v>0</v>
      </c>
      <c r="BG127" s="189">
        <f>IF(N127="zákl. přenesená",J127,0)</f>
        <v>0</v>
      </c>
      <c r="BH127" s="189">
        <f>IF(N127="sníž. přenesená",J127,0)</f>
        <v>0</v>
      </c>
      <c r="BI127" s="189">
        <f>IF(N127="nulová",J127,0)</f>
        <v>0</v>
      </c>
      <c r="BJ127" s="18" t="s">
        <v>21</v>
      </c>
      <c r="BK127" s="189">
        <f>ROUND(I127*H127,2)</f>
        <v>0</v>
      </c>
      <c r="BL127" s="18" t="s">
        <v>139</v>
      </c>
      <c r="BM127" s="188" t="s">
        <v>231</v>
      </c>
    </row>
    <row r="128" spans="1:65" s="2" customFormat="1" ht="11.25">
      <c r="A128" s="36"/>
      <c r="B128" s="37"/>
      <c r="C128" s="38"/>
      <c r="D128" s="213" t="s">
        <v>177</v>
      </c>
      <c r="E128" s="38"/>
      <c r="F128" s="214" t="s">
        <v>232</v>
      </c>
      <c r="G128" s="38"/>
      <c r="H128" s="38"/>
      <c r="I128" s="215"/>
      <c r="J128" s="38"/>
      <c r="K128" s="38"/>
      <c r="L128" s="41"/>
      <c r="M128" s="216"/>
      <c r="N128" s="217"/>
      <c r="O128" s="66"/>
      <c r="P128" s="66"/>
      <c r="Q128" s="66"/>
      <c r="R128" s="66"/>
      <c r="S128" s="66"/>
      <c r="T128" s="67"/>
      <c r="U128" s="36"/>
      <c r="V128" s="36"/>
      <c r="W128" s="36"/>
      <c r="X128" s="36"/>
      <c r="Y128" s="36"/>
      <c r="Z128" s="36"/>
      <c r="AA128" s="36"/>
      <c r="AB128" s="36"/>
      <c r="AC128" s="36"/>
      <c r="AD128" s="36"/>
      <c r="AE128" s="36"/>
      <c r="AT128" s="18" t="s">
        <v>177</v>
      </c>
      <c r="AU128" s="18" t="s">
        <v>89</v>
      </c>
    </row>
    <row r="129" spans="1:65" s="12" customFormat="1" ht="25.9" customHeight="1">
      <c r="B129" s="160"/>
      <c r="C129" s="161"/>
      <c r="D129" s="162" t="s">
        <v>79</v>
      </c>
      <c r="E129" s="163" t="s">
        <v>233</v>
      </c>
      <c r="F129" s="163" t="s">
        <v>234</v>
      </c>
      <c r="G129" s="161"/>
      <c r="H129" s="161"/>
      <c r="I129" s="164"/>
      <c r="J129" s="165">
        <f>BK129</f>
        <v>0</v>
      </c>
      <c r="K129" s="161"/>
      <c r="L129" s="166"/>
      <c r="M129" s="167"/>
      <c r="N129" s="168"/>
      <c r="O129" s="168"/>
      <c r="P129" s="169">
        <f>P130+P181+P282+P320+P340</f>
        <v>0</v>
      </c>
      <c r="Q129" s="168"/>
      <c r="R129" s="169">
        <f>R130+R181+R282+R320+R340</f>
        <v>61.598727260000004</v>
      </c>
      <c r="S129" s="168"/>
      <c r="T129" s="170">
        <f>T130+T181+T282+T320+T340</f>
        <v>15.94456958</v>
      </c>
      <c r="AR129" s="171" t="s">
        <v>89</v>
      </c>
      <c r="AT129" s="172" t="s">
        <v>79</v>
      </c>
      <c r="AU129" s="172" t="s">
        <v>80</v>
      </c>
      <c r="AY129" s="171" t="s">
        <v>138</v>
      </c>
      <c r="BK129" s="173">
        <f>BK130+BK181+BK282+BK320+BK340</f>
        <v>0</v>
      </c>
    </row>
    <row r="130" spans="1:65" s="12" customFormat="1" ht="22.9" customHeight="1">
      <c r="B130" s="160"/>
      <c r="C130" s="161"/>
      <c r="D130" s="162" t="s">
        <v>79</v>
      </c>
      <c r="E130" s="174" t="s">
        <v>235</v>
      </c>
      <c r="F130" s="174" t="s">
        <v>236</v>
      </c>
      <c r="G130" s="161"/>
      <c r="H130" s="161"/>
      <c r="I130" s="164"/>
      <c r="J130" s="175">
        <f>BK130</f>
        <v>0</v>
      </c>
      <c r="K130" s="161"/>
      <c r="L130" s="166"/>
      <c r="M130" s="167"/>
      <c r="N130" s="168"/>
      <c r="O130" s="168"/>
      <c r="P130" s="169">
        <f>SUM(P131:P180)</f>
        <v>0</v>
      </c>
      <c r="Q130" s="168"/>
      <c r="R130" s="169">
        <f>SUM(R131:R180)</f>
        <v>1.82753027</v>
      </c>
      <c r="S130" s="168"/>
      <c r="T130" s="170">
        <f>SUM(T131:T180)</f>
        <v>0.40260989999999997</v>
      </c>
      <c r="AR130" s="171" t="s">
        <v>89</v>
      </c>
      <c r="AT130" s="172" t="s">
        <v>79</v>
      </c>
      <c r="AU130" s="172" t="s">
        <v>21</v>
      </c>
      <c r="AY130" s="171" t="s">
        <v>138</v>
      </c>
      <c r="BK130" s="173">
        <f>SUM(BK131:BK180)</f>
        <v>0</v>
      </c>
    </row>
    <row r="131" spans="1:65" s="2" customFormat="1" ht="24.2" customHeight="1">
      <c r="A131" s="36"/>
      <c r="B131" s="37"/>
      <c r="C131" s="176" t="s">
        <v>237</v>
      </c>
      <c r="D131" s="176" t="s">
        <v>141</v>
      </c>
      <c r="E131" s="177" t="s">
        <v>238</v>
      </c>
      <c r="F131" s="178" t="s">
        <v>239</v>
      </c>
      <c r="G131" s="179" t="s">
        <v>148</v>
      </c>
      <c r="H131" s="180">
        <v>610.01499999999999</v>
      </c>
      <c r="I131" s="181"/>
      <c r="J131" s="182">
        <f>ROUND(I131*H131,2)</f>
        <v>0</v>
      </c>
      <c r="K131" s="183"/>
      <c r="L131" s="41"/>
      <c r="M131" s="184" t="s">
        <v>39</v>
      </c>
      <c r="N131" s="185" t="s">
        <v>51</v>
      </c>
      <c r="O131" s="66"/>
      <c r="P131" s="186">
        <f>O131*H131</f>
        <v>0</v>
      </c>
      <c r="Q131" s="186">
        <v>0</v>
      </c>
      <c r="R131" s="186">
        <f>Q131*H131</f>
        <v>0</v>
      </c>
      <c r="S131" s="186">
        <v>6.6E-4</v>
      </c>
      <c r="T131" s="187">
        <f>S131*H131</f>
        <v>0.40260989999999997</v>
      </c>
      <c r="U131" s="36"/>
      <c r="V131" s="36"/>
      <c r="W131" s="36"/>
      <c r="X131" s="36"/>
      <c r="Y131" s="36"/>
      <c r="Z131" s="36"/>
      <c r="AA131" s="36"/>
      <c r="AB131" s="36"/>
      <c r="AC131" s="36"/>
      <c r="AD131" s="36"/>
      <c r="AE131" s="36"/>
      <c r="AR131" s="188" t="s">
        <v>217</v>
      </c>
      <c r="AT131" s="188" t="s">
        <v>141</v>
      </c>
      <c r="AU131" s="188" t="s">
        <v>89</v>
      </c>
      <c r="AY131" s="18" t="s">
        <v>138</v>
      </c>
      <c r="BE131" s="189">
        <f>IF(N131="základní",J131,0)</f>
        <v>0</v>
      </c>
      <c r="BF131" s="189">
        <f>IF(N131="snížená",J131,0)</f>
        <v>0</v>
      </c>
      <c r="BG131" s="189">
        <f>IF(N131="zákl. přenesená",J131,0)</f>
        <v>0</v>
      </c>
      <c r="BH131" s="189">
        <f>IF(N131="sníž. přenesená",J131,0)</f>
        <v>0</v>
      </c>
      <c r="BI131" s="189">
        <f>IF(N131="nulová",J131,0)</f>
        <v>0</v>
      </c>
      <c r="BJ131" s="18" t="s">
        <v>21</v>
      </c>
      <c r="BK131" s="189">
        <f>ROUND(I131*H131,2)</f>
        <v>0</v>
      </c>
      <c r="BL131" s="18" t="s">
        <v>217</v>
      </c>
      <c r="BM131" s="188" t="s">
        <v>240</v>
      </c>
    </row>
    <row r="132" spans="1:65" s="2" customFormat="1" ht="11.25">
      <c r="A132" s="36"/>
      <c r="B132" s="37"/>
      <c r="C132" s="38"/>
      <c r="D132" s="213" t="s">
        <v>177</v>
      </c>
      <c r="E132" s="38"/>
      <c r="F132" s="214" t="s">
        <v>241</v>
      </c>
      <c r="G132" s="38"/>
      <c r="H132" s="38"/>
      <c r="I132" s="215"/>
      <c r="J132" s="38"/>
      <c r="K132" s="38"/>
      <c r="L132" s="41"/>
      <c r="M132" s="216"/>
      <c r="N132" s="217"/>
      <c r="O132" s="66"/>
      <c r="P132" s="66"/>
      <c r="Q132" s="66"/>
      <c r="R132" s="66"/>
      <c r="S132" s="66"/>
      <c r="T132" s="67"/>
      <c r="U132" s="36"/>
      <c r="V132" s="36"/>
      <c r="W132" s="36"/>
      <c r="X132" s="36"/>
      <c r="Y132" s="36"/>
      <c r="Z132" s="36"/>
      <c r="AA132" s="36"/>
      <c r="AB132" s="36"/>
      <c r="AC132" s="36"/>
      <c r="AD132" s="36"/>
      <c r="AE132" s="36"/>
      <c r="AT132" s="18" t="s">
        <v>177</v>
      </c>
      <c r="AU132" s="18" t="s">
        <v>89</v>
      </c>
    </row>
    <row r="133" spans="1:65" s="13" customFormat="1" ht="11.25">
      <c r="B133" s="190"/>
      <c r="C133" s="191"/>
      <c r="D133" s="192" t="s">
        <v>150</v>
      </c>
      <c r="E133" s="193" t="s">
        <v>39</v>
      </c>
      <c r="F133" s="194" t="s">
        <v>242</v>
      </c>
      <c r="G133" s="191"/>
      <c r="H133" s="195">
        <v>610.01499999999999</v>
      </c>
      <c r="I133" s="196"/>
      <c r="J133" s="191"/>
      <c r="K133" s="191"/>
      <c r="L133" s="197"/>
      <c r="M133" s="198"/>
      <c r="N133" s="199"/>
      <c r="O133" s="199"/>
      <c r="P133" s="199"/>
      <c r="Q133" s="199"/>
      <c r="R133" s="199"/>
      <c r="S133" s="199"/>
      <c r="T133" s="200"/>
      <c r="AT133" s="201" t="s">
        <v>150</v>
      </c>
      <c r="AU133" s="201" t="s">
        <v>89</v>
      </c>
      <c r="AV133" s="13" t="s">
        <v>89</v>
      </c>
      <c r="AW133" s="13" t="s">
        <v>41</v>
      </c>
      <c r="AX133" s="13" t="s">
        <v>80</v>
      </c>
      <c r="AY133" s="201" t="s">
        <v>138</v>
      </c>
    </row>
    <row r="134" spans="1:65" s="14" customFormat="1" ht="11.25">
      <c r="B134" s="202"/>
      <c r="C134" s="203"/>
      <c r="D134" s="192" t="s">
        <v>150</v>
      </c>
      <c r="E134" s="204" t="s">
        <v>39</v>
      </c>
      <c r="F134" s="205" t="s">
        <v>152</v>
      </c>
      <c r="G134" s="203"/>
      <c r="H134" s="206">
        <v>610.01499999999999</v>
      </c>
      <c r="I134" s="207"/>
      <c r="J134" s="203"/>
      <c r="K134" s="203"/>
      <c r="L134" s="208"/>
      <c r="M134" s="209"/>
      <c r="N134" s="210"/>
      <c r="O134" s="210"/>
      <c r="P134" s="210"/>
      <c r="Q134" s="210"/>
      <c r="R134" s="210"/>
      <c r="S134" s="210"/>
      <c r="T134" s="211"/>
      <c r="AT134" s="212" t="s">
        <v>150</v>
      </c>
      <c r="AU134" s="212" t="s">
        <v>89</v>
      </c>
      <c r="AV134" s="14" t="s">
        <v>139</v>
      </c>
      <c r="AW134" s="14" t="s">
        <v>41</v>
      </c>
      <c r="AX134" s="14" t="s">
        <v>21</v>
      </c>
      <c r="AY134" s="212" t="s">
        <v>138</v>
      </c>
    </row>
    <row r="135" spans="1:65" s="2" customFormat="1" ht="24.2" customHeight="1">
      <c r="A135" s="36"/>
      <c r="B135" s="37"/>
      <c r="C135" s="176" t="s">
        <v>243</v>
      </c>
      <c r="D135" s="176" t="s">
        <v>141</v>
      </c>
      <c r="E135" s="177" t="s">
        <v>244</v>
      </c>
      <c r="F135" s="178" t="s">
        <v>245</v>
      </c>
      <c r="G135" s="179" t="s">
        <v>148</v>
      </c>
      <c r="H135" s="180">
        <v>610.01499999999999</v>
      </c>
      <c r="I135" s="181"/>
      <c r="J135" s="182">
        <f>ROUND(I135*H135,2)</f>
        <v>0</v>
      </c>
      <c r="K135" s="183"/>
      <c r="L135" s="41"/>
      <c r="M135" s="184" t="s">
        <v>39</v>
      </c>
      <c r="N135" s="185" t="s">
        <v>51</v>
      </c>
      <c r="O135" s="66"/>
      <c r="P135" s="186">
        <f>O135*H135</f>
        <v>0</v>
      </c>
      <c r="Q135" s="186">
        <v>0</v>
      </c>
      <c r="R135" s="186">
        <f>Q135*H135</f>
        <v>0</v>
      </c>
      <c r="S135" s="186">
        <v>0</v>
      </c>
      <c r="T135" s="187">
        <f>S135*H135</f>
        <v>0</v>
      </c>
      <c r="U135" s="36"/>
      <c r="V135" s="36"/>
      <c r="W135" s="36"/>
      <c r="X135" s="36"/>
      <c r="Y135" s="36"/>
      <c r="Z135" s="36"/>
      <c r="AA135" s="36"/>
      <c r="AB135" s="36"/>
      <c r="AC135" s="36"/>
      <c r="AD135" s="36"/>
      <c r="AE135" s="36"/>
      <c r="AR135" s="188" t="s">
        <v>217</v>
      </c>
      <c r="AT135" s="188" t="s">
        <v>141</v>
      </c>
      <c r="AU135" s="188" t="s">
        <v>89</v>
      </c>
      <c r="AY135" s="18" t="s">
        <v>138</v>
      </c>
      <c r="BE135" s="189">
        <f>IF(N135="základní",J135,0)</f>
        <v>0</v>
      </c>
      <c r="BF135" s="189">
        <f>IF(N135="snížená",J135,0)</f>
        <v>0</v>
      </c>
      <c r="BG135" s="189">
        <f>IF(N135="zákl. přenesená",J135,0)</f>
        <v>0</v>
      </c>
      <c r="BH135" s="189">
        <f>IF(N135="sníž. přenesená",J135,0)</f>
        <v>0</v>
      </c>
      <c r="BI135" s="189">
        <f>IF(N135="nulová",J135,0)</f>
        <v>0</v>
      </c>
      <c r="BJ135" s="18" t="s">
        <v>21</v>
      </c>
      <c r="BK135" s="189">
        <f>ROUND(I135*H135,2)</f>
        <v>0</v>
      </c>
      <c r="BL135" s="18" t="s">
        <v>217</v>
      </c>
      <c r="BM135" s="188" t="s">
        <v>246</v>
      </c>
    </row>
    <row r="136" spans="1:65" s="13" customFormat="1" ht="11.25">
      <c r="B136" s="190"/>
      <c r="C136" s="191"/>
      <c r="D136" s="192" t="s">
        <v>150</v>
      </c>
      <c r="E136" s="193" t="s">
        <v>39</v>
      </c>
      <c r="F136" s="194" t="s">
        <v>242</v>
      </c>
      <c r="G136" s="191"/>
      <c r="H136" s="195">
        <v>610.01499999999999</v>
      </c>
      <c r="I136" s="196"/>
      <c r="J136" s="191"/>
      <c r="K136" s="191"/>
      <c r="L136" s="197"/>
      <c r="M136" s="198"/>
      <c r="N136" s="199"/>
      <c r="O136" s="199"/>
      <c r="P136" s="199"/>
      <c r="Q136" s="199"/>
      <c r="R136" s="199"/>
      <c r="S136" s="199"/>
      <c r="T136" s="200"/>
      <c r="AT136" s="201" t="s">
        <v>150</v>
      </c>
      <c r="AU136" s="201" t="s">
        <v>89</v>
      </c>
      <c r="AV136" s="13" t="s">
        <v>89</v>
      </c>
      <c r="AW136" s="13" t="s">
        <v>41</v>
      </c>
      <c r="AX136" s="13" t="s">
        <v>80</v>
      </c>
      <c r="AY136" s="201" t="s">
        <v>138</v>
      </c>
    </row>
    <row r="137" spans="1:65" s="14" customFormat="1" ht="11.25">
      <c r="B137" s="202"/>
      <c r="C137" s="203"/>
      <c r="D137" s="192" t="s">
        <v>150</v>
      </c>
      <c r="E137" s="204" t="s">
        <v>39</v>
      </c>
      <c r="F137" s="205" t="s">
        <v>152</v>
      </c>
      <c r="G137" s="203"/>
      <c r="H137" s="206">
        <v>610.01499999999999</v>
      </c>
      <c r="I137" s="207"/>
      <c r="J137" s="203"/>
      <c r="K137" s="203"/>
      <c r="L137" s="208"/>
      <c r="M137" s="209"/>
      <c r="N137" s="210"/>
      <c r="O137" s="210"/>
      <c r="P137" s="210"/>
      <c r="Q137" s="210"/>
      <c r="R137" s="210"/>
      <c r="S137" s="210"/>
      <c r="T137" s="211"/>
      <c r="AT137" s="212" t="s">
        <v>150</v>
      </c>
      <c r="AU137" s="212" t="s">
        <v>89</v>
      </c>
      <c r="AV137" s="14" t="s">
        <v>139</v>
      </c>
      <c r="AW137" s="14" t="s">
        <v>41</v>
      </c>
      <c r="AX137" s="14" t="s">
        <v>21</v>
      </c>
      <c r="AY137" s="212" t="s">
        <v>138</v>
      </c>
    </row>
    <row r="138" spans="1:65" s="2" customFormat="1" ht="24.2" customHeight="1">
      <c r="A138" s="36"/>
      <c r="B138" s="37"/>
      <c r="C138" s="228" t="s">
        <v>7</v>
      </c>
      <c r="D138" s="228" t="s">
        <v>247</v>
      </c>
      <c r="E138" s="229" t="s">
        <v>248</v>
      </c>
      <c r="F138" s="230" t="s">
        <v>249</v>
      </c>
      <c r="G138" s="231" t="s">
        <v>148</v>
      </c>
      <c r="H138" s="232">
        <v>705.49099999999999</v>
      </c>
      <c r="I138" s="233"/>
      <c r="J138" s="234">
        <f>ROUND(I138*H138,2)</f>
        <v>0</v>
      </c>
      <c r="K138" s="235"/>
      <c r="L138" s="236"/>
      <c r="M138" s="237" t="s">
        <v>39</v>
      </c>
      <c r="N138" s="238" t="s">
        <v>51</v>
      </c>
      <c r="O138" s="66"/>
      <c r="P138" s="186">
        <f>O138*H138</f>
        <v>0</v>
      </c>
      <c r="Q138" s="186">
        <v>1.2E-4</v>
      </c>
      <c r="R138" s="186">
        <f>Q138*H138</f>
        <v>8.4658919999999999E-2</v>
      </c>
      <c r="S138" s="186">
        <v>0</v>
      </c>
      <c r="T138" s="187">
        <f>S138*H138</f>
        <v>0</v>
      </c>
      <c r="U138" s="36"/>
      <c r="V138" s="36"/>
      <c r="W138" s="36"/>
      <c r="X138" s="36"/>
      <c r="Y138" s="36"/>
      <c r="Z138" s="36"/>
      <c r="AA138" s="36"/>
      <c r="AB138" s="36"/>
      <c r="AC138" s="36"/>
      <c r="AD138" s="36"/>
      <c r="AE138" s="36"/>
      <c r="AR138" s="188" t="s">
        <v>250</v>
      </c>
      <c r="AT138" s="188" t="s">
        <v>247</v>
      </c>
      <c r="AU138" s="188" t="s">
        <v>89</v>
      </c>
      <c r="AY138" s="18" t="s">
        <v>138</v>
      </c>
      <c r="BE138" s="189">
        <f>IF(N138="základní",J138,0)</f>
        <v>0</v>
      </c>
      <c r="BF138" s="189">
        <f>IF(N138="snížená",J138,0)</f>
        <v>0</v>
      </c>
      <c r="BG138" s="189">
        <f>IF(N138="zákl. přenesená",J138,0)</f>
        <v>0</v>
      </c>
      <c r="BH138" s="189">
        <f>IF(N138="sníž. přenesená",J138,0)</f>
        <v>0</v>
      </c>
      <c r="BI138" s="189">
        <f>IF(N138="nulová",J138,0)</f>
        <v>0</v>
      </c>
      <c r="BJ138" s="18" t="s">
        <v>21</v>
      </c>
      <c r="BK138" s="189">
        <f>ROUND(I138*H138,2)</f>
        <v>0</v>
      </c>
      <c r="BL138" s="18" t="s">
        <v>217</v>
      </c>
      <c r="BM138" s="188" t="s">
        <v>251</v>
      </c>
    </row>
    <row r="139" spans="1:65" s="2" customFormat="1" ht="44.25" customHeight="1">
      <c r="A139" s="36"/>
      <c r="B139" s="37"/>
      <c r="C139" s="176" t="s">
        <v>252</v>
      </c>
      <c r="D139" s="176" t="s">
        <v>141</v>
      </c>
      <c r="E139" s="177" t="s">
        <v>253</v>
      </c>
      <c r="F139" s="178" t="s">
        <v>254</v>
      </c>
      <c r="G139" s="179" t="s">
        <v>148</v>
      </c>
      <c r="H139" s="180">
        <v>391.2</v>
      </c>
      <c r="I139" s="181"/>
      <c r="J139" s="182">
        <f>ROUND(I139*H139,2)</f>
        <v>0</v>
      </c>
      <c r="K139" s="183"/>
      <c r="L139" s="41"/>
      <c r="M139" s="184" t="s">
        <v>39</v>
      </c>
      <c r="N139" s="185" t="s">
        <v>51</v>
      </c>
      <c r="O139" s="66"/>
      <c r="P139" s="186">
        <f>O139*H139</f>
        <v>0</v>
      </c>
      <c r="Q139" s="186">
        <v>8.0000000000000007E-5</v>
      </c>
      <c r="R139" s="186">
        <f>Q139*H139</f>
        <v>3.1296000000000004E-2</v>
      </c>
      <c r="S139" s="186">
        <v>0</v>
      </c>
      <c r="T139" s="187">
        <f>S139*H139</f>
        <v>0</v>
      </c>
      <c r="U139" s="36"/>
      <c r="V139" s="36"/>
      <c r="W139" s="36"/>
      <c r="X139" s="36"/>
      <c r="Y139" s="36"/>
      <c r="Z139" s="36"/>
      <c r="AA139" s="36"/>
      <c r="AB139" s="36"/>
      <c r="AC139" s="36"/>
      <c r="AD139" s="36"/>
      <c r="AE139" s="36"/>
      <c r="AR139" s="188" t="s">
        <v>217</v>
      </c>
      <c r="AT139" s="188" t="s">
        <v>141</v>
      </c>
      <c r="AU139" s="188" t="s">
        <v>89</v>
      </c>
      <c r="AY139" s="18" t="s">
        <v>138</v>
      </c>
      <c r="BE139" s="189">
        <f>IF(N139="základní",J139,0)</f>
        <v>0</v>
      </c>
      <c r="BF139" s="189">
        <f>IF(N139="snížená",J139,0)</f>
        <v>0</v>
      </c>
      <c r="BG139" s="189">
        <f>IF(N139="zákl. přenesená",J139,0)</f>
        <v>0</v>
      </c>
      <c r="BH139" s="189">
        <f>IF(N139="sníž. přenesená",J139,0)</f>
        <v>0</v>
      </c>
      <c r="BI139" s="189">
        <f>IF(N139="nulová",J139,0)</f>
        <v>0</v>
      </c>
      <c r="BJ139" s="18" t="s">
        <v>21</v>
      </c>
      <c r="BK139" s="189">
        <f>ROUND(I139*H139,2)</f>
        <v>0</v>
      </c>
      <c r="BL139" s="18" t="s">
        <v>217</v>
      </c>
      <c r="BM139" s="188" t="s">
        <v>255</v>
      </c>
    </row>
    <row r="140" spans="1:65" s="15" customFormat="1" ht="11.25">
      <c r="B140" s="218"/>
      <c r="C140" s="219"/>
      <c r="D140" s="192" t="s">
        <v>150</v>
      </c>
      <c r="E140" s="220" t="s">
        <v>39</v>
      </c>
      <c r="F140" s="221" t="s">
        <v>256</v>
      </c>
      <c r="G140" s="219"/>
      <c r="H140" s="220" t="s">
        <v>39</v>
      </c>
      <c r="I140" s="222"/>
      <c r="J140" s="219"/>
      <c r="K140" s="219"/>
      <c r="L140" s="223"/>
      <c r="M140" s="224"/>
      <c r="N140" s="225"/>
      <c r="O140" s="225"/>
      <c r="P140" s="225"/>
      <c r="Q140" s="225"/>
      <c r="R140" s="225"/>
      <c r="S140" s="225"/>
      <c r="T140" s="226"/>
      <c r="AT140" s="227" t="s">
        <v>150</v>
      </c>
      <c r="AU140" s="227" t="s">
        <v>89</v>
      </c>
      <c r="AV140" s="15" t="s">
        <v>21</v>
      </c>
      <c r="AW140" s="15" t="s">
        <v>41</v>
      </c>
      <c r="AX140" s="15" t="s">
        <v>80</v>
      </c>
      <c r="AY140" s="227" t="s">
        <v>138</v>
      </c>
    </row>
    <row r="141" spans="1:65" s="13" customFormat="1" ht="11.25">
      <c r="B141" s="190"/>
      <c r="C141" s="191"/>
      <c r="D141" s="192" t="s">
        <v>150</v>
      </c>
      <c r="E141" s="193" t="s">
        <v>39</v>
      </c>
      <c r="F141" s="194" t="s">
        <v>257</v>
      </c>
      <c r="G141" s="191"/>
      <c r="H141" s="195">
        <v>391.2</v>
      </c>
      <c r="I141" s="196"/>
      <c r="J141" s="191"/>
      <c r="K141" s="191"/>
      <c r="L141" s="197"/>
      <c r="M141" s="198"/>
      <c r="N141" s="199"/>
      <c r="O141" s="199"/>
      <c r="P141" s="199"/>
      <c r="Q141" s="199"/>
      <c r="R141" s="199"/>
      <c r="S141" s="199"/>
      <c r="T141" s="200"/>
      <c r="AT141" s="201" t="s">
        <v>150</v>
      </c>
      <c r="AU141" s="201" t="s">
        <v>89</v>
      </c>
      <c r="AV141" s="13" t="s">
        <v>89</v>
      </c>
      <c r="AW141" s="13" t="s">
        <v>41</v>
      </c>
      <c r="AX141" s="13" t="s">
        <v>21</v>
      </c>
      <c r="AY141" s="201" t="s">
        <v>138</v>
      </c>
    </row>
    <row r="142" spans="1:65" s="2" customFormat="1" ht="44.25" customHeight="1">
      <c r="A142" s="36"/>
      <c r="B142" s="37"/>
      <c r="C142" s="176" t="s">
        <v>258</v>
      </c>
      <c r="D142" s="176" t="s">
        <v>141</v>
      </c>
      <c r="E142" s="177" t="s">
        <v>259</v>
      </c>
      <c r="F142" s="178" t="s">
        <v>260</v>
      </c>
      <c r="G142" s="179" t="s">
        <v>148</v>
      </c>
      <c r="H142" s="180">
        <v>194.61500000000001</v>
      </c>
      <c r="I142" s="181"/>
      <c r="J142" s="182">
        <f>ROUND(I142*H142,2)</f>
        <v>0</v>
      </c>
      <c r="K142" s="183"/>
      <c r="L142" s="41"/>
      <c r="M142" s="184" t="s">
        <v>39</v>
      </c>
      <c r="N142" s="185" t="s">
        <v>51</v>
      </c>
      <c r="O142" s="66"/>
      <c r="P142" s="186">
        <f>O142*H142</f>
        <v>0</v>
      </c>
      <c r="Q142" s="186">
        <v>1.4999999999999999E-4</v>
      </c>
      <c r="R142" s="186">
        <f>Q142*H142</f>
        <v>2.9192249999999999E-2</v>
      </c>
      <c r="S142" s="186">
        <v>0</v>
      </c>
      <c r="T142" s="187">
        <f>S142*H142</f>
        <v>0</v>
      </c>
      <c r="U142" s="36"/>
      <c r="V142" s="36"/>
      <c r="W142" s="36"/>
      <c r="X142" s="36"/>
      <c r="Y142" s="36"/>
      <c r="Z142" s="36"/>
      <c r="AA142" s="36"/>
      <c r="AB142" s="36"/>
      <c r="AC142" s="36"/>
      <c r="AD142" s="36"/>
      <c r="AE142" s="36"/>
      <c r="AR142" s="188" t="s">
        <v>217</v>
      </c>
      <c r="AT142" s="188" t="s">
        <v>141</v>
      </c>
      <c r="AU142" s="188" t="s">
        <v>89</v>
      </c>
      <c r="AY142" s="18" t="s">
        <v>138</v>
      </c>
      <c r="BE142" s="189">
        <f>IF(N142="základní",J142,0)</f>
        <v>0</v>
      </c>
      <c r="BF142" s="189">
        <f>IF(N142="snížená",J142,0)</f>
        <v>0</v>
      </c>
      <c r="BG142" s="189">
        <f>IF(N142="zákl. přenesená",J142,0)</f>
        <v>0</v>
      </c>
      <c r="BH142" s="189">
        <f>IF(N142="sníž. přenesená",J142,0)</f>
        <v>0</v>
      </c>
      <c r="BI142" s="189">
        <f>IF(N142="nulová",J142,0)</f>
        <v>0</v>
      </c>
      <c r="BJ142" s="18" t="s">
        <v>21</v>
      </c>
      <c r="BK142" s="189">
        <f>ROUND(I142*H142,2)</f>
        <v>0</v>
      </c>
      <c r="BL142" s="18" t="s">
        <v>217</v>
      </c>
      <c r="BM142" s="188" t="s">
        <v>261</v>
      </c>
    </row>
    <row r="143" spans="1:65" s="15" customFormat="1" ht="11.25">
      <c r="B143" s="218"/>
      <c r="C143" s="219"/>
      <c r="D143" s="192" t="s">
        <v>150</v>
      </c>
      <c r="E143" s="220" t="s">
        <v>39</v>
      </c>
      <c r="F143" s="221" t="s">
        <v>262</v>
      </c>
      <c r="G143" s="219"/>
      <c r="H143" s="220" t="s">
        <v>39</v>
      </c>
      <c r="I143" s="222"/>
      <c r="J143" s="219"/>
      <c r="K143" s="219"/>
      <c r="L143" s="223"/>
      <c r="M143" s="224"/>
      <c r="N143" s="225"/>
      <c r="O143" s="225"/>
      <c r="P143" s="225"/>
      <c r="Q143" s="225"/>
      <c r="R143" s="225"/>
      <c r="S143" s="225"/>
      <c r="T143" s="226"/>
      <c r="AT143" s="227" t="s">
        <v>150</v>
      </c>
      <c r="AU143" s="227" t="s">
        <v>89</v>
      </c>
      <c r="AV143" s="15" t="s">
        <v>21</v>
      </c>
      <c r="AW143" s="15" t="s">
        <v>41</v>
      </c>
      <c r="AX143" s="15" t="s">
        <v>80</v>
      </c>
      <c r="AY143" s="227" t="s">
        <v>138</v>
      </c>
    </row>
    <row r="144" spans="1:65" s="13" customFormat="1" ht="11.25">
      <c r="B144" s="190"/>
      <c r="C144" s="191"/>
      <c r="D144" s="192" t="s">
        <v>150</v>
      </c>
      <c r="E144" s="193" t="s">
        <v>39</v>
      </c>
      <c r="F144" s="194" t="s">
        <v>263</v>
      </c>
      <c r="G144" s="191"/>
      <c r="H144" s="195">
        <v>96</v>
      </c>
      <c r="I144" s="196"/>
      <c r="J144" s="191"/>
      <c r="K144" s="191"/>
      <c r="L144" s="197"/>
      <c r="M144" s="198"/>
      <c r="N144" s="199"/>
      <c r="O144" s="199"/>
      <c r="P144" s="199"/>
      <c r="Q144" s="199"/>
      <c r="R144" s="199"/>
      <c r="S144" s="199"/>
      <c r="T144" s="200"/>
      <c r="AT144" s="201" t="s">
        <v>150</v>
      </c>
      <c r="AU144" s="201" t="s">
        <v>89</v>
      </c>
      <c r="AV144" s="13" t="s">
        <v>89</v>
      </c>
      <c r="AW144" s="13" t="s">
        <v>41</v>
      </c>
      <c r="AX144" s="13" t="s">
        <v>80</v>
      </c>
      <c r="AY144" s="201" t="s">
        <v>138</v>
      </c>
    </row>
    <row r="145" spans="1:65" s="13" customFormat="1" ht="11.25">
      <c r="B145" s="190"/>
      <c r="C145" s="191"/>
      <c r="D145" s="192" t="s">
        <v>150</v>
      </c>
      <c r="E145" s="193" t="s">
        <v>39</v>
      </c>
      <c r="F145" s="194" t="s">
        <v>264</v>
      </c>
      <c r="G145" s="191"/>
      <c r="H145" s="195">
        <v>98.614999999999995</v>
      </c>
      <c r="I145" s="196"/>
      <c r="J145" s="191"/>
      <c r="K145" s="191"/>
      <c r="L145" s="197"/>
      <c r="M145" s="198"/>
      <c r="N145" s="199"/>
      <c r="O145" s="199"/>
      <c r="P145" s="199"/>
      <c r="Q145" s="199"/>
      <c r="R145" s="199"/>
      <c r="S145" s="199"/>
      <c r="T145" s="200"/>
      <c r="AT145" s="201" t="s">
        <v>150</v>
      </c>
      <c r="AU145" s="201" t="s">
        <v>89</v>
      </c>
      <c r="AV145" s="13" t="s">
        <v>89</v>
      </c>
      <c r="AW145" s="13" t="s">
        <v>41</v>
      </c>
      <c r="AX145" s="13" t="s">
        <v>80</v>
      </c>
      <c r="AY145" s="201" t="s">
        <v>138</v>
      </c>
    </row>
    <row r="146" spans="1:65" s="14" customFormat="1" ht="11.25">
      <c r="B146" s="202"/>
      <c r="C146" s="203"/>
      <c r="D146" s="192" t="s">
        <v>150</v>
      </c>
      <c r="E146" s="204" t="s">
        <v>39</v>
      </c>
      <c r="F146" s="205" t="s">
        <v>152</v>
      </c>
      <c r="G146" s="203"/>
      <c r="H146" s="206">
        <v>194.61500000000001</v>
      </c>
      <c r="I146" s="207"/>
      <c r="J146" s="203"/>
      <c r="K146" s="203"/>
      <c r="L146" s="208"/>
      <c r="M146" s="209"/>
      <c r="N146" s="210"/>
      <c r="O146" s="210"/>
      <c r="P146" s="210"/>
      <c r="Q146" s="210"/>
      <c r="R146" s="210"/>
      <c r="S146" s="210"/>
      <c r="T146" s="211"/>
      <c r="AT146" s="212" t="s">
        <v>150</v>
      </c>
      <c r="AU146" s="212" t="s">
        <v>89</v>
      </c>
      <c r="AV146" s="14" t="s">
        <v>139</v>
      </c>
      <c r="AW146" s="14" t="s">
        <v>41</v>
      </c>
      <c r="AX146" s="14" t="s">
        <v>21</v>
      </c>
      <c r="AY146" s="212" t="s">
        <v>138</v>
      </c>
    </row>
    <row r="147" spans="1:65" s="2" customFormat="1" ht="49.15" customHeight="1">
      <c r="A147" s="36"/>
      <c r="B147" s="37"/>
      <c r="C147" s="176" t="s">
        <v>265</v>
      </c>
      <c r="D147" s="176" t="s">
        <v>141</v>
      </c>
      <c r="E147" s="177" t="s">
        <v>266</v>
      </c>
      <c r="F147" s="178" t="s">
        <v>267</v>
      </c>
      <c r="G147" s="179" t="s">
        <v>148</v>
      </c>
      <c r="H147" s="180">
        <v>24.2</v>
      </c>
      <c r="I147" s="181"/>
      <c r="J147" s="182">
        <f>ROUND(I147*H147,2)</f>
        <v>0</v>
      </c>
      <c r="K147" s="183"/>
      <c r="L147" s="41"/>
      <c r="M147" s="184" t="s">
        <v>39</v>
      </c>
      <c r="N147" s="185" t="s">
        <v>51</v>
      </c>
      <c r="O147" s="66"/>
      <c r="P147" s="186">
        <f>O147*H147</f>
        <v>0</v>
      </c>
      <c r="Q147" s="186">
        <v>2.3000000000000001E-4</v>
      </c>
      <c r="R147" s="186">
        <f>Q147*H147</f>
        <v>5.5659999999999998E-3</v>
      </c>
      <c r="S147" s="186">
        <v>0</v>
      </c>
      <c r="T147" s="187">
        <f>S147*H147</f>
        <v>0</v>
      </c>
      <c r="U147" s="36"/>
      <c r="V147" s="36"/>
      <c r="W147" s="36"/>
      <c r="X147" s="36"/>
      <c r="Y147" s="36"/>
      <c r="Z147" s="36"/>
      <c r="AA147" s="36"/>
      <c r="AB147" s="36"/>
      <c r="AC147" s="36"/>
      <c r="AD147" s="36"/>
      <c r="AE147" s="36"/>
      <c r="AR147" s="188" t="s">
        <v>217</v>
      </c>
      <c r="AT147" s="188" t="s">
        <v>141</v>
      </c>
      <c r="AU147" s="188" t="s">
        <v>89</v>
      </c>
      <c r="AY147" s="18" t="s">
        <v>138</v>
      </c>
      <c r="BE147" s="189">
        <f>IF(N147="základní",J147,0)</f>
        <v>0</v>
      </c>
      <c r="BF147" s="189">
        <f>IF(N147="snížená",J147,0)</f>
        <v>0</v>
      </c>
      <c r="BG147" s="189">
        <f>IF(N147="zákl. přenesená",J147,0)</f>
        <v>0</v>
      </c>
      <c r="BH147" s="189">
        <f>IF(N147="sníž. přenesená",J147,0)</f>
        <v>0</v>
      </c>
      <c r="BI147" s="189">
        <f>IF(N147="nulová",J147,0)</f>
        <v>0</v>
      </c>
      <c r="BJ147" s="18" t="s">
        <v>21</v>
      </c>
      <c r="BK147" s="189">
        <f>ROUND(I147*H147,2)</f>
        <v>0</v>
      </c>
      <c r="BL147" s="18" t="s">
        <v>217</v>
      </c>
      <c r="BM147" s="188" t="s">
        <v>268</v>
      </c>
    </row>
    <row r="148" spans="1:65" s="15" customFormat="1" ht="11.25">
      <c r="B148" s="218"/>
      <c r="C148" s="219"/>
      <c r="D148" s="192" t="s">
        <v>150</v>
      </c>
      <c r="E148" s="220" t="s">
        <v>39</v>
      </c>
      <c r="F148" s="221" t="s">
        <v>269</v>
      </c>
      <c r="G148" s="219"/>
      <c r="H148" s="220" t="s">
        <v>39</v>
      </c>
      <c r="I148" s="222"/>
      <c r="J148" s="219"/>
      <c r="K148" s="219"/>
      <c r="L148" s="223"/>
      <c r="M148" s="224"/>
      <c r="N148" s="225"/>
      <c r="O148" s="225"/>
      <c r="P148" s="225"/>
      <c r="Q148" s="225"/>
      <c r="R148" s="225"/>
      <c r="S148" s="225"/>
      <c r="T148" s="226"/>
      <c r="AT148" s="227" t="s">
        <v>150</v>
      </c>
      <c r="AU148" s="227" t="s">
        <v>89</v>
      </c>
      <c r="AV148" s="15" t="s">
        <v>21</v>
      </c>
      <c r="AW148" s="15" t="s">
        <v>41</v>
      </c>
      <c r="AX148" s="15" t="s">
        <v>80</v>
      </c>
      <c r="AY148" s="227" t="s">
        <v>138</v>
      </c>
    </row>
    <row r="149" spans="1:65" s="13" customFormat="1" ht="11.25">
      <c r="B149" s="190"/>
      <c r="C149" s="191"/>
      <c r="D149" s="192" t="s">
        <v>150</v>
      </c>
      <c r="E149" s="193" t="s">
        <v>39</v>
      </c>
      <c r="F149" s="194" t="s">
        <v>270</v>
      </c>
      <c r="G149" s="191"/>
      <c r="H149" s="195">
        <v>24.2</v>
      </c>
      <c r="I149" s="196"/>
      <c r="J149" s="191"/>
      <c r="K149" s="191"/>
      <c r="L149" s="197"/>
      <c r="M149" s="198"/>
      <c r="N149" s="199"/>
      <c r="O149" s="199"/>
      <c r="P149" s="199"/>
      <c r="Q149" s="199"/>
      <c r="R149" s="199"/>
      <c r="S149" s="199"/>
      <c r="T149" s="200"/>
      <c r="AT149" s="201" t="s">
        <v>150</v>
      </c>
      <c r="AU149" s="201" t="s">
        <v>89</v>
      </c>
      <c r="AV149" s="13" t="s">
        <v>89</v>
      </c>
      <c r="AW149" s="13" t="s">
        <v>41</v>
      </c>
      <c r="AX149" s="13" t="s">
        <v>80</v>
      </c>
      <c r="AY149" s="201" t="s">
        <v>138</v>
      </c>
    </row>
    <row r="150" spans="1:65" s="14" customFormat="1" ht="11.25">
      <c r="B150" s="202"/>
      <c r="C150" s="203"/>
      <c r="D150" s="192" t="s">
        <v>150</v>
      </c>
      <c r="E150" s="204" t="s">
        <v>39</v>
      </c>
      <c r="F150" s="205" t="s">
        <v>152</v>
      </c>
      <c r="G150" s="203"/>
      <c r="H150" s="206">
        <v>24.2</v>
      </c>
      <c r="I150" s="207"/>
      <c r="J150" s="203"/>
      <c r="K150" s="203"/>
      <c r="L150" s="208"/>
      <c r="M150" s="209"/>
      <c r="N150" s="210"/>
      <c r="O150" s="210"/>
      <c r="P150" s="210"/>
      <c r="Q150" s="210"/>
      <c r="R150" s="210"/>
      <c r="S150" s="210"/>
      <c r="T150" s="211"/>
      <c r="AT150" s="212" t="s">
        <v>150</v>
      </c>
      <c r="AU150" s="212" t="s">
        <v>89</v>
      </c>
      <c r="AV150" s="14" t="s">
        <v>139</v>
      </c>
      <c r="AW150" s="14" t="s">
        <v>41</v>
      </c>
      <c r="AX150" s="14" t="s">
        <v>21</v>
      </c>
      <c r="AY150" s="212" t="s">
        <v>138</v>
      </c>
    </row>
    <row r="151" spans="1:65" s="2" customFormat="1" ht="24.2" customHeight="1">
      <c r="A151" s="36"/>
      <c r="B151" s="37"/>
      <c r="C151" s="228" t="s">
        <v>271</v>
      </c>
      <c r="D151" s="228" t="s">
        <v>247</v>
      </c>
      <c r="E151" s="229" t="s">
        <v>272</v>
      </c>
      <c r="F151" s="230" t="s">
        <v>273</v>
      </c>
      <c r="G151" s="231" t="s">
        <v>148</v>
      </c>
      <c r="H151" s="232">
        <v>702.98900000000003</v>
      </c>
      <c r="I151" s="233"/>
      <c r="J151" s="234">
        <f>ROUND(I151*H151,2)</f>
        <v>0</v>
      </c>
      <c r="K151" s="235"/>
      <c r="L151" s="236"/>
      <c r="M151" s="237" t="s">
        <v>39</v>
      </c>
      <c r="N151" s="238" t="s">
        <v>51</v>
      </c>
      <c r="O151" s="66"/>
      <c r="P151" s="186">
        <f>O151*H151</f>
        <v>0</v>
      </c>
      <c r="Q151" s="186">
        <v>1.9E-3</v>
      </c>
      <c r="R151" s="186">
        <f>Q151*H151</f>
        <v>1.3356791000000001</v>
      </c>
      <c r="S151" s="186">
        <v>0</v>
      </c>
      <c r="T151" s="187">
        <f>S151*H151</f>
        <v>0</v>
      </c>
      <c r="U151" s="36"/>
      <c r="V151" s="36"/>
      <c r="W151" s="36"/>
      <c r="X151" s="36"/>
      <c r="Y151" s="36"/>
      <c r="Z151" s="36"/>
      <c r="AA151" s="36"/>
      <c r="AB151" s="36"/>
      <c r="AC151" s="36"/>
      <c r="AD151" s="36"/>
      <c r="AE151" s="36"/>
      <c r="AR151" s="188" t="s">
        <v>250</v>
      </c>
      <c r="AT151" s="188" t="s">
        <v>247</v>
      </c>
      <c r="AU151" s="188" t="s">
        <v>89</v>
      </c>
      <c r="AY151" s="18" t="s">
        <v>138</v>
      </c>
      <c r="BE151" s="189">
        <f>IF(N151="základní",J151,0)</f>
        <v>0</v>
      </c>
      <c r="BF151" s="189">
        <f>IF(N151="snížená",J151,0)</f>
        <v>0</v>
      </c>
      <c r="BG151" s="189">
        <f>IF(N151="zákl. přenesená",J151,0)</f>
        <v>0</v>
      </c>
      <c r="BH151" s="189">
        <f>IF(N151="sníž. přenesená",J151,0)</f>
        <v>0</v>
      </c>
      <c r="BI151" s="189">
        <f>IF(N151="nulová",J151,0)</f>
        <v>0</v>
      </c>
      <c r="BJ151" s="18" t="s">
        <v>21</v>
      </c>
      <c r="BK151" s="189">
        <f>ROUND(I151*H151,2)</f>
        <v>0</v>
      </c>
      <c r="BL151" s="18" t="s">
        <v>217</v>
      </c>
      <c r="BM151" s="188" t="s">
        <v>274</v>
      </c>
    </row>
    <row r="152" spans="1:65" s="2" customFormat="1" ht="33" customHeight="1">
      <c r="A152" s="36"/>
      <c r="B152" s="37"/>
      <c r="C152" s="176" t="s">
        <v>275</v>
      </c>
      <c r="D152" s="176" t="s">
        <v>141</v>
      </c>
      <c r="E152" s="177" t="s">
        <v>276</v>
      </c>
      <c r="F152" s="178" t="s">
        <v>277</v>
      </c>
      <c r="G152" s="179" t="s">
        <v>278</v>
      </c>
      <c r="H152" s="180">
        <v>194</v>
      </c>
      <c r="I152" s="181"/>
      <c r="J152" s="182">
        <f>ROUND(I152*H152,2)</f>
        <v>0</v>
      </c>
      <c r="K152" s="183"/>
      <c r="L152" s="41"/>
      <c r="M152" s="184" t="s">
        <v>39</v>
      </c>
      <c r="N152" s="185" t="s">
        <v>51</v>
      </c>
      <c r="O152" s="66"/>
      <c r="P152" s="186">
        <f>O152*H152</f>
        <v>0</v>
      </c>
      <c r="Q152" s="186">
        <v>2.9999999999999997E-4</v>
      </c>
      <c r="R152" s="186">
        <f>Q152*H152</f>
        <v>5.8199999999999995E-2</v>
      </c>
      <c r="S152" s="186">
        <v>0</v>
      </c>
      <c r="T152" s="187">
        <f>S152*H152</f>
        <v>0</v>
      </c>
      <c r="U152" s="36"/>
      <c r="V152" s="36"/>
      <c r="W152" s="36"/>
      <c r="X152" s="36"/>
      <c r="Y152" s="36"/>
      <c r="Z152" s="36"/>
      <c r="AA152" s="36"/>
      <c r="AB152" s="36"/>
      <c r="AC152" s="36"/>
      <c r="AD152" s="36"/>
      <c r="AE152" s="36"/>
      <c r="AR152" s="188" t="s">
        <v>217</v>
      </c>
      <c r="AT152" s="188" t="s">
        <v>141</v>
      </c>
      <c r="AU152" s="188" t="s">
        <v>89</v>
      </c>
      <c r="AY152" s="18" t="s">
        <v>138</v>
      </c>
      <c r="BE152" s="189">
        <f>IF(N152="základní",J152,0)</f>
        <v>0</v>
      </c>
      <c r="BF152" s="189">
        <f>IF(N152="snížená",J152,0)</f>
        <v>0</v>
      </c>
      <c r="BG152" s="189">
        <f>IF(N152="zákl. přenesená",J152,0)</f>
        <v>0</v>
      </c>
      <c r="BH152" s="189">
        <f>IF(N152="sníž. přenesená",J152,0)</f>
        <v>0</v>
      </c>
      <c r="BI152" s="189">
        <f>IF(N152="nulová",J152,0)</f>
        <v>0</v>
      </c>
      <c r="BJ152" s="18" t="s">
        <v>21</v>
      </c>
      <c r="BK152" s="189">
        <f>ROUND(I152*H152,2)</f>
        <v>0</v>
      </c>
      <c r="BL152" s="18" t="s">
        <v>217</v>
      </c>
      <c r="BM152" s="188" t="s">
        <v>279</v>
      </c>
    </row>
    <row r="153" spans="1:65" s="2" customFormat="1" ht="11.25">
      <c r="A153" s="36"/>
      <c r="B153" s="37"/>
      <c r="C153" s="38"/>
      <c r="D153" s="213" t="s">
        <v>177</v>
      </c>
      <c r="E153" s="38"/>
      <c r="F153" s="214" t="s">
        <v>280</v>
      </c>
      <c r="G153" s="38"/>
      <c r="H153" s="38"/>
      <c r="I153" s="215"/>
      <c r="J153" s="38"/>
      <c r="K153" s="38"/>
      <c r="L153" s="41"/>
      <c r="M153" s="216"/>
      <c r="N153" s="217"/>
      <c r="O153" s="66"/>
      <c r="P153" s="66"/>
      <c r="Q153" s="66"/>
      <c r="R153" s="66"/>
      <c r="S153" s="66"/>
      <c r="T153" s="67"/>
      <c r="U153" s="36"/>
      <c r="V153" s="36"/>
      <c r="W153" s="36"/>
      <c r="X153" s="36"/>
      <c r="Y153" s="36"/>
      <c r="Z153" s="36"/>
      <c r="AA153" s="36"/>
      <c r="AB153" s="36"/>
      <c r="AC153" s="36"/>
      <c r="AD153" s="36"/>
      <c r="AE153" s="36"/>
      <c r="AT153" s="18" t="s">
        <v>177</v>
      </c>
      <c r="AU153" s="18" t="s">
        <v>89</v>
      </c>
    </row>
    <row r="154" spans="1:65" s="13" customFormat="1" ht="11.25">
      <c r="B154" s="190"/>
      <c r="C154" s="191"/>
      <c r="D154" s="192" t="s">
        <v>150</v>
      </c>
      <c r="E154" s="193" t="s">
        <v>39</v>
      </c>
      <c r="F154" s="194" t="s">
        <v>281</v>
      </c>
      <c r="G154" s="191"/>
      <c r="H154" s="195">
        <v>74</v>
      </c>
      <c r="I154" s="196"/>
      <c r="J154" s="191"/>
      <c r="K154" s="191"/>
      <c r="L154" s="197"/>
      <c r="M154" s="198"/>
      <c r="N154" s="199"/>
      <c r="O154" s="199"/>
      <c r="P154" s="199"/>
      <c r="Q154" s="199"/>
      <c r="R154" s="199"/>
      <c r="S154" s="199"/>
      <c r="T154" s="200"/>
      <c r="AT154" s="201" t="s">
        <v>150</v>
      </c>
      <c r="AU154" s="201" t="s">
        <v>89</v>
      </c>
      <c r="AV154" s="13" t="s">
        <v>89</v>
      </c>
      <c r="AW154" s="13" t="s">
        <v>41</v>
      </c>
      <c r="AX154" s="13" t="s">
        <v>80</v>
      </c>
      <c r="AY154" s="201" t="s">
        <v>138</v>
      </c>
    </row>
    <row r="155" spans="1:65" s="13" customFormat="1" ht="11.25">
      <c r="B155" s="190"/>
      <c r="C155" s="191"/>
      <c r="D155" s="192" t="s">
        <v>150</v>
      </c>
      <c r="E155" s="193" t="s">
        <v>39</v>
      </c>
      <c r="F155" s="194" t="s">
        <v>282</v>
      </c>
      <c r="G155" s="191"/>
      <c r="H155" s="195">
        <v>120</v>
      </c>
      <c r="I155" s="196"/>
      <c r="J155" s="191"/>
      <c r="K155" s="191"/>
      <c r="L155" s="197"/>
      <c r="M155" s="198"/>
      <c r="N155" s="199"/>
      <c r="O155" s="199"/>
      <c r="P155" s="199"/>
      <c r="Q155" s="199"/>
      <c r="R155" s="199"/>
      <c r="S155" s="199"/>
      <c r="T155" s="200"/>
      <c r="AT155" s="201" t="s">
        <v>150</v>
      </c>
      <c r="AU155" s="201" t="s">
        <v>89</v>
      </c>
      <c r="AV155" s="13" t="s">
        <v>89</v>
      </c>
      <c r="AW155" s="13" t="s">
        <v>41</v>
      </c>
      <c r="AX155" s="13" t="s">
        <v>80</v>
      </c>
      <c r="AY155" s="201" t="s">
        <v>138</v>
      </c>
    </row>
    <row r="156" spans="1:65" s="14" customFormat="1" ht="11.25">
      <c r="B156" s="202"/>
      <c r="C156" s="203"/>
      <c r="D156" s="192" t="s">
        <v>150</v>
      </c>
      <c r="E156" s="204" t="s">
        <v>39</v>
      </c>
      <c r="F156" s="205" t="s">
        <v>152</v>
      </c>
      <c r="G156" s="203"/>
      <c r="H156" s="206">
        <v>194</v>
      </c>
      <c r="I156" s="207"/>
      <c r="J156" s="203"/>
      <c r="K156" s="203"/>
      <c r="L156" s="208"/>
      <c r="M156" s="209"/>
      <c r="N156" s="210"/>
      <c r="O156" s="210"/>
      <c r="P156" s="210"/>
      <c r="Q156" s="210"/>
      <c r="R156" s="210"/>
      <c r="S156" s="210"/>
      <c r="T156" s="211"/>
      <c r="AT156" s="212" t="s">
        <v>150</v>
      </c>
      <c r="AU156" s="212" t="s">
        <v>89</v>
      </c>
      <c r="AV156" s="14" t="s">
        <v>139</v>
      </c>
      <c r="AW156" s="14" t="s">
        <v>41</v>
      </c>
      <c r="AX156" s="14" t="s">
        <v>21</v>
      </c>
      <c r="AY156" s="212" t="s">
        <v>138</v>
      </c>
    </row>
    <row r="157" spans="1:65" s="2" customFormat="1" ht="33" customHeight="1">
      <c r="A157" s="36"/>
      <c r="B157" s="37"/>
      <c r="C157" s="176" t="s">
        <v>283</v>
      </c>
      <c r="D157" s="176" t="s">
        <v>141</v>
      </c>
      <c r="E157" s="177" t="s">
        <v>284</v>
      </c>
      <c r="F157" s="178" t="s">
        <v>285</v>
      </c>
      <c r="G157" s="179" t="s">
        <v>278</v>
      </c>
      <c r="H157" s="180">
        <v>60.5</v>
      </c>
      <c r="I157" s="181"/>
      <c r="J157" s="182">
        <f>ROUND(I157*H157,2)</f>
        <v>0</v>
      </c>
      <c r="K157" s="183"/>
      <c r="L157" s="41"/>
      <c r="M157" s="184" t="s">
        <v>39</v>
      </c>
      <c r="N157" s="185" t="s">
        <v>51</v>
      </c>
      <c r="O157" s="66"/>
      <c r="P157" s="186">
        <f>O157*H157</f>
        <v>0</v>
      </c>
      <c r="Q157" s="186">
        <v>1.1999999999999999E-3</v>
      </c>
      <c r="R157" s="186">
        <f>Q157*H157</f>
        <v>7.2599999999999998E-2</v>
      </c>
      <c r="S157" s="186">
        <v>0</v>
      </c>
      <c r="T157" s="187">
        <f>S157*H157</f>
        <v>0</v>
      </c>
      <c r="U157" s="36"/>
      <c r="V157" s="36"/>
      <c r="W157" s="36"/>
      <c r="X157" s="36"/>
      <c r="Y157" s="36"/>
      <c r="Z157" s="36"/>
      <c r="AA157" s="36"/>
      <c r="AB157" s="36"/>
      <c r="AC157" s="36"/>
      <c r="AD157" s="36"/>
      <c r="AE157" s="36"/>
      <c r="AR157" s="188" t="s">
        <v>217</v>
      </c>
      <c r="AT157" s="188" t="s">
        <v>141</v>
      </c>
      <c r="AU157" s="188" t="s">
        <v>89</v>
      </c>
      <c r="AY157" s="18" t="s">
        <v>138</v>
      </c>
      <c r="BE157" s="189">
        <f>IF(N157="základní",J157,0)</f>
        <v>0</v>
      </c>
      <c r="BF157" s="189">
        <f>IF(N157="snížená",J157,0)</f>
        <v>0</v>
      </c>
      <c r="BG157" s="189">
        <f>IF(N157="zákl. přenesená",J157,0)</f>
        <v>0</v>
      </c>
      <c r="BH157" s="189">
        <f>IF(N157="sníž. přenesená",J157,0)</f>
        <v>0</v>
      </c>
      <c r="BI157" s="189">
        <f>IF(N157="nulová",J157,0)</f>
        <v>0</v>
      </c>
      <c r="BJ157" s="18" t="s">
        <v>21</v>
      </c>
      <c r="BK157" s="189">
        <f>ROUND(I157*H157,2)</f>
        <v>0</v>
      </c>
      <c r="BL157" s="18" t="s">
        <v>217</v>
      </c>
      <c r="BM157" s="188" t="s">
        <v>286</v>
      </c>
    </row>
    <row r="158" spans="1:65" s="2" customFormat="1" ht="11.25">
      <c r="A158" s="36"/>
      <c r="B158" s="37"/>
      <c r="C158" s="38"/>
      <c r="D158" s="213" t="s">
        <v>177</v>
      </c>
      <c r="E158" s="38"/>
      <c r="F158" s="214" t="s">
        <v>287</v>
      </c>
      <c r="G158" s="38"/>
      <c r="H158" s="38"/>
      <c r="I158" s="215"/>
      <c r="J158" s="38"/>
      <c r="K158" s="38"/>
      <c r="L158" s="41"/>
      <c r="M158" s="216"/>
      <c r="N158" s="217"/>
      <c r="O158" s="66"/>
      <c r="P158" s="66"/>
      <c r="Q158" s="66"/>
      <c r="R158" s="66"/>
      <c r="S158" s="66"/>
      <c r="T158" s="67"/>
      <c r="U158" s="36"/>
      <c r="V158" s="36"/>
      <c r="W158" s="36"/>
      <c r="X158" s="36"/>
      <c r="Y158" s="36"/>
      <c r="Z158" s="36"/>
      <c r="AA158" s="36"/>
      <c r="AB158" s="36"/>
      <c r="AC158" s="36"/>
      <c r="AD158" s="36"/>
      <c r="AE158" s="36"/>
      <c r="AT158" s="18" t="s">
        <v>177</v>
      </c>
      <c r="AU158" s="18" t="s">
        <v>89</v>
      </c>
    </row>
    <row r="159" spans="1:65" s="2" customFormat="1" ht="33" customHeight="1">
      <c r="A159" s="36"/>
      <c r="B159" s="37"/>
      <c r="C159" s="176" t="s">
        <v>288</v>
      </c>
      <c r="D159" s="176" t="s">
        <v>141</v>
      </c>
      <c r="E159" s="177" t="s">
        <v>289</v>
      </c>
      <c r="F159" s="178" t="s">
        <v>290</v>
      </c>
      <c r="G159" s="179" t="s">
        <v>278</v>
      </c>
      <c r="H159" s="180">
        <v>80.78</v>
      </c>
      <c r="I159" s="181"/>
      <c r="J159" s="182">
        <f>ROUND(I159*H159,2)</f>
        <v>0</v>
      </c>
      <c r="K159" s="183"/>
      <c r="L159" s="41"/>
      <c r="M159" s="184" t="s">
        <v>39</v>
      </c>
      <c r="N159" s="185" t="s">
        <v>51</v>
      </c>
      <c r="O159" s="66"/>
      <c r="P159" s="186">
        <f>O159*H159</f>
        <v>0</v>
      </c>
      <c r="Q159" s="186">
        <v>1.5E-3</v>
      </c>
      <c r="R159" s="186">
        <f>Q159*H159</f>
        <v>0.12117</v>
      </c>
      <c r="S159" s="186">
        <v>0</v>
      </c>
      <c r="T159" s="187">
        <f>S159*H159</f>
        <v>0</v>
      </c>
      <c r="U159" s="36"/>
      <c r="V159" s="36"/>
      <c r="W159" s="36"/>
      <c r="X159" s="36"/>
      <c r="Y159" s="36"/>
      <c r="Z159" s="36"/>
      <c r="AA159" s="36"/>
      <c r="AB159" s="36"/>
      <c r="AC159" s="36"/>
      <c r="AD159" s="36"/>
      <c r="AE159" s="36"/>
      <c r="AR159" s="188" t="s">
        <v>217</v>
      </c>
      <c r="AT159" s="188" t="s">
        <v>141</v>
      </c>
      <c r="AU159" s="188" t="s">
        <v>89</v>
      </c>
      <c r="AY159" s="18" t="s">
        <v>138</v>
      </c>
      <c r="BE159" s="189">
        <f>IF(N159="základní",J159,0)</f>
        <v>0</v>
      </c>
      <c r="BF159" s="189">
        <f>IF(N159="snížená",J159,0)</f>
        <v>0</v>
      </c>
      <c r="BG159" s="189">
        <f>IF(N159="zákl. přenesená",J159,0)</f>
        <v>0</v>
      </c>
      <c r="BH159" s="189">
        <f>IF(N159="sníž. přenesená",J159,0)</f>
        <v>0</v>
      </c>
      <c r="BI159" s="189">
        <f>IF(N159="nulová",J159,0)</f>
        <v>0</v>
      </c>
      <c r="BJ159" s="18" t="s">
        <v>21</v>
      </c>
      <c r="BK159" s="189">
        <f>ROUND(I159*H159,2)</f>
        <v>0</v>
      </c>
      <c r="BL159" s="18" t="s">
        <v>217</v>
      </c>
      <c r="BM159" s="188" t="s">
        <v>291</v>
      </c>
    </row>
    <row r="160" spans="1:65" s="2" customFormat="1" ht="11.25">
      <c r="A160" s="36"/>
      <c r="B160" s="37"/>
      <c r="C160" s="38"/>
      <c r="D160" s="213" t="s">
        <v>177</v>
      </c>
      <c r="E160" s="38"/>
      <c r="F160" s="214" t="s">
        <v>292</v>
      </c>
      <c r="G160" s="38"/>
      <c r="H160" s="38"/>
      <c r="I160" s="215"/>
      <c r="J160" s="38"/>
      <c r="K160" s="38"/>
      <c r="L160" s="41"/>
      <c r="M160" s="216"/>
      <c r="N160" s="217"/>
      <c r="O160" s="66"/>
      <c r="P160" s="66"/>
      <c r="Q160" s="66"/>
      <c r="R160" s="66"/>
      <c r="S160" s="66"/>
      <c r="T160" s="67"/>
      <c r="U160" s="36"/>
      <c r="V160" s="36"/>
      <c r="W160" s="36"/>
      <c r="X160" s="36"/>
      <c r="Y160" s="36"/>
      <c r="Z160" s="36"/>
      <c r="AA160" s="36"/>
      <c r="AB160" s="36"/>
      <c r="AC160" s="36"/>
      <c r="AD160" s="36"/>
      <c r="AE160" s="36"/>
      <c r="AT160" s="18" t="s">
        <v>177</v>
      </c>
      <c r="AU160" s="18" t="s">
        <v>89</v>
      </c>
    </row>
    <row r="161" spans="1:65" s="13" customFormat="1" ht="11.25">
      <c r="B161" s="190"/>
      <c r="C161" s="191"/>
      <c r="D161" s="192" t="s">
        <v>150</v>
      </c>
      <c r="E161" s="193" t="s">
        <v>39</v>
      </c>
      <c r="F161" s="194" t="s">
        <v>293</v>
      </c>
      <c r="G161" s="191"/>
      <c r="H161" s="195">
        <v>80.78</v>
      </c>
      <c r="I161" s="196"/>
      <c r="J161" s="191"/>
      <c r="K161" s="191"/>
      <c r="L161" s="197"/>
      <c r="M161" s="198"/>
      <c r="N161" s="199"/>
      <c r="O161" s="199"/>
      <c r="P161" s="199"/>
      <c r="Q161" s="199"/>
      <c r="R161" s="199"/>
      <c r="S161" s="199"/>
      <c r="T161" s="200"/>
      <c r="AT161" s="201" t="s">
        <v>150</v>
      </c>
      <c r="AU161" s="201" t="s">
        <v>89</v>
      </c>
      <c r="AV161" s="13" t="s">
        <v>89</v>
      </c>
      <c r="AW161" s="13" t="s">
        <v>41</v>
      </c>
      <c r="AX161" s="13" t="s">
        <v>80</v>
      </c>
      <c r="AY161" s="201" t="s">
        <v>138</v>
      </c>
    </row>
    <row r="162" spans="1:65" s="14" customFormat="1" ht="11.25">
      <c r="B162" s="202"/>
      <c r="C162" s="203"/>
      <c r="D162" s="192" t="s">
        <v>150</v>
      </c>
      <c r="E162" s="204" t="s">
        <v>39</v>
      </c>
      <c r="F162" s="205" t="s">
        <v>152</v>
      </c>
      <c r="G162" s="203"/>
      <c r="H162" s="206">
        <v>80.78</v>
      </c>
      <c r="I162" s="207"/>
      <c r="J162" s="203"/>
      <c r="K162" s="203"/>
      <c r="L162" s="208"/>
      <c r="M162" s="209"/>
      <c r="N162" s="210"/>
      <c r="O162" s="210"/>
      <c r="P162" s="210"/>
      <c r="Q162" s="210"/>
      <c r="R162" s="210"/>
      <c r="S162" s="210"/>
      <c r="T162" s="211"/>
      <c r="AT162" s="212" t="s">
        <v>150</v>
      </c>
      <c r="AU162" s="212" t="s">
        <v>89</v>
      </c>
      <c r="AV162" s="14" t="s">
        <v>139</v>
      </c>
      <c r="AW162" s="14" t="s">
        <v>41</v>
      </c>
      <c r="AX162" s="14" t="s">
        <v>21</v>
      </c>
      <c r="AY162" s="212" t="s">
        <v>138</v>
      </c>
    </row>
    <row r="163" spans="1:65" s="2" customFormat="1" ht="37.9" customHeight="1">
      <c r="A163" s="36"/>
      <c r="B163" s="37"/>
      <c r="C163" s="176" t="s">
        <v>294</v>
      </c>
      <c r="D163" s="176" t="s">
        <v>141</v>
      </c>
      <c r="E163" s="177" t="s">
        <v>295</v>
      </c>
      <c r="F163" s="178" t="s">
        <v>296</v>
      </c>
      <c r="G163" s="179" t="s">
        <v>278</v>
      </c>
      <c r="H163" s="180">
        <v>4.08</v>
      </c>
      <c r="I163" s="181"/>
      <c r="J163" s="182">
        <f>ROUND(I163*H163,2)</f>
        <v>0</v>
      </c>
      <c r="K163" s="183"/>
      <c r="L163" s="41"/>
      <c r="M163" s="184" t="s">
        <v>39</v>
      </c>
      <c r="N163" s="185" t="s">
        <v>51</v>
      </c>
      <c r="O163" s="66"/>
      <c r="P163" s="186">
        <f>O163*H163</f>
        <v>0</v>
      </c>
      <c r="Q163" s="186">
        <v>5.9999999999999995E-4</v>
      </c>
      <c r="R163" s="186">
        <f>Q163*H163</f>
        <v>2.4479999999999997E-3</v>
      </c>
      <c r="S163" s="186">
        <v>0</v>
      </c>
      <c r="T163" s="187">
        <f>S163*H163</f>
        <v>0</v>
      </c>
      <c r="U163" s="36"/>
      <c r="V163" s="36"/>
      <c r="W163" s="36"/>
      <c r="X163" s="36"/>
      <c r="Y163" s="36"/>
      <c r="Z163" s="36"/>
      <c r="AA163" s="36"/>
      <c r="AB163" s="36"/>
      <c r="AC163" s="36"/>
      <c r="AD163" s="36"/>
      <c r="AE163" s="36"/>
      <c r="AR163" s="188" t="s">
        <v>217</v>
      </c>
      <c r="AT163" s="188" t="s">
        <v>141</v>
      </c>
      <c r="AU163" s="188" t="s">
        <v>89</v>
      </c>
      <c r="AY163" s="18" t="s">
        <v>138</v>
      </c>
      <c r="BE163" s="189">
        <f>IF(N163="základní",J163,0)</f>
        <v>0</v>
      </c>
      <c r="BF163" s="189">
        <f>IF(N163="snížená",J163,0)</f>
        <v>0</v>
      </c>
      <c r="BG163" s="189">
        <f>IF(N163="zákl. přenesená",J163,0)</f>
        <v>0</v>
      </c>
      <c r="BH163" s="189">
        <f>IF(N163="sníž. přenesená",J163,0)</f>
        <v>0</v>
      </c>
      <c r="BI163" s="189">
        <f>IF(N163="nulová",J163,0)</f>
        <v>0</v>
      </c>
      <c r="BJ163" s="18" t="s">
        <v>21</v>
      </c>
      <c r="BK163" s="189">
        <f>ROUND(I163*H163,2)</f>
        <v>0</v>
      </c>
      <c r="BL163" s="18" t="s">
        <v>217</v>
      </c>
      <c r="BM163" s="188" t="s">
        <v>297</v>
      </c>
    </row>
    <row r="164" spans="1:65" s="2" customFormat="1" ht="11.25">
      <c r="A164" s="36"/>
      <c r="B164" s="37"/>
      <c r="C164" s="38"/>
      <c r="D164" s="213" t="s">
        <v>177</v>
      </c>
      <c r="E164" s="38"/>
      <c r="F164" s="214" t="s">
        <v>298</v>
      </c>
      <c r="G164" s="38"/>
      <c r="H164" s="38"/>
      <c r="I164" s="215"/>
      <c r="J164" s="38"/>
      <c r="K164" s="38"/>
      <c r="L164" s="41"/>
      <c r="M164" s="216"/>
      <c r="N164" s="217"/>
      <c r="O164" s="66"/>
      <c r="P164" s="66"/>
      <c r="Q164" s="66"/>
      <c r="R164" s="66"/>
      <c r="S164" s="66"/>
      <c r="T164" s="67"/>
      <c r="U164" s="36"/>
      <c r="V164" s="36"/>
      <c r="W164" s="36"/>
      <c r="X164" s="36"/>
      <c r="Y164" s="36"/>
      <c r="Z164" s="36"/>
      <c r="AA164" s="36"/>
      <c r="AB164" s="36"/>
      <c r="AC164" s="36"/>
      <c r="AD164" s="36"/>
      <c r="AE164" s="36"/>
      <c r="AT164" s="18" t="s">
        <v>177</v>
      </c>
      <c r="AU164" s="18" t="s">
        <v>89</v>
      </c>
    </row>
    <row r="165" spans="1:65" s="15" customFormat="1" ht="11.25">
      <c r="B165" s="218"/>
      <c r="C165" s="219"/>
      <c r="D165" s="192" t="s">
        <v>150</v>
      </c>
      <c r="E165" s="220" t="s">
        <v>39</v>
      </c>
      <c r="F165" s="221" t="s">
        <v>299</v>
      </c>
      <c r="G165" s="219"/>
      <c r="H165" s="220" t="s">
        <v>39</v>
      </c>
      <c r="I165" s="222"/>
      <c r="J165" s="219"/>
      <c r="K165" s="219"/>
      <c r="L165" s="223"/>
      <c r="M165" s="224"/>
      <c r="N165" s="225"/>
      <c r="O165" s="225"/>
      <c r="P165" s="225"/>
      <c r="Q165" s="225"/>
      <c r="R165" s="225"/>
      <c r="S165" s="225"/>
      <c r="T165" s="226"/>
      <c r="AT165" s="227" t="s">
        <v>150</v>
      </c>
      <c r="AU165" s="227" t="s">
        <v>89</v>
      </c>
      <c r="AV165" s="15" t="s">
        <v>21</v>
      </c>
      <c r="AW165" s="15" t="s">
        <v>41</v>
      </c>
      <c r="AX165" s="15" t="s">
        <v>80</v>
      </c>
      <c r="AY165" s="227" t="s">
        <v>138</v>
      </c>
    </row>
    <row r="166" spans="1:65" s="13" customFormat="1" ht="11.25">
      <c r="B166" s="190"/>
      <c r="C166" s="191"/>
      <c r="D166" s="192" t="s">
        <v>150</v>
      </c>
      <c r="E166" s="193" t="s">
        <v>39</v>
      </c>
      <c r="F166" s="194" t="s">
        <v>300</v>
      </c>
      <c r="G166" s="191"/>
      <c r="H166" s="195">
        <v>4.08</v>
      </c>
      <c r="I166" s="196"/>
      <c r="J166" s="191"/>
      <c r="K166" s="191"/>
      <c r="L166" s="197"/>
      <c r="M166" s="198"/>
      <c r="N166" s="199"/>
      <c r="O166" s="199"/>
      <c r="P166" s="199"/>
      <c r="Q166" s="199"/>
      <c r="R166" s="199"/>
      <c r="S166" s="199"/>
      <c r="T166" s="200"/>
      <c r="AT166" s="201" t="s">
        <v>150</v>
      </c>
      <c r="AU166" s="201" t="s">
        <v>89</v>
      </c>
      <c r="AV166" s="13" t="s">
        <v>89</v>
      </c>
      <c r="AW166" s="13" t="s">
        <v>41</v>
      </c>
      <c r="AX166" s="13" t="s">
        <v>21</v>
      </c>
      <c r="AY166" s="201" t="s">
        <v>138</v>
      </c>
    </row>
    <row r="167" spans="1:65" s="2" customFormat="1" ht="37.9" customHeight="1">
      <c r="A167" s="36"/>
      <c r="B167" s="37"/>
      <c r="C167" s="176" t="s">
        <v>301</v>
      </c>
      <c r="D167" s="176" t="s">
        <v>141</v>
      </c>
      <c r="E167" s="177" t="s">
        <v>302</v>
      </c>
      <c r="F167" s="178" t="s">
        <v>303</v>
      </c>
      <c r="G167" s="179" t="s">
        <v>278</v>
      </c>
      <c r="H167" s="180">
        <v>4.08</v>
      </c>
      <c r="I167" s="181"/>
      <c r="J167" s="182">
        <f>ROUND(I167*H167,2)</f>
        <v>0</v>
      </c>
      <c r="K167" s="183"/>
      <c r="L167" s="41"/>
      <c r="M167" s="184" t="s">
        <v>39</v>
      </c>
      <c r="N167" s="185" t="s">
        <v>51</v>
      </c>
      <c r="O167" s="66"/>
      <c r="P167" s="186">
        <f>O167*H167</f>
        <v>0</v>
      </c>
      <c r="Q167" s="186">
        <v>5.9999999999999995E-4</v>
      </c>
      <c r="R167" s="186">
        <f>Q167*H167</f>
        <v>2.4479999999999997E-3</v>
      </c>
      <c r="S167" s="186">
        <v>0</v>
      </c>
      <c r="T167" s="187">
        <f>S167*H167</f>
        <v>0</v>
      </c>
      <c r="U167" s="36"/>
      <c r="V167" s="36"/>
      <c r="W167" s="36"/>
      <c r="X167" s="36"/>
      <c r="Y167" s="36"/>
      <c r="Z167" s="36"/>
      <c r="AA167" s="36"/>
      <c r="AB167" s="36"/>
      <c r="AC167" s="36"/>
      <c r="AD167" s="36"/>
      <c r="AE167" s="36"/>
      <c r="AR167" s="188" t="s">
        <v>217</v>
      </c>
      <c r="AT167" s="188" t="s">
        <v>141</v>
      </c>
      <c r="AU167" s="188" t="s">
        <v>89</v>
      </c>
      <c r="AY167" s="18" t="s">
        <v>138</v>
      </c>
      <c r="BE167" s="189">
        <f>IF(N167="základní",J167,0)</f>
        <v>0</v>
      </c>
      <c r="BF167" s="189">
        <f>IF(N167="snížená",J167,0)</f>
        <v>0</v>
      </c>
      <c r="BG167" s="189">
        <f>IF(N167="zákl. přenesená",J167,0)</f>
        <v>0</v>
      </c>
      <c r="BH167" s="189">
        <f>IF(N167="sníž. přenesená",J167,0)</f>
        <v>0</v>
      </c>
      <c r="BI167" s="189">
        <f>IF(N167="nulová",J167,0)</f>
        <v>0</v>
      </c>
      <c r="BJ167" s="18" t="s">
        <v>21</v>
      </c>
      <c r="BK167" s="189">
        <f>ROUND(I167*H167,2)</f>
        <v>0</v>
      </c>
      <c r="BL167" s="18" t="s">
        <v>217</v>
      </c>
      <c r="BM167" s="188" t="s">
        <v>304</v>
      </c>
    </row>
    <row r="168" spans="1:65" s="2" customFormat="1" ht="11.25">
      <c r="A168" s="36"/>
      <c r="B168" s="37"/>
      <c r="C168" s="38"/>
      <c r="D168" s="213" t="s">
        <v>177</v>
      </c>
      <c r="E168" s="38"/>
      <c r="F168" s="214" t="s">
        <v>305</v>
      </c>
      <c r="G168" s="38"/>
      <c r="H168" s="38"/>
      <c r="I168" s="215"/>
      <c r="J168" s="38"/>
      <c r="K168" s="38"/>
      <c r="L168" s="41"/>
      <c r="M168" s="216"/>
      <c r="N168" s="217"/>
      <c r="O168" s="66"/>
      <c r="P168" s="66"/>
      <c r="Q168" s="66"/>
      <c r="R168" s="66"/>
      <c r="S168" s="66"/>
      <c r="T168" s="67"/>
      <c r="U168" s="36"/>
      <c r="V168" s="36"/>
      <c r="W168" s="36"/>
      <c r="X168" s="36"/>
      <c r="Y168" s="36"/>
      <c r="Z168" s="36"/>
      <c r="AA168" s="36"/>
      <c r="AB168" s="36"/>
      <c r="AC168" s="36"/>
      <c r="AD168" s="36"/>
      <c r="AE168" s="36"/>
      <c r="AT168" s="18" t="s">
        <v>177</v>
      </c>
      <c r="AU168" s="18" t="s">
        <v>89</v>
      </c>
    </row>
    <row r="169" spans="1:65" s="15" customFormat="1" ht="11.25">
      <c r="B169" s="218"/>
      <c r="C169" s="219"/>
      <c r="D169" s="192" t="s">
        <v>150</v>
      </c>
      <c r="E169" s="220" t="s">
        <v>39</v>
      </c>
      <c r="F169" s="221" t="s">
        <v>299</v>
      </c>
      <c r="G169" s="219"/>
      <c r="H169" s="220" t="s">
        <v>39</v>
      </c>
      <c r="I169" s="222"/>
      <c r="J169" s="219"/>
      <c r="K169" s="219"/>
      <c r="L169" s="223"/>
      <c r="M169" s="224"/>
      <c r="N169" s="225"/>
      <c r="O169" s="225"/>
      <c r="P169" s="225"/>
      <c r="Q169" s="225"/>
      <c r="R169" s="225"/>
      <c r="S169" s="225"/>
      <c r="T169" s="226"/>
      <c r="AT169" s="227" t="s">
        <v>150</v>
      </c>
      <c r="AU169" s="227" t="s">
        <v>89</v>
      </c>
      <c r="AV169" s="15" t="s">
        <v>21</v>
      </c>
      <c r="AW169" s="15" t="s">
        <v>41</v>
      </c>
      <c r="AX169" s="15" t="s">
        <v>80</v>
      </c>
      <c r="AY169" s="227" t="s">
        <v>138</v>
      </c>
    </row>
    <row r="170" spans="1:65" s="13" customFormat="1" ht="11.25">
      <c r="B170" s="190"/>
      <c r="C170" s="191"/>
      <c r="D170" s="192" t="s">
        <v>150</v>
      </c>
      <c r="E170" s="193" t="s">
        <v>39</v>
      </c>
      <c r="F170" s="194" t="s">
        <v>300</v>
      </c>
      <c r="G170" s="191"/>
      <c r="H170" s="195">
        <v>4.08</v>
      </c>
      <c r="I170" s="196"/>
      <c r="J170" s="191"/>
      <c r="K170" s="191"/>
      <c r="L170" s="197"/>
      <c r="M170" s="198"/>
      <c r="N170" s="199"/>
      <c r="O170" s="199"/>
      <c r="P170" s="199"/>
      <c r="Q170" s="199"/>
      <c r="R170" s="199"/>
      <c r="S170" s="199"/>
      <c r="T170" s="200"/>
      <c r="AT170" s="201" t="s">
        <v>150</v>
      </c>
      <c r="AU170" s="201" t="s">
        <v>89</v>
      </c>
      <c r="AV170" s="13" t="s">
        <v>89</v>
      </c>
      <c r="AW170" s="13" t="s">
        <v>41</v>
      </c>
      <c r="AX170" s="13" t="s">
        <v>21</v>
      </c>
      <c r="AY170" s="201" t="s">
        <v>138</v>
      </c>
    </row>
    <row r="171" spans="1:65" s="2" customFormat="1" ht="33" customHeight="1">
      <c r="A171" s="36"/>
      <c r="B171" s="37"/>
      <c r="C171" s="176" t="s">
        <v>306</v>
      </c>
      <c r="D171" s="176" t="s">
        <v>141</v>
      </c>
      <c r="E171" s="177" t="s">
        <v>307</v>
      </c>
      <c r="F171" s="178" t="s">
        <v>308</v>
      </c>
      <c r="G171" s="179" t="s">
        <v>278</v>
      </c>
      <c r="H171" s="180">
        <v>4.4000000000000004</v>
      </c>
      <c r="I171" s="181"/>
      <c r="J171" s="182">
        <f>ROUND(I171*H171,2)</f>
        <v>0</v>
      </c>
      <c r="K171" s="183"/>
      <c r="L171" s="41"/>
      <c r="M171" s="184" t="s">
        <v>39</v>
      </c>
      <c r="N171" s="185" t="s">
        <v>51</v>
      </c>
      <c r="O171" s="66"/>
      <c r="P171" s="186">
        <f>O171*H171</f>
        <v>0</v>
      </c>
      <c r="Q171" s="186">
        <v>3.8000000000000002E-4</v>
      </c>
      <c r="R171" s="186">
        <f>Q171*H171</f>
        <v>1.6720000000000003E-3</v>
      </c>
      <c r="S171" s="186">
        <v>0</v>
      </c>
      <c r="T171" s="187">
        <f>S171*H171</f>
        <v>0</v>
      </c>
      <c r="U171" s="36"/>
      <c r="V171" s="36"/>
      <c r="W171" s="36"/>
      <c r="X171" s="36"/>
      <c r="Y171" s="36"/>
      <c r="Z171" s="36"/>
      <c r="AA171" s="36"/>
      <c r="AB171" s="36"/>
      <c r="AC171" s="36"/>
      <c r="AD171" s="36"/>
      <c r="AE171" s="36"/>
      <c r="AR171" s="188" t="s">
        <v>217</v>
      </c>
      <c r="AT171" s="188" t="s">
        <v>141</v>
      </c>
      <c r="AU171" s="188" t="s">
        <v>89</v>
      </c>
      <c r="AY171" s="18" t="s">
        <v>138</v>
      </c>
      <c r="BE171" s="189">
        <f>IF(N171="základní",J171,0)</f>
        <v>0</v>
      </c>
      <c r="BF171" s="189">
        <f>IF(N171="snížená",J171,0)</f>
        <v>0</v>
      </c>
      <c r="BG171" s="189">
        <f>IF(N171="zákl. přenesená",J171,0)</f>
        <v>0</v>
      </c>
      <c r="BH171" s="189">
        <f>IF(N171="sníž. přenesená",J171,0)</f>
        <v>0</v>
      </c>
      <c r="BI171" s="189">
        <f>IF(N171="nulová",J171,0)</f>
        <v>0</v>
      </c>
      <c r="BJ171" s="18" t="s">
        <v>21</v>
      </c>
      <c r="BK171" s="189">
        <f>ROUND(I171*H171,2)</f>
        <v>0</v>
      </c>
      <c r="BL171" s="18" t="s">
        <v>217</v>
      </c>
      <c r="BM171" s="188" t="s">
        <v>309</v>
      </c>
    </row>
    <row r="172" spans="1:65" s="2" customFormat="1" ht="11.25">
      <c r="A172" s="36"/>
      <c r="B172" s="37"/>
      <c r="C172" s="38"/>
      <c r="D172" s="213" t="s">
        <v>177</v>
      </c>
      <c r="E172" s="38"/>
      <c r="F172" s="214" t="s">
        <v>310</v>
      </c>
      <c r="G172" s="38"/>
      <c r="H172" s="38"/>
      <c r="I172" s="215"/>
      <c r="J172" s="38"/>
      <c r="K172" s="38"/>
      <c r="L172" s="41"/>
      <c r="M172" s="216"/>
      <c r="N172" s="217"/>
      <c r="O172" s="66"/>
      <c r="P172" s="66"/>
      <c r="Q172" s="66"/>
      <c r="R172" s="66"/>
      <c r="S172" s="66"/>
      <c r="T172" s="67"/>
      <c r="U172" s="36"/>
      <c r="V172" s="36"/>
      <c r="W172" s="36"/>
      <c r="X172" s="36"/>
      <c r="Y172" s="36"/>
      <c r="Z172" s="36"/>
      <c r="AA172" s="36"/>
      <c r="AB172" s="36"/>
      <c r="AC172" s="36"/>
      <c r="AD172" s="36"/>
      <c r="AE172" s="36"/>
      <c r="AT172" s="18" t="s">
        <v>177</v>
      </c>
      <c r="AU172" s="18" t="s">
        <v>89</v>
      </c>
    </row>
    <row r="173" spans="1:65" s="13" customFormat="1" ht="11.25">
      <c r="B173" s="190"/>
      <c r="C173" s="191"/>
      <c r="D173" s="192" t="s">
        <v>150</v>
      </c>
      <c r="E173" s="193" t="s">
        <v>39</v>
      </c>
      <c r="F173" s="194" t="s">
        <v>311</v>
      </c>
      <c r="G173" s="191"/>
      <c r="H173" s="195">
        <v>4.4000000000000004</v>
      </c>
      <c r="I173" s="196"/>
      <c r="J173" s="191"/>
      <c r="K173" s="191"/>
      <c r="L173" s="197"/>
      <c r="M173" s="198"/>
      <c r="N173" s="199"/>
      <c r="O173" s="199"/>
      <c r="P173" s="199"/>
      <c r="Q173" s="199"/>
      <c r="R173" s="199"/>
      <c r="S173" s="199"/>
      <c r="T173" s="200"/>
      <c r="AT173" s="201" t="s">
        <v>150</v>
      </c>
      <c r="AU173" s="201" t="s">
        <v>89</v>
      </c>
      <c r="AV173" s="13" t="s">
        <v>89</v>
      </c>
      <c r="AW173" s="13" t="s">
        <v>41</v>
      </c>
      <c r="AX173" s="13" t="s">
        <v>21</v>
      </c>
      <c r="AY173" s="201" t="s">
        <v>138</v>
      </c>
    </row>
    <row r="174" spans="1:65" s="2" customFormat="1" ht="24.2" customHeight="1">
      <c r="A174" s="36"/>
      <c r="B174" s="37"/>
      <c r="C174" s="176" t="s">
        <v>250</v>
      </c>
      <c r="D174" s="176" t="s">
        <v>141</v>
      </c>
      <c r="E174" s="177" t="s">
        <v>312</v>
      </c>
      <c r="F174" s="178" t="s">
        <v>313</v>
      </c>
      <c r="G174" s="179" t="s">
        <v>166</v>
      </c>
      <c r="H174" s="180">
        <v>26</v>
      </c>
      <c r="I174" s="181"/>
      <c r="J174" s="182">
        <f>ROUND(I174*H174,2)</f>
        <v>0</v>
      </c>
      <c r="K174" s="183"/>
      <c r="L174" s="41"/>
      <c r="M174" s="184" t="s">
        <v>39</v>
      </c>
      <c r="N174" s="185" t="s">
        <v>51</v>
      </c>
      <c r="O174" s="66"/>
      <c r="P174" s="186">
        <f>O174*H174</f>
        <v>0</v>
      </c>
      <c r="Q174" s="186">
        <v>0</v>
      </c>
      <c r="R174" s="186">
        <f>Q174*H174</f>
        <v>0</v>
      </c>
      <c r="S174" s="186">
        <v>0</v>
      </c>
      <c r="T174" s="187">
        <f>S174*H174</f>
        <v>0</v>
      </c>
      <c r="U174" s="36"/>
      <c r="V174" s="36"/>
      <c r="W174" s="36"/>
      <c r="X174" s="36"/>
      <c r="Y174" s="36"/>
      <c r="Z174" s="36"/>
      <c r="AA174" s="36"/>
      <c r="AB174" s="36"/>
      <c r="AC174" s="36"/>
      <c r="AD174" s="36"/>
      <c r="AE174" s="36"/>
      <c r="AR174" s="188" t="s">
        <v>217</v>
      </c>
      <c r="AT174" s="188" t="s">
        <v>141</v>
      </c>
      <c r="AU174" s="188" t="s">
        <v>89</v>
      </c>
      <c r="AY174" s="18" t="s">
        <v>138</v>
      </c>
      <c r="BE174" s="189">
        <f>IF(N174="základní",J174,0)</f>
        <v>0</v>
      </c>
      <c r="BF174" s="189">
        <f>IF(N174="snížená",J174,0)</f>
        <v>0</v>
      </c>
      <c r="BG174" s="189">
        <f>IF(N174="zákl. přenesená",J174,0)</f>
        <v>0</v>
      </c>
      <c r="BH174" s="189">
        <f>IF(N174="sníž. přenesená",J174,0)</f>
        <v>0</v>
      </c>
      <c r="BI174" s="189">
        <f>IF(N174="nulová",J174,0)</f>
        <v>0</v>
      </c>
      <c r="BJ174" s="18" t="s">
        <v>21</v>
      </c>
      <c r="BK174" s="189">
        <f>ROUND(I174*H174,2)</f>
        <v>0</v>
      </c>
      <c r="BL174" s="18" t="s">
        <v>217</v>
      </c>
      <c r="BM174" s="188" t="s">
        <v>314</v>
      </c>
    </row>
    <row r="175" spans="1:65" s="2" customFormat="1" ht="11.25">
      <c r="A175" s="36"/>
      <c r="B175" s="37"/>
      <c r="C175" s="38"/>
      <c r="D175" s="213" t="s">
        <v>177</v>
      </c>
      <c r="E175" s="38"/>
      <c r="F175" s="214" t="s">
        <v>315</v>
      </c>
      <c r="G175" s="38"/>
      <c r="H175" s="38"/>
      <c r="I175" s="215"/>
      <c r="J175" s="38"/>
      <c r="K175" s="38"/>
      <c r="L175" s="41"/>
      <c r="M175" s="216"/>
      <c r="N175" s="217"/>
      <c r="O175" s="66"/>
      <c r="P175" s="66"/>
      <c r="Q175" s="66"/>
      <c r="R175" s="66"/>
      <c r="S175" s="66"/>
      <c r="T175" s="67"/>
      <c r="U175" s="36"/>
      <c r="V175" s="36"/>
      <c r="W175" s="36"/>
      <c r="X175" s="36"/>
      <c r="Y175" s="36"/>
      <c r="Z175" s="36"/>
      <c r="AA175" s="36"/>
      <c r="AB175" s="36"/>
      <c r="AC175" s="36"/>
      <c r="AD175" s="36"/>
      <c r="AE175" s="36"/>
      <c r="AT175" s="18" t="s">
        <v>177</v>
      </c>
      <c r="AU175" s="18" t="s">
        <v>89</v>
      </c>
    </row>
    <row r="176" spans="1:65" s="2" customFormat="1" ht="21.75" customHeight="1">
      <c r="A176" s="36"/>
      <c r="B176" s="37"/>
      <c r="C176" s="228" t="s">
        <v>316</v>
      </c>
      <c r="D176" s="228" t="s">
        <v>247</v>
      </c>
      <c r="E176" s="229" t="s">
        <v>317</v>
      </c>
      <c r="F176" s="230" t="s">
        <v>318</v>
      </c>
      <c r="G176" s="231" t="s">
        <v>166</v>
      </c>
      <c r="H176" s="232">
        <v>26</v>
      </c>
      <c r="I176" s="233"/>
      <c r="J176" s="234">
        <f>ROUND(I176*H176,2)</f>
        <v>0</v>
      </c>
      <c r="K176" s="235"/>
      <c r="L176" s="236"/>
      <c r="M176" s="237" t="s">
        <v>39</v>
      </c>
      <c r="N176" s="238" t="s">
        <v>51</v>
      </c>
      <c r="O176" s="66"/>
      <c r="P176" s="186">
        <f>O176*H176</f>
        <v>0</v>
      </c>
      <c r="Q176" s="186">
        <v>1E-4</v>
      </c>
      <c r="R176" s="186">
        <f>Q176*H176</f>
        <v>2.6000000000000003E-3</v>
      </c>
      <c r="S176" s="186">
        <v>0</v>
      </c>
      <c r="T176" s="187">
        <f>S176*H176</f>
        <v>0</v>
      </c>
      <c r="U176" s="36"/>
      <c r="V176" s="36"/>
      <c r="W176" s="36"/>
      <c r="X176" s="36"/>
      <c r="Y176" s="36"/>
      <c r="Z176" s="36"/>
      <c r="AA176" s="36"/>
      <c r="AB176" s="36"/>
      <c r="AC176" s="36"/>
      <c r="AD176" s="36"/>
      <c r="AE176" s="36"/>
      <c r="AR176" s="188" t="s">
        <v>250</v>
      </c>
      <c r="AT176" s="188" t="s">
        <v>247</v>
      </c>
      <c r="AU176" s="188" t="s">
        <v>89</v>
      </c>
      <c r="AY176" s="18" t="s">
        <v>138</v>
      </c>
      <c r="BE176" s="189">
        <f>IF(N176="základní",J176,0)</f>
        <v>0</v>
      </c>
      <c r="BF176" s="189">
        <f>IF(N176="snížená",J176,0)</f>
        <v>0</v>
      </c>
      <c r="BG176" s="189">
        <f>IF(N176="zákl. přenesená",J176,0)</f>
        <v>0</v>
      </c>
      <c r="BH176" s="189">
        <f>IF(N176="sníž. přenesená",J176,0)</f>
        <v>0</v>
      </c>
      <c r="BI176" s="189">
        <f>IF(N176="nulová",J176,0)</f>
        <v>0</v>
      </c>
      <c r="BJ176" s="18" t="s">
        <v>21</v>
      </c>
      <c r="BK176" s="189">
        <f>ROUND(I176*H176,2)</f>
        <v>0</v>
      </c>
      <c r="BL176" s="18" t="s">
        <v>217</v>
      </c>
      <c r="BM176" s="188" t="s">
        <v>319</v>
      </c>
    </row>
    <row r="177" spans="1:65" s="2" customFormat="1" ht="16.5" customHeight="1">
      <c r="A177" s="36"/>
      <c r="B177" s="37"/>
      <c r="C177" s="176" t="s">
        <v>320</v>
      </c>
      <c r="D177" s="176" t="s">
        <v>141</v>
      </c>
      <c r="E177" s="177" t="s">
        <v>321</v>
      </c>
      <c r="F177" s="178" t="s">
        <v>322</v>
      </c>
      <c r="G177" s="179" t="s">
        <v>39</v>
      </c>
      <c r="H177" s="180">
        <v>1</v>
      </c>
      <c r="I177" s="181"/>
      <c r="J177" s="182">
        <f>ROUND(I177*H177,2)</f>
        <v>0</v>
      </c>
      <c r="K177" s="183"/>
      <c r="L177" s="41"/>
      <c r="M177" s="184" t="s">
        <v>39</v>
      </c>
      <c r="N177" s="185" t="s">
        <v>51</v>
      </c>
      <c r="O177" s="66"/>
      <c r="P177" s="186">
        <f>O177*H177</f>
        <v>0</v>
      </c>
      <c r="Q177" s="186">
        <v>0.08</v>
      </c>
      <c r="R177" s="186">
        <f>Q177*H177</f>
        <v>0.08</v>
      </c>
      <c r="S177" s="186">
        <v>0</v>
      </c>
      <c r="T177" s="187">
        <f>S177*H177</f>
        <v>0</v>
      </c>
      <c r="U177" s="36"/>
      <c r="V177" s="36"/>
      <c r="W177" s="36"/>
      <c r="X177" s="36"/>
      <c r="Y177" s="36"/>
      <c r="Z177" s="36"/>
      <c r="AA177" s="36"/>
      <c r="AB177" s="36"/>
      <c r="AC177" s="36"/>
      <c r="AD177" s="36"/>
      <c r="AE177" s="36"/>
      <c r="AR177" s="188" t="s">
        <v>217</v>
      </c>
      <c r="AT177" s="188" t="s">
        <v>141</v>
      </c>
      <c r="AU177" s="188" t="s">
        <v>89</v>
      </c>
      <c r="AY177" s="18" t="s">
        <v>138</v>
      </c>
      <c r="BE177" s="189">
        <f>IF(N177="základní",J177,0)</f>
        <v>0</v>
      </c>
      <c r="BF177" s="189">
        <f>IF(N177="snížená",J177,0)</f>
        <v>0</v>
      </c>
      <c r="BG177" s="189">
        <f>IF(N177="zákl. přenesená",J177,0)</f>
        <v>0</v>
      </c>
      <c r="BH177" s="189">
        <f>IF(N177="sníž. přenesená",J177,0)</f>
        <v>0</v>
      </c>
      <c r="BI177" s="189">
        <f>IF(N177="nulová",J177,0)</f>
        <v>0</v>
      </c>
      <c r="BJ177" s="18" t="s">
        <v>21</v>
      </c>
      <c r="BK177" s="189">
        <f>ROUND(I177*H177,2)</f>
        <v>0</v>
      </c>
      <c r="BL177" s="18" t="s">
        <v>217</v>
      </c>
      <c r="BM177" s="188" t="s">
        <v>323</v>
      </c>
    </row>
    <row r="178" spans="1:65" s="2" customFormat="1" ht="24.2" customHeight="1">
      <c r="A178" s="36"/>
      <c r="B178" s="37"/>
      <c r="C178" s="176" t="s">
        <v>324</v>
      </c>
      <c r="D178" s="176" t="s">
        <v>141</v>
      </c>
      <c r="E178" s="177" t="s">
        <v>325</v>
      </c>
      <c r="F178" s="178" t="s">
        <v>326</v>
      </c>
      <c r="G178" s="179" t="s">
        <v>327</v>
      </c>
      <c r="H178" s="239"/>
      <c r="I178" s="181"/>
      <c r="J178" s="182">
        <f>ROUND(I178*H178,2)</f>
        <v>0</v>
      </c>
      <c r="K178" s="183"/>
      <c r="L178" s="41"/>
      <c r="M178" s="184" t="s">
        <v>39</v>
      </c>
      <c r="N178" s="185" t="s">
        <v>51</v>
      </c>
      <c r="O178" s="66"/>
      <c r="P178" s="186">
        <f>O178*H178</f>
        <v>0</v>
      </c>
      <c r="Q178" s="186">
        <v>0</v>
      </c>
      <c r="R178" s="186">
        <f>Q178*H178</f>
        <v>0</v>
      </c>
      <c r="S178" s="186">
        <v>0</v>
      </c>
      <c r="T178" s="187">
        <f>S178*H178</f>
        <v>0</v>
      </c>
      <c r="U178" s="36"/>
      <c r="V178" s="36"/>
      <c r="W178" s="36"/>
      <c r="X178" s="36"/>
      <c r="Y178" s="36"/>
      <c r="Z178" s="36"/>
      <c r="AA178" s="36"/>
      <c r="AB178" s="36"/>
      <c r="AC178" s="36"/>
      <c r="AD178" s="36"/>
      <c r="AE178" s="36"/>
      <c r="AR178" s="188" t="s">
        <v>217</v>
      </c>
      <c r="AT178" s="188" t="s">
        <v>141</v>
      </c>
      <c r="AU178" s="188" t="s">
        <v>89</v>
      </c>
      <c r="AY178" s="18" t="s">
        <v>138</v>
      </c>
      <c r="BE178" s="189">
        <f>IF(N178="základní",J178,0)</f>
        <v>0</v>
      </c>
      <c r="BF178" s="189">
        <f>IF(N178="snížená",J178,0)</f>
        <v>0</v>
      </c>
      <c r="BG178" s="189">
        <f>IF(N178="zákl. přenesená",J178,0)</f>
        <v>0</v>
      </c>
      <c r="BH178" s="189">
        <f>IF(N178="sníž. přenesená",J178,0)</f>
        <v>0</v>
      </c>
      <c r="BI178" s="189">
        <f>IF(N178="nulová",J178,0)</f>
        <v>0</v>
      </c>
      <c r="BJ178" s="18" t="s">
        <v>21</v>
      </c>
      <c r="BK178" s="189">
        <f>ROUND(I178*H178,2)</f>
        <v>0</v>
      </c>
      <c r="BL178" s="18" t="s">
        <v>217</v>
      </c>
      <c r="BM178" s="188" t="s">
        <v>328</v>
      </c>
    </row>
    <row r="179" spans="1:65" s="2" customFormat="1" ht="49.15" customHeight="1">
      <c r="A179" s="36"/>
      <c r="B179" s="37"/>
      <c r="C179" s="176" t="s">
        <v>329</v>
      </c>
      <c r="D179" s="176" t="s">
        <v>141</v>
      </c>
      <c r="E179" s="177" t="s">
        <v>330</v>
      </c>
      <c r="F179" s="178" t="s">
        <v>331</v>
      </c>
      <c r="G179" s="179" t="s">
        <v>327</v>
      </c>
      <c r="H179" s="239"/>
      <c r="I179" s="181"/>
      <c r="J179" s="182">
        <f>ROUND(I179*H179,2)</f>
        <v>0</v>
      </c>
      <c r="K179" s="183"/>
      <c r="L179" s="41"/>
      <c r="M179" s="184" t="s">
        <v>39</v>
      </c>
      <c r="N179" s="185" t="s">
        <v>51</v>
      </c>
      <c r="O179" s="66"/>
      <c r="P179" s="186">
        <f>O179*H179</f>
        <v>0</v>
      </c>
      <c r="Q179" s="186">
        <v>0</v>
      </c>
      <c r="R179" s="186">
        <f>Q179*H179</f>
        <v>0</v>
      </c>
      <c r="S179" s="186">
        <v>0</v>
      </c>
      <c r="T179" s="187">
        <f>S179*H179</f>
        <v>0</v>
      </c>
      <c r="U179" s="36"/>
      <c r="V179" s="36"/>
      <c r="W179" s="36"/>
      <c r="X179" s="36"/>
      <c r="Y179" s="36"/>
      <c r="Z179" s="36"/>
      <c r="AA179" s="36"/>
      <c r="AB179" s="36"/>
      <c r="AC179" s="36"/>
      <c r="AD179" s="36"/>
      <c r="AE179" s="36"/>
      <c r="AR179" s="188" t="s">
        <v>217</v>
      </c>
      <c r="AT179" s="188" t="s">
        <v>141</v>
      </c>
      <c r="AU179" s="188" t="s">
        <v>89</v>
      </c>
      <c r="AY179" s="18" t="s">
        <v>138</v>
      </c>
      <c r="BE179" s="189">
        <f>IF(N179="základní",J179,0)</f>
        <v>0</v>
      </c>
      <c r="BF179" s="189">
        <f>IF(N179="snížená",J179,0)</f>
        <v>0</v>
      </c>
      <c r="BG179" s="189">
        <f>IF(N179="zákl. přenesená",J179,0)</f>
        <v>0</v>
      </c>
      <c r="BH179" s="189">
        <f>IF(N179="sníž. přenesená",J179,0)</f>
        <v>0</v>
      </c>
      <c r="BI179" s="189">
        <f>IF(N179="nulová",J179,0)</f>
        <v>0</v>
      </c>
      <c r="BJ179" s="18" t="s">
        <v>21</v>
      </c>
      <c r="BK179" s="189">
        <f>ROUND(I179*H179,2)</f>
        <v>0</v>
      </c>
      <c r="BL179" s="18" t="s">
        <v>217</v>
      </c>
      <c r="BM179" s="188" t="s">
        <v>332</v>
      </c>
    </row>
    <row r="180" spans="1:65" s="2" customFormat="1" ht="11.25">
      <c r="A180" s="36"/>
      <c r="B180" s="37"/>
      <c r="C180" s="38"/>
      <c r="D180" s="213" t="s">
        <v>177</v>
      </c>
      <c r="E180" s="38"/>
      <c r="F180" s="214" t="s">
        <v>333</v>
      </c>
      <c r="G180" s="38"/>
      <c r="H180" s="38"/>
      <c r="I180" s="215"/>
      <c r="J180" s="38"/>
      <c r="K180" s="38"/>
      <c r="L180" s="41"/>
      <c r="M180" s="216"/>
      <c r="N180" s="217"/>
      <c r="O180" s="66"/>
      <c r="P180" s="66"/>
      <c r="Q180" s="66"/>
      <c r="R180" s="66"/>
      <c r="S180" s="66"/>
      <c r="T180" s="67"/>
      <c r="U180" s="36"/>
      <c r="V180" s="36"/>
      <c r="W180" s="36"/>
      <c r="X180" s="36"/>
      <c r="Y180" s="36"/>
      <c r="Z180" s="36"/>
      <c r="AA180" s="36"/>
      <c r="AB180" s="36"/>
      <c r="AC180" s="36"/>
      <c r="AD180" s="36"/>
      <c r="AE180" s="36"/>
      <c r="AT180" s="18" t="s">
        <v>177</v>
      </c>
      <c r="AU180" s="18" t="s">
        <v>89</v>
      </c>
    </row>
    <row r="181" spans="1:65" s="12" customFormat="1" ht="22.9" customHeight="1">
      <c r="B181" s="160"/>
      <c r="C181" s="161"/>
      <c r="D181" s="162" t="s">
        <v>79</v>
      </c>
      <c r="E181" s="174" t="s">
        <v>334</v>
      </c>
      <c r="F181" s="174" t="s">
        <v>335</v>
      </c>
      <c r="G181" s="161"/>
      <c r="H181" s="161"/>
      <c r="I181" s="164"/>
      <c r="J181" s="175">
        <f>BK181</f>
        <v>0</v>
      </c>
      <c r="K181" s="161"/>
      <c r="L181" s="166"/>
      <c r="M181" s="167"/>
      <c r="N181" s="168"/>
      <c r="O181" s="168"/>
      <c r="P181" s="169">
        <f>SUM(P182:P281)</f>
        <v>0</v>
      </c>
      <c r="Q181" s="168"/>
      <c r="R181" s="169">
        <f>SUM(R182:R281)</f>
        <v>57.963812820000001</v>
      </c>
      <c r="S181" s="168"/>
      <c r="T181" s="170">
        <f>SUM(T182:T281)</f>
        <v>11.013159999999999</v>
      </c>
      <c r="AR181" s="171" t="s">
        <v>89</v>
      </c>
      <c r="AT181" s="172" t="s">
        <v>79</v>
      </c>
      <c r="AU181" s="172" t="s">
        <v>21</v>
      </c>
      <c r="AY181" s="171" t="s">
        <v>138</v>
      </c>
      <c r="BK181" s="173">
        <f>SUM(BK182:BK281)</f>
        <v>0</v>
      </c>
    </row>
    <row r="182" spans="1:65" s="2" customFormat="1" ht="16.5" customHeight="1">
      <c r="A182" s="36"/>
      <c r="B182" s="37"/>
      <c r="C182" s="176" t="s">
        <v>336</v>
      </c>
      <c r="D182" s="176" t="s">
        <v>141</v>
      </c>
      <c r="E182" s="177" t="s">
        <v>337</v>
      </c>
      <c r="F182" s="178" t="s">
        <v>338</v>
      </c>
      <c r="G182" s="179" t="s">
        <v>148</v>
      </c>
      <c r="H182" s="180">
        <v>683.16600000000005</v>
      </c>
      <c r="I182" s="181"/>
      <c r="J182" s="182">
        <f>ROUND(I182*H182,2)</f>
        <v>0</v>
      </c>
      <c r="K182" s="183"/>
      <c r="L182" s="41"/>
      <c r="M182" s="184" t="s">
        <v>39</v>
      </c>
      <c r="N182" s="185" t="s">
        <v>51</v>
      </c>
      <c r="O182" s="66"/>
      <c r="P182" s="186">
        <f>O182*H182</f>
        <v>0</v>
      </c>
      <c r="Q182" s="186">
        <v>1.4999999999999999E-2</v>
      </c>
      <c r="R182" s="186">
        <f>Q182*H182</f>
        <v>10.247490000000001</v>
      </c>
      <c r="S182" s="186">
        <v>0</v>
      </c>
      <c r="T182" s="187">
        <f>S182*H182</f>
        <v>0</v>
      </c>
      <c r="U182" s="36"/>
      <c r="V182" s="36"/>
      <c r="W182" s="36"/>
      <c r="X182" s="36"/>
      <c r="Y182" s="36"/>
      <c r="Z182" s="36"/>
      <c r="AA182" s="36"/>
      <c r="AB182" s="36"/>
      <c r="AC182" s="36"/>
      <c r="AD182" s="36"/>
      <c r="AE182" s="36"/>
      <c r="AR182" s="188" t="s">
        <v>217</v>
      </c>
      <c r="AT182" s="188" t="s">
        <v>141</v>
      </c>
      <c r="AU182" s="188" t="s">
        <v>89</v>
      </c>
      <c r="AY182" s="18" t="s">
        <v>138</v>
      </c>
      <c r="BE182" s="189">
        <f>IF(N182="základní",J182,0)</f>
        <v>0</v>
      </c>
      <c r="BF182" s="189">
        <f>IF(N182="snížená",J182,0)</f>
        <v>0</v>
      </c>
      <c r="BG182" s="189">
        <f>IF(N182="zákl. přenesená",J182,0)</f>
        <v>0</v>
      </c>
      <c r="BH182" s="189">
        <f>IF(N182="sníž. přenesená",J182,0)</f>
        <v>0</v>
      </c>
      <c r="BI182" s="189">
        <f>IF(N182="nulová",J182,0)</f>
        <v>0</v>
      </c>
      <c r="BJ182" s="18" t="s">
        <v>21</v>
      </c>
      <c r="BK182" s="189">
        <f>ROUND(I182*H182,2)</f>
        <v>0</v>
      </c>
      <c r="BL182" s="18" t="s">
        <v>217</v>
      </c>
      <c r="BM182" s="188" t="s">
        <v>339</v>
      </c>
    </row>
    <row r="183" spans="1:65" s="13" customFormat="1" ht="11.25">
      <c r="B183" s="190"/>
      <c r="C183" s="191"/>
      <c r="D183" s="192" t="s">
        <v>150</v>
      </c>
      <c r="E183" s="193" t="s">
        <v>39</v>
      </c>
      <c r="F183" s="194" t="s">
        <v>340</v>
      </c>
      <c r="G183" s="191"/>
      <c r="H183" s="195">
        <v>683.16600000000005</v>
      </c>
      <c r="I183" s="196"/>
      <c r="J183" s="191"/>
      <c r="K183" s="191"/>
      <c r="L183" s="197"/>
      <c r="M183" s="198"/>
      <c r="N183" s="199"/>
      <c r="O183" s="199"/>
      <c r="P183" s="199"/>
      <c r="Q183" s="199"/>
      <c r="R183" s="199"/>
      <c r="S183" s="199"/>
      <c r="T183" s="200"/>
      <c r="AT183" s="201" t="s">
        <v>150</v>
      </c>
      <c r="AU183" s="201" t="s">
        <v>89</v>
      </c>
      <c r="AV183" s="13" t="s">
        <v>89</v>
      </c>
      <c r="AW183" s="13" t="s">
        <v>41</v>
      </c>
      <c r="AX183" s="13" t="s">
        <v>80</v>
      </c>
      <c r="AY183" s="201" t="s">
        <v>138</v>
      </c>
    </row>
    <row r="184" spans="1:65" s="14" customFormat="1" ht="11.25">
      <c r="B184" s="202"/>
      <c r="C184" s="203"/>
      <c r="D184" s="192" t="s">
        <v>150</v>
      </c>
      <c r="E184" s="204" t="s">
        <v>39</v>
      </c>
      <c r="F184" s="205" t="s">
        <v>152</v>
      </c>
      <c r="G184" s="203"/>
      <c r="H184" s="206">
        <v>683.16600000000005</v>
      </c>
      <c r="I184" s="207"/>
      <c r="J184" s="203"/>
      <c r="K184" s="203"/>
      <c r="L184" s="208"/>
      <c r="M184" s="209"/>
      <c r="N184" s="210"/>
      <c r="O184" s="210"/>
      <c r="P184" s="210"/>
      <c r="Q184" s="210"/>
      <c r="R184" s="210"/>
      <c r="S184" s="210"/>
      <c r="T184" s="211"/>
      <c r="AT184" s="212" t="s">
        <v>150</v>
      </c>
      <c r="AU184" s="212" t="s">
        <v>89</v>
      </c>
      <c r="AV184" s="14" t="s">
        <v>139</v>
      </c>
      <c r="AW184" s="14" t="s">
        <v>41</v>
      </c>
      <c r="AX184" s="14" t="s">
        <v>21</v>
      </c>
      <c r="AY184" s="212" t="s">
        <v>138</v>
      </c>
    </row>
    <row r="185" spans="1:65" s="2" customFormat="1" ht="21.75" customHeight="1">
      <c r="A185" s="36"/>
      <c r="B185" s="37"/>
      <c r="C185" s="176" t="s">
        <v>341</v>
      </c>
      <c r="D185" s="176" t="s">
        <v>141</v>
      </c>
      <c r="E185" s="177" t="s">
        <v>342</v>
      </c>
      <c r="F185" s="178" t="s">
        <v>343</v>
      </c>
      <c r="G185" s="179" t="s">
        <v>166</v>
      </c>
      <c r="H185" s="180">
        <v>49</v>
      </c>
      <c r="I185" s="181"/>
      <c r="J185" s="182">
        <f>ROUND(I185*H185,2)</f>
        <v>0</v>
      </c>
      <c r="K185" s="183"/>
      <c r="L185" s="41"/>
      <c r="M185" s="184" t="s">
        <v>39</v>
      </c>
      <c r="N185" s="185" t="s">
        <v>51</v>
      </c>
      <c r="O185" s="66"/>
      <c r="P185" s="186">
        <f>O185*H185</f>
        <v>0</v>
      </c>
      <c r="Q185" s="186">
        <v>0</v>
      </c>
      <c r="R185" s="186">
        <f>Q185*H185</f>
        <v>0</v>
      </c>
      <c r="S185" s="186">
        <v>0.01</v>
      </c>
      <c r="T185" s="187">
        <f>S185*H185</f>
        <v>0.49</v>
      </c>
      <c r="U185" s="36"/>
      <c r="V185" s="36"/>
      <c r="W185" s="36"/>
      <c r="X185" s="36"/>
      <c r="Y185" s="36"/>
      <c r="Z185" s="36"/>
      <c r="AA185" s="36"/>
      <c r="AB185" s="36"/>
      <c r="AC185" s="36"/>
      <c r="AD185" s="36"/>
      <c r="AE185" s="36"/>
      <c r="AR185" s="188" t="s">
        <v>217</v>
      </c>
      <c r="AT185" s="188" t="s">
        <v>141</v>
      </c>
      <c r="AU185" s="188" t="s">
        <v>89</v>
      </c>
      <c r="AY185" s="18" t="s">
        <v>138</v>
      </c>
      <c r="BE185" s="189">
        <f>IF(N185="základní",J185,0)</f>
        <v>0</v>
      </c>
      <c r="BF185" s="189">
        <f>IF(N185="snížená",J185,0)</f>
        <v>0</v>
      </c>
      <c r="BG185" s="189">
        <f>IF(N185="zákl. přenesená",J185,0)</f>
        <v>0</v>
      </c>
      <c r="BH185" s="189">
        <f>IF(N185="sníž. přenesená",J185,0)</f>
        <v>0</v>
      </c>
      <c r="BI185" s="189">
        <f>IF(N185="nulová",J185,0)</f>
        <v>0</v>
      </c>
      <c r="BJ185" s="18" t="s">
        <v>21</v>
      </c>
      <c r="BK185" s="189">
        <f>ROUND(I185*H185,2)</f>
        <v>0</v>
      </c>
      <c r="BL185" s="18" t="s">
        <v>217</v>
      </c>
      <c r="BM185" s="188" t="s">
        <v>344</v>
      </c>
    </row>
    <row r="186" spans="1:65" s="2" customFormat="1" ht="11.25">
      <c r="A186" s="36"/>
      <c r="B186" s="37"/>
      <c r="C186" s="38"/>
      <c r="D186" s="213" t="s">
        <v>177</v>
      </c>
      <c r="E186" s="38"/>
      <c r="F186" s="214" t="s">
        <v>345</v>
      </c>
      <c r="G186" s="38"/>
      <c r="H186" s="38"/>
      <c r="I186" s="215"/>
      <c r="J186" s="38"/>
      <c r="K186" s="38"/>
      <c r="L186" s="41"/>
      <c r="M186" s="216"/>
      <c r="N186" s="217"/>
      <c r="O186" s="66"/>
      <c r="P186" s="66"/>
      <c r="Q186" s="66"/>
      <c r="R186" s="66"/>
      <c r="S186" s="66"/>
      <c r="T186" s="67"/>
      <c r="U186" s="36"/>
      <c r="V186" s="36"/>
      <c r="W186" s="36"/>
      <c r="X186" s="36"/>
      <c r="Y186" s="36"/>
      <c r="Z186" s="36"/>
      <c r="AA186" s="36"/>
      <c r="AB186" s="36"/>
      <c r="AC186" s="36"/>
      <c r="AD186" s="36"/>
      <c r="AE186" s="36"/>
      <c r="AT186" s="18" t="s">
        <v>177</v>
      </c>
      <c r="AU186" s="18" t="s">
        <v>89</v>
      </c>
    </row>
    <row r="187" spans="1:65" s="2" customFormat="1" ht="24.2" customHeight="1">
      <c r="A187" s="36"/>
      <c r="B187" s="37"/>
      <c r="C187" s="176" t="s">
        <v>346</v>
      </c>
      <c r="D187" s="176" t="s">
        <v>141</v>
      </c>
      <c r="E187" s="177" t="s">
        <v>347</v>
      </c>
      <c r="F187" s="178" t="s">
        <v>348</v>
      </c>
      <c r="G187" s="179" t="s">
        <v>148</v>
      </c>
      <c r="H187" s="180">
        <v>613.47</v>
      </c>
      <c r="I187" s="181"/>
      <c r="J187" s="182">
        <f>ROUND(I187*H187,2)</f>
        <v>0</v>
      </c>
      <c r="K187" s="183"/>
      <c r="L187" s="41"/>
      <c r="M187" s="184" t="s">
        <v>39</v>
      </c>
      <c r="N187" s="185" t="s">
        <v>51</v>
      </c>
      <c r="O187" s="66"/>
      <c r="P187" s="186">
        <f>O187*H187</f>
        <v>0</v>
      </c>
      <c r="Q187" s="186">
        <v>0</v>
      </c>
      <c r="R187" s="186">
        <f>Q187*H187</f>
        <v>0</v>
      </c>
      <c r="S187" s="186">
        <v>0</v>
      </c>
      <c r="T187" s="187">
        <f>S187*H187</f>
        <v>0</v>
      </c>
      <c r="U187" s="36"/>
      <c r="V187" s="36"/>
      <c r="W187" s="36"/>
      <c r="X187" s="36"/>
      <c r="Y187" s="36"/>
      <c r="Z187" s="36"/>
      <c r="AA187" s="36"/>
      <c r="AB187" s="36"/>
      <c r="AC187" s="36"/>
      <c r="AD187" s="36"/>
      <c r="AE187" s="36"/>
      <c r="AR187" s="188" t="s">
        <v>217</v>
      </c>
      <c r="AT187" s="188" t="s">
        <v>141</v>
      </c>
      <c r="AU187" s="188" t="s">
        <v>89</v>
      </c>
      <c r="AY187" s="18" t="s">
        <v>138</v>
      </c>
      <c r="BE187" s="189">
        <f>IF(N187="základní",J187,0)</f>
        <v>0</v>
      </c>
      <c r="BF187" s="189">
        <f>IF(N187="snížená",J187,0)</f>
        <v>0</v>
      </c>
      <c r="BG187" s="189">
        <f>IF(N187="zákl. přenesená",J187,0)</f>
        <v>0</v>
      </c>
      <c r="BH187" s="189">
        <f>IF(N187="sníž. přenesená",J187,0)</f>
        <v>0</v>
      </c>
      <c r="BI187" s="189">
        <f>IF(N187="nulová",J187,0)</f>
        <v>0</v>
      </c>
      <c r="BJ187" s="18" t="s">
        <v>21</v>
      </c>
      <c r="BK187" s="189">
        <f>ROUND(I187*H187,2)</f>
        <v>0</v>
      </c>
      <c r="BL187" s="18" t="s">
        <v>217</v>
      </c>
      <c r="BM187" s="188" t="s">
        <v>349</v>
      </c>
    </row>
    <row r="188" spans="1:65" s="2" customFormat="1" ht="11.25">
      <c r="A188" s="36"/>
      <c r="B188" s="37"/>
      <c r="C188" s="38"/>
      <c r="D188" s="213" t="s">
        <v>177</v>
      </c>
      <c r="E188" s="38"/>
      <c r="F188" s="214" t="s">
        <v>350</v>
      </c>
      <c r="G188" s="38"/>
      <c r="H188" s="38"/>
      <c r="I188" s="215"/>
      <c r="J188" s="38"/>
      <c r="K188" s="38"/>
      <c r="L188" s="41"/>
      <c r="M188" s="216"/>
      <c r="N188" s="217"/>
      <c r="O188" s="66"/>
      <c r="P188" s="66"/>
      <c r="Q188" s="66"/>
      <c r="R188" s="66"/>
      <c r="S188" s="66"/>
      <c r="T188" s="67"/>
      <c r="U188" s="36"/>
      <c r="V188" s="36"/>
      <c r="W188" s="36"/>
      <c r="X188" s="36"/>
      <c r="Y188" s="36"/>
      <c r="Z188" s="36"/>
      <c r="AA188" s="36"/>
      <c r="AB188" s="36"/>
      <c r="AC188" s="36"/>
      <c r="AD188" s="36"/>
      <c r="AE188" s="36"/>
      <c r="AT188" s="18" t="s">
        <v>177</v>
      </c>
      <c r="AU188" s="18" t="s">
        <v>89</v>
      </c>
    </row>
    <row r="189" spans="1:65" s="15" customFormat="1" ht="11.25">
      <c r="B189" s="218"/>
      <c r="C189" s="219"/>
      <c r="D189" s="192" t="s">
        <v>150</v>
      </c>
      <c r="E189" s="220" t="s">
        <v>39</v>
      </c>
      <c r="F189" s="221" t="s">
        <v>351</v>
      </c>
      <c r="G189" s="219"/>
      <c r="H189" s="220" t="s">
        <v>39</v>
      </c>
      <c r="I189" s="222"/>
      <c r="J189" s="219"/>
      <c r="K189" s="219"/>
      <c r="L189" s="223"/>
      <c r="M189" s="224"/>
      <c r="N189" s="225"/>
      <c r="O189" s="225"/>
      <c r="P189" s="225"/>
      <c r="Q189" s="225"/>
      <c r="R189" s="225"/>
      <c r="S189" s="225"/>
      <c r="T189" s="226"/>
      <c r="AT189" s="227" t="s">
        <v>150</v>
      </c>
      <c r="AU189" s="227" t="s">
        <v>89</v>
      </c>
      <c r="AV189" s="15" t="s">
        <v>21</v>
      </c>
      <c r="AW189" s="15" t="s">
        <v>41</v>
      </c>
      <c r="AX189" s="15" t="s">
        <v>80</v>
      </c>
      <c r="AY189" s="227" t="s">
        <v>138</v>
      </c>
    </row>
    <row r="190" spans="1:65" s="13" customFormat="1" ht="11.25">
      <c r="B190" s="190"/>
      <c r="C190" s="191"/>
      <c r="D190" s="192" t="s">
        <v>150</v>
      </c>
      <c r="E190" s="193" t="s">
        <v>39</v>
      </c>
      <c r="F190" s="194" t="s">
        <v>352</v>
      </c>
      <c r="G190" s="191"/>
      <c r="H190" s="195">
        <v>613.47</v>
      </c>
      <c r="I190" s="196"/>
      <c r="J190" s="191"/>
      <c r="K190" s="191"/>
      <c r="L190" s="197"/>
      <c r="M190" s="198"/>
      <c r="N190" s="199"/>
      <c r="O190" s="199"/>
      <c r="P190" s="199"/>
      <c r="Q190" s="199"/>
      <c r="R190" s="199"/>
      <c r="S190" s="199"/>
      <c r="T190" s="200"/>
      <c r="AT190" s="201" t="s">
        <v>150</v>
      </c>
      <c r="AU190" s="201" t="s">
        <v>89</v>
      </c>
      <c r="AV190" s="13" t="s">
        <v>89</v>
      </c>
      <c r="AW190" s="13" t="s">
        <v>41</v>
      </c>
      <c r="AX190" s="13" t="s">
        <v>80</v>
      </c>
      <c r="AY190" s="201" t="s">
        <v>138</v>
      </c>
    </row>
    <row r="191" spans="1:65" s="15" customFormat="1" ht="11.25">
      <c r="B191" s="218"/>
      <c r="C191" s="219"/>
      <c r="D191" s="192" t="s">
        <v>150</v>
      </c>
      <c r="E191" s="220" t="s">
        <v>39</v>
      </c>
      <c r="F191" s="221" t="s">
        <v>353</v>
      </c>
      <c r="G191" s="219"/>
      <c r="H191" s="220" t="s">
        <v>39</v>
      </c>
      <c r="I191" s="222"/>
      <c r="J191" s="219"/>
      <c r="K191" s="219"/>
      <c r="L191" s="223"/>
      <c r="M191" s="224"/>
      <c r="N191" s="225"/>
      <c r="O191" s="225"/>
      <c r="P191" s="225"/>
      <c r="Q191" s="225"/>
      <c r="R191" s="225"/>
      <c r="S191" s="225"/>
      <c r="T191" s="226"/>
      <c r="AT191" s="227" t="s">
        <v>150</v>
      </c>
      <c r="AU191" s="227" t="s">
        <v>89</v>
      </c>
      <c r="AV191" s="15" t="s">
        <v>21</v>
      </c>
      <c r="AW191" s="15" t="s">
        <v>41</v>
      </c>
      <c r="AX191" s="15" t="s">
        <v>80</v>
      </c>
      <c r="AY191" s="227" t="s">
        <v>138</v>
      </c>
    </row>
    <row r="192" spans="1:65" s="15" customFormat="1" ht="11.25">
      <c r="B192" s="218"/>
      <c r="C192" s="219"/>
      <c r="D192" s="192" t="s">
        <v>150</v>
      </c>
      <c r="E192" s="220" t="s">
        <v>39</v>
      </c>
      <c r="F192" s="221" t="s">
        <v>354</v>
      </c>
      <c r="G192" s="219"/>
      <c r="H192" s="220" t="s">
        <v>39</v>
      </c>
      <c r="I192" s="222"/>
      <c r="J192" s="219"/>
      <c r="K192" s="219"/>
      <c r="L192" s="223"/>
      <c r="M192" s="224"/>
      <c r="N192" s="225"/>
      <c r="O192" s="225"/>
      <c r="P192" s="225"/>
      <c r="Q192" s="225"/>
      <c r="R192" s="225"/>
      <c r="S192" s="225"/>
      <c r="T192" s="226"/>
      <c r="AT192" s="227" t="s">
        <v>150</v>
      </c>
      <c r="AU192" s="227" t="s">
        <v>89</v>
      </c>
      <c r="AV192" s="15" t="s">
        <v>21</v>
      </c>
      <c r="AW192" s="15" t="s">
        <v>41</v>
      </c>
      <c r="AX192" s="15" t="s">
        <v>80</v>
      </c>
      <c r="AY192" s="227" t="s">
        <v>138</v>
      </c>
    </row>
    <row r="193" spans="1:65" s="14" customFormat="1" ht="11.25">
      <c r="B193" s="202"/>
      <c r="C193" s="203"/>
      <c r="D193" s="192" t="s">
        <v>150</v>
      </c>
      <c r="E193" s="204" t="s">
        <v>39</v>
      </c>
      <c r="F193" s="205" t="s">
        <v>152</v>
      </c>
      <c r="G193" s="203"/>
      <c r="H193" s="206">
        <v>613.47</v>
      </c>
      <c r="I193" s="207"/>
      <c r="J193" s="203"/>
      <c r="K193" s="203"/>
      <c r="L193" s="208"/>
      <c r="M193" s="209"/>
      <c r="N193" s="210"/>
      <c r="O193" s="210"/>
      <c r="P193" s="210"/>
      <c r="Q193" s="210"/>
      <c r="R193" s="210"/>
      <c r="S193" s="210"/>
      <c r="T193" s="211"/>
      <c r="AT193" s="212" t="s">
        <v>150</v>
      </c>
      <c r="AU193" s="212" t="s">
        <v>89</v>
      </c>
      <c r="AV193" s="14" t="s">
        <v>139</v>
      </c>
      <c r="AW193" s="14" t="s">
        <v>41</v>
      </c>
      <c r="AX193" s="14" t="s">
        <v>21</v>
      </c>
      <c r="AY193" s="212" t="s">
        <v>138</v>
      </c>
    </row>
    <row r="194" spans="1:65" s="2" customFormat="1" ht="16.5" customHeight="1">
      <c r="A194" s="36"/>
      <c r="B194" s="37"/>
      <c r="C194" s="228" t="s">
        <v>355</v>
      </c>
      <c r="D194" s="228" t="s">
        <v>247</v>
      </c>
      <c r="E194" s="229" t="s">
        <v>356</v>
      </c>
      <c r="F194" s="230" t="s">
        <v>357</v>
      </c>
      <c r="G194" s="231" t="s">
        <v>148</v>
      </c>
      <c r="H194" s="232">
        <v>674.81700000000001</v>
      </c>
      <c r="I194" s="233"/>
      <c r="J194" s="234">
        <f>ROUND(I194*H194,2)</f>
        <v>0</v>
      </c>
      <c r="K194" s="235"/>
      <c r="L194" s="236"/>
      <c r="M194" s="237" t="s">
        <v>39</v>
      </c>
      <c r="N194" s="238" t="s">
        <v>51</v>
      </c>
      <c r="O194" s="66"/>
      <c r="P194" s="186">
        <f>O194*H194</f>
        <v>0</v>
      </c>
      <c r="Q194" s="186">
        <v>1.023E-2</v>
      </c>
      <c r="R194" s="186">
        <f>Q194*H194</f>
        <v>6.9033779099999997</v>
      </c>
      <c r="S194" s="186">
        <v>0</v>
      </c>
      <c r="T194" s="187">
        <f>S194*H194</f>
        <v>0</v>
      </c>
      <c r="U194" s="36"/>
      <c r="V194" s="36"/>
      <c r="W194" s="36"/>
      <c r="X194" s="36"/>
      <c r="Y194" s="36"/>
      <c r="Z194" s="36"/>
      <c r="AA194" s="36"/>
      <c r="AB194" s="36"/>
      <c r="AC194" s="36"/>
      <c r="AD194" s="36"/>
      <c r="AE194" s="36"/>
      <c r="AR194" s="188" t="s">
        <v>250</v>
      </c>
      <c r="AT194" s="188" t="s">
        <v>247</v>
      </c>
      <c r="AU194" s="188" t="s">
        <v>89</v>
      </c>
      <c r="AY194" s="18" t="s">
        <v>138</v>
      </c>
      <c r="BE194" s="189">
        <f>IF(N194="základní",J194,0)</f>
        <v>0</v>
      </c>
      <c r="BF194" s="189">
        <f>IF(N194="snížená",J194,0)</f>
        <v>0</v>
      </c>
      <c r="BG194" s="189">
        <f>IF(N194="zákl. přenesená",J194,0)</f>
        <v>0</v>
      </c>
      <c r="BH194" s="189">
        <f>IF(N194="sníž. přenesená",J194,0)</f>
        <v>0</v>
      </c>
      <c r="BI194" s="189">
        <f>IF(N194="nulová",J194,0)</f>
        <v>0</v>
      </c>
      <c r="BJ194" s="18" t="s">
        <v>21</v>
      </c>
      <c r="BK194" s="189">
        <f>ROUND(I194*H194,2)</f>
        <v>0</v>
      </c>
      <c r="BL194" s="18" t="s">
        <v>217</v>
      </c>
      <c r="BM194" s="188" t="s">
        <v>358</v>
      </c>
    </row>
    <row r="195" spans="1:65" s="15" customFormat="1" ht="11.25">
      <c r="B195" s="218"/>
      <c r="C195" s="219"/>
      <c r="D195" s="192" t="s">
        <v>150</v>
      </c>
      <c r="E195" s="220" t="s">
        <v>39</v>
      </c>
      <c r="F195" s="221" t="s">
        <v>351</v>
      </c>
      <c r="G195" s="219"/>
      <c r="H195" s="220" t="s">
        <v>39</v>
      </c>
      <c r="I195" s="222"/>
      <c r="J195" s="219"/>
      <c r="K195" s="219"/>
      <c r="L195" s="223"/>
      <c r="M195" s="224"/>
      <c r="N195" s="225"/>
      <c r="O195" s="225"/>
      <c r="P195" s="225"/>
      <c r="Q195" s="225"/>
      <c r="R195" s="225"/>
      <c r="S195" s="225"/>
      <c r="T195" s="226"/>
      <c r="AT195" s="227" t="s">
        <v>150</v>
      </c>
      <c r="AU195" s="227" t="s">
        <v>89</v>
      </c>
      <c r="AV195" s="15" t="s">
        <v>21</v>
      </c>
      <c r="AW195" s="15" t="s">
        <v>41</v>
      </c>
      <c r="AX195" s="15" t="s">
        <v>80</v>
      </c>
      <c r="AY195" s="227" t="s">
        <v>138</v>
      </c>
    </row>
    <row r="196" spans="1:65" s="13" customFormat="1" ht="11.25">
      <c r="B196" s="190"/>
      <c r="C196" s="191"/>
      <c r="D196" s="192" t="s">
        <v>150</v>
      </c>
      <c r="E196" s="193" t="s">
        <v>39</v>
      </c>
      <c r="F196" s="194" t="s">
        <v>359</v>
      </c>
      <c r="G196" s="191"/>
      <c r="H196" s="195">
        <v>674.81700000000001</v>
      </c>
      <c r="I196" s="196"/>
      <c r="J196" s="191"/>
      <c r="K196" s="191"/>
      <c r="L196" s="197"/>
      <c r="M196" s="198"/>
      <c r="N196" s="199"/>
      <c r="O196" s="199"/>
      <c r="P196" s="199"/>
      <c r="Q196" s="199"/>
      <c r="R196" s="199"/>
      <c r="S196" s="199"/>
      <c r="T196" s="200"/>
      <c r="AT196" s="201" t="s">
        <v>150</v>
      </c>
      <c r="AU196" s="201" t="s">
        <v>89</v>
      </c>
      <c r="AV196" s="13" t="s">
        <v>89</v>
      </c>
      <c r="AW196" s="13" t="s">
        <v>41</v>
      </c>
      <c r="AX196" s="13" t="s">
        <v>80</v>
      </c>
      <c r="AY196" s="201" t="s">
        <v>138</v>
      </c>
    </row>
    <row r="197" spans="1:65" s="15" customFormat="1" ht="11.25">
      <c r="B197" s="218"/>
      <c r="C197" s="219"/>
      <c r="D197" s="192" t="s">
        <v>150</v>
      </c>
      <c r="E197" s="220" t="s">
        <v>39</v>
      </c>
      <c r="F197" s="221" t="s">
        <v>353</v>
      </c>
      <c r="G197" s="219"/>
      <c r="H197" s="220" t="s">
        <v>39</v>
      </c>
      <c r="I197" s="222"/>
      <c r="J197" s="219"/>
      <c r="K197" s="219"/>
      <c r="L197" s="223"/>
      <c r="M197" s="224"/>
      <c r="N197" s="225"/>
      <c r="O197" s="225"/>
      <c r="P197" s="225"/>
      <c r="Q197" s="225"/>
      <c r="R197" s="225"/>
      <c r="S197" s="225"/>
      <c r="T197" s="226"/>
      <c r="AT197" s="227" t="s">
        <v>150</v>
      </c>
      <c r="AU197" s="227" t="s">
        <v>89</v>
      </c>
      <c r="AV197" s="15" t="s">
        <v>21</v>
      </c>
      <c r="AW197" s="15" t="s">
        <v>41</v>
      </c>
      <c r="AX197" s="15" t="s">
        <v>80</v>
      </c>
      <c r="AY197" s="227" t="s">
        <v>138</v>
      </c>
    </row>
    <row r="198" spans="1:65" s="15" customFormat="1" ht="11.25">
      <c r="B198" s="218"/>
      <c r="C198" s="219"/>
      <c r="D198" s="192" t="s">
        <v>150</v>
      </c>
      <c r="E198" s="220" t="s">
        <v>39</v>
      </c>
      <c r="F198" s="221" t="s">
        <v>360</v>
      </c>
      <c r="G198" s="219"/>
      <c r="H198" s="220" t="s">
        <v>39</v>
      </c>
      <c r="I198" s="222"/>
      <c r="J198" s="219"/>
      <c r="K198" s="219"/>
      <c r="L198" s="223"/>
      <c r="M198" s="224"/>
      <c r="N198" s="225"/>
      <c r="O198" s="225"/>
      <c r="P198" s="225"/>
      <c r="Q198" s="225"/>
      <c r="R198" s="225"/>
      <c r="S198" s="225"/>
      <c r="T198" s="226"/>
      <c r="AT198" s="227" t="s">
        <v>150</v>
      </c>
      <c r="AU198" s="227" t="s">
        <v>89</v>
      </c>
      <c r="AV198" s="15" t="s">
        <v>21</v>
      </c>
      <c r="AW198" s="15" t="s">
        <v>41</v>
      </c>
      <c r="AX198" s="15" t="s">
        <v>80</v>
      </c>
      <c r="AY198" s="227" t="s">
        <v>138</v>
      </c>
    </row>
    <row r="199" spans="1:65" s="14" customFormat="1" ht="11.25">
      <c r="B199" s="202"/>
      <c r="C199" s="203"/>
      <c r="D199" s="192" t="s">
        <v>150</v>
      </c>
      <c r="E199" s="204" t="s">
        <v>39</v>
      </c>
      <c r="F199" s="205" t="s">
        <v>152</v>
      </c>
      <c r="G199" s="203"/>
      <c r="H199" s="206">
        <v>674.81700000000001</v>
      </c>
      <c r="I199" s="207"/>
      <c r="J199" s="203"/>
      <c r="K199" s="203"/>
      <c r="L199" s="208"/>
      <c r="M199" s="209"/>
      <c r="N199" s="210"/>
      <c r="O199" s="210"/>
      <c r="P199" s="210"/>
      <c r="Q199" s="210"/>
      <c r="R199" s="210"/>
      <c r="S199" s="210"/>
      <c r="T199" s="211"/>
      <c r="AT199" s="212" t="s">
        <v>150</v>
      </c>
      <c r="AU199" s="212" t="s">
        <v>89</v>
      </c>
      <c r="AV199" s="14" t="s">
        <v>139</v>
      </c>
      <c r="AW199" s="14" t="s">
        <v>41</v>
      </c>
      <c r="AX199" s="14" t="s">
        <v>21</v>
      </c>
      <c r="AY199" s="212" t="s">
        <v>138</v>
      </c>
    </row>
    <row r="200" spans="1:65" s="2" customFormat="1" ht="24.2" customHeight="1">
      <c r="A200" s="36"/>
      <c r="B200" s="37"/>
      <c r="C200" s="176" t="s">
        <v>29</v>
      </c>
      <c r="D200" s="176" t="s">
        <v>141</v>
      </c>
      <c r="E200" s="177" t="s">
        <v>361</v>
      </c>
      <c r="F200" s="178" t="s">
        <v>362</v>
      </c>
      <c r="G200" s="179" t="s">
        <v>148</v>
      </c>
      <c r="H200" s="180">
        <v>56.87</v>
      </c>
      <c r="I200" s="181"/>
      <c r="J200" s="182">
        <f>ROUND(I200*H200,2)</f>
        <v>0</v>
      </c>
      <c r="K200" s="183"/>
      <c r="L200" s="41"/>
      <c r="M200" s="184" t="s">
        <v>39</v>
      </c>
      <c r="N200" s="185" t="s">
        <v>51</v>
      </c>
      <c r="O200" s="66"/>
      <c r="P200" s="186">
        <f>O200*H200</f>
        <v>0</v>
      </c>
      <c r="Q200" s="186">
        <v>0</v>
      </c>
      <c r="R200" s="186">
        <f>Q200*H200</f>
        <v>0</v>
      </c>
      <c r="S200" s="186">
        <v>0</v>
      </c>
      <c r="T200" s="187">
        <f>S200*H200</f>
        <v>0</v>
      </c>
      <c r="U200" s="36"/>
      <c r="V200" s="36"/>
      <c r="W200" s="36"/>
      <c r="X200" s="36"/>
      <c r="Y200" s="36"/>
      <c r="Z200" s="36"/>
      <c r="AA200" s="36"/>
      <c r="AB200" s="36"/>
      <c r="AC200" s="36"/>
      <c r="AD200" s="36"/>
      <c r="AE200" s="36"/>
      <c r="AR200" s="188" t="s">
        <v>217</v>
      </c>
      <c r="AT200" s="188" t="s">
        <v>141</v>
      </c>
      <c r="AU200" s="188" t="s">
        <v>89</v>
      </c>
      <c r="AY200" s="18" t="s">
        <v>138</v>
      </c>
      <c r="BE200" s="189">
        <f>IF(N200="základní",J200,0)</f>
        <v>0</v>
      </c>
      <c r="BF200" s="189">
        <f>IF(N200="snížená",J200,0)</f>
        <v>0</v>
      </c>
      <c r="BG200" s="189">
        <f>IF(N200="zákl. přenesená",J200,0)</f>
        <v>0</v>
      </c>
      <c r="BH200" s="189">
        <f>IF(N200="sníž. přenesená",J200,0)</f>
        <v>0</v>
      </c>
      <c r="BI200" s="189">
        <f>IF(N200="nulová",J200,0)</f>
        <v>0</v>
      </c>
      <c r="BJ200" s="18" t="s">
        <v>21</v>
      </c>
      <c r="BK200" s="189">
        <f>ROUND(I200*H200,2)</f>
        <v>0</v>
      </c>
      <c r="BL200" s="18" t="s">
        <v>217</v>
      </c>
      <c r="BM200" s="188" t="s">
        <v>363</v>
      </c>
    </row>
    <row r="201" spans="1:65" s="15" customFormat="1" ht="11.25">
      <c r="B201" s="218"/>
      <c r="C201" s="219"/>
      <c r="D201" s="192" t="s">
        <v>150</v>
      </c>
      <c r="E201" s="220" t="s">
        <v>39</v>
      </c>
      <c r="F201" s="221" t="s">
        <v>351</v>
      </c>
      <c r="G201" s="219"/>
      <c r="H201" s="220" t="s">
        <v>39</v>
      </c>
      <c r="I201" s="222"/>
      <c r="J201" s="219"/>
      <c r="K201" s="219"/>
      <c r="L201" s="223"/>
      <c r="M201" s="224"/>
      <c r="N201" s="225"/>
      <c r="O201" s="225"/>
      <c r="P201" s="225"/>
      <c r="Q201" s="225"/>
      <c r="R201" s="225"/>
      <c r="S201" s="225"/>
      <c r="T201" s="226"/>
      <c r="AT201" s="227" t="s">
        <v>150</v>
      </c>
      <c r="AU201" s="227" t="s">
        <v>89</v>
      </c>
      <c r="AV201" s="15" t="s">
        <v>21</v>
      </c>
      <c r="AW201" s="15" t="s">
        <v>41</v>
      </c>
      <c r="AX201" s="15" t="s">
        <v>80</v>
      </c>
      <c r="AY201" s="227" t="s">
        <v>138</v>
      </c>
    </row>
    <row r="202" spans="1:65" s="15" customFormat="1" ht="11.25">
      <c r="B202" s="218"/>
      <c r="C202" s="219"/>
      <c r="D202" s="192" t="s">
        <v>150</v>
      </c>
      <c r="E202" s="220" t="s">
        <v>39</v>
      </c>
      <c r="F202" s="221" t="s">
        <v>364</v>
      </c>
      <c r="G202" s="219"/>
      <c r="H202" s="220" t="s">
        <v>39</v>
      </c>
      <c r="I202" s="222"/>
      <c r="J202" s="219"/>
      <c r="K202" s="219"/>
      <c r="L202" s="223"/>
      <c r="M202" s="224"/>
      <c r="N202" s="225"/>
      <c r="O202" s="225"/>
      <c r="P202" s="225"/>
      <c r="Q202" s="225"/>
      <c r="R202" s="225"/>
      <c r="S202" s="225"/>
      <c r="T202" s="226"/>
      <c r="AT202" s="227" t="s">
        <v>150</v>
      </c>
      <c r="AU202" s="227" t="s">
        <v>89</v>
      </c>
      <c r="AV202" s="15" t="s">
        <v>21</v>
      </c>
      <c r="AW202" s="15" t="s">
        <v>41</v>
      </c>
      <c r="AX202" s="15" t="s">
        <v>80</v>
      </c>
      <c r="AY202" s="227" t="s">
        <v>138</v>
      </c>
    </row>
    <row r="203" spans="1:65" s="15" customFormat="1" ht="11.25">
      <c r="B203" s="218"/>
      <c r="C203" s="219"/>
      <c r="D203" s="192" t="s">
        <v>150</v>
      </c>
      <c r="E203" s="220" t="s">
        <v>39</v>
      </c>
      <c r="F203" s="221" t="s">
        <v>353</v>
      </c>
      <c r="G203" s="219"/>
      <c r="H203" s="220" t="s">
        <v>39</v>
      </c>
      <c r="I203" s="222"/>
      <c r="J203" s="219"/>
      <c r="K203" s="219"/>
      <c r="L203" s="223"/>
      <c r="M203" s="224"/>
      <c r="N203" s="225"/>
      <c r="O203" s="225"/>
      <c r="P203" s="225"/>
      <c r="Q203" s="225"/>
      <c r="R203" s="225"/>
      <c r="S203" s="225"/>
      <c r="T203" s="226"/>
      <c r="AT203" s="227" t="s">
        <v>150</v>
      </c>
      <c r="AU203" s="227" t="s">
        <v>89</v>
      </c>
      <c r="AV203" s="15" t="s">
        <v>21</v>
      </c>
      <c r="AW203" s="15" t="s">
        <v>41</v>
      </c>
      <c r="AX203" s="15" t="s">
        <v>80</v>
      </c>
      <c r="AY203" s="227" t="s">
        <v>138</v>
      </c>
    </row>
    <row r="204" spans="1:65" s="13" customFormat="1" ht="11.25">
      <c r="B204" s="190"/>
      <c r="C204" s="191"/>
      <c r="D204" s="192" t="s">
        <v>150</v>
      </c>
      <c r="E204" s="193" t="s">
        <v>39</v>
      </c>
      <c r="F204" s="194" t="s">
        <v>365</v>
      </c>
      <c r="G204" s="191"/>
      <c r="H204" s="195">
        <v>56.87</v>
      </c>
      <c r="I204" s="196"/>
      <c r="J204" s="191"/>
      <c r="K204" s="191"/>
      <c r="L204" s="197"/>
      <c r="M204" s="198"/>
      <c r="N204" s="199"/>
      <c r="O204" s="199"/>
      <c r="P204" s="199"/>
      <c r="Q204" s="199"/>
      <c r="R204" s="199"/>
      <c r="S204" s="199"/>
      <c r="T204" s="200"/>
      <c r="AT204" s="201" t="s">
        <v>150</v>
      </c>
      <c r="AU204" s="201" t="s">
        <v>89</v>
      </c>
      <c r="AV204" s="13" t="s">
        <v>89</v>
      </c>
      <c r="AW204" s="13" t="s">
        <v>41</v>
      </c>
      <c r="AX204" s="13" t="s">
        <v>80</v>
      </c>
      <c r="AY204" s="201" t="s">
        <v>138</v>
      </c>
    </row>
    <row r="205" spans="1:65" s="14" customFormat="1" ht="11.25">
      <c r="B205" s="202"/>
      <c r="C205" s="203"/>
      <c r="D205" s="192" t="s">
        <v>150</v>
      </c>
      <c r="E205" s="204" t="s">
        <v>39</v>
      </c>
      <c r="F205" s="205" t="s">
        <v>152</v>
      </c>
      <c r="G205" s="203"/>
      <c r="H205" s="206">
        <v>56.87</v>
      </c>
      <c r="I205" s="207"/>
      <c r="J205" s="203"/>
      <c r="K205" s="203"/>
      <c r="L205" s="208"/>
      <c r="M205" s="209"/>
      <c r="N205" s="210"/>
      <c r="O205" s="210"/>
      <c r="P205" s="210"/>
      <c r="Q205" s="210"/>
      <c r="R205" s="210"/>
      <c r="S205" s="210"/>
      <c r="T205" s="211"/>
      <c r="AT205" s="212" t="s">
        <v>150</v>
      </c>
      <c r="AU205" s="212" t="s">
        <v>89</v>
      </c>
      <c r="AV205" s="14" t="s">
        <v>139</v>
      </c>
      <c r="AW205" s="14" t="s">
        <v>41</v>
      </c>
      <c r="AX205" s="14" t="s">
        <v>21</v>
      </c>
      <c r="AY205" s="212" t="s">
        <v>138</v>
      </c>
    </row>
    <row r="206" spans="1:65" s="2" customFormat="1" ht="16.5" customHeight="1">
      <c r="A206" s="36"/>
      <c r="B206" s="37"/>
      <c r="C206" s="228" t="s">
        <v>366</v>
      </c>
      <c r="D206" s="228" t="s">
        <v>247</v>
      </c>
      <c r="E206" s="229" t="s">
        <v>367</v>
      </c>
      <c r="F206" s="230" t="s">
        <v>368</v>
      </c>
      <c r="G206" s="231" t="s">
        <v>144</v>
      </c>
      <c r="H206" s="232">
        <v>15.013999999999999</v>
      </c>
      <c r="I206" s="233"/>
      <c r="J206" s="234">
        <f>ROUND(I206*H206,2)</f>
        <v>0</v>
      </c>
      <c r="K206" s="235"/>
      <c r="L206" s="236"/>
      <c r="M206" s="237" t="s">
        <v>39</v>
      </c>
      <c r="N206" s="238" t="s">
        <v>51</v>
      </c>
      <c r="O206" s="66"/>
      <c r="P206" s="186">
        <f>O206*H206</f>
        <v>0</v>
      </c>
      <c r="Q206" s="186">
        <v>0.55000000000000004</v>
      </c>
      <c r="R206" s="186">
        <f>Q206*H206</f>
        <v>8.2576999999999998</v>
      </c>
      <c r="S206" s="186">
        <v>0</v>
      </c>
      <c r="T206" s="187">
        <f>S206*H206</f>
        <v>0</v>
      </c>
      <c r="U206" s="36"/>
      <c r="V206" s="36"/>
      <c r="W206" s="36"/>
      <c r="X206" s="36"/>
      <c r="Y206" s="36"/>
      <c r="Z206" s="36"/>
      <c r="AA206" s="36"/>
      <c r="AB206" s="36"/>
      <c r="AC206" s="36"/>
      <c r="AD206" s="36"/>
      <c r="AE206" s="36"/>
      <c r="AR206" s="188" t="s">
        <v>250</v>
      </c>
      <c r="AT206" s="188" t="s">
        <v>247</v>
      </c>
      <c r="AU206" s="188" t="s">
        <v>89</v>
      </c>
      <c r="AY206" s="18" t="s">
        <v>138</v>
      </c>
      <c r="BE206" s="189">
        <f>IF(N206="základní",J206,0)</f>
        <v>0</v>
      </c>
      <c r="BF206" s="189">
        <f>IF(N206="snížená",J206,0)</f>
        <v>0</v>
      </c>
      <c r="BG206" s="189">
        <f>IF(N206="zákl. přenesená",J206,0)</f>
        <v>0</v>
      </c>
      <c r="BH206" s="189">
        <f>IF(N206="sníž. přenesená",J206,0)</f>
        <v>0</v>
      </c>
      <c r="BI206" s="189">
        <f>IF(N206="nulová",J206,0)</f>
        <v>0</v>
      </c>
      <c r="BJ206" s="18" t="s">
        <v>21</v>
      </c>
      <c r="BK206" s="189">
        <f>ROUND(I206*H206,2)</f>
        <v>0</v>
      </c>
      <c r="BL206" s="18" t="s">
        <v>217</v>
      </c>
      <c r="BM206" s="188" t="s">
        <v>369</v>
      </c>
    </row>
    <row r="207" spans="1:65" s="2" customFormat="1" ht="24.2" customHeight="1">
      <c r="A207" s="36"/>
      <c r="B207" s="37"/>
      <c r="C207" s="176" t="s">
        <v>370</v>
      </c>
      <c r="D207" s="176" t="s">
        <v>141</v>
      </c>
      <c r="E207" s="177" t="s">
        <v>371</v>
      </c>
      <c r="F207" s="178" t="s">
        <v>372</v>
      </c>
      <c r="G207" s="179" t="s">
        <v>144</v>
      </c>
      <c r="H207" s="180">
        <v>31.21</v>
      </c>
      <c r="I207" s="181"/>
      <c r="J207" s="182">
        <f>ROUND(I207*H207,2)</f>
        <v>0</v>
      </c>
      <c r="K207" s="183"/>
      <c r="L207" s="41"/>
      <c r="M207" s="184" t="s">
        <v>39</v>
      </c>
      <c r="N207" s="185" t="s">
        <v>51</v>
      </c>
      <c r="O207" s="66"/>
      <c r="P207" s="186">
        <f>O207*H207</f>
        <v>0</v>
      </c>
      <c r="Q207" s="186">
        <v>2.3369999999999998E-2</v>
      </c>
      <c r="R207" s="186">
        <f>Q207*H207</f>
        <v>0.72937770000000002</v>
      </c>
      <c r="S207" s="186">
        <v>0</v>
      </c>
      <c r="T207" s="187">
        <f>S207*H207</f>
        <v>0</v>
      </c>
      <c r="U207" s="36"/>
      <c r="V207" s="36"/>
      <c r="W207" s="36"/>
      <c r="X207" s="36"/>
      <c r="Y207" s="36"/>
      <c r="Z207" s="36"/>
      <c r="AA207" s="36"/>
      <c r="AB207" s="36"/>
      <c r="AC207" s="36"/>
      <c r="AD207" s="36"/>
      <c r="AE207" s="36"/>
      <c r="AR207" s="188" t="s">
        <v>217</v>
      </c>
      <c r="AT207" s="188" t="s">
        <v>141</v>
      </c>
      <c r="AU207" s="188" t="s">
        <v>89</v>
      </c>
      <c r="AY207" s="18" t="s">
        <v>138</v>
      </c>
      <c r="BE207" s="189">
        <f>IF(N207="základní",J207,0)</f>
        <v>0</v>
      </c>
      <c r="BF207" s="189">
        <f>IF(N207="snížená",J207,0)</f>
        <v>0</v>
      </c>
      <c r="BG207" s="189">
        <f>IF(N207="zákl. přenesená",J207,0)</f>
        <v>0</v>
      </c>
      <c r="BH207" s="189">
        <f>IF(N207="sníž. přenesená",J207,0)</f>
        <v>0</v>
      </c>
      <c r="BI207" s="189">
        <f>IF(N207="nulová",J207,0)</f>
        <v>0</v>
      </c>
      <c r="BJ207" s="18" t="s">
        <v>21</v>
      </c>
      <c r="BK207" s="189">
        <f>ROUND(I207*H207,2)</f>
        <v>0</v>
      </c>
      <c r="BL207" s="18" t="s">
        <v>217</v>
      </c>
      <c r="BM207" s="188" t="s">
        <v>373</v>
      </c>
    </row>
    <row r="208" spans="1:65" s="2" customFormat="1" ht="37.9" customHeight="1">
      <c r="A208" s="36"/>
      <c r="B208" s="37"/>
      <c r="C208" s="176" t="s">
        <v>374</v>
      </c>
      <c r="D208" s="176" t="s">
        <v>141</v>
      </c>
      <c r="E208" s="177" t="s">
        <v>375</v>
      </c>
      <c r="F208" s="178" t="s">
        <v>376</v>
      </c>
      <c r="G208" s="179" t="s">
        <v>278</v>
      </c>
      <c r="H208" s="180">
        <v>496.86</v>
      </c>
      <c r="I208" s="181"/>
      <c r="J208" s="182">
        <f>ROUND(I208*H208,2)</f>
        <v>0</v>
      </c>
      <c r="K208" s="183"/>
      <c r="L208" s="41"/>
      <c r="M208" s="184" t="s">
        <v>39</v>
      </c>
      <c r="N208" s="185" t="s">
        <v>51</v>
      </c>
      <c r="O208" s="66"/>
      <c r="P208" s="186">
        <f>O208*H208</f>
        <v>0</v>
      </c>
      <c r="Q208" s="186">
        <v>0</v>
      </c>
      <c r="R208" s="186">
        <f>Q208*H208</f>
        <v>0</v>
      </c>
      <c r="S208" s="186">
        <v>0</v>
      </c>
      <c r="T208" s="187">
        <f>S208*H208</f>
        <v>0</v>
      </c>
      <c r="U208" s="36"/>
      <c r="V208" s="36"/>
      <c r="W208" s="36"/>
      <c r="X208" s="36"/>
      <c r="Y208" s="36"/>
      <c r="Z208" s="36"/>
      <c r="AA208" s="36"/>
      <c r="AB208" s="36"/>
      <c r="AC208" s="36"/>
      <c r="AD208" s="36"/>
      <c r="AE208" s="36"/>
      <c r="AR208" s="188" t="s">
        <v>217</v>
      </c>
      <c r="AT208" s="188" t="s">
        <v>141</v>
      </c>
      <c r="AU208" s="188" t="s">
        <v>89</v>
      </c>
      <c r="AY208" s="18" t="s">
        <v>138</v>
      </c>
      <c r="BE208" s="189">
        <f>IF(N208="základní",J208,0)</f>
        <v>0</v>
      </c>
      <c r="BF208" s="189">
        <f>IF(N208="snížená",J208,0)</f>
        <v>0</v>
      </c>
      <c r="BG208" s="189">
        <f>IF(N208="zákl. přenesená",J208,0)</f>
        <v>0</v>
      </c>
      <c r="BH208" s="189">
        <f>IF(N208="sníž. přenesená",J208,0)</f>
        <v>0</v>
      </c>
      <c r="BI208" s="189">
        <f>IF(N208="nulová",J208,0)</f>
        <v>0</v>
      </c>
      <c r="BJ208" s="18" t="s">
        <v>21</v>
      </c>
      <c r="BK208" s="189">
        <f>ROUND(I208*H208,2)</f>
        <v>0</v>
      </c>
      <c r="BL208" s="18" t="s">
        <v>217</v>
      </c>
      <c r="BM208" s="188" t="s">
        <v>377</v>
      </c>
    </row>
    <row r="209" spans="1:65" s="13" customFormat="1" ht="11.25">
      <c r="B209" s="190"/>
      <c r="C209" s="191"/>
      <c r="D209" s="192" t="s">
        <v>150</v>
      </c>
      <c r="E209" s="193" t="s">
        <v>39</v>
      </c>
      <c r="F209" s="194" t="s">
        <v>378</v>
      </c>
      <c r="G209" s="191"/>
      <c r="H209" s="195">
        <v>496.86</v>
      </c>
      <c r="I209" s="196"/>
      <c r="J209" s="191"/>
      <c r="K209" s="191"/>
      <c r="L209" s="197"/>
      <c r="M209" s="198"/>
      <c r="N209" s="199"/>
      <c r="O209" s="199"/>
      <c r="P209" s="199"/>
      <c r="Q209" s="199"/>
      <c r="R209" s="199"/>
      <c r="S209" s="199"/>
      <c r="T209" s="200"/>
      <c r="AT209" s="201" t="s">
        <v>150</v>
      </c>
      <c r="AU209" s="201" t="s">
        <v>89</v>
      </c>
      <c r="AV209" s="13" t="s">
        <v>89</v>
      </c>
      <c r="AW209" s="13" t="s">
        <v>41</v>
      </c>
      <c r="AX209" s="13" t="s">
        <v>80</v>
      </c>
      <c r="AY209" s="201" t="s">
        <v>138</v>
      </c>
    </row>
    <row r="210" spans="1:65" s="14" customFormat="1" ht="11.25">
      <c r="B210" s="202"/>
      <c r="C210" s="203"/>
      <c r="D210" s="192" t="s">
        <v>150</v>
      </c>
      <c r="E210" s="204" t="s">
        <v>39</v>
      </c>
      <c r="F210" s="205" t="s">
        <v>152</v>
      </c>
      <c r="G210" s="203"/>
      <c r="H210" s="206">
        <v>496.86</v>
      </c>
      <c r="I210" s="207"/>
      <c r="J210" s="203"/>
      <c r="K210" s="203"/>
      <c r="L210" s="208"/>
      <c r="M210" s="209"/>
      <c r="N210" s="210"/>
      <c r="O210" s="210"/>
      <c r="P210" s="210"/>
      <c r="Q210" s="210"/>
      <c r="R210" s="210"/>
      <c r="S210" s="210"/>
      <c r="T210" s="211"/>
      <c r="AT210" s="212" t="s">
        <v>150</v>
      </c>
      <c r="AU210" s="212" t="s">
        <v>89</v>
      </c>
      <c r="AV210" s="14" t="s">
        <v>139</v>
      </c>
      <c r="AW210" s="14" t="s">
        <v>41</v>
      </c>
      <c r="AX210" s="14" t="s">
        <v>21</v>
      </c>
      <c r="AY210" s="212" t="s">
        <v>138</v>
      </c>
    </row>
    <row r="211" spans="1:65" s="2" customFormat="1" ht="37.9" customHeight="1">
      <c r="A211" s="36"/>
      <c r="B211" s="37"/>
      <c r="C211" s="176" t="s">
        <v>379</v>
      </c>
      <c r="D211" s="176" t="s">
        <v>141</v>
      </c>
      <c r="E211" s="177" t="s">
        <v>380</v>
      </c>
      <c r="F211" s="178" t="s">
        <v>381</v>
      </c>
      <c r="G211" s="179" t="s">
        <v>278</v>
      </c>
      <c r="H211" s="180">
        <v>60.5</v>
      </c>
      <c r="I211" s="181"/>
      <c r="J211" s="182">
        <f>ROUND(I211*H211,2)</f>
        <v>0</v>
      </c>
      <c r="K211" s="183"/>
      <c r="L211" s="41"/>
      <c r="M211" s="184" t="s">
        <v>39</v>
      </c>
      <c r="N211" s="185" t="s">
        <v>51</v>
      </c>
      <c r="O211" s="66"/>
      <c r="P211" s="186">
        <f>O211*H211</f>
        <v>0</v>
      </c>
      <c r="Q211" s="186">
        <v>0</v>
      </c>
      <c r="R211" s="186">
        <f>Q211*H211</f>
        <v>0</v>
      </c>
      <c r="S211" s="186">
        <v>0</v>
      </c>
      <c r="T211" s="187">
        <f>S211*H211</f>
        <v>0</v>
      </c>
      <c r="U211" s="36"/>
      <c r="V211" s="36"/>
      <c r="W211" s="36"/>
      <c r="X211" s="36"/>
      <c r="Y211" s="36"/>
      <c r="Z211" s="36"/>
      <c r="AA211" s="36"/>
      <c r="AB211" s="36"/>
      <c r="AC211" s="36"/>
      <c r="AD211" s="36"/>
      <c r="AE211" s="36"/>
      <c r="AR211" s="188" t="s">
        <v>217</v>
      </c>
      <c r="AT211" s="188" t="s">
        <v>141</v>
      </c>
      <c r="AU211" s="188" t="s">
        <v>89</v>
      </c>
      <c r="AY211" s="18" t="s">
        <v>138</v>
      </c>
      <c r="BE211" s="189">
        <f>IF(N211="základní",J211,0)</f>
        <v>0</v>
      </c>
      <c r="BF211" s="189">
        <f>IF(N211="snížená",J211,0)</f>
        <v>0</v>
      </c>
      <c r="BG211" s="189">
        <f>IF(N211="zákl. přenesená",J211,0)</f>
        <v>0</v>
      </c>
      <c r="BH211" s="189">
        <f>IF(N211="sníž. přenesená",J211,0)</f>
        <v>0</v>
      </c>
      <c r="BI211" s="189">
        <f>IF(N211="nulová",J211,0)</f>
        <v>0</v>
      </c>
      <c r="BJ211" s="18" t="s">
        <v>21</v>
      </c>
      <c r="BK211" s="189">
        <f>ROUND(I211*H211,2)</f>
        <v>0</v>
      </c>
      <c r="BL211" s="18" t="s">
        <v>217</v>
      </c>
      <c r="BM211" s="188" t="s">
        <v>382</v>
      </c>
    </row>
    <row r="212" spans="1:65" s="13" customFormat="1" ht="11.25">
      <c r="B212" s="190"/>
      <c r="C212" s="191"/>
      <c r="D212" s="192" t="s">
        <v>150</v>
      </c>
      <c r="E212" s="193" t="s">
        <v>39</v>
      </c>
      <c r="F212" s="194" t="s">
        <v>383</v>
      </c>
      <c r="G212" s="191"/>
      <c r="H212" s="195">
        <v>60.5</v>
      </c>
      <c r="I212" s="196"/>
      <c r="J212" s="191"/>
      <c r="K212" s="191"/>
      <c r="L212" s="197"/>
      <c r="M212" s="198"/>
      <c r="N212" s="199"/>
      <c r="O212" s="199"/>
      <c r="P212" s="199"/>
      <c r="Q212" s="199"/>
      <c r="R212" s="199"/>
      <c r="S212" s="199"/>
      <c r="T212" s="200"/>
      <c r="AT212" s="201" t="s">
        <v>150</v>
      </c>
      <c r="AU212" s="201" t="s">
        <v>89</v>
      </c>
      <c r="AV212" s="13" t="s">
        <v>89</v>
      </c>
      <c r="AW212" s="13" t="s">
        <v>41</v>
      </c>
      <c r="AX212" s="13" t="s">
        <v>80</v>
      </c>
      <c r="AY212" s="201" t="s">
        <v>138</v>
      </c>
    </row>
    <row r="213" spans="1:65" s="14" customFormat="1" ht="11.25">
      <c r="B213" s="202"/>
      <c r="C213" s="203"/>
      <c r="D213" s="192" t="s">
        <v>150</v>
      </c>
      <c r="E213" s="204" t="s">
        <v>39</v>
      </c>
      <c r="F213" s="205" t="s">
        <v>152</v>
      </c>
      <c r="G213" s="203"/>
      <c r="H213" s="206">
        <v>60.5</v>
      </c>
      <c r="I213" s="207"/>
      <c r="J213" s="203"/>
      <c r="K213" s="203"/>
      <c r="L213" s="208"/>
      <c r="M213" s="209"/>
      <c r="N213" s="210"/>
      <c r="O213" s="210"/>
      <c r="P213" s="210"/>
      <c r="Q213" s="210"/>
      <c r="R213" s="210"/>
      <c r="S213" s="210"/>
      <c r="T213" s="211"/>
      <c r="AT213" s="212" t="s">
        <v>150</v>
      </c>
      <c r="AU213" s="212" t="s">
        <v>89</v>
      </c>
      <c r="AV213" s="14" t="s">
        <v>139</v>
      </c>
      <c r="AW213" s="14" t="s">
        <v>41</v>
      </c>
      <c r="AX213" s="14" t="s">
        <v>21</v>
      </c>
      <c r="AY213" s="212" t="s">
        <v>138</v>
      </c>
    </row>
    <row r="214" spans="1:65" s="2" customFormat="1" ht="21.75" customHeight="1">
      <c r="A214" s="36"/>
      <c r="B214" s="37"/>
      <c r="C214" s="228" t="s">
        <v>384</v>
      </c>
      <c r="D214" s="228" t="s">
        <v>247</v>
      </c>
      <c r="E214" s="229" t="s">
        <v>385</v>
      </c>
      <c r="F214" s="230" t="s">
        <v>386</v>
      </c>
      <c r="G214" s="231" t="s">
        <v>144</v>
      </c>
      <c r="H214" s="232">
        <v>51.109000000000002</v>
      </c>
      <c r="I214" s="233"/>
      <c r="J214" s="234">
        <f>ROUND(I214*H214,2)</f>
        <v>0</v>
      </c>
      <c r="K214" s="235"/>
      <c r="L214" s="236"/>
      <c r="M214" s="237" t="s">
        <v>39</v>
      </c>
      <c r="N214" s="238" t="s">
        <v>51</v>
      </c>
      <c r="O214" s="66"/>
      <c r="P214" s="186">
        <f>O214*H214</f>
        <v>0</v>
      </c>
      <c r="Q214" s="186">
        <v>0.44</v>
      </c>
      <c r="R214" s="186">
        <f>Q214*H214</f>
        <v>22.487960000000001</v>
      </c>
      <c r="S214" s="186">
        <v>0</v>
      </c>
      <c r="T214" s="187">
        <f>S214*H214</f>
        <v>0</v>
      </c>
      <c r="U214" s="36"/>
      <c r="V214" s="36"/>
      <c r="W214" s="36"/>
      <c r="X214" s="36"/>
      <c r="Y214" s="36"/>
      <c r="Z214" s="36"/>
      <c r="AA214" s="36"/>
      <c r="AB214" s="36"/>
      <c r="AC214" s="36"/>
      <c r="AD214" s="36"/>
      <c r="AE214" s="36"/>
      <c r="AR214" s="188" t="s">
        <v>250</v>
      </c>
      <c r="AT214" s="188" t="s">
        <v>247</v>
      </c>
      <c r="AU214" s="188" t="s">
        <v>89</v>
      </c>
      <c r="AY214" s="18" t="s">
        <v>138</v>
      </c>
      <c r="BE214" s="189">
        <f>IF(N214="základní",J214,0)</f>
        <v>0</v>
      </c>
      <c r="BF214" s="189">
        <f>IF(N214="snížená",J214,0)</f>
        <v>0</v>
      </c>
      <c r="BG214" s="189">
        <f>IF(N214="zákl. přenesená",J214,0)</f>
        <v>0</v>
      </c>
      <c r="BH214" s="189">
        <f>IF(N214="sníž. přenesená",J214,0)</f>
        <v>0</v>
      </c>
      <c r="BI214" s="189">
        <f>IF(N214="nulová",J214,0)</f>
        <v>0</v>
      </c>
      <c r="BJ214" s="18" t="s">
        <v>21</v>
      </c>
      <c r="BK214" s="189">
        <f>ROUND(I214*H214,2)</f>
        <v>0</v>
      </c>
      <c r="BL214" s="18" t="s">
        <v>217</v>
      </c>
      <c r="BM214" s="188" t="s">
        <v>387</v>
      </c>
    </row>
    <row r="215" spans="1:65" s="2" customFormat="1" ht="33" customHeight="1">
      <c r="A215" s="36"/>
      <c r="B215" s="37"/>
      <c r="C215" s="176" t="s">
        <v>388</v>
      </c>
      <c r="D215" s="176" t="s">
        <v>141</v>
      </c>
      <c r="E215" s="177" t="s">
        <v>389</v>
      </c>
      <c r="F215" s="178" t="s">
        <v>390</v>
      </c>
      <c r="G215" s="179" t="s">
        <v>166</v>
      </c>
      <c r="H215" s="180">
        <v>98</v>
      </c>
      <c r="I215" s="181"/>
      <c r="J215" s="182">
        <f>ROUND(I215*H215,2)</f>
        <v>0</v>
      </c>
      <c r="K215" s="183"/>
      <c r="L215" s="41"/>
      <c r="M215" s="184" t="s">
        <v>39</v>
      </c>
      <c r="N215" s="185" t="s">
        <v>51</v>
      </c>
      <c r="O215" s="66"/>
      <c r="P215" s="186">
        <f>O215*H215</f>
        <v>0</v>
      </c>
      <c r="Q215" s="186">
        <v>0</v>
      </c>
      <c r="R215" s="186">
        <f>Q215*H215</f>
        <v>0</v>
      </c>
      <c r="S215" s="186">
        <v>0</v>
      </c>
      <c r="T215" s="187">
        <f>S215*H215</f>
        <v>0</v>
      </c>
      <c r="U215" s="36"/>
      <c r="V215" s="36"/>
      <c r="W215" s="36"/>
      <c r="X215" s="36"/>
      <c r="Y215" s="36"/>
      <c r="Z215" s="36"/>
      <c r="AA215" s="36"/>
      <c r="AB215" s="36"/>
      <c r="AC215" s="36"/>
      <c r="AD215" s="36"/>
      <c r="AE215" s="36"/>
      <c r="AR215" s="188" t="s">
        <v>217</v>
      </c>
      <c r="AT215" s="188" t="s">
        <v>141</v>
      </c>
      <c r="AU215" s="188" t="s">
        <v>89</v>
      </c>
      <c r="AY215" s="18" t="s">
        <v>138</v>
      </c>
      <c r="BE215" s="189">
        <f>IF(N215="základní",J215,0)</f>
        <v>0</v>
      </c>
      <c r="BF215" s="189">
        <f>IF(N215="snížená",J215,0)</f>
        <v>0</v>
      </c>
      <c r="BG215" s="189">
        <f>IF(N215="zákl. přenesená",J215,0)</f>
        <v>0</v>
      </c>
      <c r="BH215" s="189">
        <f>IF(N215="sníž. přenesená",J215,0)</f>
        <v>0</v>
      </c>
      <c r="BI215" s="189">
        <f>IF(N215="nulová",J215,0)</f>
        <v>0</v>
      </c>
      <c r="BJ215" s="18" t="s">
        <v>21</v>
      </c>
      <c r="BK215" s="189">
        <f>ROUND(I215*H215,2)</f>
        <v>0</v>
      </c>
      <c r="BL215" s="18" t="s">
        <v>217</v>
      </c>
      <c r="BM215" s="188" t="s">
        <v>391</v>
      </c>
    </row>
    <row r="216" spans="1:65" s="2" customFormat="1" ht="11.25">
      <c r="A216" s="36"/>
      <c r="B216" s="37"/>
      <c r="C216" s="38"/>
      <c r="D216" s="213" t="s">
        <v>177</v>
      </c>
      <c r="E216" s="38"/>
      <c r="F216" s="214" t="s">
        <v>392</v>
      </c>
      <c r="G216" s="38"/>
      <c r="H216" s="38"/>
      <c r="I216" s="215"/>
      <c r="J216" s="38"/>
      <c r="K216" s="38"/>
      <c r="L216" s="41"/>
      <c r="M216" s="216"/>
      <c r="N216" s="217"/>
      <c r="O216" s="66"/>
      <c r="P216" s="66"/>
      <c r="Q216" s="66"/>
      <c r="R216" s="66"/>
      <c r="S216" s="66"/>
      <c r="T216" s="67"/>
      <c r="U216" s="36"/>
      <c r="V216" s="36"/>
      <c r="W216" s="36"/>
      <c r="X216" s="36"/>
      <c r="Y216" s="36"/>
      <c r="Z216" s="36"/>
      <c r="AA216" s="36"/>
      <c r="AB216" s="36"/>
      <c r="AC216" s="36"/>
      <c r="AD216" s="36"/>
      <c r="AE216" s="36"/>
      <c r="AT216" s="18" t="s">
        <v>177</v>
      </c>
      <c r="AU216" s="18" t="s">
        <v>89</v>
      </c>
    </row>
    <row r="217" spans="1:65" s="13" customFormat="1" ht="11.25">
      <c r="B217" s="190"/>
      <c r="C217" s="191"/>
      <c r="D217" s="192" t="s">
        <v>150</v>
      </c>
      <c r="E217" s="193" t="s">
        <v>39</v>
      </c>
      <c r="F217" s="194" t="s">
        <v>393</v>
      </c>
      <c r="G217" s="191"/>
      <c r="H217" s="195">
        <v>98</v>
      </c>
      <c r="I217" s="196"/>
      <c r="J217" s="191"/>
      <c r="K217" s="191"/>
      <c r="L217" s="197"/>
      <c r="M217" s="198"/>
      <c r="N217" s="199"/>
      <c r="O217" s="199"/>
      <c r="P217" s="199"/>
      <c r="Q217" s="199"/>
      <c r="R217" s="199"/>
      <c r="S217" s="199"/>
      <c r="T217" s="200"/>
      <c r="AT217" s="201" t="s">
        <v>150</v>
      </c>
      <c r="AU217" s="201" t="s">
        <v>89</v>
      </c>
      <c r="AV217" s="13" t="s">
        <v>89</v>
      </c>
      <c r="AW217" s="13" t="s">
        <v>41</v>
      </c>
      <c r="AX217" s="13" t="s">
        <v>21</v>
      </c>
      <c r="AY217" s="201" t="s">
        <v>138</v>
      </c>
    </row>
    <row r="218" spans="1:65" s="2" customFormat="1" ht="24.2" customHeight="1">
      <c r="A218" s="36"/>
      <c r="B218" s="37"/>
      <c r="C218" s="228" t="s">
        <v>394</v>
      </c>
      <c r="D218" s="228" t="s">
        <v>247</v>
      </c>
      <c r="E218" s="229" t="s">
        <v>395</v>
      </c>
      <c r="F218" s="230" t="s">
        <v>396</v>
      </c>
      <c r="G218" s="231" t="s">
        <v>166</v>
      </c>
      <c r="H218" s="232">
        <v>98</v>
      </c>
      <c r="I218" s="233"/>
      <c r="J218" s="234">
        <f>ROUND(I218*H218,2)</f>
        <v>0</v>
      </c>
      <c r="K218" s="235"/>
      <c r="L218" s="236"/>
      <c r="M218" s="237" t="s">
        <v>39</v>
      </c>
      <c r="N218" s="238" t="s">
        <v>51</v>
      </c>
      <c r="O218" s="66"/>
      <c r="P218" s="186">
        <f>O218*H218</f>
        <v>0</v>
      </c>
      <c r="Q218" s="186">
        <v>3.6000000000000002E-4</v>
      </c>
      <c r="R218" s="186">
        <f>Q218*H218</f>
        <v>3.5279999999999999E-2</v>
      </c>
      <c r="S218" s="186">
        <v>0</v>
      </c>
      <c r="T218" s="187">
        <f>S218*H218</f>
        <v>0</v>
      </c>
      <c r="U218" s="36"/>
      <c r="V218" s="36"/>
      <c r="W218" s="36"/>
      <c r="X218" s="36"/>
      <c r="Y218" s="36"/>
      <c r="Z218" s="36"/>
      <c r="AA218" s="36"/>
      <c r="AB218" s="36"/>
      <c r="AC218" s="36"/>
      <c r="AD218" s="36"/>
      <c r="AE218" s="36"/>
      <c r="AR218" s="188" t="s">
        <v>250</v>
      </c>
      <c r="AT218" s="188" t="s">
        <v>247</v>
      </c>
      <c r="AU218" s="188" t="s">
        <v>89</v>
      </c>
      <c r="AY218" s="18" t="s">
        <v>138</v>
      </c>
      <c r="BE218" s="189">
        <f>IF(N218="základní",J218,0)</f>
        <v>0</v>
      </c>
      <c r="BF218" s="189">
        <f>IF(N218="snížená",J218,0)</f>
        <v>0</v>
      </c>
      <c r="BG218" s="189">
        <f>IF(N218="zákl. přenesená",J218,0)</f>
        <v>0</v>
      </c>
      <c r="BH218" s="189">
        <f>IF(N218="sníž. přenesená",J218,0)</f>
        <v>0</v>
      </c>
      <c r="BI218" s="189">
        <f>IF(N218="nulová",J218,0)</f>
        <v>0</v>
      </c>
      <c r="BJ218" s="18" t="s">
        <v>21</v>
      </c>
      <c r="BK218" s="189">
        <f>ROUND(I218*H218,2)</f>
        <v>0</v>
      </c>
      <c r="BL218" s="18" t="s">
        <v>217</v>
      </c>
      <c r="BM218" s="188" t="s">
        <v>397</v>
      </c>
    </row>
    <row r="219" spans="1:65" s="2" customFormat="1" ht="21.75" customHeight="1">
      <c r="A219" s="36"/>
      <c r="B219" s="37"/>
      <c r="C219" s="176" t="s">
        <v>186</v>
      </c>
      <c r="D219" s="176" t="s">
        <v>141</v>
      </c>
      <c r="E219" s="177" t="s">
        <v>398</v>
      </c>
      <c r="F219" s="178" t="s">
        <v>399</v>
      </c>
      <c r="G219" s="179" t="s">
        <v>400</v>
      </c>
      <c r="H219" s="180">
        <v>980</v>
      </c>
      <c r="I219" s="181"/>
      <c r="J219" s="182">
        <f>ROUND(I219*H219,2)</f>
        <v>0</v>
      </c>
      <c r="K219" s="183"/>
      <c r="L219" s="41"/>
      <c r="M219" s="184" t="s">
        <v>39</v>
      </c>
      <c r="N219" s="185" t="s">
        <v>51</v>
      </c>
      <c r="O219" s="66"/>
      <c r="P219" s="186">
        <f>O219*H219</f>
        <v>0</v>
      </c>
      <c r="Q219" s="186">
        <v>0</v>
      </c>
      <c r="R219" s="186">
        <f>Q219*H219</f>
        <v>0</v>
      </c>
      <c r="S219" s="186">
        <v>0</v>
      </c>
      <c r="T219" s="187">
        <f>S219*H219</f>
        <v>0</v>
      </c>
      <c r="U219" s="36"/>
      <c r="V219" s="36"/>
      <c r="W219" s="36"/>
      <c r="X219" s="36"/>
      <c r="Y219" s="36"/>
      <c r="Z219" s="36"/>
      <c r="AA219" s="36"/>
      <c r="AB219" s="36"/>
      <c r="AC219" s="36"/>
      <c r="AD219" s="36"/>
      <c r="AE219" s="36"/>
      <c r="AR219" s="188" t="s">
        <v>217</v>
      </c>
      <c r="AT219" s="188" t="s">
        <v>141</v>
      </c>
      <c r="AU219" s="188" t="s">
        <v>89</v>
      </c>
      <c r="AY219" s="18" t="s">
        <v>138</v>
      </c>
      <c r="BE219" s="189">
        <f>IF(N219="základní",J219,0)</f>
        <v>0</v>
      </c>
      <c r="BF219" s="189">
        <f>IF(N219="snížená",J219,0)</f>
        <v>0</v>
      </c>
      <c r="BG219" s="189">
        <f>IF(N219="zákl. přenesená",J219,0)</f>
        <v>0</v>
      </c>
      <c r="BH219" s="189">
        <f>IF(N219="sníž. přenesená",J219,0)</f>
        <v>0</v>
      </c>
      <c r="BI219" s="189">
        <f>IF(N219="nulová",J219,0)</f>
        <v>0</v>
      </c>
      <c r="BJ219" s="18" t="s">
        <v>21</v>
      </c>
      <c r="BK219" s="189">
        <f>ROUND(I219*H219,2)</f>
        <v>0</v>
      </c>
      <c r="BL219" s="18" t="s">
        <v>217</v>
      </c>
      <c r="BM219" s="188" t="s">
        <v>401</v>
      </c>
    </row>
    <row r="220" spans="1:65" s="15" customFormat="1" ht="33.75">
      <c r="B220" s="218"/>
      <c r="C220" s="219"/>
      <c r="D220" s="192" t="s">
        <v>150</v>
      </c>
      <c r="E220" s="220" t="s">
        <v>39</v>
      </c>
      <c r="F220" s="221" t="s">
        <v>402</v>
      </c>
      <c r="G220" s="219"/>
      <c r="H220" s="220" t="s">
        <v>39</v>
      </c>
      <c r="I220" s="222"/>
      <c r="J220" s="219"/>
      <c r="K220" s="219"/>
      <c r="L220" s="223"/>
      <c r="M220" s="224"/>
      <c r="N220" s="225"/>
      <c r="O220" s="225"/>
      <c r="P220" s="225"/>
      <c r="Q220" s="225"/>
      <c r="R220" s="225"/>
      <c r="S220" s="225"/>
      <c r="T220" s="226"/>
      <c r="AT220" s="227" t="s">
        <v>150</v>
      </c>
      <c r="AU220" s="227" t="s">
        <v>89</v>
      </c>
      <c r="AV220" s="15" t="s">
        <v>21</v>
      </c>
      <c r="AW220" s="15" t="s">
        <v>41</v>
      </c>
      <c r="AX220" s="15" t="s">
        <v>80</v>
      </c>
      <c r="AY220" s="227" t="s">
        <v>138</v>
      </c>
    </row>
    <row r="221" spans="1:65" s="13" customFormat="1" ht="11.25">
      <c r="B221" s="190"/>
      <c r="C221" s="191"/>
      <c r="D221" s="192" t="s">
        <v>150</v>
      </c>
      <c r="E221" s="193" t="s">
        <v>39</v>
      </c>
      <c r="F221" s="194" t="s">
        <v>403</v>
      </c>
      <c r="G221" s="191"/>
      <c r="H221" s="195">
        <v>980</v>
      </c>
      <c r="I221" s="196"/>
      <c r="J221" s="191"/>
      <c r="K221" s="191"/>
      <c r="L221" s="197"/>
      <c r="M221" s="198"/>
      <c r="N221" s="199"/>
      <c r="O221" s="199"/>
      <c r="P221" s="199"/>
      <c r="Q221" s="199"/>
      <c r="R221" s="199"/>
      <c r="S221" s="199"/>
      <c r="T221" s="200"/>
      <c r="AT221" s="201" t="s">
        <v>150</v>
      </c>
      <c r="AU221" s="201" t="s">
        <v>89</v>
      </c>
      <c r="AV221" s="13" t="s">
        <v>89</v>
      </c>
      <c r="AW221" s="13" t="s">
        <v>41</v>
      </c>
      <c r="AX221" s="13" t="s">
        <v>21</v>
      </c>
      <c r="AY221" s="201" t="s">
        <v>138</v>
      </c>
    </row>
    <row r="222" spans="1:65" s="2" customFormat="1" ht="24.2" customHeight="1">
      <c r="A222" s="36"/>
      <c r="B222" s="37"/>
      <c r="C222" s="176" t="s">
        <v>404</v>
      </c>
      <c r="D222" s="176" t="s">
        <v>141</v>
      </c>
      <c r="E222" s="177" t="s">
        <v>405</v>
      </c>
      <c r="F222" s="178" t="s">
        <v>406</v>
      </c>
      <c r="G222" s="179" t="s">
        <v>400</v>
      </c>
      <c r="H222" s="180">
        <v>630</v>
      </c>
      <c r="I222" s="181"/>
      <c r="J222" s="182">
        <f>ROUND(I222*H222,2)</f>
        <v>0</v>
      </c>
      <c r="K222" s="183"/>
      <c r="L222" s="41"/>
      <c r="M222" s="184" t="s">
        <v>39</v>
      </c>
      <c r="N222" s="185" t="s">
        <v>51</v>
      </c>
      <c r="O222" s="66"/>
      <c r="P222" s="186">
        <f>O222*H222</f>
        <v>0</v>
      </c>
      <c r="Q222" s="186">
        <v>0</v>
      </c>
      <c r="R222" s="186">
        <f>Q222*H222</f>
        <v>0</v>
      </c>
      <c r="S222" s="186">
        <v>0</v>
      </c>
      <c r="T222" s="187">
        <f>S222*H222</f>
        <v>0</v>
      </c>
      <c r="U222" s="36"/>
      <c r="V222" s="36"/>
      <c r="W222" s="36"/>
      <c r="X222" s="36"/>
      <c r="Y222" s="36"/>
      <c r="Z222" s="36"/>
      <c r="AA222" s="36"/>
      <c r="AB222" s="36"/>
      <c r="AC222" s="36"/>
      <c r="AD222" s="36"/>
      <c r="AE222" s="36"/>
      <c r="AR222" s="188" t="s">
        <v>217</v>
      </c>
      <c r="AT222" s="188" t="s">
        <v>141</v>
      </c>
      <c r="AU222" s="188" t="s">
        <v>89</v>
      </c>
      <c r="AY222" s="18" t="s">
        <v>138</v>
      </c>
      <c r="BE222" s="189">
        <f>IF(N222="základní",J222,0)</f>
        <v>0</v>
      </c>
      <c r="BF222" s="189">
        <f>IF(N222="snížená",J222,0)</f>
        <v>0</v>
      </c>
      <c r="BG222" s="189">
        <f>IF(N222="zákl. přenesená",J222,0)</f>
        <v>0</v>
      </c>
      <c r="BH222" s="189">
        <f>IF(N222="sníž. přenesená",J222,0)</f>
        <v>0</v>
      </c>
      <c r="BI222" s="189">
        <f>IF(N222="nulová",J222,0)</f>
        <v>0</v>
      </c>
      <c r="BJ222" s="18" t="s">
        <v>21</v>
      </c>
      <c r="BK222" s="189">
        <f>ROUND(I222*H222,2)</f>
        <v>0</v>
      </c>
      <c r="BL222" s="18" t="s">
        <v>217</v>
      </c>
      <c r="BM222" s="188" t="s">
        <v>407</v>
      </c>
    </row>
    <row r="223" spans="1:65" s="15" customFormat="1" ht="33.75">
      <c r="B223" s="218"/>
      <c r="C223" s="219"/>
      <c r="D223" s="192" t="s">
        <v>150</v>
      </c>
      <c r="E223" s="220" t="s">
        <v>39</v>
      </c>
      <c r="F223" s="221" t="s">
        <v>408</v>
      </c>
      <c r="G223" s="219"/>
      <c r="H223" s="220" t="s">
        <v>39</v>
      </c>
      <c r="I223" s="222"/>
      <c r="J223" s="219"/>
      <c r="K223" s="219"/>
      <c r="L223" s="223"/>
      <c r="M223" s="224"/>
      <c r="N223" s="225"/>
      <c r="O223" s="225"/>
      <c r="P223" s="225"/>
      <c r="Q223" s="225"/>
      <c r="R223" s="225"/>
      <c r="S223" s="225"/>
      <c r="T223" s="226"/>
      <c r="AT223" s="227" t="s">
        <v>150</v>
      </c>
      <c r="AU223" s="227" t="s">
        <v>89</v>
      </c>
      <c r="AV223" s="15" t="s">
        <v>21</v>
      </c>
      <c r="AW223" s="15" t="s">
        <v>41</v>
      </c>
      <c r="AX223" s="15" t="s">
        <v>80</v>
      </c>
      <c r="AY223" s="227" t="s">
        <v>138</v>
      </c>
    </row>
    <row r="224" spans="1:65" s="13" customFormat="1" ht="11.25">
      <c r="B224" s="190"/>
      <c r="C224" s="191"/>
      <c r="D224" s="192" t="s">
        <v>150</v>
      </c>
      <c r="E224" s="193" t="s">
        <v>39</v>
      </c>
      <c r="F224" s="194" t="s">
        <v>409</v>
      </c>
      <c r="G224" s="191"/>
      <c r="H224" s="195">
        <v>630</v>
      </c>
      <c r="I224" s="196"/>
      <c r="J224" s="191"/>
      <c r="K224" s="191"/>
      <c r="L224" s="197"/>
      <c r="M224" s="198"/>
      <c r="N224" s="199"/>
      <c r="O224" s="199"/>
      <c r="P224" s="199"/>
      <c r="Q224" s="199"/>
      <c r="R224" s="199"/>
      <c r="S224" s="199"/>
      <c r="T224" s="200"/>
      <c r="AT224" s="201" t="s">
        <v>150</v>
      </c>
      <c r="AU224" s="201" t="s">
        <v>89</v>
      </c>
      <c r="AV224" s="13" t="s">
        <v>89</v>
      </c>
      <c r="AW224" s="13" t="s">
        <v>41</v>
      </c>
      <c r="AX224" s="13" t="s">
        <v>21</v>
      </c>
      <c r="AY224" s="201" t="s">
        <v>138</v>
      </c>
    </row>
    <row r="225" spans="1:65" s="2" customFormat="1" ht="16.5" customHeight="1">
      <c r="A225" s="36"/>
      <c r="B225" s="37"/>
      <c r="C225" s="228" t="s">
        <v>410</v>
      </c>
      <c r="D225" s="228" t="s">
        <v>247</v>
      </c>
      <c r="E225" s="229" t="s">
        <v>411</v>
      </c>
      <c r="F225" s="230" t="s">
        <v>412</v>
      </c>
      <c r="G225" s="231" t="s">
        <v>400</v>
      </c>
      <c r="H225" s="232">
        <v>1690.5</v>
      </c>
      <c r="I225" s="233"/>
      <c r="J225" s="234">
        <f>ROUND(I225*H225,2)</f>
        <v>0</v>
      </c>
      <c r="K225" s="235"/>
      <c r="L225" s="236"/>
      <c r="M225" s="237" t="s">
        <v>39</v>
      </c>
      <c r="N225" s="238" t="s">
        <v>51</v>
      </c>
      <c r="O225" s="66"/>
      <c r="P225" s="186">
        <f>O225*H225</f>
        <v>0</v>
      </c>
      <c r="Q225" s="186">
        <v>1E-3</v>
      </c>
      <c r="R225" s="186">
        <f>Q225*H225</f>
        <v>1.6905000000000001</v>
      </c>
      <c r="S225" s="186">
        <v>0</v>
      </c>
      <c r="T225" s="187">
        <f>S225*H225</f>
        <v>0</v>
      </c>
      <c r="U225" s="36"/>
      <c r="V225" s="36"/>
      <c r="W225" s="36"/>
      <c r="X225" s="36"/>
      <c r="Y225" s="36"/>
      <c r="Z225" s="36"/>
      <c r="AA225" s="36"/>
      <c r="AB225" s="36"/>
      <c r="AC225" s="36"/>
      <c r="AD225" s="36"/>
      <c r="AE225" s="36"/>
      <c r="AR225" s="188" t="s">
        <v>250</v>
      </c>
      <c r="AT225" s="188" t="s">
        <v>247</v>
      </c>
      <c r="AU225" s="188" t="s">
        <v>89</v>
      </c>
      <c r="AY225" s="18" t="s">
        <v>138</v>
      </c>
      <c r="BE225" s="189">
        <f>IF(N225="základní",J225,0)</f>
        <v>0</v>
      </c>
      <c r="BF225" s="189">
        <f>IF(N225="snížená",J225,0)</f>
        <v>0</v>
      </c>
      <c r="BG225" s="189">
        <f>IF(N225="zákl. přenesená",J225,0)</f>
        <v>0</v>
      </c>
      <c r="BH225" s="189">
        <f>IF(N225="sníž. přenesená",J225,0)</f>
        <v>0</v>
      </c>
      <c r="BI225" s="189">
        <f>IF(N225="nulová",J225,0)</f>
        <v>0</v>
      </c>
      <c r="BJ225" s="18" t="s">
        <v>21</v>
      </c>
      <c r="BK225" s="189">
        <f>ROUND(I225*H225,2)</f>
        <v>0</v>
      </c>
      <c r="BL225" s="18" t="s">
        <v>217</v>
      </c>
      <c r="BM225" s="188" t="s">
        <v>413</v>
      </c>
    </row>
    <row r="226" spans="1:65" s="15" customFormat="1" ht="33.75">
      <c r="B226" s="218"/>
      <c r="C226" s="219"/>
      <c r="D226" s="192" t="s">
        <v>150</v>
      </c>
      <c r="E226" s="220" t="s">
        <v>39</v>
      </c>
      <c r="F226" s="221" t="s">
        <v>402</v>
      </c>
      <c r="G226" s="219"/>
      <c r="H226" s="220" t="s">
        <v>39</v>
      </c>
      <c r="I226" s="222"/>
      <c r="J226" s="219"/>
      <c r="K226" s="219"/>
      <c r="L226" s="223"/>
      <c r="M226" s="224"/>
      <c r="N226" s="225"/>
      <c r="O226" s="225"/>
      <c r="P226" s="225"/>
      <c r="Q226" s="225"/>
      <c r="R226" s="225"/>
      <c r="S226" s="225"/>
      <c r="T226" s="226"/>
      <c r="AT226" s="227" t="s">
        <v>150</v>
      </c>
      <c r="AU226" s="227" t="s">
        <v>89</v>
      </c>
      <c r="AV226" s="15" t="s">
        <v>21</v>
      </c>
      <c r="AW226" s="15" t="s">
        <v>41</v>
      </c>
      <c r="AX226" s="15" t="s">
        <v>80</v>
      </c>
      <c r="AY226" s="227" t="s">
        <v>138</v>
      </c>
    </row>
    <row r="227" spans="1:65" s="13" customFormat="1" ht="11.25">
      <c r="B227" s="190"/>
      <c r="C227" s="191"/>
      <c r="D227" s="192" t="s">
        <v>150</v>
      </c>
      <c r="E227" s="193" t="s">
        <v>39</v>
      </c>
      <c r="F227" s="194" t="s">
        <v>403</v>
      </c>
      <c r="G227" s="191"/>
      <c r="H227" s="195">
        <v>980</v>
      </c>
      <c r="I227" s="196"/>
      <c r="J227" s="191"/>
      <c r="K227" s="191"/>
      <c r="L227" s="197"/>
      <c r="M227" s="198"/>
      <c r="N227" s="199"/>
      <c r="O227" s="199"/>
      <c r="P227" s="199"/>
      <c r="Q227" s="199"/>
      <c r="R227" s="199"/>
      <c r="S227" s="199"/>
      <c r="T227" s="200"/>
      <c r="AT227" s="201" t="s">
        <v>150</v>
      </c>
      <c r="AU227" s="201" t="s">
        <v>89</v>
      </c>
      <c r="AV227" s="13" t="s">
        <v>89</v>
      </c>
      <c r="AW227" s="13" t="s">
        <v>41</v>
      </c>
      <c r="AX227" s="13" t="s">
        <v>80</v>
      </c>
      <c r="AY227" s="201" t="s">
        <v>138</v>
      </c>
    </row>
    <row r="228" spans="1:65" s="15" customFormat="1" ht="33.75">
      <c r="B228" s="218"/>
      <c r="C228" s="219"/>
      <c r="D228" s="192" t="s">
        <v>150</v>
      </c>
      <c r="E228" s="220" t="s">
        <v>39</v>
      </c>
      <c r="F228" s="221" t="s">
        <v>408</v>
      </c>
      <c r="G228" s="219"/>
      <c r="H228" s="220" t="s">
        <v>39</v>
      </c>
      <c r="I228" s="222"/>
      <c r="J228" s="219"/>
      <c r="K228" s="219"/>
      <c r="L228" s="223"/>
      <c r="M228" s="224"/>
      <c r="N228" s="225"/>
      <c r="O228" s="225"/>
      <c r="P228" s="225"/>
      <c r="Q228" s="225"/>
      <c r="R228" s="225"/>
      <c r="S228" s="225"/>
      <c r="T228" s="226"/>
      <c r="AT228" s="227" t="s">
        <v>150</v>
      </c>
      <c r="AU228" s="227" t="s">
        <v>89</v>
      </c>
      <c r="AV228" s="15" t="s">
        <v>21</v>
      </c>
      <c r="AW228" s="15" t="s">
        <v>41</v>
      </c>
      <c r="AX228" s="15" t="s">
        <v>80</v>
      </c>
      <c r="AY228" s="227" t="s">
        <v>138</v>
      </c>
    </row>
    <row r="229" spans="1:65" s="13" customFormat="1" ht="11.25">
      <c r="B229" s="190"/>
      <c r="C229" s="191"/>
      <c r="D229" s="192" t="s">
        <v>150</v>
      </c>
      <c r="E229" s="193" t="s">
        <v>39</v>
      </c>
      <c r="F229" s="194" t="s">
        <v>409</v>
      </c>
      <c r="G229" s="191"/>
      <c r="H229" s="195">
        <v>630</v>
      </c>
      <c r="I229" s="196"/>
      <c r="J229" s="191"/>
      <c r="K229" s="191"/>
      <c r="L229" s="197"/>
      <c r="M229" s="198"/>
      <c r="N229" s="199"/>
      <c r="O229" s="199"/>
      <c r="P229" s="199"/>
      <c r="Q229" s="199"/>
      <c r="R229" s="199"/>
      <c r="S229" s="199"/>
      <c r="T229" s="200"/>
      <c r="AT229" s="201" t="s">
        <v>150</v>
      </c>
      <c r="AU229" s="201" t="s">
        <v>89</v>
      </c>
      <c r="AV229" s="13" t="s">
        <v>89</v>
      </c>
      <c r="AW229" s="13" t="s">
        <v>41</v>
      </c>
      <c r="AX229" s="13" t="s">
        <v>80</v>
      </c>
      <c r="AY229" s="201" t="s">
        <v>138</v>
      </c>
    </row>
    <row r="230" spans="1:65" s="14" customFormat="1" ht="11.25">
      <c r="B230" s="202"/>
      <c r="C230" s="203"/>
      <c r="D230" s="192" t="s">
        <v>150</v>
      </c>
      <c r="E230" s="204" t="s">
        <v>39</v>
      </c>
      <c r="F230" s="205" t="s">
        <v>152</v>
      </c>
      <c r="G230" s="203"/>
      <c r="H230" s="206">
        <v>1610</v>
      </c>
      <c r="I230" s="207"/>
      <c r="J230" s="203"/>
      <c r="K230" s="203"/>
      <c r="L230" s="208"/>
      <c r="M230" s="209"/>
      <c r="N230" s="210"/>
      <c r="O230" s="210"/>
      <c r="P230" s="210"/>
      <c r="Q230" s="210"/>
      <c r="R230" s="210"/>
      <c r="S230" s="210"/>
      <c r="T230" s="211"/>
      <c r="AT230" s="212" t="s">
        <v>150</v>
      </c>
      <c r="AU230" s="212" t="s">
        <v>89</v>
      </c>
      <c r="AV230" s="14" t="s">
        <v>139</v>
      </c>
      <c r="AW230" s="14" t="s">
        <v>41</v>
      </c>
      <c r="AX230" s="14" t="s">
        <v>80</v>
      </c>
      <c r="AY230" s="212" t="s">
        <v>138</v>
      </c>
    </row>
    <row r="231" spans="1:65" s="13" customFormat="1" ht="11.25">
      <c r="B231" s="190"/>
      <c r="C231" s="191"/>
      <c r="D231" s="192" t="s">
        <v>150</v>
      </c>
      <c r="E231" s="193" t="s">
        <v>39</v>
      </c>
      <c r="F231" s="194" t="s">
        <v>414</v>
      </c>
      <c r="G231" s="191"/>
      <c r="H231" s="195">
        <v>1690.5</v>
      </c>
      <c r="I231" s="196"/>
      <c r="J231" s="191"/>
      <c r="K231" s="191"/>
      <c r="L231" s="197"/>
      <c r="M231" s="198"/>
      <c r="N231" s="199"/>
      <c r="O231" s="199"/>
      <c r="P231" s="199"/>
      <c r="Q231" s="199"/>
      <c r="R231" s="199"/>
      <c r="S231" s="199"/>
      <c r="T231" s="200"/>
      <c r="AT231" s="201" t="s">
        <v>150</v>
      </c>
      <c r="AU231" s="201" t="s">
        <v>89</v>
      </c>
      <c r="AV231" s="13" t="s">
        <v>89</v>
      </c>
      <c r="AW231" s="13" t="s">
        <v>41</v>
      </c>
      <c r="AX231" s="13" t="s">
        <v>21</v>
      </c>
      <c r="AY231" s="201" t="s">
        <v>138</v>
      </c>
    </row>
    <row r="232" spans="1:65" s="2" customFormat="1" ht="37.9" customHeight="1">
      <c r="A232" s="36"/>
      <c r="B232" s="37"/>
      <c r="C232" s="176" t="s">
        <v>415</v>
      </c>
      <c r="D232" s="176" t="s">
        <v>141</v>
      </c>
      <c r="E232" s="177" t="s">
        <v>416</v>
      </c>
      <c r="F232" s="178" t="s">
        <v>417</v>
      </c>
      <c r="G232" s="179" t="s">
        <v>148</v>
      </c>
      <c r="H232" s="180">
        <v>438.46499999999997</v>
      </c>
      <c r="I232" s="181"/>
      <c r="J232" s="182">
        <f>ROUND(I232*H232,2)</f>
        <v>0</v>
      </c>
      <c r="K232" s="183"/>
      <c r="L232" s="41"/>
      <c r="M232" s="184" t="s">
        <v>39</v>
      </c>
      <c r="N232" s="185" t="s">
        <v>51</v>
      </c>
      <c r="O232" s="66"/>
      <c r="P232" s="186">
        <f>O232*H232</f>
        <v>0</v>
      </c>
      <c r="Q232" s="186">
        <v>0</v>
      </c>
      <c r="R232" s="186">
        <f>Q232*H232</f>
        <v>0</v>
      </c>
      <c r="S232" s="186">
        <v>2.4E-2</v>
      </c>
      <c r="T232" s="187">
        <f>S232*H232</f>
        <v>10.523159999999999</v>
      </c>
      <c r="U232" s="36"/>
      <c r="V232" s="36"/>
      <c r="W232" s="36"/>
      <c r="X232" s="36"/>
      <c r="Y232" s="36"/>
      <c r="Z232" s="36"/>
      <c r="AA232" s="36"/>
      <c r="AB232" s="36"/>
      <c r="AC232" s="36"/>
      <c r="AD232" s="36"/>
      <c r="AE232" s="36"/>
      <c r="AR232" s="188" t="s">
        <v>217</v>
      </c>
      <c r="AT232" s="188" t="s">
        <v>141</v>
      </c>
      <c r="AU232" s="188" t="s">
        <v>89</v>
      </c>
      <c r="AY232" s="18" t="s">
        <v>138</v>
      </c>
      <c r="BE232" s="189">
        <f>IF(N232="základní",J232,0)</f>
        <v>0</v>
      </c>
      <c r="BF232" s="189">
        <f>IF(N232="snížená",J232,0)</f>
        <v>0</v>
      </c>
      <c r="BG232" s="189">
        <f>IF(N232="zákl. přenesená",J232,0)</f>
        <v>0</v>
      </c>
      <c r="BH232" s="189">
        <f>IF(N232="sníž. přenesená",J232,0)</f>
        <v>0</v>
      </c>
      <c r="BI232" s="189">
        <f>IF(N232="nulová",J232,0)</f>
        <v>0</v>
      </c>
      <c r="BJ232" s="18" t="s">
        <v>21</v>
      </c>
      <c r="BK232" s="189">
        <f>ROUND(I232*H232,2)</f>
        <v>0</v>
      </c>
      <c r="BL232" s="18" t="s">
        <v>217</v>
      </c>
      <c r="BM232" s="188" t="s">
        <v>418</v>
      </c>
    </row>
    <row r="233" spans="1:65" s="2" customFormat="1" ht="24.2" customHeight="1">
      <c r="A233" s="36"/>
      <c r="B233" s="37"/>
      <c r="C233" s="176" t="s">
        <v>419</v>
      </c>
      <c r="D233" s="176" t="s">
        <v>141</v>
      </c>
      <c r="E233" s="177" t="s">
        <v>420</v>
      </c>
      <c r="F233" s="178" t="s">
        <v>421</v>
      </c>
      <c r="G233" s="179" t="s">
        <v>148</v>
      </c>
      <c r="H233" s="180">
        <v>214.316</v>
      </c>
      <c r="I233" s="181"/>
      <c r="J233" s="182">
        <f>ROUND(I233*H233,2)</f>
        <v>0</v>
      </c>
      <c r="K233" s="183"/>
      <c r="L233" s="41"/>
      <c r="M233" s="184" t="s">
        <v>39</v>
      </c>
      <c r="N233" s="185" t="s">
        <v>51</v>
      </c>
      <c r="O233" s="66"/>
      <c r="P233" s="186">
        <f>O233*H233</f>
        <v>0</v>
      </c>
      <c r="Q233" s="186">
        <v>0</v>
      </c>
      <c r="R233" s="186">
        <f>Q233*H233</f>
        <v>0</v>
      </c>
      <c r="S233" s="186">
        <v>0</v>
      </c>
      <c r="T233" s="187">
        <f>S233*H233</f>
        <v>0</v>
      </c>
      <c r="U233" s="36"/>
      <c r="V233" s="36"/>
      <c r="W233" s="36"/>
      <c r="X233" s="36"/>
      <c r="Y233" s="36"/>
      <c r="Z233" s="36"/>
      <c r="AA233" s="36"/>
      <c r="AB233" s="36"/>
      <c r="AC233" s="36"/>
      <c r="AD233" s="36"/>
      <c r="AE233" s="36"/>
      <c r="AR233" s="188" t="s">
        <v>217</v>
      </c>
      <c r="AT233" s="188" t="s">
        <v>141</v>
      </c>
      <c r="AU233" s="188" t="s">
        <v>89</v>
      </c>
      <c r="AY233" s="18" t="s">
        <v>138</v>
      </c>
      <c r="BE233" s="189">
        <f>IF(N233="základní",J233,0)</f>
        <v>0</v>
      </c>
      <c r="BF233" s="189">
        <f>IF(N233="snížená",J233,0)</f>
        <v>0</v>
      </c>
      <c r="BG233" s="189">
        <f>IF(N233="zákl. přenesená",J233,0)</f>
        <v>0</v>
      </c>
      <c r="BH233" s="189">
        <f>IF(N233="sníž. přenesená",J233,0)</f>
        <v>0</v>
      </c>
      <c r="BI233" s="189">
        <f>IF(N233="nulová",J233,0)</f>
        <v>0</v>
      </c>
      <c r="BJ233" s="18" t="s">
        <v>21</v>
      </c>
      <c r="BK233" s="189">
        <f>ROUND(I233*H233,2)</f>
        <v>0</v>
      </c>
      <c r="BL233" s="18" t="s">
        <v>217</v>
      </c>
      <c r="BM233" s="188" t="s">
        <v>422</v>
      </c>
    </row>
    <row r="234" spans="1:65" s="2" customFormat="1" ht="11.25">
      <c r="A234" s="36"/>
      <c r="B234" s="37"/>
      <c r="C234" s="38"/>
      <c r="D234" s="213" t="s">
        <v>177</v>
      </c>
      <c r="E234" s="38"/>
      <c r="F234" s="214" t="s">
        <v>423</v>
      </c>
      <c r="G234" s="38"/>
      <c r="H234" s="38"/>
      <c r="I234" s="215"/>
      <c r="J234" s="38"/>
      <c r="K234" s="38"/>
      <c r="L234" s="41"/>
      <c r="M234" s="216"/>
      <c r="N234" s="217"/>
      <c r="O234" s="66"/>
      <c r="P234" s="66"/>
      <c r="Q234" s="66"/>
      <c r="R234" s="66"/>
      <c r="S234" s="66"/>
      <c r="T234" s="67"/>
      <c r="U234" s="36"/>
      <c r="V234" s="36"/>
      <c r="W234" s="36"/>
      <c r="X234" s="36"/>
      <c r="Y234" s="36"/>
      <c r="Z234" s="36"/>
      <c r="AA234" s="36"/>
      <c r="AB234" s="36"/>
      <c r="AC234" s="36"/>
      <c r="AD234" s="36"/>
      <c r="AE234" s="36"/>
      <c r="AT234" s="18" t="s">
        <v>177</v>
      </c>
      <c r="AU234" s="18" t="s">
        <v>89</v>
      </c>
    </row>
    <row r="235" spans="1:65" s="2" customFormat="1" ht="21.75" customHeight="1">
      <c r="A235" s="36"/>
      <c r="B235" s="37"/>
      <c r="C235" s="228" t="s">
        <v>424</v>
      </c>
      <c r="D235" s="228" t="s">
        <v>247</v>
      </c>
      <c r="E235" s="229" t="s">
        <v>425</v>
      </c>
      <c r="F235" s="230" t="s">
        <v>426</v>
      </c>
      <c r="G235" s="231" t="s">
        <v>144</v>
      </c>
      <c r="H235" s="232">
        <v>10.372999999999999</v>
      </c>
      <c r="I235" s="233"/>
      <c r="J235" s="234">
        <f>ROUND(I235*H235,2)</f>
        <v>0</v>
      </c>
      <c r="K235" s="235"/>
      <c r="L235" s="236"/>
      <c r="M235" s="237" t="s">
        <v>39</v>
      </c>
      <c r="N235" s="238" t="s">
        <v>51</v>
      </c>
      <c r="O235" s="66"/>
      <c r="P235" s="186">
        <f>O235*H235</f>
        <v>0</v>
      </c>
      <c r="Q235" s="186">
        <v>0.55000000000000004</v>
      </c>
      <c r="R235" s="186">
        <f>Q235*H235</f>
        <v>5.7051499999999997</v>
      </c>
      <c r="S235" s="186">
        <v>0</v>
      </c>
      <c r="T235" s="187">
        <f>S235*H235</f>
        <v>0</v>
      </c>
      <c r="U235" s="36"/>
      <c r="V235" s="36"/>
      <c r="W235" s="36"/>
      <c r="X235" s="36"/>
      <c r="Y235" s="36"/>
      <c r="Z235" s="36"/>
      <c r="AA235" s="36"/>
      <c r="AB235" s="36"/>
      <c r="AC235" s="36"/>
      <c r="AD235" s="36"/>
      <c r="AE235" s="36"/>
      <c r="AR235" s="188" t="s">
        <v>250</v>
      </c>
      <c r="AT235" s="188" t="s">
        <v>247</v>
      </c>
      <c r="AU235" s="188" t="s">
        <v>89</v>
      </c>
      <c r="AY235" s="18" t="s">
        <v>138</v>
      </c>
      <c r="BE235" s="189">
        <f>IF(N235="základní",J235,0)</f>
        <v>0</v>
      </c>
      <c r="BF235" s="189">
        <f>IF(N235="snížená",J235,0)</f>
        <v>0</v>
      </c>
      <c r="BG235" s="189">
        <f>IF(N235="zákl. přenesená",J235,0)</f>
        <v>0</v>
      </c>
      <c r="BH235" s="189">
        <f>IF(N235="sníž. přenesená",J235,0)</f>
        <v>0</v>
      </c>
      <c r="BI235" s="189">
        <f>IF(N235="nulová",J235,0)</f>
        <v>0</v>
      </c>
      <c r="BJ235" s="18" t="s">
        <v>21</v>
      </c>
      <c r="BK235" s="189">
        <f>ROUND(I235*H235,2)</f>
        <v>0</v>
      </c>
      <c r="BL235" s="18" t="s">
        <v>217</v>
      </c>
      <c r="BM235" s="188" t="s">
        <v>427</v>
      </c>
    </row>
    <row r="236" spans="1:65" s="15" customFormat="1" ht="11.25">
      <c r="B236" s="218"/>
      <c r="C236" s="219"/>
      <c r="D236" s="192" t="s">
        <v>150</v>
      </c>
      <c r="E236" s="220" t="s">
        <v>39</v>
      </c>
      <c r="F236" s="221" t="s">
        <v>428</v>
      </c>
      <c r="G236" s="219"/>
      <c r="H236" s="220" t="s">
        <v>39</v>
      </c>
      <c r="I236" s="222"/>
      <c r="J236" s="219"/>
      <c r="K236" s="219"/>
      <c r="L236" s="223"/>
      <c r="M236" s="224"/>
      <c r="N236" s="225"/>
      <c r="O236" s="225"/>
      <c r="P236" s="225"/>
      <c r="Q236" s="225"/>
      <c r="R236" s="225"/>
      <c r="S236" s="225"/>
      <c r="T236" s="226"/>
      <c r="AT236" s="227" t="s">
        <v>150</v>
      </c>
      <c r="AU236" s="227" t="s">
        <v>89</v>
      </c>
      <c r="AV236" s="15" t="s">
        <v>21</v>
      </c>
      <c r="AW236" s="15" t="s">
        <v>41</v>
      </c>
      <c r="AX236" s="15" t="s">
        <v>80</v>
      </c>
      <c r="AY236" s="227" t="s">
        <v>138</v>
      </c>
    </row>
    <row r="237" spans="1:65" s="13" customFormat="1" ht="11.25">
      <c r="B237" s="190"/>
      <c r="C237" s="191"/>
      <c r="D237" s="192" t="s">
        <v>150</v>
      </c>
      <c r="E237" s="193" t="s">
        <v>39</v>
      </c>
      <c r="F237" s="194" t="s">
        <v>429</v>
      </c>
      <c r="G237" s="191"/>
      <c r="H237" s="195">
        <v>6.9829999999999997</v>
      </c>
      <c r="I237" s="196"/>
      <c r="J237" s="191"/>
      <c r="K237" s="191"/>
      <c r="L237" s="197"/>
      <c r="M237" s="198"/>
      <c r="N237" s="199"/>
      <c r="O237" s="199"/>
      <c r="P237" s="199"/>
      <c r="Q237" s="199"/>
      <c r="R237" s="199"/>
      <c r="S237" s="199"/>
      <c r="T237" s="200"/>
      <c r="AT237" s="201" t="s">
        <v>150</v>
      </c>
      <c r="AU237" s="201" t="s">
        <v>89</v>
      </c>
      <c r="AV237" s="13" t="s">
        <v>89</v>
      </c>
      <c r="AW237" s="13" t="s">
        <v>41</v>
      </c>
      <c r="AX237" s="13" t="s">
        <v>80</v>
      </c>
      <c r="AY237" s="201" t="s">
        <v>138</v>
      </c>
    </row>
    <row r="238" spans="1:65" s="13" customFormat="1" ht="11.25">
      <c r="B238" s="190"/>
      <c r="C238" s="191"/>
      <c r="D238" s="192" t="s">
        <v>150</v>
      </c>
      <c r="E238" s="193" t="s">
        <v>39</v>
      </c>
      <c r="F238" s="194" t="s">
        <v>430</v>
      </c>
      <c r="G238" s="191"/>
      <c r="H238" s="195">
        <v>2.4470000000000001</v>
      </c>
      <c r="I238" s="196"/>
      <c r="J238" s="191"/>
      <c r="K238" s="191"/>
      <c r="L238" s="197"/>
      <c r="M238" s="198"/>
      <c r="N238" s="199"/>
      <c r="O238" s="199"/>
      <c r="P238" s="199"/>
      <c r="Q238" s="199"/>
      <c r="R238" s="199"/>
      <c r="S238" s="199"/>
      <c r="T238" s="200"/>
      <c r="AT238" s="201" t="s">
        <v>150</v>
      </c>
      <c r="AU238" s="201" t="s">
        <v>89</v>
      </c>
      <c r="AV238" s="13" t="s">
        <v>89</v>
      </c>
      <c r="AW238" s="13" t="s">
        <v>41</v>
      </c>
      <c r="AX238" s="13" t="s">
        <v>80</v>
      </c>
      <c r="AY238" s="201" t="s">
        <v>138</v>
      </c>
    </row>
    <row r="239" spans="1:65" s="14" customFormat="1" ht="11.25">
      <c r="B239" s="202"/>
      <c r="C239" s="203"/>
      <c r="D239" s="192" t="s">
        <v>150</v>
      </c>
      <c r="E239" s="204" t="s">
        <v>39</v>
      </c>
      <c r="F239" s="205" t="s">
        <v>152</v>
      </c>
      <c r="G239" s="203"/>
      <c r="H239" s="206">
        <v>9.43</v>
      </c>
      <c r="I239" s="207"/>
      <c r="J239" s="203"/>
      <c r="K239" s="203"/>
      <c r="L239" s="208"/>
      <c r="M239" s="209"/>
      <c r="N239" s="210"/>
      <c r="O239" s="210"/>
      <c r="P239" s="210"/>
      <c r="Q239" s="210"/>
      <c r="R239" s="210"/>
      <c r="S239" s="210"/>
      <c r="T239" s="211"/>
      <c r="AT239" s="212" t="s">
        <v>150</v>
      </c>
      <c r="AU239" s="212" t="s">
        <v>89</v>
      </c>
      <c r="AV239" s="14" t="s">
        <v>139</v>
      </c>
      <c r="AW239" s="14" t="s">
        <v>41</v>
      </c>
      <c r="AX239" s="14" t="s">
        <v>80</v>
      </c>
      <c r="AY239" s="212" t="s">
        <v>138</v>
      </c>
    </row>
    <row r="240" spans="1:65" s="13" customFormat="1" ht="11.25">
      <c r="B240" s="190"/>
      <c r="C240" s="191"/>
      <c r="D240" s="192" t="s">
        <v>150</v>
      </c>
      <c r="E240" s="193" t="s">
        <v>39</v>
      </c>
      <c r="F240" s="194" t="s">
        <v>431</v>
      </c>
      <c r="G240" s="191"/>
      <c r="H240" s="195">
        <v>10.372999999999999</v>
      </c>
      <c r="I240" s="196"/>
      <c r="J240" s="191"/>
      <c r="K240" s="191"/>
      <c r="L240" s="197"/>
      <c r="M240" s="198"/>
      <c r="N240" s="199"/>
      <c r="O240" s="199"/>
      <c r="P240" s="199"/>
      <c r="Q240" s="199"/>
      <c r="R240" s="199"/>
      <c r="S240" s="199"/>
      <c r="T240" s="200"/>
      <c r="AT240" s="201" t="s">
        <v>150</v>
      </c>
      <c r="AU240" s="201" t="s">
        <v>89</v>
      </c>
      <c r="AV240" s="13" t="s">
        <v>89</v>
      </c>
      <c r="AW240" s="13" t="s">
        <v>41</v>
      </c>
      <c r="AX240" s="13" t="s">
        <v>21</v>
      </c>
      <c r="AY240" s="201" t="s">
        <v>138</v>
      </c>
    </row>
    <row r="241" spans="1:65" s="2" customFormat="1" ht="33" customHeight="1">
      <c r="A241" s="36"/>
      <c r="B241" s="37"/>
      <c r="C241" s="176" t="s">
        <v>432</v>
      </c>
      <c r="D241" s="176" t="s">
        <v>141</v>
      </c>
      <c r="E241" s="177" t="s">
        <v>433</v>
      </c>
      <c r="F241" s="178" t="s">
        <v>434</v>
      </c>
      <c r="G241" s="179" t="s">
        <v>148</v>
      </c>
      <c r="H241" s="180">
        <v>112.90900000000001</v>
      </c>
      <c r="I241" s="181"/>
      <c r="J241" s="182">
        <f>ROUND(I241*H241,2)</f>
        <v>0</v>
      </c>
      <c r="K241" s="183"/>
      <c r="L241" s="41"/>
      <c r="M241" s="184" t="s">
        <v>39</v>
      </c>
      <c r="N241" s="185" t="s">
        <v>51</v>
      </c>
      <c r="O241" s="66"/>
      <c r="P241" s="186">
        <f>O241*H241</f>
        <v>0</v>
      </c>
      <c r="Q241" s="186">
        <v>0</v>
      </c>
      <c r="R241" s="186">
        <f>Q241*H241</f>
        <v>0</v>
      </c>
      <c r="S241" s="186">
        <v>0</v>
      </c>
      <c r="T241" s="187">
        <f>S241*H241</f>
        <v>0</v>
      </c>
      <c r="U241" s="36"/>
      <c r="V241" s="36"/>
      <c r="W241" s="36"/>
      <c r="X241" s="36"/>
      <c r="Y241" s="36"/>
      <c r="Z241" s="36"/>
      <c r="AA241" s="36"/>
      <c r="AB241" s="36"/>
      <c r="AC241" s="36"/>
      <c r="AD241" s="36"/>
      <c r="AE241" s="36"/>
      <c r="AR241" s="188" t="s">
        <v>217</v>
      </c>
      <c r="AT241" s="188" t="s">
        <v>141</v>
      </c>
      <c r="AU241" s="188" t="s">
        <v>89</v>
      </c>
      <c r="AY241" s="18" t="s">
        <v>138</v>
      </c>
      <c r="BE241" s="189">
        <f>IF(N241="základní",J241,0)</f>
        <v>0</v>
      </c>
      <c r="BF241" s="189">
        <f>IF(N241="snížená",J241,0)</f>
        <v>0</v>
      </c>
      <c r="BG241" s="189">
        <f>IF(N241="zákl. přenesená",J241,0)</f>
        <v>0</v>
      </c>
      <c r="BH241" s="189">
        <f>IF(N241="sníž. přenesená",J241,0)</f>
        <v>0</v>
      </c>
      <c r="BI241" s="189">
        <f>IF(N241="nulová",J241,0)</f>
        <v>0</v>
      </c>
      <c r="BJ241" s="18" t="s">
        <v>21</v>
      </c>
      <c r="BK241" s="189">
        <f>ROUND(I241*H241,2)</f>
        <v>0</v>
      </c>
      <c r="BL241" s="18" t="s">
        <v>217</v>
      </c>
      <c r="BM241" s="188" t="s">
        <v>435</v>
      </c>
    </row>
    <row r="242" spans="1:65" s="2" customFormat="1" ht="11.25">
      <c r="A242" s="36"/>
      <c r="B242" s="37"/>
      <c r="C242" s="38"/>
      <c r="D242" s="213" t="s">
        <v>177</v>
      </c>
      <c r="E242" s="38"/>
      <c r="F242" s="214" t="s">
        <v>436</v>
      </c>
      <c r="G242" s="38"/>
      <c r="H242" s="38"/>
      <c r="I242" s="215"/>
      <c r="J242" s="38"/>
      <c r="K242" s="38"/>
      <c r="L242" s="41"/>
      <c r="M242" s="216"/>
      <c r="N242" s="217"/>
      <c r="O242" s="66"/>
      <c r="P242" s="66"/>
      <c r="Q242" s="66"/>
      <c r="R242" s="66"/>
      <c r="S242" s="66"/>
      <c r="T242" s="67"/>
      <c r="U242" s="36"/>
      <c r="V242" s="36"/>
      <c r="W242" s="36"/>
      <c r="X242" s="36"/>
      <c r="Y242" s="36"/>
      <c r="Z242" s="36"/>
      <c r="AA242" s="36"/>
      <c r="AB242" s="36"/>
      <c r="AC242" s="36"/>
      <c r="AD242" s="36"/>
      <c r="AE242" s="36"/>
      <c r="AT242" s="18" t="s">
        <v>177</v>
      </c>
      <c r="AU242" s="18" t="s">
        <v>89</v>
      </c>
    </row>
    <row r="243" spans="1:65" s="2" customFormat="1" ht="24.2" customHeight="1">
      <c r="A243" s="36"/>
      <c r="B243" s="37"/>
      <c r="C243" s="176" t="s">
        <v>437</v>
      </c>
      <c r="D243" s="176" t="s">
        <v>141</v>
      </c>
      <c r="E243" s="177" t="s">
        <v>438</v>
      </c>
      <c r="F243" s="178" t="s">
        <v>439</v>
      </c>
      <c r="G243" s="179" t="s">
        <v>148</v>
      </c>
      <c r="H243" s="180">
        <v>112.90900000000001</v>
      </c>
      <c r="I243" s="181"/>
      <c r="J243" s="182">
        <f>ROUND(I243*H243,2)</f>
        <v>0</v>
      </c>
      <c r="K243" s="183"/>
      <c r="L243" s="41"/>
      <c r="M243" s="184" t="s">
        <v>39</v>
      </c>
      <c r="N243" s="185" t="s">
        <v>51</v>
      </c>
      <c r="O243" s="66"/>
      <c r="P243" s="186">
        <f>O243*H243</f>
        <v>0</v>
      </c>
      <c r="Q243" s="186">
        <v>0</v>
      </c>
      <c r="R243" s="186">
        <f>Q243*H243</f>
        <v>0</v>
      </c>
      <c r="S243" s="186">
        <v>0</v>
      </c>
      <c r="T243" s="187">
        <f>S243*H243</f>
        <v>0</v>
      </c>
      <c r="U243" s="36"/>
      <c r="V243" s="36"/>
      <c r="W243" s="36"/>
      <c r="X243" s="36"/>
      <c r="Y243" s="36"/>
      <c r="Z243" s="36"/>
      <c r="AA243" s="36"/>
      <c r="AB243" s="36"/>
      <c r="AC243" s="36"/>
      <c r="AD243" s="36"/>
      <c r="AE243" s="36"/>
      <c r="AR243" s="188" t="s">
        <v>217</v>
      </c>
      <c r="AT243" s="188" t="s">
        <v>141</v>
      </c>
      <c r="AU243" s="188" t="s">
        <v>89</v>
      </c>
      <c r="AY243" s="18" t="s">
        <v>138</v>
      </c>
      <c r="BE243" s="189">
        <f>IF(N243="základní",J243,0)</f>
        <v>0</v>
      </c>
      <c r="BF243" s="189">
        <f>IF(N243="snížená",J243,0)</f>
        <v>0</v>
      </c>
      <c r="BG243" s="189">
        <f>IF(N243="zákl. přenesená",J243,0)</f>
        <v>0</v>
      </c>
      <c r="BH243" s="189">
        <f>IF(N243="sníž. přenesená",J243,0)</f>
        <v>0</v>
      </c>
      <c r="BI243" s="189">
        <f>IF(N243="nulová",J243,0)</f>
        <v>0</v>
      </c>
      <c r="BJ243" s="18" t="s">
        <v>21</v>
      </c>
      <c r="BK243" s="189">
        <f>ROUND(I243*H243,2)</f>
        <v>0</v>
      </c>
      <c r="BL243" s="18" t="s">
        <v>217</v>
      </c>
      <c r="BM243" s="188" t="s">
        <v>440</v>
      </c>
    </row>
    <row r="244" spans="1:65" s="2" customFormat="1" ht="11.25">
      <c r="A244" s="36"/>
      <c r="B244" s="37"/>
      <c r="C244" s="38"/>
      <c r="D244" s="213" t="s">
        <v>177</v>
      </c>
      <c r="E244" s="38"/>
      <c r="F244" s="214" t="s">
        <v>441</v>
      </c>
      <c r="G244" s="38"/>
      <c r="H244" s="38"/>
      <c r="I244" s="215"/>
      <c r="J244" s="38"/>
      <c r="K244" s="38"/>
      <c r="L244" s="41"/>
      <c r="M244" s="216"/>
      <c r="N244" s="217"/>
      <c r="O244" s="66"/>
      <c r="P244" s="66"/>
      <c r="Q244" s="66"/>
      <c r="R244" s="66"/>
      <c r="S244" s="66"/>
      <c r="T244" s="67"/>
      <c r="U244" s="36"/>
      <c r="V244" s="36"/>
      <c r="W244" s="36"/>
      <c r="X244" s="36"/>
      <c r="Y244" s="36"/>
      <c r="Z244" s="36"/>
      <c r="AA244" s="36"/>
      <c r="AB244" s="36"/>
      <c r="AC244" s="36"/>
      <c r="AD244" s="36"/>
      <c r="AE244" s="36"/>
      <c r="AT244" s="18" t="s">
        <v>177</v>
      </c>
      <c r="AU244" s="18" t="s">
        <v>89</v>
      </c>
    </row>
    <row r="245" spans="1:65" s="2" customFormat="1" ht="16.5" customHeight="1">
      <c r="A245" s="36"/>
      <c r="B245" s="37"/>
      <c r="C245" s="228" t="s">
        <v>442</v>
      </c>
      <c r="D245" s="228" t="s">
        <v>247</v>
      </c>
      <c r="E245" s="229" t="s">
        <v>367</v>
      </c>
      <c r="F245" s="230" t="s">
        <v>368</v>
      </c>
      <c r="G245" s="231" t="s">
        <v>144</v>
      </c>
      <c r="H245" s="232">
        <v>2.9809999999999999</v>
      </c>
      <c r="I245" s="233"/>
      <c r="J245" s="234">
        <f>ROUND(I245*H245,2)</f>
        <v>0</v>
      </c>
      <c r="K245" s="235"/>
      <c r="L245" s="236"/>
      <c r="M245" s="237" t="s">
        <v>39</v>
      </c>
      <c r="N245" s="238" t="s">
        <v>51</v>
      </c>
      <c r="O245" s="66"/>
      <c r="P245" s="186">
        <f>O245*H245</f>
        <v>0</v>
      </c>
      <c r="Q245" s="186">
        <v>0.55000000000000004</v>
      </c>
      <c r="R245" s="186">
        <f>Q245*H245</f>
        <v>1.6395500000000001</v>
      </c>
      <c r="S245" s="186">
        <v>0</v>
      </c>
      <c r="T245" s="187">
        <f>S245*H245</f>
        <v>0</v>
      </c>
      <c r="U245" s="36"/>
      <c r="V245" s="36"/>
      <c r="W245" s="36"/>
      <c r="X245" s="36"/>
      <c r="Y245" s="36"/>
      <c r="Z245" s="36"/>
      <c r="AA245" s="36"/>
      <c r="AB245" s="36"/>
      <c r="AC245" s="36"/>
      <c r="AD245" s="36"/>
      <c r="AE245" s="36"/>
      <c r="AR245" s="188" t="s">
        <v>250</v>
      </c>
      <c r="AT245" s="188" t="s">
        <v>247</v>
      </c>
      <c r="AU245" s="188" t="s">
        <v>89</v>
      </c>
      <c r="AY245" s="18" t="s">
        <v>138</v>
      </c>
      <c r="BE245" s="189">
        <f>IF(N245="základní",J245,0)</f>
        <v>0</v>
      </c>
      <c r="BF245" s="189">
        <f>IF(N245="snížená",J245,0)</f>
        <v>0</v>
      </c>
      <c r="BG245" s="189">
        <f>IF(N245="zákl. přenesená",J245,0)</f>
        <v>0</v>
      </c>
      <c r="BH245" s="189">
        <f>IF(N245="sníž. přenesená",J245,0)</f>
        <v>0</v>
      </c>
      <c r="BI245" s="189">
        <f>IF(N245="nulová",J245,0)</f>
        <v>0</v>
      </c>
      <c r="BJ245" s="18" t="s">
        <v>21</v>
      </c>
      <c r="BK245" s="189">
        <f>ROUND(I245*H245,2)</f>
        <v>0</v>
      </c>
      <c r="BL245" s="18" t="s">
        <v>217</v>
      </c>
      <c r="BM245" s="188" t="s">
        <v>443</v>
      </c>
    </row>
    <row r="246" spans="1:65" s="2" customFormat="1" ht="24.2" customHeight="1">
      <c r="A246" s="36"/>
      <c r="B246" s="37"/>
      <c r="C246" s="176" t="s">
        <v>444</v>
      </c>
      <c r="D246" s="176" t="s">
        <v>141</v>
      </c>
      <c r="E246" s="177" t="s">
        <v>445</v>
      </c>
      <c r="F246" s="178" t="s">
        <v>446</v>
      </c>
      <c r="G246" s="179" t="s">
        <v>144</v>
      </c>
      <c r="H246" s="180">
        <v>19.244</v>
      </c>
      <c r="I246" s="181"/>
      <c r="J246" s="182">
        <f>ROUND(I246*H246,2)</f>
        <v>0</v>
      </c>
      <c r="K246" s="183"/>
      <c r="L246" s="41"/>
      <c r="M246" s="184" t="s">
        <v>39</v>
      </c>
      <c r="N246" s="185" t="s">
        <v>51</v>
      </c>
      <c r="O246" s="66"/>
      <c r="P246" s="186">
        <f>O246*H246</f>
        <v>0</v>
      </c>
      <c r="Q246" s="186">
        <v>2.81E-3</v>
      </c>
      <c r="R246" s="186">
        <f>Q246*H246</f>
        <v>5.4075640000000001E-2</v>
      </c>
      <c r="S246" s="186">
        <v>0</v>
      </c>
      <c r="T246" s="187">
        <f>S246*H246</f>
        <v>0</v>
      </c>
      <c r="U246" s="36"/>
      <c r="V246" s="36"/>
      <c r="W246" s="36"/>
      <c r="X246" s="36"/>
      <c r="Y246" s="36"/>
      <c r="Z246" s="36"/>
      <c r="AA246" s="36"/>
      <c r="AB246" s="36"/>
      <c r="AC246" s="36"/>
      <c r="AD246" s="36"/>
      <c r="AE246" s="36"/>
      <c r="AR246" s="188" t="s">
        <v>217</v>
      </c>
      <c r="AT246" s="188" t="s">
        <v>141</v>
      </c>
      <c r="AU246" s="188" t="s">
        <v>89</v>
      </c>
      <c r="AY246" s="18" t="s">
        <v>138</v>
      </c>
      <c r="BE246" s="189">
        <f>IF(N246="základní",J246,0)</f>
        <v>0</v>
      </c>
      <c r="BF246" s="189">
        <f>IF(N246="snížená",J246,0)</f>
        <v>0</v>
      </c>
      <c r="BG246" s="189">
        <f>IF(N246="zákl. přenesená",J246,0)</f>
        <v>0</v>
      </c>
      <c r="BH246" s="189">
        <f>IF(N246="sníž. přenesená",J246,0)</f>
        <v>0</v>
      </c>
      <c r="BI246" s="189">
        <f>IF(N246="nulová",J246,0)</f>
        <v>0</v>
      </c>
      <c r="BJ246" s="18" t="s">
        <v>21</v>
      </c>
      <c r="BK246" s="189">
        <f>ROUND(I246*H246,2)</f>
        <v>0</v>
      </c>
      <c r="BL246" s="18" t="s">
        <v>217</v>
      </c>
      <c r="BM246" s="188" t="s">
        <v>447</v>
      </c>
    </row>
    <row r="247" spans="1:65" s="2" customFormat="1" ht="11.25">
      <c r="A247" s="36"/>
      <c r="B247" s="37"/>
      <c r="C247" s="38"/>
      <c r="D247" s="213" t="s">
        <v>177</v>
      </c>
      <c r="E247" s="38"/>
      <c r="F247" s="214" t="s">
        <v>448</v>
      </c>
      <c r="G247" s="38"/>
      <c r="H247" s="38"/>
      <c r="I247" s="215"/>
      <c r="J247" s="38"/>
      <c r="K247" s="38"/>
      <c r="L247" s="41"/>
      <c r="M247" s="216"/>
      <c r="N247" s="217"/>
      <c r="O247" s="66"/>
      <c r="P247" s="66"/>
      <c r="Q247" s="66"/>
      <c r="R247" s="66"/>
      <c r="S247" s="66"/>
      <c r="T247" s="67"/>
      <c r="U247" s="36"/>
      <c r="V247" s="36"/>
      <c r="W247" s="36"/>
      <c r="X247" s="36"/>
      <c r="Y247" s="36"/>
      <c r="Z247" s="36"/>
      <c r="AA247" s="36"/>
      <c r="AB247" s="36"/>
      <c r="AC247" s="36"/>
      <c r="AD247" s="36"/>
      <c r="AE247" s="36"/>
      <c r="AT247" s="18" t="s">
        <v>177</v>
      </c>
      <c r="AU247" s="18" t="s">
        <v>89</v>
      </c>
    </row>
    <row r="248" spans="1:65" s="2" customFormat="1" ht="44.25" customHeight="1">
      <c r="A248" s="36"/>
      <c r="B248" s="37"/>
      <c r="C248" s="176" t="s">
        <v>449</v>
      </c>
      <c r="D248" s="176" t="s">
        <v>141</v>
      </c>
      <c r="E248" s="177" t="s">
        <v>450</v>
      </c>
      <c r="F248" s="178" t="s">
        <v>451</v>
      </c>
      <c r="G248" s="179" t="s">
        <v>148</v>
      </c>
      <c r="H248" s="180">
        <v>327.22500000000002</v>
      </c>
      <c r="I248" s="181"/>
      <c r="J248" s="182">
        <f>ROUND(I248*H248,2)</f>
        <v>0</v>
      </c>
      <c r="K248" s="183"/>
      <c r="L248" s="41"/>
      <c r="M248" s="184" t="s">
        <v>39</v>
      </c>
      <c r="N248" s="185" t="s">
        <v>51</v>
      </c>
      <c r="O248" s="66"/>
      <c r="P248" s="186">
        <f>O248*H248</f>
        <v>0</v>
      </c>
      <c r="Q248" s="186">
        <v>0</v>
      </c>
      <c r="R248" s="186">
        <f>Q248*H248</f>
        <v>0</v>
      </c>
      <c r="S248" s="186">
        <v>0</v>
      </c>
      <c r="T248" s="187">
        <f>S248*H248</f>
        <v>0</v>
      </c>
      <c r="U248" s="36"/>
      <c r="V248" s="36"/>
      <c r="W248" s="36"/>
      <c r="X248" s="36"/>
      <c r="Y248" s="36"/>
      <c r="Z248" s="36"/>
      <c r="AA248" s="36"/>
      <c r="AB248" s="36"/>
      <c r="AC248" s="36"/>
      <c r="AD248" s="36"/>
      <c r="AE248" s="36"/>
      <c r="AR248" s="188" t="s">
        <v>217</v>
      </c>
      <c r="AT248" s="188" t="s">
        <v>141</v>
      </c>
      <c r="AU248" s="188" t="s">
        <v>89</v>
      </c>
      <c r="AY248" s="18" t="s">
        <v>138</v>
      </c>
      <c r="BE248" s="189">
        <f>IF(N248="základní",J248,0)</f>
        <v>0</v>
      </c>
      <c r="BF248" s="189">
        <f>IF(N248="snížená",J248,0)</f>
        <v>0</v>
      </c>
      <c r="BG248" s="189">
        <f>IF(N248="zákl. přenesená",J248,0)</f>
        <v>0</v>
      </c>
      <c r="BH248" s="189">
        <f>IF(N248="sníž. přenesená",J248,0)</f>
        <v>0</v>
      </c>
      <c r="BI248" s="189">
        <f>IF(N248="nulová",J248,0)</f>
        <v>0</v>
      </c>
      <c r="BJ248" s="18" t="s">
        <v>21</v>
      </c>
      <c r="BK248" s="189">
        <f>ROUND(I248*H248,2)</f>
        <v>0</v>
      </c>
      <c r="BL248" s="18" t="s">
        <v>217</v>
      </c>
      <c r="BM248" s="188" t="s">
        <v>452</v>
      </c>
    </row>
    <row r="249" spans="1:65" s="2" customFormat="1" ht="11.25">
      <c r="A249" s="36"/>
      <c r="B249" s="37"/>
      <c r="C249" s="38"/>
      <c r="D249" s="213" t="s">
        <v>177</v>
      </c>
      <c r="E249" s="38"/>
      <c r="F249" s="214" t="s">
        <v>453</v>
      </c>
      <c r="G249" s="38"/>
      <c r="H249" s="38"/>
      <c r="I249" s="215"/>
      <c r="J249" s="38"/>
      <c r="K249" s="38"/>
      <c r="L249" s="41"/>
      <c r="M249" s="216"/>
      <c r="N249" s="217"/>
      <c r="O249" s="66"/>
      <c r="P249" s="66"/>
      <c r="Q249" s="66"/>
      <c r="R249" s="66"/>
      <c r="S249" s="66"/>
      <c r="T249" s="67"/>
      <c r="U249" s="36"/>
      <c r="V249" s="36"/>
      <c r="W249" s="36"/>
      <c r="X249" s="36"/>
      <c r="Y249" s="36"/>
      <c r="Z249" s="36"/>
      <c r="AA249" s="36"/>
      <c r="AB249" s="36"/>
      <c r="AC249" s="36"/>
      <c r="AD249" s="36"/>
      <c r="AE249" s="36"/>
      <c r="AT249" s="18" t="s">
        <v>177</v>
      </c>
      <c r="AU249" s="18" t="s">
        <v>89</v>
      </c>
    </row>
    <row r="250" spans="1:65" s="2" customFormat="1" ht="24.2" customHeight="1">
      <c r="A250" s="36"/>
      <c r="B250" s="37"/>
      <c r="C250" s="228" t="s">
        <v>454</v>
      </c>
      <c r="D250" s="228" t="s">
        <v>247</v>
      </c>
      <c r="E250" s="229" t="s">
        <v>455</v>
      </c>
      <c r="F250" s="230" t="s">
        <v>456</v>
      </c>
      <c r="G250" s="231" t="s">
        <v>148</v>
      </c>
      <c r="H250" s="232">
        <v>392.67</v>
      </c>
      <c r="I250" s="233"/>
      <c r="J250" s="234">
        <f>ROUND(I250*H250,2)</f>
        <v>0</v>
      </c>
      <c r="K250" s="235"/>
      <c r="L250" s="236"/>
      <c r="M250" s="237" t="s">
        <v>39</v>
      </c>
      <c r="N250" s="238" t="s">
        <v>51</v>
      </c>
      <c r="O250" s="66"/>
      <c r="P250" s="186">
        <f>O250*H250</f>
        <v>0</v>
      </c>
      <c r="Q250" s="186">
        <v>0</v>
      </c>
      <c r="R250" s="186">
        <f>Q250*H250</f>
        <v>0</v>
      </c>
      <c r="S250" s="186">
        <v>0</v>
      </c>
      <c r="T250" s="187">
        <f>S250*H250</f>
        <v>0</v>
      </c>
      <c r="U250" s="36"/>
      <c r="V250" s="36"/>
      <c r="W250" s="36"/>
      <c r="X250" s="36"/>
      <c r="Y250" s="36"/>
      <c r="Z250" s="36"/>
      <c r="AA250" s="36"/>
      <c r="AB250" s="36"/>
      <c r="AC250" s="36"/>
      <c r="AD250" s="36"/>
      <c r="AE250" s="36"/>
      <c r="AR250" s="188" t="s">
        <v>250</v>
      </c>
      <c r="AT250" s="188" t="s">
        <v>247</v>
      </c>
      <c r="AU250" s="188" t="s">
        <v>89</v>
      </c>
      <c r="AY250" s="18" t="s">
        <v>138</v>
      </c>
      <c r="BE250" s="189">
        <f>IF(N250="základní",J250,0)</f>
        <v>0</v>
      </c>
      <c r="BF250" s="189">
        <f>IF(N250="snížená",J250,0)</f>
        <v>0</v>
      </c>
      <c r="BG250" s="189">
        <f>IF(N250="zákl. přenesená",J250,0)</f>
        <v>0</v>
      </c>
      <c r="BH250" s="189">
        <f>IF(N250="sníž. přenesená",J250,0)</f>
        <v>0</v>
      </c>
      <c r="BI250" s="189">
        <f>IF(N250="nulová",J250,0)</f>
        <v>0</v>
      </c>
      <c r="BJ250" s="18" t="s">
        <v>21</v>
      </c>
      <c r="BK250" s="189">
        <f>ROUND(I250*H250,2)</f>
        <v>0</v>
      </c>
      <c r="BL250" s="18" t="s">
        <v>217</v>
      </c>
      <c r="BM250" s="188" t="s">
        <v>457</v>
      </c>
    </row>
    <row r="251" spans="1:65" s="15" customFormat="1" ht="11.25">
      <c r="B251" s="218"/>
      <c r="C251" s="219"/>
      <c r="D251" s="192" t="s">
        <v>150</v>
      </c>
      <c r="E251" s="220" t="s">
        <v>39</v>
      </c>
      <c r="F251" s="221" t="s">
        <v>428</v>
      </c>
      <c r="G251" s="219"/>
      <c r="H251" s="220" t="s">
        <v>39</v>
      </c>
      <c r="I251" s="222"/>
      <c r="J251" s="219"/>
      <c r="K251" s="219"/>
      <c r="L251" s="223"/>
      <c r="M251" s="224"/>
      <c r="N251" s="225"/>
      <c r="O251" s="225"/>
      <c r="P251" s="225"/>
      <c r="Q251" s="225"/>
      <c r="R251" s="225"/>
      <c r="S251" s="225"/>
      <c r="T251" s="226"/>
      <c r="AT251" s="227" t="s">
        <v>150</v>
      </c>
      <c r="AU251" s="227" t="s">
        <v>89</v>
      </c>
      <c r="AV251" s="15" t="s">
        <v>21</v>
      </c>
      <c r="AW251" s="15" t="s">
        <v>41</v>
      </c>
      <c r="AX251" s="15" t="s">
        <v>80</v>
      </c>
      <c r="AY251" s="227" t="s">
        <v>138</v>
      </c>
    </row>
    <row r="252" spans="1:65" s="13" customFormat="1" ht="11.25">
      <c r="B252" s="190"/>
      <c r="C252" s="191"/>
      <c r="D252" s="192" t="s">
        <v>150</v>
      </c>
      <c r="E252" s="193" t="s">
        <v>39</v>
      </c>
      <c r="F252" s="194" t="s">
        <v>458</v>
      </c>
      <c r="G252" s="191"/>
      <c r="H252" s="195">
        <v>158.696</v>
      </c>
      <c r="I252" s="196"/>
      <c r="J252" s="191"/>
      <c r="K252" s="191"/>
      <c r="L252" s="197"/>
      <c r="M252" s="198"/>
      <c r="N252" s="199"/>
      <c r="O252" s="199"/>
      <c r="P252" s="199"/>
      <c r="Q252" s="199"/>
      <c r="R252" s="199"/>
      <c r="S252" s="199"/>
      <c r="T252" s="200"/>
      <c r="AT252" s="201" t="s">
        <v>150</v>
      </c>
      <c r="AU252" s="201" t="s">
        <v>89</v>
      </c>
      <c r="AV252" s="13" t="s">
        <v>89</v>
      </c>
      <c r="AW252" s="13" t="s">
        <v>41</v>
      </c>
      <c r="AX252" s="13" t="s">
        <v>80</v>
      </c>
      <c r="AY252" s="201" t="s">
        <v>138</v>
      </c>
    </row>
    <row r="253" spans="1:65" s="13" customFormat="1" ht="11.25">
      <c r="B253" s="190"/>
      <c r="C253" s="191"/>
      <c r="D253" s="192" t="s">
        <v>150</v>
      </c>
      <c r="E253" s="193" t="s">
        <v>39</v>
      </c>
      <c r="F253" s="194" t="s">
        <v>459</v>
      </c>
      <c r="G253" s="191"/>
      <c r="H253" s="195">
        <v>55.62</v>
      </c>
      <c r="I253" s="196"/>
      <c r="J253" s="191"/>
      <c r="K253" s="191"/>
      <c r="L253" s="197"/>
      <c r="M253" s="198"/>
      <c r="N253" s="199"/>
      <c r="O253" s="199"/>
      <c r="P253" s="199"/>
      <c r="Q253" s="199"/>
      <c r="R253" s="199"/>
      <c r="S253" s="199"/>
      <c r="T253" s="200"/>
      <c r="AT253" s="201" t="s">
        <v>150</v>
      </c>
      <c r="AU253" s="201" t="s">
        <v>89</v>
      </c>
      <c r="AV253" s="13" t="s">
        <v>89</v>
      </c>
      <c r="AW253" s="13" t="s">
        <v>41</v>
      </c>
      <c r="AX253" s="13" t="s">
        <v>80</v>
      </c>
      <c r="AY253" s="201" t="s">
        <v>138</v>
      </c>
    </row>
    <row r="254" spans="1:65" s="16" customFormat="1" ht="11.25">
      <c r="B254" s="240"/>
      <c r="C254" s="241"/>
      <c r="D254" s="192" t="s">
        <v>150</v>
      </c>
      <c r="E254" s="242" t="s">
        <v>39</v>
      </c>
      <c r="F254" s="243" t="s">
        <v>460</v>
      </c>
      <c r="G254" s="241"/>
      <c r="H254" s="244">
        <v>214.316</v>
      </c>
      <c r="I254" s="245"/>
      <c r="J254" s="241"/>
      <c r="K254" s="241"/>
      <c r="L254" s="246"/>
      <c r="M254" s="247"/>
      <c r="N254" s="248"/>
      <c r="O254" s="248"/>
      <c r="P254" s="248"/>
      <c r="Q254" s="248"/>
      <c r="R254" s="248"/>
      <c r="S254" s="248"/>
      <c r="T254" s="249"/>
      <c r="AT254" s="250" t="s">
        <v>150</v>
      </c>
      <c r="AU254" s="250" t="s">
        <v>89</v>
      </c>
      <c r="AV254" s="16" t="s">
        <v>153</v>
      </c>
      <c r="AW254" s="16" t="s">
        <v>41</v>
      </c>
      <c r="AX254" s="16" t="s">
        <v>80</v>
      </c>
      <c r="AY254" s="250" t="s">
        <v>138</v>
      </c>
    </row>
    <row r="255" spans="1:65" s="15" customFormat="1" ht="11.25">
      <c r="B255" s="218"/>
      <c r="C255" s="219"/>
      <c r="D255" s="192" t="s">
        <v>150</v>
      </c>
      <c r="E255" s="220" t="s">
        <v>39</v>
      </c>
      <c r="F255" s="221" t="s">
        <v>461</v>
      </c>
      <c r="G255" s="219"/>
      <c r="H255" s="220" t="s">
        <v>39</v>
      </c>
      <c r="I255" s="222"/>
      <c r="J255" s="219"/>
      <c r="K255" s="219"/>
      <c r="L255" s="223"/>
      <c r="M255" s="224"/>
      <c r="N255" s="225"/>
      <c r="O255" s="225"/>
      <c r="P255" s="225"/>
      <c r="Q255" s="225"/>
      <c r="R255" s="225"/>
      <c r="S255" s="225"/>
      <c r="T255" s="226"/>
      <c r="AT255" s="227" t="s">
        <v>150</v>
      </c>
      <c r="AU255" s="227" t="s">
        <v>89</v>
      </c>
      <c r="AV255" s="15" t="s">
        <v>21</v>
      </c>
      <c r="AW255" s="15" t="s">
        <v>41</v>
      </c>
      <c r="AX255" s="15" t="s">
        <v>80</v>
      </c>
      <c r="AY255" s="227" t="s">
        <v>138</v>
      </c>
    </row>
    <row r="256" spans="1:65" s="13" customFormat="1" ht="11.25">
      <c r="B256" s="190"/>
      <c r="C256" s="191"/>
      <c r="D256" s="192" t="s">
        <v>150</v>
      </c>
      <c r="E256" s="193" t="s">
        <v>39</v>
      </c>
      <c r="F256" s="194" t="s">
        <v>462</v>
      </c>
      <c r="G256" s="191"/>
      <c r="H256" s="195">
        <v>112.90900000000001</v>
      </c>
      <c r="I256" s="196"/>
      <c r="J256" s="191"/>
      <c r="K256" s="191"/>
      <c r="L256" s="197"/>
      <c r="M256" s="198"/>
      <c r="N256" s="199"/>
      <c r="O256" s="199"/>
      <c r="P256" s="199"/>
      <c r="Q256" s="199"/>
      <c r="R256" s="199"/>
      <c r="S256" s="199"/>
      <c r="T256" s="200"/>
      <c r="AT256" s="201" t="s">
        <v>150</v>
      </c>
      <c r="AU256" s="201" t="s">
        <v>89</v>
      </c>
      <c r="AV256" s="13" t="s">
        <v>89</v>
      </c>
      <c r="AW256" s="13" t="s">
        <v>41</v>
      </c>
      <c r="AX256" s="13" t="s">
        <v>80</v>
      </c>
      <c r="AY256" s="201" t="s">
        <v>138</v>
      </c>
    </row>
    <row r="257" spans="1:65" s="16" customFormat="1" ht="11.25">
      <c r="B257" s="240"/>
      <c r="C257" s="241"/>
      <c r="D257" s="192" t="s">
        <v>150</v>
      </c>
      <c r="E257" s="242" t="s">
        <v>39</v>
      </c>
      <c r="F257" s="243" t="s">
        <v>460</v>
      </c>
      <c r="G257" s="241"/>
      <c r="H257" s="244">
        <v>112.90900000000001</v>
      </c>
      <c r="I257" s="245"/>
      <c r="J257" s="241"/>
      <c r="K257" s="241"/>
      <c r="L257" s="246"/>
      <c r="M257" s="247"/>
      <c r="N257" s="248"/>
      <c r="O257" s="248"/>
      <c r="P257" s="248"/>
      <c r="Q257" s="248"/>
      <c r="R257" s="248"/>
      <c r="S257" s="248"/>
      <c r="T257" s="249"/>
      <c r="AT257" s="250" t="s">
        <v>150</v>
      </c>
      <c r="AU257" s="250" t="s">
        <v>89</v>
      </c>
      <c r="AV257" s="16" t="s">
        <v>153</v>
      </c>
      <c r="AW257" s="16" t="s">
        <v>41</v>
      </c>
      <c r="AX257" s="16" t="s">
        <v>80</v>
      </c>
      <c r="AY257" s="250" t="s">
        <v>138</v>
      </c>
    </row>
    <row r="258" spans="1:65" s="14" customFormat="1" ht="11.25">
      <c r="B258" s="202"/>
      <c r="C258" s="203"/>
      <c r="D258" s="192" t="s">
        <v>150</v>
      </c>
      <c r="E258" s="204" t="s">
        <v>39</v>
      </c>
      <c r="F258" s="205" t="s">
        <v>152</v>
      </c>
      <c r="G258" s="203"/>
      <c r="H258" s="206">
        <v>327.22500000000002</v>
      </c>
      <c r="I258" s="207"/>
      <c r="J258" s="203"/>
      <c r="K258" s="203"/>
      <c r="L258" s="208"/>
      <c r="M258" s="209"/>
      <c r="N258" s="210"/>
      <c r="O258" s="210"/>
      <c r="P258" s="210"/>
      <c r="Q258" s="210"/>
      <c r="R258" s="210"/>
      <c r="S258" s="210"/>
      <c r="T258" s="211"/>
      <c r="AT258" s="212" t="s">
        <v>150</v>
      </c>
      <c r="AU258" s="212" t="s">
        <v>89</v>
      </c>
      <c r="AV258" s="14" t="s">
        <v>139</v>
      </c>
      <c r="AW258" s="14" t="s">
        <v>41</v>
      </c>
      <c r="AX258" s="14" t="s">
        <v>80</v>
      </c>
      <c r="AY258" s="212" t="s">
        <v>138</v>
      </c>
    </row>
    <row r="259" spans="1:65" s="13" customFormat="1" ht="11.25">
      <c r="B259" s="190"/>
      <c r="C259" s="191"/>
      <c r="D259" s="192" t="s">
        <v>150</v>
      </c>
      <c r="E259" s="193" t="s">
        <v>39</v>
      </c>
      <c r="F259" s="194" t="s">
        <v>463</v>
      </c>
      <c r="G259" s="191"/>
      <c r="H259" s="195">
        <v>392.67</v>
      </c>
      <c r="I259" s="196"/>
      <c r="J259" s="191"/>
      <c r="K259" s="191"/>
      <c r="L259" s="197"/>
      <c r="M259" s="198"/>
      <c r="N259" s="199"/>
      <c r="O259" s="199"/>
      <c r="P259" s="199"/>
      <c r="Q259" s="199"/>
      <c r="R259" s="199"/>
      <c r="S259" s="199"/>
      <c r="T259" s="200"/>
      <c r="AT259" s="201" t="s">
        <v>150</v>
      </c>
      <c r="AU259" s="201" t="s">
        <v>89</v>
      </c>
      <c r="AV259" s="13" t="s">
        <v>89</v>
      </c>
      <c r="AW259" s="13" t="s">
        <v>41</v>
      </c>
      <c r="AX259" s="13" t="s">
        <v>21</v>
      </c>
      <c r="AY259" s="201" t="s">
        <v>138</v>
      </c>
    </row>
    <row r="260" spans="1:65" s="2" customFormat="1" ht="24.2" customHeight="1">
      <c r="A260" s="36"/>
      <c r="B260" s="37"/>
      <c r="C260" s="176" t="s">
        <v>464</v>
      </c>
      <c r="D260" s="176" t="s">
        <v>141</v>
      </c>
      <c r="E260" s="177" t="s">
        <v>465</v>
      </c>
      <c r="F260" s="178" t="s">
        <v>466</v>
      </c>
      <c r="G260" s="179" t="s">
        <v>278</v>
      </c>
      <c r="H260" s="180">
        <v>312.62</v>
      </c>
      <c r="I260" s="181"/>
      <c r="J260" s="182">
        <f>ROUND(I260*H260,2)</f>
        <v>0</v>
      </c>
      <c r="K260" s="183"/>
      <c r="L260" s="41"/>
      <c r="M260" s="184" t="s">
        <v>39</v>
      </c>
      <c r="N260" s="185" t="s">
        <v>51</v>
      </c>
      <c r="O260" s="66"/>
      <c r="P260" s="186">
        <f>O260*H260</f>
        <v>0</v>
      </c>
      <c r="Q260" s="186">
        <v>0</v>
      </c>
      <c r="R260" s="186">
        <f>Q260*H260</f>
        <v>0</v>
      </c>
      <c r="S260" s="186">
        <v>0</v>
      </c>
      <c r="T260" s="187">
        <f>S260*H260</f>
        <v>0</v>
      </c>
      <c r="U260" s="36"/>
      <c r="V260" s="36"/>
      <c r="W260" s="36"/>
      <c r="X260" s="36"/>
      <c r="Y260" s="36"/>
      <c r="Z260" s="36"/>
      <c r="AA260" s="36"/>
      <c r="AB260" s="36"/>
      <c r="AC260" s="36"/>
      <c r="AD260" s="36"/>
      <c r="AE260" s="36"/>
      <c r="AR260" s="188" t="s">
        <v>217</v>
      </c>
      <c r="AT260" s="188" t="s">
        <v>141</v>
      </c>
      <c r="AU260" s="188" t="s">
        <v>89</v>
      </c>
      <c r="AY260" s="18" t="s">
        <v>138</v>
      </c>
      <c r="BE260" s="189">
        <f>IF(N260="základní",J260,0)</f>
        <v>0</v>
      </c>
      <c r="BF260" s="189">
        <f>IF(N260="snížená",J260,0)</f>
        <v>0</v>
      </c>
      <c r="BG260" s="189">
        <f>IF(N260="zákl. přenesená",J260,0)</f>
        <v>0</v>
      </c>
      <c r="BH260" s="189">
        <f>IF(N260="sníž. přenesená",J260,0)</f>
        <v>0</v>
      </c>
      <c r="BI260" s="189">
        <f>IF(N260="nulová",J260,0)</f>
        <v>0</v>
      </c>
      <c r="BJ260" s="18" t="s">
        <v>21</v>
      </c>
      <c r="BK260" s="189">
        <f>ROUND(I260*H260,2)</f>
        <v>0</v>
      </c>
      <c r="BL260" s="18" t="s">
        <v>217</v>
      </c>
      <c r="BM260" s="188" t="s">
        <v>467</v>
      </c>
    </row>
    <row r="261" spans="1:65" s="15" customFormat="1" ht="11.25">
      <c r="B261" s="218"/>
      <c r="C261" s="219"/>
      <c r="D261" s="192" t="s">
        <v>150</v>
      </c>
      <c r="E261" s="220" t="s">
        <v>39</v>
      </c>
      <c r="F261" s="221" t="s">
        <v>468</v>
      </c>
      <c r="G261" s="219"/>
      <c r="H261" s="220" t="s">
        <v>39</v>
      </c>
      <c r="I261" s="222"/>
      <c r="J261" s="219"/>
      <c r="K261" s="219"/>
      <c r="L261" s="223"/>
      <c r="M261" s="224"/>
      <c r="N261" s="225"/>
      <c r="O261" s="225"/>
      <c r="P261" s="225"/>
      <c r="Q261" s="225"/>
      <c r="R261" s="225"/>
      <c r="S261" s="225"/>
      <c r="T261" s="226"/>
      <c r="AT261" s="227" t="s">
        <v>150</v>
      </c>
      <c r="AU261" s="227" t="s">
        <v>89</v>
      </c>
      <c r="AV261" s="15" t="s">
        <v>21</v>
      </c>
      <c r="AW261" s="15" t="s">
        <v>41</v>
      </c>
      <c r="AX261" s="15" t="s">
        <v>80</v>
      </c>
      <c r="AY261" s="227" t="s">
        <v>138</v>
      </c>
    </row>
    <row r="262" spans="1:65" s="13" customFormat="1" ht="11.25">
      <c r="B262" s="190"/>
      <c r="C262" s="191"/>
      <c r="D262" s="192" t="s">
        <v>150</v>
      </c>
      <c r="E262" s="193" t="s">
        <v>39</v>
      </c>
      <c r="F262" s="194" t="s">
        <v>469</v>
      </c>
      <c r="G262" s="191"/>
      <c r="H262" s="195">
        <v>59.66</v>
      </c>
      <c r="I262" s="196"/>
      <c r="J262" s="191"/>
      <c r="K262" s="191"/>
      <c r="L262" s="197"/>
      <c r="M262" s="198"/>
      <c r="N262" s="199"/>
      <c r="O262" s="199"/>
      <c r="P262" s="199"/>
      <c r="Q262" s="199"/>
      <c r="R262" s="199"/>
      <c r="S262" s="199"/>
      <c r="T262" s="200"/>
      <c r="AT262" s="201" t="s">
        <v>150</v>
      </c>
      <c r="AU262" s="201" t="s">
        <v>89</v>
      </c>
      <c r="AV262" s="13" t="s">
        <v>89</v>
      </c>
      <c r="AW262" s="13" t="s">
        <v>41</v>
      </c>
      <c r="AX262" s="13" t="s">
        <v>80</v>
      </c>
      <c r="AY262" s="201" t="s">
        <v>138</v>
      </c>
    </row>
    <row r="263" spans="1:65" s="13" customFormat="1" ht="11.25">
      <c r="B263" s="190"/>
      <c r="C263" s="191"/>
      <c r="D263" s="192" t="s">
        <v>150</v>
      </c>
      <c r="E263" s="193" t="s">
        <v>39</v>
      </c>
      <c r="F263" s="194" t="s">
        <v>470</v>
      </c>
      <c r="G263" s="191"/>
      <c r="H263" s="195">
        <v>222.48</v>
      </c>
      <c r="I263" s="196"/>
      <c r="J263" s="191"/>
      <c r="K263" s="191"/>
      <c r="L263" s="197"/>
      <c r="M263" s="198"/>
      <c r="N263" s="199"/>
      <c r="O263" s="199"/>
      <c r="P263" s="199"/>
      <c r="Q263" s="199"/>
      <c r="R263" s="199"/>
      <c r="S263" s="199"/>
      <c r="T263" s="200"/>
      <c r="AT263" s="201" t="s">
        <v>150</v>
      </c>
      <c r="AU263" s="201" t="s">
        <v>89</v>
      </c>
      <c r="AV263" s="13" t="s">
        <v>89</v>
      </c>
      <c r="AW263" s="13" t="s">
        <v>41</v>
      </c>
      <c r="AX263" s="13" t="s">
        <v>80</v>
      </c>
      <c r="AY263" s="201" t="s">
        <v>138</v>
      </c>
    </row>
    <row r="264" spans="1:65" s="13" customFormat="1" ht="11.25">
      <c r="B264" s="190"/>
      <c r="C264" s="191"/>
      <c r="D264" s="192" t="s">
        <v>150</v>
      </c>
      <c r="E264" s="193" t="s">
        <v>39</v>
      </c>
      <c r="F264" s="194" t="s">
        <v>471</v>
      </c>
      <c r="G264" s="191"/>
      <c r="H264" s="195">
        <v>30.48</v>
      </c>
      <c r="I264" s="196"/>
      <c r="J264" s="191"/>
      <c r="K264" s="191"/>
      <c r="L264" s="197"/>
      <c r="M264" s="198"/>
      <c r="N264" s="199"/>
      <c r="O264" s="199"/>
      <c r="P264" s="199"/>
      <c r="Q264" s="199"/>
      <c r="R264" s="199"/>
      <c r="S264" s="199"/>
      <c r="T264" s="200"/>
      <c r="AT264" s="201" t="s">
        <v>150</v>
      </c>
      <c r="AU264" s="201" t="s">
        <v>89</v>
      </c>
      <c r="AV264" s="13" t="s">
        <v>89</v>
      </c>
      <c r="AW264" s="13" t="s">
        <v>41</v>
      </c>
      <c r="AX264" s="13" t="s">
        <v>80</v>
      </c>
      <c r="AY264" s="201" t="s">
        <v>138</v>
      </c>
    </row>
    <row r="265" spans="1:65" s="14" customFormat="1" ht="11.25">
      <c r="B265" s="202"/>
      <c r="C265" s="203"/>
      <c r="D265" s="192" t="s">
        <v>150</v>
      </c>
      <c r="E265" s="204" t="s">
        <v>39</v>
      </c>
      <c r="F265" s="205" t="s">
        <v>152</v>
      </c>
      <c r="G265" s="203"/>
      <c r="H265" s="206">
        <v>312.62</v>
      </c>
      <c r="I265" s="207"/>
      <c r="J265" s="203"/>
      <c r="K265" s="203"/>
      <c r="L265" s="208"/>
      <c r="M265" s="209"/>
      <c r="N265" s="210"/>
      <c r="O265" s="210"/>
      <c r="P265" s="210"/>
      <c r="Q265" s="210"/>
      <c r="R265" s="210"/>
      <c r="S265" s="210"/>
      <c r="T265" s="211"/>
      <c r="AT265" s="212" t="s">
        <v>150</v>
      </c>
      <c r="AU265" s="212" t="s">
        <v>89</v>
      </c>
      <c r="AV265" s="14" t="s">
        <v>139</v>
      </c>
      <c r="AW265" s="14" t="s">
        <v>41</v>
      </c>
      <c r="AX265" s="14" t="s">
        <v>21</v>
      </c>
      <c r="AY265" s="212" t="s">
        <v>138</v>
      </c>
    </row>
    <row r="266" spans="1:65" s="2" customFormat="1" ht="21.75" customHeight="1">
      <c r="A266" s="36"/>
      <c r="B266" s="37"/>
      <c r="C266" s="176" t="s">
        <v>472</v>
      </c>
      <c r="D266" s="176" t="s">
        <v>141</v>
      </c>
      <c r="E266" s="177" t="s">
        <v>473</v>
      </c>
      <c r="F266" s="178" t="s">
        <v>474</v>
      </c>
      <c r="G266" s="179" t="s">
        <v>278</v>
      </c>
      <c r="H266" s="180">
        <v>150.6</v>
      </c>
      <c r="I266" s="181"/>
      <c r="J266" s="182">
        <f>ROUND(I266*H266,2)</f>
        <v>0</v>
      </c>
      <c r="K266" s="183"/>
      <c r="L266" s="41"/>
      <c r="M266" s="184" t="s">
        <v>39</v>
      </c>
      <c r="N266" s="185" t="s">
        <v>51</v>
      </c>
      <c r="O266" s="66"/>
      <c r="P266" s="186">
        <f>O266*H266</f>
        <v>0</v>
      </c>
      <c r="Q266" s="186">
        <v>0</v>
      </c>
      <c r="R266" s="186">
        <f>Q266*H266</f>
        <v>0</v>
      </c>
      <c r="S266" s="186">
        <v>0</v>
      </c>
      <c r="T266" s="187">
        <f>S266*H266</f>
        <v>0</v>
      </c>
      <c r="U266" s="36"/>
      <c r="V266" s="36"/>
      <c r="W266" s="36"/>
      <c r="X266" s="36"/>
      <c r="Y266" s="36"/>
      <c r="Z266" s="36"/>
      <c r="AA266" s="36"/>
      <c r="AB266" s="36"/>
      <c r="AC266" s="36"/>
      <c r="AD266" s="36"/>
      <c r="AE266" s="36"/>
      <c r="AR266" s="188" t="s">
        <v>217</v>
      </c>
      <c r="AT266" s="188" t="s">
        <v>141</v>
      </c>
      <c r="AU266" s="188" t="s">
        <v>89</v>
      </c>
      <c r="AY266" s="18" t="s">
        <v>138</v>
      </c>
      <c r="BE266" s="189">
        <f>IF(N266="základní",J266,0)</f>
        <v>0</v>
      </c>
      <c r="BF266" s="189">
        <f>IF(N266="snížená",J266,0)</f>
        <v>0</v>
      </c>
      <c r="BG266" s="189">
        <f>IF(N266="zákl. přenesená",J266,0)</f>
        <v>0</v>
      </c>
      <c r="BH266" s="189">
        <f>IF(N266="sníž. přenesená",J266,0)</f>
        <v>0</v>
      </c>
      <c r="BI266" s="189">
        <f>IF(N266="nulová",J266,0)</f>
        <v>0</v>
      </c>
      <c r="BJ266" s="18" t="s">
        <v>21</v>
      </c>
      <c r="BK266" s="189">
        <f>ROUND(I266*H266,2)</f>
        <v>0</v>
      </c>
      <c r="BL266" s="18" t="s">
        <v>217</v>
      </c>
      <c r="BM266" s="188" t="s">
        <v>475</v>
      </c>
    </row>
    <row r="267" spans="1:65" s="2" customFormat="1" ht="11.25">
      <c r="A267" s="36"/>
      <c r="B267" s="37"/>
      <c r="C267" s="38"/>
      <c r="D267" s="213" t="s">
        <v>177</v>
      </c>
      <c r="E267" s="38"/>
      <c r="F267" s="214" t="s">
        <v>476</v>
      </c>
      <c r="G267" s="38"/>
      <c r="H267" s="38"/>
      <c r="I267" s="215"/>
      <c r="J267" s="38"/>
      <c r="K267" s="38"/>
      <c r="L267" s="41"/>
      <c r="M267" s="216"/>
      <c r="N267" s="217"/>
      <c r="O267" s="66"/>
      <c r="P267" s="66"/>
      <c r="Q267" s="66"/>
      <c r="R267" s="66"/>
      <c r="S267" s="66"/>
      <c r="T267" s="67"/>
      <c r="U267" s="36"/>
      <c r="V267" s="36"/>
      <c r="W267" s="36"/>
      <c r="X267" s="36"/>
      <c r="Y267" s="36"/>
      <c r="Z267" s="36"/>
      <c r="AA267" s="36"/>
      <c r="AB267" s="36"/>
      <c r="AC267" s="36"/>
      <c r="AD267" s="36"/>
      <c r="AE267" s="36"/>
      <c r="AT267" s="18" t="s">
        <v>177</v>
      </c>
      <c r="AU267" s="18" t="s">
        <v>89</v>
      </c>
    </row>
    <row r="268" spans="1:65" s="15" customFormat="1" ht="11.25">
      <c r="B268" s="218"/>
      <c r="C268" s="219"/>
      <c r="D268" s="192" t="s">
        <v>150</v>
      </c>
      <c r="E268" s="220" t="s">
        <v>39</v>
      </c>
      <c r="F268" s="221" t="s">
        <v>477</v>
      </c>
      <c r="G268" s="219"/>
      <c r="H268" s="220" t="s">
        <v>39</v>
      </c>
      <c r="I268" s="222"/>
      <c r="J268" s="219"/>
      <c r="K268" s="219"/>
      <c r="L268" s="223"/>
      <c r="M268" s="224"/>
      <c r="N268" s="225"/>
      <c r="O268" s="225"/>
      <c r="P268" s="225"/>
      <c r="Q268" s="225"/>
      <c r="R268" s="225"/>
      <c r="S268" s="225"/>
      <c r="T268" s="226"/>
      <c r="AT268" s="227" t="s">
        <v>150</v>
      </c>
      <c r="AU268" s="227" t="s">
        <v>89</v>
      </c>
      <c r="AV268" s="15" t="s">
        <v>21</v>
      </c>
      <c r="AW268" s="15" t="s">
        <v>41</v>
      </c>
      <c r="AX268" s="15" t="s">
        <v>80</v>
      </c>
      <c r="AY268" s="227" t="s">
        <v>138</v>
      </c>
    </row>
    <row r="269" spans="1:65" s="13" customFormat="1" ht="11.25">
      <c r="B269" s="190"/>
      <c r="C269" s="191"/>
      <c r="D269" s="192" t="s">
        <v>150</v>
      </c>
      <c r="E269" s="193" t="s">
        <v>39</v>
      </c>
      <c r="F269" s="194" t="s">
        <v>478</v>
      </c>
      <c r="G269" s="191"/>
      <c r="H269" s="195">
        <v>64.8</v>
      </c>
      <c r="I269" s="196"/>
      <c r="J269" s="191"/>
      <c r="K269" s="191"/>
      <c r="L269" s="197"/>
      <c r="M269" s="198"/>
      <c r="N269" s="199"/>
      <c r="O269" s="199"/>
      <c r="P269" s="199"/>
      <c r="Q269" s="199"/>
      <c r="R269" s="199"/>
      <c r="S269" s="199"/>
      <c r="T269" s="200"/>
      <c r="AT269" s="201" t="s">
        <v>150</v>
      </c>
      <c r="AU269" s="201" t="s">
        <v>89</v>
      </c>
      <c r="AV269" s="13" t="s">
        <v>89</v>
      </c>
      <c r="AW269" s="13" t="s">
        <v>41</v>
      </c>
      <c r="AX269" s="13" t="s">
        <v>80</v>
      </c>
      <c r="AY269" s="201" t="s">
        <v>138</v>
      </c>
    </row>
    <row r="270" spans="1:65" s="15" customFormat="1" ht="11.25">
      <c r="B270" s="218"/>
      <c r="C270" s="219"/>
      <c r="D270" s="192" t="s">
        <v>150</v>
      </c>
      <c r="E270" s="220" t="s">
        <v>39</v>
      </c>
      <c r="F270" s="221" t="s">
        <v>479</v>
      </c>
      <c r="G270" s="219"/>
      <c r="H270" s="220" t="s">
        <v>39</v>
      </c>
      <c r="I270" s="222"/>
      <c r="J270" s="219"/>
      <c r="K270" s="219"/>
      <c r="L270" s="223"/>
      <c r="M270" s="224"/>
      <c r="N270" s="225"/>
      <c r="O270" s="225"/>
      <c r="P270" s="225"/>
      <c r="Q270" s="225"/>
      <c r="R270" s="225"/>
      <c r="S270" s="225"/>
      <c r="T270" s="226"/>
      <c r="AT270" s="227" t="s">
        <v>150</v>
      </c>
      <c r="AU270" s="227" t="s">
        <v>89</v>
      </c>
      <c r="AV270" s="15" t="s">
        <v>21</v>
      </c>
      <c r="AW270" s="15" t="s">
        <v>41</v>
      </c>
      <c r="AX270" s="15" t="s">
        <v>80</v>
      </c>
      <c r="AY270" s="227" t="s">
        <v>138</v>
      </c>
    </row>
    <row r="271" spans="1:65" s="13" customFormat="1" ht="11.25">
      <c r="B271" s="190"/>
      <c r="C271" s="191"/>
      <c r="D271" s="192" t="s">
        <v>150</v>
      </c>
      <c r="E271" s="193" t="s">
        <v>39</v>
      </c>
      <c r="F271" s="194" t="s">
        <v>480</v>
      </c>
      <c r="G271" s="191"/>
      <c r="H271" s="195">
        <v>30.18</v>
      </c>
      <c r="I271" s="196"/>
      <c r="J271" s="191"/>
      <c r="K271" s="191"/>
      <c r="L271" s="197"/>
      <c r="M271" s="198"/>
      <c r="N271" s="199"/>
      <c r="O271" s="199"/>
      <c r="P271" s="199"/>
      <c r="Q271" s="199"/>
      <c r="R271" s="199"/>
      <c r="S271" s="199"/>
      <c r="T271" s="200"/>
      <c r="AT271" s="201" t="s">
        <v>150</v>
      </c>
      <c r="AU271" s="201" t="s">
        <v>89</v>
      </c>
      <c r="AV271" s="13" t="s">
        <v>89</v>
      </c>
      <c r="AW271" s="13" t="s">
        <v>41</v>
      </c>
      <c r="AX271" s="13" t="s">
        <v>80</v>
      </c>
      <c r="AY271" s="201" t="s">
        <v>138</v>
      </c>
    </row>
    <row r="272" spans="1:65" s="15" customFormat="1" ht="11.25">
      <c r="B272" s="218"/>
      <c r="C272" s="219"/>
      <c r="D272" s="192" t="s">
        <v>150</v>
      </c>
      <c r="E272" s="220" t="s">
        <v>39</v>
      </c>
      <c r="F272" s="221" t="s">
        <v>481</v>
      </c>
      <c r="G272" s="219"/>
      <c r="H272" s="220" t="s">
        <v>39</v>
      </c>
      <c r="I272" s="222"/>
      <c r="J272" s="219"/>
      <c r="K272" s="219"/>
      <c r="L272" s="223"/>
      <c r="M272" s="224"/>
      <c r="N272" s="225"/>
      <c r="O272" s="225"/>
      <c r="P272" s="225"/>
      <c r="Q272" s="225"/>
      <c r="R272" s="225"/>
      <c r="S272" s="225"/>
      <c r="T272" s="226"/>
      <c r="AT272" s="227" t="s">
        <v>150</v>
      </c>
      <c r="AU272" s="227" t="s">
        <v>89</v>
      </c>
      <c r="AV272" s="15" t="s">
        <v>21</v>
      </c>
      <c r="AW272" s="15" t="s">
        <v>41</v>
      </c>
      <c r="AX272" s="15" t="s">
        <v>80</v>
      </c>
      <c r="AY272" s="227" t="s">
        <v>138</v>
      </c>
    </row>
    <row r="273" spans="1:65" s="13" customFormat="1" ht="11.25">
      <c r="B273" s="190"/>
      <c r="C273" s="191"/>
      <c r="D273" s="192" t="s">
        <v>150</v>
      </c>
      <c r="E273" s="193" t="s">
        <v>39</v>
      </c>
      <c r="F273" s="194" t="s">
        <v>482</v>
      </c>
      <c r="G273" s="191"/>
      <c r="H273" s="195">
        <v>55.62</v>
      </c>
      <c r="I273" s="196"/>
      <c r="J273" s="191"/>
      <c r="K273" s="191"/>
      <c r="L273" s="197"/>
      <c r="M273" s="198"/>
      <c r="N273" s="199"/>
      <c r="O273" s="199"/>
      <c r="P273" s="199"/>
      <c r="Q273" s="199"/>
      <c r="R273" s="199"/>
      <c r="S273" s="199"/>
      <c r="T273" s="200"/>
      <c r="AT273" s="201" t="s">
        <v>150</v>
      </c>
      <c r="AU273" s="201" t="s">
        <v>89</v>
      </c>
      <c r="AV273" s="13" t="s">
        <v>89</v>
      </c>
      <c r="AW273" s="13" t="s">
        <v>41</v>
      </c>
      <c r="AX273" s="13" t="s">
        <v>80</v>
      </c>
      <c r="AY273" s="201" t="s">
        <v>138</v>
      </c>
    </row>
    <row r="274" spans="1:65" s="14" customFormat="1" ht="11.25">
      <c r="B274" s="202"/>
      <c r="C274" s="203"/>
      <c r="D274" s="192" t="s">
        <v>150</v>
      </c>
      <c r="E274" s="204" t="s">
        <v>39</v>
      </c>
      <c r="F274" s="205" t="s">
        <v>152</v>
      </c>
      <c r="G274" s="203"/>
      <c r="H274" s="206">
        <v>150.6</v>
      </c>
      <c r="I274" s="207"/>
      <c r="J274" s="203"/>
      <c r="K274" s="203"/>
      <c r="L274" s="208"/>
      <c r="M274" s="209"/>
      <c r="N274" s="210"/>
      <c r="O274" s="210"/>
      <c r="P274" s="210"/>
      <c r="Q274" s="210"/>
      <c r="R274" s="210"/>
      <c r="S274" s="210"/>
      <c r="T274" s="211"/>
      <c r="AT274" s="212" t="s">
        <v>150</v>
      </c>
      <c r="AU274" s="212" t="s">
        <v>89</v>
      </c>
      <c r="AV274" s="14" t="s">
        <v>139</v>
      </c>
      <c r="AW274" s="14" t="s">
        <v>41</v>
      </c>
      <c r="AX274" s="14" t="s">
        <v>21</v>
      </c>
      <c r="AY274" s="212" t="s">
        <v>138</v>
      </c>
    </row>
    <row r="275" spans="1:65" s="2" customFormat="1" ht="16.5" customHeight="1">
      <c r="A275" s="36"/>
      <c r="B275" s="37"/>
      <c r="C275" s="228" t="s">
        <v>483</v>
      </c>
      <c r="D275" s="228" t="s">
        <v>247</v>
      </c>
      <c r="E275" s="229" t="s">
        <v>484</v>
      </c>
      <c r="F275" s="230" t="s">
        <v>485</v>
      </c>
      <c r="G275" s="231" t="s">
        <v>278</v>
      </c>
      <c r="H275" s="232">
        <v>162.648</v>
      </c>
      <c r="I275" s="233"/>
      <c r="J275" s="234">
        <f>ROUND(I275*H275,2)</f>
        <v>0</v>
      </c>
      <c r="K275" s="235"/>
      <c r="L275" s="236"/>
      <c r="M275" s="237" t="s">
        <v>39</v>
      </c>
      <c r="N275" s="238" t="s">
        <v>51</v>
      </c>
      <c r="O275" s="66"/>
      <c r="P275" s="186">
        <f>O275*H275</f>
        <v>0</v>
      </c>
      <c r="Q275" s="186">
        <v>2.0000000000000001E-4</v>
      </c>
      <c r="R275" s="186">
        <f>Q275*H275</f>
        <v>3.2529599999999999E-2</v>
      </c>
      <c r="S275" s="186">
        <v>0</v>
      </c>
      <c r="T275" s="187">
        <f>S275*H275</f>
        <v>0</v>
      </c>
      <c r="U275" s="36"/>
      <c r="V275" s="36"/>
      <c r="W275" s="36"/>
      <c r="X275" s="36"/>
      <c r="Y275" s="36"/>
      <c r="Z275" s="36"/>
      <c r="AA275" s="36"/>
      <c r="AB275" s="36"/>
      <c r="AC275" s="36"/>
      <c r="AD275" s="36"/>
      <c r="AE275" s="36"/>
      <c r="AR275" s="188" t="s">
        <v>250</v>
      </c>
      <c r="AT275" s="188" t="s">
        <v>247</v>
      </c>
      <c r="AU275" s="188" t="s">
        <v>89</v>
      </c>
      <c r="AY275" s="18" t="s">
        <v>138</v>
      </c>
      <c r="BE275" s="189">
        <f>IF(N275="základní",J275,0)</f>
        <v>0</v>
      </c>
      <c r="BF275" s="189">
        <f>IF(N275="snížená",J275,0)</f>
        <v>0</v>
      </c>
      <c r="BG275" s="189">
        <f>IF(N275="zákl. přenesená",J275,0)</f>
        <v>0</v>
      </c>
      <c r="BH275" s="189">
        <f>IF(N275="sníž. přenesená",J275,0)</f>
        <v>0</v>
      </c>
      <c r="BI275" s="189">
        <f>IF(N275="nulová",J275,0)</f>
        <v>0</v>
      </c>
      <c r="BJ275" s="18" t="s">
        <v>21</v>
      </c>
      <c r="BK275" s="189">
        <f>ROUND(I275*H275,2)</f>
        <v>0</v>
      </c>
      <c r="BL275" s="18" t="s">
        <v>217</v>
      </c>
      <c r="BM275" s="188" t="s">
        <v>486</v>
      </c>
    </row>
    <row r="276" spans="1:65" s="13" customFormat="1" ht="11.25">
      <c r="B276" s="190"/>
      <c r="C276" s="191"/>
      <c r="D276" s="192" t="s">
        <v>150</v>
      </c>
      <c r="E276" s="193" t="s">
        <v>39</v>
      </c>
      <c r="F276" s="194" t="s">
        <v>487</v>
      </c>
      <c r="G276" s="191"/>
      <c r="H276" s="195">
        <v>162.648</v>
      </c>
      <c r="I276" s="196"/>
      <c r="J276" s="191"/>
      <c r="K276" s="191"/>
      <c r="L276" s="197"/>
      <c r="M276" s="198"/>
      <c r="N276" s="199"/>
      <c r="O276" s="199"/>
      <c r="P276" s="199"/>
      <c r="Q276" s="199"/>
      <c r="R276" s="199"/>
      <c r="S276" s="199"/>
      <c r="T276" s="200"/>
      <c r="AT276" s="201" t="s">
        <v>150</v>
      </c>
      <c r="AU276" s="201" t="s">
        <v>89</v>
      </c>
      <c r="AV276" s="13" t="s">
        <v>89</v>
      </c>
      <c r="AW276" s="13" t="s">
        <v>41</v>
      </c>
      <c r="AX276" s="13" t="s">
        <v>21</v>
      </c>
      <c r="AY276" s="201" t="s">
        <v>138</v>
      </c>
    </row>
    <row r="277" spans="1:65" s="2" customFormat="1" ht="37.9" customHeight="1">
      <c r="A277" s="36"/>
      <c r="B277" s="37"/>
      <c r="C277" s="176" t="s">
        <v>488</v>
      </c>
      <c r="D277" s="176" t="s">
        <v>141</v>
      </c>
      <c r="E277" s="177" t="s">
        <v>489</v>
      </c>
      <c r="F277" s="178" t="s">
        <v>490</v>
      </c>
      <c r="G277" s="179" t="s">
        <v>144</v>
      </c>
      <c r="H277" s="180">
        <v>95.673000000000002</v>
      </c>
      <c r="I277" s="181"/>
      <c r="J277" s="182">
        <f>ROUND(I277*H277,2)</f>
        <v>0</v>
      </c>
      <c r="K277" s="183"/>
      <c r="L277" s="41"/>
      <c r="M277" s="184" t="s">
        <v>39</v>
      </c>
      <c r="N277" s="185" t="s">
        <v>51</v>
      </c>
      <c r="O277" s="66"/>
      <c r="P277" s="186">
        <f>O277*H277</f>
        <v>0</v>
      </c>
      <c r="Q277" s="186">
        <v>1.89E-3</v>
      </c>
      <c r="R277" s="186">
        <f>Q277*H277</f>
        <v>0.18082197</v>
      </c>
      <c r="S277" s="186">
        <v>0</v>
      </c>
      <c r="T277" s="187">
        <f>S277*H277</f>
        <v>0</v>
      </c>
      <c r="U277" s="36"/>
      <c r="V277" s="36"/>
      <c r="W277" s="36"/>
      <c r="X277" s="36"/>
      <c r="Y277" s="36"/>
      <c r="Z277" s="36"/>
      <c r="AA277" s="36"/>
      <c r="AB277" s="36"/>
      <c r="AC277" s="36"/>
      <c r="AD277" s="36"/>
      <c r="AE277" s="36"/>
      <c r="AR277" s="188" t="s">
        <v>217</v>
      </c>
      <c r="AT277" s="188" t="s">
        <v>141</v>
      </c>
      <c r="AU277" s="188" t="s">
        <v>89</v>
      </c>
      <c r="AY277" s="18" t="s">
        <v>138</v>
      </c>
      <c r="BE277" s="189">
        <f>IF(N277="základní",J277,0)</f>
        <v>0</v>
      </c>
      <c r="BF277" s="189">
        <f>IF(N277="snížená",J277,0)</f>
        <v>0</v>
      </c>
      <c r="BG277" s="189">
        <f>IF(N277="zákl. přenesená",J277,0)</f>
        <v>0</v>
      </c>
      <c r="BH277" s="189">
        <f>IF(N277="sníž. přenesená",J277,0)</f>
        <v>0</v>
      </c>
      <c r="BI277" s="189">
        <f>IF(N277="nulová",J277,0)</f>
        <v>0</v>
      </c>
      <c r="BJ277" s="18" t="s">
        <v>21</v>
      </c>
      <c r="BK277" s="189">
        <f>ROUND(I277*H277,2)</f>
        <v>0</v>
      </c>
      <c r="BL277" s="18" t="s">
        <v>217</v>
      </c>
      <c r="BM277" s="188" t="s">
        <v>491</v>
      </c>
    </row>
    <row r="278" spans="1:65" s="2" customFormat="1" ht="11.25">
      <c r="A278" s="36"/>
      <c r="B278" s="37"/>
      <c r="C278" s="38"/>
      <c r="D278" s="213" t="s">
        <v>177</v>
      </c>
      <c r="E278" s="38"/>
      <c r="F278" s="214" t="s">
        <v>492</v>
      </c>
      <c r="G278" s="38"/>
      <c r="H278" s="38"/>
      <c r="I278" s="215"/>
      <c r="J278" s="38"/>
      <c r="K278" s="38"/>
      <c r="L278" s="41"/>
      <c r="M278" s="216"/>
      <c r="N278" s="217"/>
      <c r="O278" s="66"/>
      <c r="P278" s="66"/>
      <c r="Q278" s="66"/>
      <c r="R278" s="66"/>
      <c r="S278" s="66"/>
      <c r="T278" s="67"/>
      <c r="U278" s="36"/>
      <c r="V278" s="36"/>
      <c r="W278" s="36"/>
      <c r="X278" s="36"/>
      <c r="Y278" s="36"/>
      <c r="Z278" s="36"/>
      <c r="AA278" s="36"/>
      <c r="AB278" s="36"/>
      <c r="AC278" s="36"/>
      <c r="AD278" s="36"/>
      <c r="AE278" s="36"/>
      <c r="AT278" s="18" t="s">
        <v>177</v>
      </c>
      <c r="AU278" s="18" t="s">
        <v>89</v>
      </c>
    </row>
    <row r="279" spans="1:65" s="2" customFormat="1" ht="24.2" customHeight="1">
      <c r="A279" s="36"/>
      <c r="B279" s="37"/>
      <c r="C279" s="176" t="s">
        <v>493</v>
      </c>
      <c r="D279" s="176" t="s">
        <v>141</v>
      </c>
      <c r="E279" s="177" t="s">
        <v>494</v>
      </c>
      <c r="F279" s="178" t="s">
        <v>495</v>
      </c>
      <c r="G279" s="179" t="s">
        <v>327</v>
      </c>
      <c r="H279" s="239"/>
      <c r="I279" s="181"/>
      <c r="J279" s="182">
        <f>ROUND(I279*H279,2)</f>
        <v>0</v>
      </c>
      <c r="K279" s="183"/>
      <c r="L279" s="41"/>
      <c r="M279" s="184" t="s">
        <v>39</v>
      </c>
      <c r="N279" s="185" t="s">
        <v>51</v>
      </c>
      <c r="O279" s="66"/>
      <c r="P279" s="186">
        <f>O279*H279</f>
        <v>0</v>
      </c>
      <c r="Q279" s="186">
        <v>0</v>
      </c>
      <c r="R279" s="186">
        <f>Q279*H279</f>
        <v>0</v>
      </c>
      <c r="S279" s="186">
        <v>0</v>
      </c>
      <c r="T279" s="187">
        <f>S279*H279</f>
        <v>0</v>
      </c>
      <c r="U279" s="36"/>
      <c r="V279" s="36"/>
      <c r="W279" s="36"/>
      <c r="X279" s="36"/>
      <c r="Y279" s="36"/>
      <c r="Z279" s="36"/>
      <c r="AA279" s="36"/>
      <c r="AB279" s="36"/>
      <c r="AC279" s="36"/>
      <c r="AD279" s="36"/>
      <c r="AE279" s="36"/>
      <c r="AR279" s="188" t="s">
        <v>217</v>
      </c>
      <c r="AT279" s="188" t="s">
        <v>141</v>
      </c>
      <c r="AU279" s="188" t="s">
        <v>89</v>
      </c>
      <c r="AY279" s="18" t="s">
        <v>138</v>
      </c>
      <c r="BE279" s="189">
        <f>IF(N279="základní",J279,0)</f>
        <v>0</v>
      </c>
      <c r="BF279" s="189">
        <f>IF(N279="snížená",J279,0)</f>
        <v>0</v>
      </c>
      <c r="BG279" s="189">
        <f>IF(N279="zákl. přenesená",J279,0)</f>
        <v>0</v>
      </c>
      <c r="BH279" s="189">
        <f>IF(N279="sníž. přenesená",J279,0)</f>
        <v>0</v>
      </c>
      <c r="BI279" s="189">
        <f>IF(N279="nulová",J279,0)</f>
        <v>0</v>
      </c>
      <c r="BJ279" s="18" t="s">
        <v>21</v>
      </c>
      <c r="BK279" s="189">
        <f>ROUND(I279*H279,2)</f>
        <v>0</v>
      </c>
      <c r="BL279" s="18" t="s">
        <v>217</v>
      </c>
      <c r="BM279" s="188" t="s">
        <v>496</v>
      </c>
    </row>
    <row r="280" spans="1:65" s="2" customFormat="1" ht="49.15" customHeight="1">
      <c r="A280" s="36"/>
      <c r="B280" s="37"/>
      <c r="C280" s="176" t="s">
        <v>497</v>
      </c>
      <c r="D280" s="176" t="s">
        <v>141</v>
      </c>
      <c r="E280" s="177" t="s">
        <v>498</v>
      </c>
      <c r="F280" s="178" t="s">
        <v>499</v>
      </c>
      <c r="G280" s="179" t="s">
        <v>327</v>
      </c>
      <c r="H280" s="239"/>
      <c r="I280" s="181"/>
      <c r="J280" s="182">
        <f>ROUND(I280*H280,2)</f>
        <v>0</v>
      </c>
      <c r="K280" s="183"/>
      <c r="L280" s="41"/>
      <c r="M280" s="184" t="s">
        <v>39</v>
      </c>
      <c r="N280" s="185" t="s">
        <v>51</v>
      </c>
      <c r="O280" s="66"/>
      <c r="P280" s="186">
        <f>O280*H280</f>
        <v>0</v>
      </c>
      <c r="Q280" s="186">
        <v>0</v>
      </c>
      <c r="R280" s="186">
        <f>Q280*H280</f>
        <v>0</v>
      </c>
      <c r="S280" s="186">
        <v>0</v>
      </c>
      <c r="T280" s="187">
        <f>S280*H280</f>
        <v>0</v>
      </c>
      <c r="U280" s="36"/>
      <c r="V280" s="36"/>
      <c r="W280" s="36"/>
      <c r="X280" s="36"/>
      <c r="Y280" s="36"/>
      <c r="Z280" s="36"/>
      <c r="AA280" s="36"/>
      <c r="AB280" s="36"/>
      <c r="AC280" s="36"/>
      <c r="AD280" s="36"/>
      <c r="AE280" s="36"/>
      <c r="AR280" s="188" t="s">
        <v>217</v>
      </c>
      <c r="AT280" s="188" t="s">
        <v>141</v>
      </c>
      <c r="AU280" s="188" t="s">
        <v>89</v>
      </c>
      <c r="AY280" s="18" t="s">
        <v>138</v>
      </c>
      <c r="BE280" s="189">
        <f>IF(N280="základní",J280,0)</f>
        <v>0</v>
      </c>
      <c r="BF280" s="189">
        <f>IF(N280="snížená",J280,0)</f>
        <v>0</v>
      </c>
      <c r="BG280" s="189">
        <f>IF(N280="zákl. přenesená",J280,0)</f>
        <v>0</v>
      </c>
      <c r="BH280" s="189">
        <f>IF(N280="sníž. přenesená",J280,0)</f>
        <v>0</v>
      </c>
      <c r="BI280" s="189">
        <f>IF(N280="nulová",J280,0)</f>
        <v>0</v>
      </c>
      <c r="BJ280" s="18" t="s">
        <v>21</v>
      </c>
      <c r="BK280" s="189">
        <f>ROUND(I280*H280,2)</f>
        <v>0</v>
      </c>
      <c r="BL280" s="18" t="s">
        <v>217</v>
      </c>
      <c r="BM280" s="188" t="s">
        <v>500</v>
      </c>
    </row>
    <row r="281" spans="1:65" s="2" customFormat="1" ht="11.25">
      <c r="A281" s="36"/>
      <c r="B281" s="37"/>
      <c r="C281" s="38"/>
      <c r="D281" s="213" t="s">
        <v>177</v>
      </c>
      <c r="E281" s="38"/>
      <c r="F281" s="214" t="s">
        <v>501</v>
      </c>
      <c r="G281" s="38"/>
      <c r="H281" s="38"/>
      <c r="I281" s="215"/>
      <c r="J281" s="38"/>
      <c r="K281" s="38"/>
      <c r="L281" s="41"/>
      <c r="M281" s="216"/>
      <c r="N281" s="217"/>
      <c r="O281" s="66"/>
      <c r="P281" s="66"/>
      <c r="Q281" s="66"/>
      <c r="R281" s="66"/>
      <c r="S281" s="66"/>
      <c r="T281" s="67"/>
      <c r="U281" s="36"/>
      <c r="V281" s="36"/>
      <c r="W281" s="36"/>
      <c r="X281" s="36"/>
      <c r="Y281" s="36"/>
      <c r="Z281" s="36"/>
      <c r="AA281" s="36"/>
      <c r="AB281" s="36"/>
      <c r="AC281" s="36"/>
      <c r="AD281" s="36"/>
      <c r="AE281" s="36"/>
      <c r="AT281" s="18" t="s">
        <v>177</v>
      </c>
      <c r="AU281" s="18" t="s">
        <v>89</v>
      </c>
    </row>
    <row r="282" spans="1:65" s="12" customFormat="1" ht="22.9" customHeight="1">
      <c r="B282" s="160"/>
      <c r="C282" s="161"/>
      <c r="D282" s="162" t="s">
        <v>79</v>
      </c>
      <c r="E282" s="174" t="s">
        <v>502</v>
      </c>
      <c r="F282" s="174" t="s">
        <v>503</v>
      </c>
      <c r="G282" s="161"/>
      <c r="H282" s="161"/>
      <c r="I282" s="164"/>
      <c r="J282" s="175">
        <f>BK282</f>
        <v>0</v>
      </c>
      <c r="K282" s="161"/>
      <c r="L282" s="166"/>
      <c r="M282" s="167"/>
      <c r="N282" s="168"/>
      <c r="O282" s="168"/>
      <c r="P282" s="169">
        <f>SUM(P283:P319)</f>
        <v>0</v>
      </c>
      <c r="Q282" s="168"/>
      <c r="R282" s="169">
        <f>SUM(R283:R319)</f>
        <v>0.53936839999999997</v>
      </c>
      <c r="S282" s="168"/>
      <c r="T282" s="170">
        <f>SUM(T283:T319)</f>
        <v>4.5287996799999997</v>
      </c>
      <c r="AR282" s="171" t="s">
        <v>89</v>
      </c>
      <c r="AT282" s="172" t="s">
        <v>79</v>
      </c>
      <c r="AU282" s="172" t="s">
        <v>21</v>
      </c>
      <c r="AY282" s="171" t="s">
        <v>138</v>
      </c>
      <c r="BK282" s="173">
        <f>SUM(BK283:BK319)</f>
        <v>0</v>
      </c>
    </row>
    <row r="283" spans="1:65" s="2" customFormat="1" ht="24.2" customHeight="1">
      <c r="A283" s="36"/>
      <c r="B283" s="37"/>
      <c r="C283" s="176" t="s">
        <v>504</v>
      </c>
      <c r="D283" s="176" t="s">
        <v>141</v>
      </c>
      <c r="E283" s="177" t="s">
        <v>505</v>
      </c>
      <c r="F283" s="178" t="s">
        <v>506</v>
      </c>
      <c r="G283" s="179" t="s">
        <v>278</v>
      </c>
      <c r="H283" s="180">
        <v>141.304</v>
      </c>
      <c r="I283" s="181"/>
      <c r="J283" s="182">
        <f>ROUND(I283*H283,2)</f>
        <v>0</v>
      </c>
      <c r="K283" s="183"/>
      <c r="L283" s="41"/>
      <c r="M283" s="184" t="s">
        <v>39</v>
      </c>
      <c r="N283" s="185" t="s">
        <v>51</v>
      </c>
      <c r="O283" s="66"/>
      <c r="P283" s="186">
        <f>O283*H283</f>
        <v>0</v>
      </c>
      <c r="Q283" s="186">
        <v>0</v>
      </c>
      <c r="R283" s="186">
        <f>Q283*H283</f>
        <v>0</v>
      </c>
      <c r="S283" s="186">
        <v>1.7600000000000001E-3</v>
      </c>
      <c r="T283" s="187">
        <f>S283*H283</f>
        <v>0.24869504000000001</v>
      </c>
      <c r="U283" s="36"/>
      <c r="V283" s="36"/>
      <c r="W283" s="36"/>
      <c r="X283" s="36"/>
      <c r="Y283" s="36"/>
      <c r="Z283" s="36"/>
      <c r="AA283" s="36"/>
      <c r="AB283" s="36"/>
      <c r="AC283" s="36"/>
      <c r="AD283" s="36"/>
      <c r="AE283" s="36"/>
      <c r="AR283" s="188" t="s">
        <v>217</v>
      </c>
      <c r="AT283" s="188" t="s">
        <v>141</v>
      </c>
      <c r="AU283" s="188" t="s">
        <v>89</v>
      </c>
      <c r="AY283" s="18" t="s">
        <v>138</v>
      </c>
      <c r="BE283" s="189">
        <f>IF(N283="základní",J283,0)</f>
        <v>0</v>
      </c>
      <c r="BF283" s="189">
        <f>IF(N283="snížená",J283,0)</f>
        <v>0</v>
      </c>
      <c r="BG283" s="189">
        <f>IF(N283="zákl. přenesená",J283,0)</f>
        <v>0</v>
      </c>
      <c r="BH283" s="189">
        <f>IF(N283="sníž. přenesená",J283,0)</f>
        <v>0</v>
      </c>
      <c r="BI283" s="189">
        <f>IF(N283="nulová",J283,0)</f>
        <v>0</v>
      </c>
      <c r="BJ283" s="18" t="s">
        <v>21</v>
      </c>
      <c r="BK283" s="189">
        <f>ROUND(I283*H283,2)</f>
        <v>0</v>
      </c>
      <c r="BL283" s="18" t="s">
        <v>217</v>
      </c>
      <c r="BM283" s="188" t="s">
        <v>507</v>
      </c>
    </row>
    <row r="284" spans="1:65" s="2" customFormat="1" ht="11.25">
      <c r="A284" s="36"/>
      <c r="B284" s="37"/>
      <c r="C284" s="38"/>
      <c r="D284" s="213" t="s">
        <v>177</v>
      </c>
      <c r="E284" s="38"/>
      <c r="F284" s="214" t="s">
        <v>508</v>
      </c>
      <c r="G284" s="38"/>
      <c r="H284" s="38"/>
      <c r="I284" s="215"/>
      <c r="J284" s="38"/>
      <c r="K284" s="38"/>
      <c r="L284" s="41"/>
      <c r="M284" s="216"/>
      <c r="N284" s="217"/>
      <c r="O284" s="66"/>
      <c r="P284" s="66"/>
      <c r="Q284" s="66"/>
      <c r="R284" s="66"/>
      <c r="S284" s="66"/>
      <c r="T284" s="67"/>
      <c r="U284" s="36"/>
      <c r="V284" s="36"/>
      <c r="W284" s="36"/>
      <c r="X284" s="36"/>
      <c r="Y284" s="36"/>
      <c r="Z284" s="36"/>
      <c r="AA284" s="36"/>
      <c r="AB284" s="36"/>
      <c r="AC284" s="36"/>
      <c r="AD284" s="36"/>
      <c r="AE284" s="36"/>
      <c r="AT284" s="18" t="s">
        <v>177</v>
      </c>
      <c r="AU284" s="18" t="s">
        <v>89</v>
      </c>
    </row>
    <row r="285" spans="1:65" s="13" customFormat="1" ht="11.25">
      <c r="B285" s="190"/>
      <c r="C285" s="191"/>
      <c r="D285" s="192" t="s">
        <v>150</v>
      </c>
      <c r="E285" s="193" t="s">
        <v>39</v>
      </c>
      <c r="F285" s="194" t="s">
        <v>509</v>
      </c>
      <c r="G285" s="191"/>
      <c r="H285" s="195">
        <v>141.304</v>
      </c>
      <c r="I285" s="196"/>
      <c r="J285" s="191"/>
      <c r="K285" s="191"/>
      <c r="L285" s="197"/>
      <c r="M285" s="198"/>
      <c r="N285" s="199"/>
      <c r="O285" s="199"/>
      <c r="P285" s="199"/>
      <c r="Q285" s="199"/>
      <c r="R285" s="199"/>
      <c r="S285" s="199"/>
      <c r="T285" s="200"/>
      <c r="AT285" s="201" t="s">
        <v>150</v>
      </c>
      <c r="AU285" s="201" t="s">
        <v>89</v>
      </c>
      <c r="AV285" s="13" t="s">
        <v>89</v>
      </c>
      <c r="AW285" s="13" t="s">
        <v>41</v>
      </c>
      <c r="AX285" s="13" t="s">
        <v>21</v>
      </c>
      <c r="AY285" s="201" t="s">
        <v>138</v>
      </c>
    </row>
    <row r="286" spans="1:65" s="2" customFormat="1" ht="24.2" customHeight="1">
      <c r="A286" s="36"/>
      <c r="B286" s="37"/>
      <c r="C286" s="176" t="s">
        <v>510</v>
      </c>
      <c r="D286" s="176" t="s">
        <v>141</v>
      </c>
      <c r="E286" s="177" t="s">
        <v>511</v>
      </c>
      <c r="F286" s="178" t="s">
        <v>512</v>
      </c>
      <c r="G286" s="179" t="s">
        <v>148</v>
      </c>
      <c r="H286" s="180">
        <v>642.02599999999995</v>
      </c>
      <c r="I286" s="181"/>
      <c r="J286" s="182">
        <f>ROUND(I286*H286,2)</f>
        <v>0</v>
      </c>
      <c r="K286" s="183"/>
      <c r="L286" s="41"/>
      <c r="M286" s="184" t="s">
        <v>39</v>
      </c>
      <c r="N286" s="185" t="s">
        <v>51</v>
      </c>
      <c r="O286" s="66"/>
      <c r="P286" s="186">
        <f>O286*H286</f>
        <v>0</v>
      </c>
      <c r="Q286" s="186">
        <v>0</v>
      </c>
      <c r="R286" s="186">
        <f>Q286*H286</f>
        <v>0</v>
      </c>
      <c r="S286" s="186">
        <v>5.94E-3</v>
      </c>
      <c r="T286" s="187">
        <f>S286*H286</f>
        <v>3.8136344399999995</v>
      </c>
      <c r="U286" s="36"/>
      <c r="V286" s="36"/>
      <c r="W286" s="36"/>
      <c r="X286" s="36"/>
      <c r="Y286" s="36"/>
      <c r="Z286" s="36"/>
      <c r="AA286" s="36"/>
      <c r="AB286" s="36"/>
      <c r="AC286" s="36"/>
      <c r="AD286" s="36"/>
      <c r="AE286" s="36"/>
      <c r="AR286" s="188" t="s">
        <v>217</v>
      </c>
      <c r="AT286" s="188" t="s">
        <v>141</v>
      </c>
      <c r="AU286" s="188" t="s">
        <v>89</v>
      </c>
      <c r="AY286" s="18" t="s">
        <v>138</v>
      </c>
      <c r="BE286" s="189">
        <f>IF(N286="základní",J286,0)</f>
        <v>0</v>
      </c>
      <c r="BF286" s="189">
        <f>IF(N286="snížená",J286,0)</f>
        <v>0</v>
      </c>
      <c r="BG286" s="189">
        <f>IF(N286="zákl. přenesená",J286,0)</f>
        <v>0</v>
      </c>
      <c r="BH286" s="189">
        <f>IF(N286="sníž. přenesená",J286,0)</f>
        <v>0</v>
      </c>
      <c r="BI286" s="189">
        <f>IF(N286="nulová",J286,0)</f>
        <v>0</v>
      </c>
      <c r="BJ286" s="18" t="s">
        <v>21</v>
      </c>
      <c r="BK286" s="189">
        <f>ROUND(I286*H286,2)</f>
        <v>0</v>
      </c>
      <c r="BL286" s="18" t="s">
        <v>217</v>
      </c>
      <c r="BM286" s="188" t="s">
        <v>513</v>
      </c>
    </row>
    <row r="287" spans="1:65" s="2" customFormat="1" ht="11.25">
      <c r="A287" s="36"/>
      <c r="B287" s="37"/>
      <c r="C287" s="38"/>
      <c r="D287" s="213" t="s">
        <v>177</v>
      </c>
      <c r="E287" s="38"/>
      <c r="F287" s="214" t="s">
        <v>514</v>
      </c>
      <c r="G287" s="38"/>
      <c r="H287" s="38"/>
      <c r="I287" s="215"/>
      <c r="J287" s="38"/>
      <c r="K287" s="38"/>
      <c r="L287" s="41"/>
      <c r="M287" s="216"/>
      <c r="N287" s="217"/>
      <c r="O287" s="66"/>
      <c r="P287" s="66"/>
      <c r="Q287" s="66"/>
      <c r="R287" s="66"/>
      <c r="S287" s="66"/>
      <c r="T287" s="67"/>
      <c r="U287" s="36"/>
      <c r="V287" s="36"/>
      <c r="W287" s="36"/>
      <c r="X287" s="36"/>
      <c r="Y287" s="36"/>
      <c r="Z287" s="36"/>
      <c r="AA287" s="36"/>
      <c r="AB287" s="36"/>
      <c r="AC287" s="36"/>
      <c r="AD287" s="36"/>
      <c r="AE287" s="36"/>
      <c r="AT287" s="18" t="s">
        <v>177</v>
      </c>
      <c r="AU287" s="18" t="s">
        <v>89</v>
      </c>
    </row>
    <row r="288" spans="1:65" s="13" customFormat="1" ht="11.25">
      <c r="B288" s="190"/>
      <c r="C288" s="191"/>
      <c r="D288" s="192" t="s">
        <v>150</v>
      </c>
      <c r="E288" s="193" t="s">
        <v>39</v>
      </c>
      <c r="F288" s="194" t="s">
        <v>515</v>
      </c>
      <c r="G288" s="191"/>
      <c r="H288" s="195">
        <v>642.02599999999995</v>
      </c>
      <c r="I288" s="196"/>
      <c r="J288" s="191"/>
      <c r="K288" s="191"/>
      <c r="L288" s="197"/>
      <c r="M288" s="198"/>
      <c r="N288" s="199"/>
      <c r="O288" s="199"/>
      <c r="P288" s="199"/>
      <c r="Q288" s="199"/>
      <c r="R288" s="199"/>
      <c r="S288" s="199"/>
      <c r="T288" s="200"/>
      <c r="AT288" s="201" t="s">
        <v>150</v>
      </c>
      <c r="AU288" s="201" t="s">
        <v>89</v>
      </c>
      <c r="AV288" s="13" t="s">
        <v>89</v>
      </c>
      <c r="AW288" s="13" t="s">
        <v>41</v>
      </c>
      <c r="AX288" s="13" t="s">
        <v>80</v>
      </c>
      <c r="AY288" s="201" t="s">
        <v>138</v>
      </c>
    </row>
    <row r="289" spans="1:65" s="14" customFormat="1" ht="11.25">
      <c r="B289" s="202"/>
      <c r="C289" s="203"/>
      <c r="D289" s="192" t="s">
        <v>150</v>
      </c>
      <c r="E289" s="204" t="s">
        <v>39</v>
      </c>
      <c r="F289" s="205" t="s">
        <v>152</v>
      </c>
      <c r="G289" s="203"/>
      <c r="H289" s="206">
        <v>642.02599999999995</v>
      </c>
      <c r="I289" s="207"/>
      <c r="J289" s="203"/>
      <c r="K289" s="203"/>
      <c r="L289" s="208"/>
      <c r="M289" s="209"/>
      <c r="N289" s="210"/>
      <c r="O289" s="210"/>
      <c r="P289" s="210"/>
      <c r="Q289" s="210"/>
      <c r="R289" s="210"/>
      <c r="S289" s="210"/>
      <c r="T289" s="211"/>
      <c r="AT289" s="212" t="s">
        <v>150</v>
      </c>
      <c r="AU289" s="212" t="s">
        <v>89</v>
      </c>
      <c r="AV289" s="14" t="s">
        <v>139</v>
      </c>
      <c r="AW289" s="14" t="s">
        <v>41</v>
      </c>
      <c r="AX289" s="14" t="s">
        <v>21</v>
      </c>
      <c r="AY289" s="212" t="s">
        <v>138</v>
      </c>
    </row>
    <row r="290" spans="1:65" s="2" customFormat="1" ht="21.75" customHeight="1">
      <c r="A290" s="36"/>
      <c r="B290" s="37"/>
      <c r="C290" s="176" t="s">
        <v>516</v>
      </c>
      <c r="D290" s="176" t="s">
        <v>141</v>
      </c>
      <c r="E290" s="177" t="s">
        <v>517</v>
      </c>
      <c r="F290" s="178" t="s">
        <v>518</v>
      </c>
      <c r="G290" s="179" t="s">
        <v>278</v>
      </c>
      <c r="H290" s="180">
        <v>80.804000000000002</v>
      </c>
      <c r="I290" s="181"/>
      <c r="J290" s="182">
        <f>ROUND(I290*H290,2)</f>
        <v>0</v>
      </c>
      <c r="K290" s="183"/>
      <c r="L290" s="41"/>
      <c r="M290" s="184" t="s">
        <v>39</v>
      </c>
      <c r="N290" s="185" t="s">
        <v>51</v>
      </c>
      <c r="O290" s="66"/>
      <c r="P290" s="186">
        <f>O290*H290</f>
        <v>0</v>
      </c>
      <c r="Q290" s="186">
        <v>0</v>
      </c>
      <c r="R290" s="186">
        <f>Q290*H290</f>
        <v>0</v>
      </c>
      <c r="S290" s="186">
        <v>1.6999999999999999E-3</v>
      </c>
      <c r="T290" s="187">
        <f>S290*H290</f>
        <v>0.13736679999999998</v>
      </c>
      <c r="U290" s="36"/>
      <c r="V290" s="36"/>
      <c r="W290" s="36"/>
      <c r="X290" s="36"/>
      <c r="Y290" s="36"/>
      <c r="Z290" s="36"/>
      <c r="AA290" s="36"/>
      <c r="AB290" s="36"/>
      <c r="AC290" s="36"/>
      <c r="AD290" s="36"/>
      <c r="AE290" s="36"/>
      <c r="AR290" s="188" t="s">
        <v>217</v>
      </c>
      <c r="AT290" s="188" t="s">
        <v>141</v>
      </c>
      <c r="AU290" s="188" t="s">
        <v>89</v>
      </c>
      <c r="AY290" s="18" t="s">
        <v>138</v>
      </c>
      <c r="BE290" s="189">
        <f>IF(N290="základní",J290,0)</f>
        <v>0</v>
      </c>
      <c r="BF290" s="189">
        <f>IF(N290="snížená",J290,0)</f>
        <v>0</v>
      </c>
      <c r="BG290" s="189">
        <f>IF(N290="zákl. přenesená",J290,0)</f>
        <v>0</v>
      </c>
      <c r="BH290" s="189">
        <f>IF(N290="sníž. přenesená",J290,0)</f>
        <v>0</v>
      </c>
      <c r="BI290" s="189">
        <f>IF(N290="nulová",J290,0)</f>
        <v>0</v>
      </c>
      <c r="BJ290" s="18" t="s">
        <v>21</v>
      </c>
      <c r="BK290" s="189">
        <f>ROUND(I290*H290,2)</f>
        <v>0</v>
      </c>
      <c r="BL290" s="18" t="s">
        <v>217</v>
      </c>
      <c r="BM290" s="188" t="s">
        <v>519</v>
      </c>
    </row>
    <row r="291" spans="1:65" s="2" customFormat="1" ht="11.25">
      <c r="A291" s="36"/>
      <c r="B291" s="37"/>
      <c r="C291" s="38"/>
      <c r="D291" s="213" t="s">
        <v>177</v>
      </c>
      <c r="E291" s="38"/>
      <c r="F291" s="214" t="s">
        <v>520</v>
      </c>
      <c r="G291" s="38"/>
      <c r="H291" s="38"/>
      <c r="I291" s="215"/>
      <c r="J291" s="38"/>
      <c r="K291" s="38"/>
      <c r="L291" s="41"/>
      <c r="M291" s="216"/>
      <c r="N291" s="217"/>
      <c r="O291" s="66"/>
      <c r="P291" s="66"/>
      <c r="Q291" s="66"/>
      <c r="R291" s="66"/>
      <c r="S291" s="66"/>
      <c r="T291" s="67"/>
      <c r="U291" s="36"/>
      <c r="V291" s="36"/>
      <c r="W291" s="36"/>
      <c r="X291" s="36"/>
      <c r="Y291" s="36"/>
      <c r="Z291" s="36"/>
      <c r="AA291" s="36"/>
      <c r="AB291" s="36"/>
      <c r="AC291" s="36"/>
      <c r="AD291" s="36"/>
      <c r="AE291" s="36"/>
      <c r="AT291" s="18" t="s">
        <v>177</v>
      </c>
      <c r="AU291" s="18" t="s">
        <v>89</v>
      </c>
    </row>
    <row r="292" spans="1:65" s="13" customFormat="1" ht="11.25">
      <c r="B292" s="190"/>
      <c r="C292" s="191"/>
      <c r="D292" s="192" t="s">
        <v>150</v>
      </c>
      <c r="E292" s="193" t="s">
        <v>39</v>
      </c>
      <c r="F292" s="194" t="s">
        <v>521</v>
      </c>
      <c r="G292" s="191"/>
      <c r="H292" s="195">
        <v>80.804000000000002</v>
      </c>
      <c r="I292" s="196"/>
      <c r="J292" s="191"/>
      <c r="K292" s="191"/>
      <c r="L292" s="197"/>
      <c r="M292" s="198"/>
      <c r="N292" s="199"/>
      <c r="O292" s="199"/>
      <c r="P292" s="199"/>
      <c r="Q292" s="199"/>
      <c r="R292" s="199"/>
      <c r="S292" s="199"/>
      <c r="T292" s="200"/>
      <c r="AT292" s="201" t="s">
        <v>150</v>
      </c>
      <c r="AU292" s="201" t="s">
        <v>89</v>
      </c>
      <c r="AV292" s="13" t="s">
        <v>89</v>
      </c>
      <c r="AW292" s="13" t="s">
        <v>41</v>
      </c>
      <c r="AX292" s="13" t="s">
        <v>21</v>
      </c>
      <c r="AY292" s="201" t="s">
        <v>138</v>
      </c>
    </row>
    <row r="293" spans="1:65" s="2" customFormat="1" ht="24.2" customHeight="1">
      <c r="A293" s="36"/>
      <c r="B293" s="37"/>
      <c r="C293" s="176" t="s">
        <v>522</v>
      </c>
      <c r="D293" s="176" t="s">
        <v>141</v>
      </c>
      <c r="E293" s="177" t="s">
        <v>523</v>
      </c>
      <c r="F293" s="178" t="s">
        <v>524</v>
      </c>
      <c r="G293" s="179" t="s">
        <v>166</v>
      </c>
      <c r="H293" s="180">
        <v>10</v>
      </c>
      <c r="I293" s="181"/>
      <c r="J293" s="182">
        <f>ROUND(I293*H293,2)</f>
        <v>0</v>
      </c>
      <c r="K293" s="183"/>
      <c r="L293" s="41"/>
      <c r="M293" s="184" t="s">
        <v>39</v>
      </c>
      <c r="N293" s="185" t="s">
        <v>51</v>
      </c>
      <c r="O293" s="66"/>
      <c r="P293" s="186">
        <f>O293*H293</f>
        <v>0</v>
      </c>
      <c r="Q293" s="186">
        <v>0</v>
      </c>
      <c r="R293" s="186">
        <f>Q293*H293</f>
        <v>0</v>
      </c>
      <c r="S293" s="186">
        <v>9.0600000000000003E-3</v>
      </c>
      <c r="T293" s="187">
        <f>S293*H293</f>
        <v>9.06E-2</v>
      </c>
      <c r="U293" s="36"/>
      <c r="V293" s="36"/>
      <c r="W293" s="36"/>
      <c r="X293" s="36"/>
      <c r="Y293" s="36"/>
      <c r="Z293" s="36"/>
      <c r="AA293" s="36"/>
      <c r="AB293" s="36"/>
      <c r="AC293" s="36"/>
      <c r="AD293" s="36"/>
      <c r="AE293" s="36"/>
      <c r="AR293" s="188" t="s">
        <v>217</v>
      </c>
      <c r="AT293" s="188" t="s">
        <v>141</v>
      </c>
      <c r="AU293" s="188" t="s">
        <v>89</v>
      </c>
      <c r="AY293" s="18" t="s">
        <v>138</v>
      </c>
      <c r="BE293" s="189">
        <f>IF(N293="základní",J293,0)</f>
        <v>0</v>
      </c>
      <c r="BF293" s="189">
        <f>IF(N293="snížená",J293,0)</f>
        <v>0</v>
      </c>
      <c r="BG293" s="189">
        <f>IF(N293="zákl. přenesená",J293,0)</f>
        <v>0</v>
      </c>
      <c r="BH293" s="189">
        <f>IF(N293="sníž. přenesená",J293,0)</f>
        <v>0</v>
      </c>
      <c r="BI293" s="189">
        <f>IF(N293="nulová",J293,0)</f>
        <v>0</v>
      </c>
      <c r="BJ293" s="18" t="s">
        <v>21</v>
      </c>
      <c r="BK293" s="189">
        <f>ROUND(I293*H293,2)</f>
        <v>0</v>
      </c>
      <c r="BL293" s="18" t="s">
        <v>217</v>
      </c>
      <c r="BM293" s="188" t="s">
        <v>525</v>
      </c>
    </row>
    <row r="294" spans="1:65" s="2" customFormat="1" ht="11.25">
      <c r="A294" s="36"/>
      <c r="B294" s="37"/>
      <c r="C294" s="38"/>
      <c r="D294" s="213" t="s">
        <v>177</v>
      </c>
      <c r="E294" s="38"/>
      <c r="F294" s="214" t="s">
        <v>526</v>
      </c>
      <c r="G294" s="38"/>
      <c r="H294" s="38"/>
      <c r="I294" s="215"/>
      <c r="J294" s="38"/>
      <c r="K294" s="38"/>
      <c r="L294" s="41"/>
      <c r="M294" s="216"/>
      <c r="N294" s="217"/>
      <c r="O294" s="66"/>
      <c r="P294" s="66"/>
      <c r="Q294" s="66"/>
      <c r="R294" s="66"/>
      <c r="S294" s="66"/>
      <c r="T294" s="67"/>
      <c r="U294" s="36"/>
      <c r="V294" s="36"/>
      <c r="W294" s="36"/>
      <c r="X294" s="36"/>
      <c r="Y294" s="36"/>
      <c r="Z294" s="36"/>
      <c r="AA294" s="36"/>
      <c r="AB294" s="36"/>
      <c r="AC294" s="36"/>
      <c r="AD294" s="36"/>
      <c r="AE294" s="36"/>
      <c r="AT294" s="18" t="s">
        <v>177</v>
      </c>
      <c r="AU294" s="18" t="s">
        <v>89</v>
      </c>
    </row>
    <row r="295" spans="1:65" s="13" customFormat="1" ht="11.25">
      <c r="B295" s="190"/>
      <c r="C295" s="191"/>
      <c r="D295" s="192" t="s">
        <v>150</v>
      </c>
      <c r="E295" s="193" t="s">
        <v>39</v>
      </c>
      <c r="F295" s="194" t="s">
        <v>527</v>
      </c>
      <c r="G295" s="191"/>
      <c r="H295" s="195">
        <v>1</v>
      </c>
      <c r="I295" s="196"/>
      <c r="J295" s="191"/>
      <c r="K295" s="191"/>
      <c r="L295" s="197"/>
      <c r="M295" s="198"/>
      <c r="N295" s="199"/>
      <c r="O295" s="199"/>
      <c r="P295" s="199"/>
      <c r="Q295" s="199"/>
      <c r="R295" s="199"/>
      <c r="S295" s="199"/>
      <c r="T295" s="200"/>
      <c r="AT295" s="201" t="s">
        <v>150</v>
      </c>
      <c r="AU295" s="201" t="s">
        <v>89</v>
      </c>
      <c r="AV295" s="13" t="s">
        <v>89</v>
      </c>
      <c r="AW295" s="13" t="s">
        <v>41</v>
      </c>
      <c r="AX295" s="13" t="s">
        <v>80</v>
      </c>
      <c r="AY295" s="201" t="s">
        <v>138</v>
      </c>
    </row>
    <row r="296" spans="1:65" s="13" customFormat="1" ht="11.25">
      <c r="B296" s="190"/>
      <c r="C296" s="191"/>
      <c r="D296" s="192" t="s">
        <v>150</v>
      </c>
      <c r="E296" s="193" t="s">
        <v>39</v>
      </c>
      <c r="F296" s="194" t="s">
        <v>528</v>
      </c>
      <c r="G296" s="191"/>
      <c r="H296" s="195">
        <v>9</v>
      </c>
      <c r="I296" s="196"/>
      <c r="J296" s="191"/>
      <c r="K296" s="191"/>
      <c r="L296" s="197"/>
      <c r="M296" s="198"/>
      <c r="N296" s="199"/>
      <c r="O296" s="199"/>
      <c r="P296" s="199"/>
      <c r="Q296" s="199"/>
      <c r="R296" s="199"/>
      <c r="S296" s="199"/>
      <c r="T296" s="200"/>
      <c r="AT296" s="201" t="s">
        <v>150</v>
      </c>
      <c r="AU296" s="201" t="s">
        <v>89</v>
      </c>
      <c r="AV296" s="13" t="s">
        <v>89</v>
      </c>
      <c r="AW296" s="13" t="s">
        <v>41</v>
      </c>
      <c r="AX296" s="13" t="s">
        <v>80</v>
      </c>
      <c r="AY296" s="201" t="s">
        <v>138</v>
      </c>
    </row>
    <row r="297" spans="1:65" s="14" customFormat="1" ht="11.25">
      <c r="B297" s="202"/>
      <c r="C297" s="203"/>
      <c r="D297" s="192" t="s">
        <v>150</v>
      </c>
      <c r="E297" s="204" t="s">
        <v>39</v>
      </c>
      <c r="F297" s="205" t="s">
        <v>152</v>
      </c>
      <c r="G297" s="203"/>
      <c r="H297" s="206">
        <v>10</v>
      </c>
      <c r="I297" s="207"/>
      <c r="J297" s="203"/>
      <c r="K297" s="203"/>
      <c r="L297" s="208"/>
      <c r="M297" s="209"/>
      <c r="N297" s="210"/>
      <c r="O297" s="210"/>
      <c r="P297" s="210"/>
      <c r="Q297" s="210"/>
      <c r="R297" s="210"/>
      <c r="S297" s="210"/>
      <c r="T297" s="211"/>
      <c r="AT297" s="212" t="s">
        <v>150</v>
      </c>
      <c r="AU297" s="212" t="s">
        <v>89</v>
      </c>
      <c r="AV297" s="14" t="s">
        <v>139</v>
      </c>
      <c r="AW297" s="14" t="s">
        <v>41</v>
      </c>
      <c r="AX297" s="14" t="s">
        <v>21</v>
      </c>
      <c r="AY297" s="212" t="s">
        <v>138</v>
      </c>
    </row>
    <row r="298" spans="1:65" s="2" customFormat="1" ht="16.5" customHeight="1">
      <c r="A298" s="36"/>
      <c r="B298" s="37"/>
      <c r="C298" s="176" t="s">
        <v>529</v>
      </c>
      <c r="D298" s="176" t="s">
        <v>141</v>
      </c>
      <c r="E298" s="177" t="s">
        <v>530</v>
      </c>
      <c r="F298" s="178" t="s">
        <v>531</v>
      </c>
      <c r="G298" s="179" t="s">
        <v>278</v>
      </c>
      <c r="H298" s="180">
        <v>60.5</v>
      </c>
      <c r="I298" s="181"/>
      <c r="J298" s="182">
        <f>ROUND(I298*H298,2)</f>
        <v>0</v>
      </c>
      <c r="K298" s="183"/>
      <c r="L298" s="41"/>
      <c r="M298" s="184" t="s">
        <v>39</v>
      </c>
      <c r="N298" s="185" t="s">
        <v>51</v>
      </c>
      <c r="O298" s="66"/>
      <c r="P298" s="186">
        <f>O298*H298</f>
        <v>0</v>
      </c>
      <c r="Q298" s="186">
        <v>0</v>
      </c>
      <c r="R298" s="186">
        <f>Q298*H298</f>
        <v>0</v>
      </c>
      <c r="S298" s="186">
        <v>2.5999999999999999E-3</v>
      </c>
      <c r="T298" s="187">
        <f>S298*H298</f>
        <v>0.1573</v>
      </c>
      <c r="U298" s="36"/>
      <c r="V298" s="36"/>
      <c r="W298" s="36"/>
      <c r="X298" s="36"/>
      <c r="Y298" s="36"/>
      <c r="Z298" s="36"/>
      <c r="AA298" s="36"/>
      <c r="AB298" s="36"/>
      <c r="AC298" s="36"/>
      <c r="AD298" s="36"/>
      <c r="AE298" s="36"/>
      <c r="AR298" s="188" t="s">
        <v>217</v>
      </c>
      <c r="AT298" s="188" t="s">
        <v>141</v>
      </c>
      <c r="AU298" s="188" t="s">
        <v>89</v>
      </c>
      <c r="AY298" s="18" t="s">
        <v>138</v>
      </c>
      <c r="BE298" s="189">
        <f>IF(N298="základní",J298,0)</f>
        <v>0</v>
      </c>
      <c r="BF298" s="189">
        <f>IF(N298="snížená",J298,0)</f>
        <v>0</v>
      </c>
      <c r="BG298" s="189">
        <f>IF(N298="zákl. přenesená",J298,0)</f>
        <v>0</v>
      </c>
      <c r="BH298" s="189">
        <f>IF(N298="sníž. přenesená",J298,0)</f>
        <v>0</v>
      </c>
      <c r="BI298" s="189">
        <f>IF(N298="nulová",J298,0)</f>
        <v>0</v>
      </c>
      <c r="BJ298" s="18" t="s">
        <v>21</v>
      </c>
      <c r="BK298" s="189">
        <f>ROUND(I298*H298,2)</f>
        <v>0</v>
      </c>
      <c r="BL298" s="18" t="s">
        <v>217</v>
      </c>
      <c r="BM298" s="188" t="s">
        <v>532</v>
      </c>
    </row>
    <row r="299" spans="1:65" s="2" customFormat="1" ht="16.5" customHeight="1">
      <c r="A299" s="36"/>
      <c r="B299" s="37"/>
      <c r="C299" s="176" t="s">
        <v>533</v>
      </c>
      <c r="D299" s="176" t="s">
        <v>141</v>
      </c>
      <c r="E299" s="177" t="s">
        <v>534</v>
      </c>
      <c r="F299" s="178" t="s">
        <v>535</v>
      </c>
      <c r="G299" s="179" t="s">
        <v>278</v>
      </c>
      <c r="H299" s="180">
        <v>20.61</v>
      </c>
      <c r="I299" s="181"/>
      <c r="J299" s="182">
        <f>ROUND(I299*H299,2)</f>
        <v>0</v>
      </c>
      <c r="K299" s="183"/>
      <c r="L299" s="41"/>
      <c r="M299" s="184" t="s">
        <v>39</v>
      </c>
      <c r="N299" s="185" t="s">
        <v>51</v>
      </c>
      <c r="O299" s="66"/>
      <c r="P299" s="186">
        <f>O299*H299</f>
        <v>0</v>
      </c>
      <c r="Q299" s="186">
        <v>0</v>
      </c>
      <c r="R299" s="186">
        <f>Q299*H299</f>
        <v>0</v>
      </c>
      <c r="S299" s="186">
        <v>3.9399999999999999E-3</v>
      </c>
      <c r="T299" s="187">
        <f>S299*H299</f>
        <v>8.1203399999999995E-2</v>
      </c>
      <c r="U299" s="36"/>
      <c r="V299" s="36"/>
      <c r="W299" s="36"/>
      <c r="X299" s="36"/>
      <c r="Y299" s="36"/>
      <c r="Z299" s="36"/>
      <c r="AA299" s="36"/>
      <c r="AB299" s="36"/>
      <c r="AC299" s="36"/>
      <c r="AD299" s="36"/>
      <c r="AE299" s="36"/>
      <c r="AR299" s="188" t="s">
        <v>217</v>
      </c>
      <c r="AT299" s="188" t="s">
        <v>141</v>
      </c>
      <c r="AU299" s="188" t="s">
        <v>89</v>
      </c>
      <c r="AY299" s="18" t="s">
        <v>138</v>
      </c>
      <c r="BE299" s="189">
        <f>IF(N299="základní",J299,0)</f>
        <v>0</v>
      </c>
      <c r="BF299" s="189">
        <f>IF(N299="snížená",J299,0)</f>
        <v>0</v>
      </c>
      <c r="BG299" s="189">
        <f>IF(N299="zákl. přenesená",J299,0)</f>
        <v>0</v>
      </c>
      <c r="BH299" s="189">
        <f>IF(N299="sníž. přenesená",J299,0)</f>
        <v>0</v>
      </c>
      <c r="BI299" s="189">
        <f>IF(N299="nulová",J299,0)</f>
        <v>0</v>
      </c>
      <c r="BJ299" s="18" t="s">
        <v>21</v>
      </c>
      <c r="BK299" s="189">
        <f>ROUND(I299*H299,2)</f>
        <v>0</v>
      </c>
      <c r="BL299" s="18" t="s">
        <v>217</v>
      </c>
      <c r="BM299" s="188" t="s">
        <v>536</v>
      </c>
    </row>
    <row r="300" spans="1:65" s="13" customFormat="1" ht="11.25">
      <c r="B300" s="190"/>
      <c r="C300" s="191"/>
      <c r="D300" s="192" t="s">
        <v>150</v>
      </c>
      <c r="E300" s="193" t="s">
        <v>39</v>
      </c>
      <c r="F300" s="194" t="s">
        <v>537</v>
      </c>
      <c r="G300" s="191"/>
      <c r="H300" s="195">
        <v>20.61</v>
      </c>
      <c r="I300" s="196"/>
      <c r="J300" s="191"/>
      <c r="K300" s="191"/>
      <c r="L300" s="197"/>
      <c r="M300" s="198"/>
      <c r="N300" s="199"/>
      <c r="O300" s="199"/>
      <c r="P300" s="199"/>
      <c r="Q300" s="199"/>
      <c r="R300" s="199"/>
      <c r="S300" s="199"/>
      <c r="T300" s="200"/>
      <c r="AT300" s="201" t="s">
        <v>150</v>
      </c>
      <c r="AU300" s="201" t="s">
        <v>89</v>
      </c>
      <c r="AV300" s="13" t="s">
        <v>89</v>
      </c>
      <c r="AW300" s="13" t="s">
        <v>41</v>
      </c>
      <c r="AX300" s="13" t="s">
        <v>80</v>
      </c>
      <c r="AY300" s="201" t="s">
        <v>138</v>
      </c>
    </row>
    <row r="301" spans="1:65" s="14" customFormat="1" ht="11.25">
      <c r="B301" s="202"/>
      <c r="C301" s="203"/>
      <c r="D301" s="192" t="s">
        <v>150</v>
      </c>
      <c r="E301" s="204" t="s">
        <v>39</v>
      </c>
      <c r="F301" s="205" t="s">
        <v>152</v>
      </c>
      <c r="G301" s="203"/>
      <c r="H301" s="206">
        <v>20.61</v>
      </c>
      <c r="I301" s="207"/>
      <c r="J301" s="203"/>
      <c r="K301" s="203"/>
      <c r="L301" s="208"/>
      <c r="M301" s="209"/>
      <c r="N301" s="210"/>
      <c r="O301" s="210"/>
      <c r="P301" s="210"/>
      <c r="Q301" s="210"/>
      <c r="R301" s="210"/>
      <c r="S301" s="210"/>
      <c r="T301" s="211"/>
      <c r="AT301" s="212" t="s">
        <v>150</v>
      </c>
      <c r="AU301" s="212" t="s">
        <v>89</v>
      </c>
      <c r="AV301" s="14" t="s">
        <v>139</v>
      </c>
      <c r="AW301" s="14" t="s">
        <v>41</v>
      </c>
      <c r="AX301" s="14" t="s">
        <v>21</v>
      </c>
      <c r="AY301" s="212" t="s">
        <v>138</v>
      </c>
    </row>
    <row r="302" spans="1:65" s="2" customFormat="1" ht="24.2" customHeight="1">
      <c r="A302" s="36"/>
      <c r="B302" s="37"/>
      <c r="C302" s="176" t="s">
        <v>538</v>
      </c>
      <c r="D302" s="176" t="s">
        <v>141</v>
      </c>
      <c r="E302" s="177" t="s">
        <v>539</v>
      </c>
      <c r="F302" s="178" t="s">
        <v>540</v>
      </c>
      <c r="G302" s="179" t="s">
        <v>278</v>
      </c>
      <c r="H302" s="180">
        <v>201.78</v>
      </c>
      <c r="I302" s="181"/>
      <c r="J302" s="182">
        <f>ROUND(I302*H302,2)</f>
        <v>0</v>
      </c>
      <c r="K302" s="183"/>
      <c r="L302" s="41"/>
      <c r="M302" s="184" t="s">
        <v>39</v>
      </c>
      <c r="N302" s="185" t="s">
        <v>51</v>
      </c>
      <c r="O302" s="66"/>
      <c r="P302" s="186">
        <f>O302*H302</f>
        <v>0</v>
      </c>
      <c r="Q302" s="186">
        <v>1.3799999999999999E-3</v>
      </c>
      <c r="R302" s="186">
        <f>Q302*H302</f>
        <v>0.27845639999999999</v>
      </c>
      <c r="S302" s="186">
        <v>0</v>
      </c>
      <c r="T302" s="187">
        <f>S302*H302</f>
        <v>0</v>
      </c>
      <c r="U302" s="36"/>
      <c r="V302" s="36"/>
      <c r="W302" s="36"/>
      <c r="X302" s="36"/>
      <c r="Y302" s="36"/>
      <c r="Z302" s="36"/>
      <c r="AA302" s="36"/>
      <c r="AB302" s="36"/>
      <c r="AC302" s="36"/>
      <c r="AD302" s="36"/>
      <c r="AE302" s="36"/>
      <c r="AR302" s="188" t="s">
        <v>217</v>
      </c>
      <c r="AT302" s="188" t="s">
        <v>141</v>
      </c>
      <c r="AU302" s="188" t="s">
        <v>89</v>
      </c>
      <c r="AY302" s="18" t="s">
        <v>138</v>
      </c>
      <c r="BE302" s="189">
        <f>IF(N302="základní",J302,0)</f>
        <v>0</v>
      </c>
      <c r="BF302" s="189">
        <f>IF(N302="snížená",J302,0)</f>
        <v>0</v>
      </c>
      <c r="BG302" s="189">
        <f>IF(N302="zákl. přenesená",J302,0)</f>
        <v>0</v>
      </c>
      <c r="BH302" s="189">
        <f>IF(N302="sníž. přenesená",J302,0)</f>
        <v>0</v>
      </c>
      <c r="BI302" s="189">
        <f>IF(N302="nulová",J302,0)</f>
        <v>0</v>
      </c>
      <c r="BJ302" s="18" t="s">
        <v>21</v>
      </c>
      <c r="BK302" s="189">
        <f>ROUND(I302*H302,2)</f>
        <v>0</v>
      </c>
      <c r="BL302" s="18" t="s">
        <v>217</v>
      </c>
      <c r="BM302" s="188" t="s">
        <v>541</v>
      </c>
    </row>
    <row r="303" spans="1:65" s="2" customFormat="1" ht="11.25">
      <c r="A303" s="36"/>
      <c r="B303" s="37"/>
      <c r="C303" s="38"/>
      <c r="D303" s="213" t="s">
        <v>177</v>
      </c>
      <c r="E303" s="38"/>
      <c r="F303" s="214" t="s">
        <v>542</v>
      </c>
      <c r="G303" s="38"/>
      <c r="H303" s="38"/>
      <c r="I303" s="215"/>
      <c r="J303" s="38"/>
      <c r="K303" s="38"/>
      <c r="L303" s="41"/>
      <c r="M303" s="216"/>
      <c r="N303" s="217"/>
      <c r="O303" s="66"/>
      <c r="P303" s="66"/>
      <c r="Q303" s="66"/>
      <c r="R303" s="66"/>
      <c r="S303" s="66"/>
      <c r="T303" s="67"/>
      <c r="U303" s="36"/>
      <c r="V303" s="36"/>
      <c r="W303" s="36"/>
      <c r="X303" s="36"/>
      <c r="Y303" s="36"/>
      <c r="Z303" s="36"/>
      <c r="AA303" s="36"/>
      <c r="AB303" s="36"/>
      <c r="AC303" s="36"/>
      <c r="AD303" s="36"/>
      <c r="AE303" s="36"/>
      <c r="AT303" s="18" t="s">
        <v>177</v>
      </c>
      <c r="AU303" s="18" t="s">
        <v>89</v>
      </c>
    </row>
    <row r="304" spans="1:65" s="13" customFormat="1" ht="11.25">
      <c r="B304" s="190"/>
      <c r="C304" s="191"/>
      <c r="D304" s="192" t="s">
        <v>150</v>
      </c>
      <c r="E304" s="193" t="s">
        <v>39</v>
      </c>
      <c r="F304" s="194" t="s">
        <v>543</v>
      </c>
      <c r="G304" s="191"/>
      <c r="H304" s="195">
        <v>60.5</v>
      </c>
      <c r="I304" s="196"/>
      <c r="J304" s="191"/>
      <c r="K304" s="191"/>
      <c r="L304" s="197"/>
      <c r="M304" s="198"/>
      <c r="N304" s="199"/>
      <c r="O304" s="199"/>
      <c r="P304" s="199"/>
      <c r="Q304" s="199"/>
      <c r="R304" s="199"/>
      <c r="S304" s="199"/>
      <c r="T304" s="200"/>
      <c r="AT304" s="201" t="s">
        <v>150</v>
      </c>
      <c r="AU304" s="201" t="s">
        <v>89</v>
      </c>
      <c r="AV304" s="13" t="s">
        <v>89</v>
      </c>
      <c r="AW304" s="13" t="s">
        <v>41</v>
      </c>
      <c r="AX304" s="13" t="s">
        <v>80</v>
      </c>
      <c r="AY304" s="201" t="s">
        <v>138</v>
      </c>
    </row>
    <row r="305" spans="1:65" s="13" customFormat="1" ht="11.25">
      <c r="B305" s="190"/>
      <c r="C305" s="191"/>
      <c r="D305" s="192" t="s">
        <v>150</v>
      </c>
      <c r="E305" s="193" t="s">
        <v>39</v>
      </c>
      <c r="F305" s="194" t="s">
        <v>544</v>
      </c>
      <c r="G305" s="191"/>
      <c r="H305" s="195">
        <v>80.78</v>
      </c>
      <c r="I305" s="196"/>
      <c r="J305" s="191"/>
      <c r="K305" s="191"/>
      <c r="L305" s="197"/>
      <c r="M305" s="198"/>
      <c r="N305" s="199"/>
      <c r="O305" s="199"/>
      <c r="P305" s="199"/>
      <c r="Q305" s="199"/>
      <c r="R305" s="199"/>
      <c r="S305" s="199"/>
      <c r="T305" s="200"/>
      <c r="AT305" s="201" t="s">
        <v>150</v>
      </c>
      <c r="AU305" s="201" t="s">
        <v>89</v>
      </c>
      <c r="AV305" s="13" t="s">
        <v>89</v>
      </c>
      <c r="AW305" s="13" t="s">
        <v>41</v>
      </c>
      <c r="AX305" s="13" t="s">
        <v>80</v>
      </c>
      <c r="AY305" s="201" t="s">
        <v>138</v>
      </c>
    </row>
    <row r="306" spans="1:65" s="13" customFormat="1" ht="11.25">
      <c r="B306" s="190"/>
      <c r="C306" s="191"/>
      <c r="D306" s="192" t="s">
        <v>150</v>
      </c>
      <c r="E306" s="193" t="s">
        <v>39</v>
      </c>
      <c r="F306" s="194" t="s">
        <v>545</v>
      </c>
      <c r="G306" s="191"/>
      <c r="H306" s="195">
        <v>60.5</v>
      </c>
      <c r="I306" s="196"/>
      <c r="J306" s="191"/>
      <c r="K306" s="191"/>
      <c r="L306" s="197"/>
      <c r="M306" s="198"/>
      <c r="N306" s="199"/>
      <c r="O306" s="199"/>
      <c r="P306" s="199"/>
      <c r="Q306" s="199"/>
      <c r="R306" s="199"/>
      <c r="S306" s="199"/>
      <c r="T306" s="200"/>
      <c r="AT306" s="201" t="s">
        <v>150</v>
      </c>
      <c r="AU306" s="201" t="s">
        <v>89</v>
      </c>
      <c r="AV306" s="13" t="s">
        <v>89</v>
      </c>
      <c r="AW306" s="13" t="s">
        <v>41</v>
      </c>
      <c r="AX306" s="13" t="s">
        <v>80</v>
      </c>
      <c r="AY306" s="201" t="s">
        <v>138</v>
      </c>
    </row>
    <row r="307" spans="1:65" s="14" customFormat="1" ht="11.25">
      <c r="B307" s="202"/>
      <c r="C307" s="203"/>
      <c r="D307" s="192" t="s">
        <v>150</v>
      </c>
      <c r="E307" s="204" t="s">
        <v>39</v>
      </c>
      <c r="F307" s="205" t="s">
        <v>152</v>
      </c>
      <c r="G307" s="203"/>
      <c r="H307" s="206">
        <v>201.78</v>
      </c>
      <c r="I307" s="207"/>
      <c r="J307" s="203"/>
      <c r="K307" s="203"/>
      <c r="L307" s="208"/>
      <c r="M307" s="209"/>
      <c r="N307" s="210"/>
      <c r="O307" s="210"/>
      <c r="P307" s="210"/>
      <c r="Q307" s="210"/>
      <c r="R307" s="210"/>
      <c r="S307" s="210"/>
      <c r="T307" s="211"/>
      <c r="AT307" s="212" t="s">
        <v>150</v>
      </c>
      <c r="AU307" s="212" t="s">
        <v>89</v>
      </c>
      <c r="AV307" s="14" t="s">
        <v>139</v>
      </c>
      <c r="AW307" s="14" t="s">
        <v>41</v>
      </c>
      <c r="AX307" s="14" t="s">
        <v>21</v>
      </c>
      <c r="AY307" s="212" t="s">
        <v>138</v>
      </c>
    </row>
    <row r="308" spans="1:65" s="2" customFormat="1" ht="44.25" customHeight="1">
      <c r="A308" s="36"/>
      <c r="B308" s="37"/>
      <c r="C308" s="176" t="s">
        <v>546</v>
      </c>
      <c r="D308" s="176" t="s">
        <v>141</v>
      </c>
      <c r="E308" s="177" t="s">
        <v>547</v>
      </c>
      <c r="F308" s="178" t="s">
        <v>548</v>
      </c>
      <c r="G308" s="179" t="s">
        <v>278</v>
      </c>
      <c r="H308" s="180">
        <v>60.5</v>
      </c>
      <c r="I308" s="181"/>
      <c r="J308" s="182">
        <f>ROUND(I308*H308,2)</f>
        <v>0</v>
      </c>
      <c r="K308" s="183"/>
      <c r="L308" s="41"/>
      <c r="M308" s="184" t="s">
        <v>39</v>
      </c>
      <c r="N308" s="185" t="s">
        <v>51</v>
      </c>
      <c r="O308" s="66"/>
      <c r="P308" s="186">
        <f>O308*H308</f>
        <v>0</v>
      </c>
      <c r="Q308" s="186">
        <v>3.5200000000000001E-3</v>
      </c>
      <c r="R308" s="186">
        <f>Q308*H308</f>
        <v>0.21296000000000001</v>
      </c>
      <c r="S308" s="186">
        <v>0</v>
      </c>
      <c r="T308" s="187">
        <f>S308*H308</f>
        <v>0</v>
      </c>
      <c r="U308" s="36"/>
      <c r="V308" s="36"/>
      <c r="W308" s="36"/>
      <c r="X308" s="36"/>
      <c r="Y308" s="36"/>
      <c r="Z308" s="36"/>
      <c r="AA308" s="36"/>
      <c r="AB308" s="36"/>
      <c r="AC308" s="36"/>
      <c r="AD308" s="36"/>
      <c r="AE308" s="36"/>
      <c r="AR308" s="188" t="s">
        <v>217</v>
      </c>
      <c r="AT308" s="188" t="s">
        <v>141</v>
      </c>
      <c r="AU308" s="188" t="s">
        <v>89</v>
      </c>
      <c r="AY308" s="18" t="s">
        <v>138</v>
      </c>
      <c r="BE308" s="189">
        <f>IF(N308="základní",J308,0)</f>
        <v>0</v>
      </c>
      <c r="BF308" s="189">
        <f>IF(N308="snížená",J308,0)</f>
        <v>0</v>
      </c>
      <c r="BG308" s="189">
        <f>IF(N308="zákl. přenesená",J308,0)</f>
        <v>0</v>
      </c>
      <c r="BH308" s="189">
        <f>IF(N308="sníž. přenesená",J308,0)</f>
        <v>0</v>
      </c>
      <c r="BI308" s="189">
        <f>IF(N308="nulová",J308,0)</f>
        <v>0</v>
      </c>
      <c r="BJ308" s="18" t="s">
        <v>21</v>
      </c>
      <c r="BK308" s="189">
        <f>ROUND(I308*H308,2)</f>
        <v>0</v>
      </c>
      <c r="BL308" s="18" t="s">
        <v>217</v>
      </c>
      <c r="BM308" s="188" t="s">
        <v>549</v>
      </c>
    </row>
    <row r="309" spans="1:65" s="2" customFormat="1" ht="11.25">
      <c r="A309" s="36"/>
      <c r="B309" s="37"/>
      <c r="C309" s="38"/>
      <c r="D309" s="213" t="s">
        <v>177</v>
      </c>
      <c r="E309" s="38"/>
      <c r="F309" s="214" t="s">
        <v>550</v>
      </c>
      <c r="G309" s="38"/>
      <c r="H309" s="38"/>
      <c r="I309" s="215"/>
      <c r="J309" s="38"/>
      <c r="K309" s="38"/>
      <c r="L309" s="41"/>
      <c r="M309" s="216"/>
      <c r="N309" s="217"/>
      <c r="O309" s="66"/>
      <c r="P309" s="66"/>
      <c r="Q309" s="66"/>
      <c r="R309" s="66"/>
      <c r="S309" s="66"/>
      <c r="T309" s="67"/>
      <c r="U309" s="36"/>
      <c r="V309" s="36"/>
      <c r="W309" s="36"/>
      <c r="X309" s="36"/>
      <c r="Y309" s="36"/>
      <c r="Z309" s="36"/>
      <c r="AA309" s="36"/>
      <c r="AB309" s="36"/>
      <c r="AC309" s="36"/>
      <c r="AD309" s="36"/>
      <c r="AE309" s="36"/>
      <c r="AT309" s="18" t="s">
        <v>177</v>
      </c>
      <c r="AU309" s="18" t="s">
        <v>89</v>
      </c>
    </row>
    <row r="310" spans="1:65" s="2" customFormat="1" ht="24.2" customHeight="1">
      <c r="A310" s="36"/>
      <c r="B310" s="37"/>
      <c r="C310" s="176" t="s">
        <v>551</v>
      </c>
      <c r="D310" s="176" t="s">
        <v>141</v>
      </c>
      <c r="E310" s="177" t="s">
        <v>552</v>
      </c>
      <c r="F310" s="178" t="s">
        <v>553</v>
      </c>
      <c r="G310" s="179" t="s">
        <v>278</v>
      </c>
      <c r="H310" s="180">
        <v>60.5</v>
      </c>
      <c r="I310" s="181"/>
      <c r="J310" s="182">
        <f>ROUND(I310*H310,2)</f>
        <v>0</v>
      </c>
      <c r="K310" s="183"/>
      <c r="L310" s="41"/>
      <c r="M310" s="184" t="s">
        <v>39</v>
      </c>
      <c r="N310" s="185" t="s">
        <v>51</v>
      </c>
      <c r="O310" s="66"/>
      <c r="P310" s="186">
        <f>O310*H310</f>
        <v>0</v>
      </c>
      <c r="Q310" s="186">
        <v>0</v>
      </c>
      <c r="R310" s="186">
        <f>Q310*H310</f>
        <v>0</v>
      </c>
      <c r="S310" s="186">
        <v>0</v>
      </c>
      <c r="T310" s="187">
        <f>S310*H310</f>
        <v>0</v>
      </c>
      <c r="U310" s="36"/>
      <c r="V310" s="36"/>
      <c r="W310" s="36"/>
      <c r="X310" s="36"/>
      <c r="Y310" s="36"/>
      <c r="Z310" s="36"/>
      <c r="AA310" s="36"/>
      <c r="AB310" s="36"/>
      <c r="AC310" s="36"/>
      <c r="AD310" s="36"/>
      <c r="AE310" s="36"/>
      <c r="AR310" s="188" t="s">
        <v>217</v>
      </c>
      <c r="AT310" s="188" t="s">
        <v>141</v>
      </c>
      <c r="AU310" s="188" t="s">
        <v>89</v>
      </c>
      <c r="AY310" s="18" t="s">
        <v>138</v>
      </c>
      <c r="BE310" s="189">
        <f>IF(N310="základní",J310,0)</f>
        <v>0</v>
      </c>
      <c r="BF310" s="189">
        <f>IF(N310="snížená",J310,0)</f>
        <v>0</v>
      </c>
      <c r="BG310" s="189">
        <f>IF(N310="zákl. přenesená",J310,0)</f>
        <v>0</v>
      </c>
      <c r="BH310" s="189">
        <f>IF(N310="sníž. přenesená",J310,0)</f>
        <v>0</v>
      </c>
      <c r="BI310" s="189">
        <f>IF(N310="nulová",J310,0)</f>
        <v>0</v>
      </c>
      <c r="BJ310" s="18" t="s">
        <v>21</v>
      </c>
      <c r="BK310" s="189">
        <f>ROUND(I310*H310,2)</f>
        <v>0</v>
      </c>
      <c r="BL310" s="18" t="s">
        <v>217</v>
      </c>
      <c r="BM310" s="188" t="s">
        <v>554</v>
      </c>
    </row>
    <row r="311" spans="1:65" s="2" customFormat="1" ht="44.25" customHeight="1">
      <c r="A311" s="36"/>
      <c r="B311" s="37"/>
      <c r="C311" s="176" t="s">
        <v>555</v>
      </c>
      <c r="D311" s="176" t="s">
        <v>141</v>
      </c>
      <c r="E311" s="177" t="s">
        <v>556</v>
      </c>
      <c r="F311" s="178" t="s">
        <v>557</v>
      </c>
      <c r="G311" s="179" t="s">
        <v>166</v>
      </c>
      <c r="H311" s="180">
        <v>3</v>
      </c>
      <c r="I311" s="181"/>
      <c r="J311" s="182">
        <f>ROUND(I311*H311,2)</f>
        <v>0</v>
      </c>
      <c r="K311" s="183"/>
      <c r="L311" s="41"/>
      <c r="M311" s="184" t="s">
        <v>39</v>
      </c>
      <c r="N311" s="185" t="s">
        <v>51</v>
      </c>
      <c r="O311" s="66"/>
      <c r="P311" s="186">
        <f>O311*H311</f>
        <v>0</v>
      </c>
      <c r="Q311" s="186">
        <v>3.6000000000000002E-4</v>
      </c>
      <c r="R311" s="186">
        <f>Q311*H311</f>
        <v>1.08E-3</v>
      </c>
      <c r="S311" s="186">
        <v>0</v>
      </c>
      <c r="T311" s="187">
        <f>S311*H311</f>
        <v>0</v>
      </c>
      <c r="U311" s="36"/>
      <c r="V311" s="36"/>
      <c r="W311" s="36"/>
      <c r="X311" s="36"/>
      <c r="Y311" s="36"/>
      <c r="Z311" s="36"/>
      <c r="AA311" s="36"/>
      <c r="AB311" s="36"/>
      <c r="AC311" s="36"/>
      <c r="AD311" s="36"/>
      <c r="AE311" s="36"/>
      <c r="AR311" s="188" t="s">
        <v>217</v>
      </c>
      <c r="AT311" s="188" t="s">
        <v>141</v>
      </c>
      <c r="AU311" s="188" t="s">
        <v>89</v>
      </c>
      <c r="AY311" s="18" t="s">
        <v>138</v>
      </c>
      <c r="BE311" s="189">
        <f>IF(N311="základní",J311,0)</f>
        <v>0</v>
      </c>
      <c r="BF311" s="189">
        <f>IF(N311="snížená",J311,0)</f>
        <v>0</v>
      </c>
      <c r="BG311" s="189">
        <f>IF(N311="zákl. přenesená",J311,0)</f>
        <v>0</v>
      </c>
      <c r="BH311" s="189">
        <f>IF(N311="sníž. přenesená",J311,0)</f>
        <v>0</v>
      </c>
      <c r="BI311" s="189">
        <f>IF(N311="nulová",J311,0)</f>
        <v>0</v>
      </c>
      <c r="BJ311" s="18" t="s">
        <v>21</v>
      </c>
      <c r="BK311" s="189">
        <f>ROUND(I311*H311,2)</f>
        <v>0</v>
      </c>
      <c r="BL311" s="18" t="s">
        <v>217</v>
      </c>
      <c r="BM311" s="188" t="s">
        <v>558</v>
      </c>
    </row>
    <row r="312" spans="1:65" s="2" customFormat="1" ht="11.25">
      <c r="A312" s="36"/>
      <c r="B312" s="37"/>
      <c r="C312" s="38"/>
      <c r="D312" s="213" t="s">
        <v>177</v>
      </c>
      <c r="E312" s="38"/>
      <c r="F312" s="214" t="s">
        <v>559</v>
      </c>
      <c r="G312" s="38"/>
      <c r="H312" s="38"/>
      <c r="I312" s="215"/>
      <c r="J312" s="38"/>
      <c r="K312" s="38"/>
      <c r="L312" s="41"/>
      <c r="M312" s="216"/>
      <c r="N312" s="217"/>
      <c r="O312" s="66"/>
      <c r="P312" s="66"/>
      <c r="Q312" s="66"/>
      <c r="R312" s="66"/>
      <c r="S312" s="66"/>
      <c r="T312" s="67"/>
      <c r="U312" s="36"/>
      <c r="V312" s="36"/>
      <c r="W312" s="36"/>
      <c r="X312" s="36"/>
      <c r="Y312" s="36"/>
      <c r="Z312" s="36"/>
      <c r="AA312" s="36"/>
      <c r="AB312" s="36"/>
      <c r="AC312" s="36"/>
      <c r="AD312" s="36"/>
      <c r="AE312" s="36"/>
      <c r="AT312" s="18" t="s">
        <v>177</v>
      </c>
      <c r="AU312" s="18" t="s">
        <v>89</v>
      </c>
    </row>
    <row r="313" spans="1:65" s="2" customFormat="1" ht="37.9" customHeight="1">
      <c r="A313" s="36"/>
      <c r="B313" s="37"/>
      <c r="C313" s="176" t="s">
        <v>560</v>
      </c>
      <c r="D313" s="176" t="s">
        <v>141</v>
      </c>
      <c r="E313" s="177" t="s">
        <v>561</v>
      </c>
      <c r="F313" s="178" t="s">
        <v>562</v>
      </c>
      <c r="G313" s="179" t="s">
        <v>278</v>
      </c>
      <c r="H313" s="180">
        <v>22.32</v>
      </c>
      <c r="I313" s="181"/>
      <c r="J313" s="182">
        <f>ROUND(I313*H313,2)</f>
        <v>0</v>
      </c>
      <c r="K313" s="183"/>
      <c r="L313" s="41"/>
      <c r="M313" s="184" t="s">
        <v>39</v>
      </c>
      <c r="N313" s="185" t="s">
        <v>51</v>
      </c>
      <c r="O313" s="66"/>
      <c r="P313" s="186">
        <f>O313*H313</f>
        <v>0</v>
      </c>
      <c r="Q313" s="186">
        <v>2.0999999999999999E-3</v>
      </c>
      <c r="R313" s="186">
        <f>Q313*H313</f>
        <v>4.6871999999999997E-2</v>
      </c>
      <c r="S313" s="186">
        <v>0</v>
      </c>
      <c r="T313" s="187">
        <f>S313*H313</f>
        <v>0</v>
      </c>
      <c r="U313" s="36"/>
      <c r="V313" s="36"/>
      <c r="W313" s="36"/>
      <c r="X313" s="36"/>
      <c r="Y313" s="36"/>
      <c r="Z313" s="36"/>
      <c r="AA313" s="36"/>
      <c r="AB313" s="36"/>
      <c r="AC313" s="36"/>
      <c r="AD313" s="36"/>
      <c r="AE313" s="36"/>
      <c r="AR313" s="188" t="s">
        <v>217</v>
      </c>
      <c r="AT313" s="188" t="s">
        <v>141</v>
      </c>
      <c r="AU313" s="188" t="s">
        <v>89</v>
      </c>
      <c r="AY313" s="18" t="s">
        <v>138</v>
      </c>
      <c r="BE313" s="189">
        <f>IF(N313="základní",J313,0)</f>
        <v>0</v>
      </c>
      <c r="BF313" s="189">
        <f>IF(N313="snížená",J313,0)</f>
        <v>0</v>
      </c>
      <c r="BG313" s="189">
        <f>IF(N313="zákl. přenesená",J313,0)</f>
        <v>0</v>
      </c>
      <c r="BH313" s="189">
        <f>IF(N313="sníž. přenesená",J313,0)</f>
        <v>0</v>
      </c>
      <c r="BI313" s="189">
        <f>IF(N313="nulová",J313,0)</f>
        <v>0</v>
      </c>
      <c r="BJ313" s="18" t="s">
        <v>21</v>
      </c>
      <c r="BK313" s="189">
        <f>ROUND(I313*H313,2)</f>
        <v>0</v>
      </c>
      <c r="BL313" s="18" t="s">
        <v>217</v>
      </c>
      <c r="BM313" s="188" t="s">
        <v>563</v>
      </c>
    </row>
    <row r="314" spans="1:65" s="2" customFormat="1" ht="11.25">
      <c r="A314" s="36"/>
      <c r="B314" s="37"/>
      <c r="C314" s="38"/>
      <c r="D314" s="213" t="s">
        <v>177</v>
      </c>
      <c r="E314" s="38"/>
      <c r="F314" s="214" t="s">
        <v>564</v>
      </c>
      <c r="G314" s="38"/>
      <c r="H314" s="38"/>
      <c r="I314" s="215"/>
      <c r="J314" s="38"/>
      <c r="K314" s="38"/>
      <c r="L314" s="41"/>
      <c r="M314" s="216"/>
      <c r="N314" s="217"/>
      <c r="O314" s="66"/>
      <c r="P314" s="66"/>
      <c r="Q314" s="66"/>
      <c r="R314" s="66"/>
      <c r="S314" s="66"/>
      <c r="T314" s="67"/>
      <c r="U314" s="36"/>
      <c r="V314" s="36"/>
      <c r="W314" s="36"/>
      <c r="X314" s="36"/>
      <c r="Y314" s="36"/>
      <c r="Z314" s="36"/>
      <c r="AA314" s="36"/>
      <c r="AB314" s="36"/>
      <c r="AC314" s="36"/>
      <c r="AD314" s="36"/>
      <c r="AE314" s="36"/>
      <c r="AT314" s="18" t="s">
        <v>177</v>
      </c>
      <c r="AU314" s="18" t="s">
        <v>89</v>
      </c>
    </row>
    <row r="315" spans="1:65" s="13" customFormat="1" ht="11.25">
      <c r="B315" s="190"/>
      <c r="C315" s="191"/>
      <c r="D315" s="192" t="s">
        <v>150</v>
      </c>
      <c r="E315" s="193" t="s">
        <v>39</v>
      </c>
      <c r="F315" s="194" t="s">
        <v>565</v>
      </c>
      <c r="G315" s="191"/>
      <c r="H315" s="195">
        <v>22.32</v>
      </c>
      <c r="I315" s="196"/>
      <c r="J315" s="191"/>
      <c r="K315" s="191"/>
      <c r="L315" s="197"/>
      <c r="M315" s="198"/>
      <c r="N315" s="199"/>
      <c r="O315" s="199"/>
      <c r="P315" s="199"/>
      <c r="Q315" s="199"/>
      <c r="R315" s="199"/>
      <c r="S315" s="199"/>
      <c r="T315" s="200"/>
      <c r="AT315" s="201" t="s">
        <v>150</v>
      </c>
      <c r="AU315" s="201" t="s">
        <v>89</v>
      </c>
      <c r="AV315" s="13" t="s">
        <v>89</v>
      </c>
      <c r="AW315" s="13" t="s">
        <v>41</v>
      </c>
      <c r="AX315" s="13" t="s">
        <v>80</v>
      </c>
      <c r="AY315" s="201" t="s">
        <v>138</v>
      </c>
    </row>
    <row r="316" spans="1:65" s="14" customFormat="1" ht="11.25">
      <c r="B316" s="202"/>
      <c r="C316" s="203"/>
      <c r="D316" s="192" t="s">
        <v>150</v>
      </c>
      <c r="E316" s="204" t="s">
        <v>39</v>
      </c>
      <c r="F316" s="205" t="s">
        <v>152</v>
      </c>
      <c r="G316" s="203"/>
      <c r="H316" s="206">
        <v>22.32</v>
      </c>
      <c r="I316" s="207"/>
      <c r="J316" s="203"/>
      <c r="K316" s="203"/>
      <c r="L316" s="208"/>
      <c r="M316" s="209"/>
      <c r="N316" s="210"/>
      <c r="O316" s="210"/>
      <c r="P316" s="210"/>
      <c r="Q316" s="210"/>
      <c r="R316" s="210"/>
      <c r="S316" s="210"/>
      <c r="T316" s="211"/>
      <c r="AT316" s="212" t="s">
        <v>150</v>
      </c>
      <c r="AU316" s="212" t="s">
        <v>89</v>
      </c>
      <c r="AV316" s="14" t="s">
        <v>139</v>
      </c>
      <c r="AW316" s="14" t="s">
        <v>41</v>
      </c>
      <c r="AX316" s="14" t="s">
        <v>21</v>
      </c>
      <c r="AY316" s="212" t="s">
        <v>138</v>
      </c>
    </row>
    <row r="317" spans="1:65" s="2" customFormat="1" ht="24.2" customHeight="1">
      <c r="A317" s="36"/>
      <c r="B317" s="37"/>
      <c r="C317" s="176" t="s">
        <v>566</v>
      </c>
      <c r="D317" s="176" t="s">
        <v>141</v>
      </c>
      <c r="E317" s="177" t="s">
        <v>567</v>
      </c>
      <c r="F317" s="178" t="s">
        <v>568</v>
      </c>
      <c r="G317" s="179" t="s">
        <v>327</v>
      </c>
      <c r="H317" s="239"/>
      <c r="I317" s="181"/>
      <c r="J317" s="182">
        <f>ROUND(I317*H317,2)</f>
        <v>0</v>
      </c>
      <c r="K317" s="183"/>
      <c r="L317" s="41"/>
      <c r="M317" s="184" t="s">
        <v>39</v>
      </c>
      <c r="N317" s="185" t="s">
        <v>51</v>
      </c>
      <c r="O317" s="66"/>
      <c r="P317" s="186">
        <f>O317*H317</f>
        <v>0</v>
      </c>
      <c r="Q317" s="186">
        <v>0</v>
      </c>
      <c r="R317" s="186">
        <f>Q317*H317</f>
        <v>0</v>
      </c>
      <c r="S317" s="186">
        <v>0</v>
      </c>
      <c r="T317" s="187">
        <f>S317*H317</f>
        <v>0</v>
      </c>
      <c r="U317" s="36"/>
      <c r="V317" s="36"/>
      <c r="W317" s="36"/>
      <c r="X317" s="36"/>
      <c r="Y317" s="36"/>
      <c r="Z317" s="36"/>
      <c r="AA317" s="36"/>
      <c r="AB317" s="36"/>
      <c r="AC317" s="36"/>
      <c r="AD317" s="36"/>
      <c r="AE317" s="36"/>
      <c r="AR317" s="188" t="s">
        <v>217</v>
      </c>
      <c r="AT317" s="188" t="s">
        <v>141</v>
      </c>
      <c r="AU317" s="188" t="s">
        <v>89</v>
      </c>
      <c r="AY317" s="18" t="s">
        <v>138</v>
      </c>
      <c r="BE317" s="189">
        <f>IF(N317="základní",J317,0)</f>
        <v>0</v>
      </c>
      <c r="BF317" s="189">
        <f>IF(N317="snížená",J317,0)</f>
        <v>0</v>
      </c>
      <c r="BG317" s="189">
        <f>IF(N317="zákl. přenesená",J317,0)</f>
        <v>0</v>
      </c>
      <c r="BH317" s="189">
        <f>IF(N317="sníž. přenesená",J317,0)</f>
        <v>0</v>
      </c>
      <c r="BI317" s="189">
        <f>IF(N317="nulová",J317,0)</f>
        <v>0</v>
      </c>
      <c r="BJ317" s="18" t="s">
        <v>21</v>
      </c>
      <c r="BK317" s="189">
        <f>ROUND(I317*H317,2)</f>
        <v>0</v>
      </c>
      <c r="BL317" s="18" t="s">
        <v>217</v>
      </c>
      <c r="BM317" s="188" t="s">
        <v>569</v>
      </c>
    </row>
    <row r="318" spans="1:65" s="2" customFormat="1" ht="49.15" customHeight="1">
      <c r="A318" s="36"/>
      <c r="B318" s="37"/>
      <c r="C318" s="176" t="s">
        <v>570</v>
      </c>
      <c r="D318" s="176" t="s">
        <v>141</v>
      </c>
      <c r="E318" s="177" t="s">
        <v>571</v>
      </c>
      <c r="F318" s="178" t="s">
        <v>572</v>
      </c>
      <c r="G318" s="179" t="s">
        <v>327</v>
      </c>
      <c r="H318" s="239"/>
      <c r="I318" s="181"/>
      <c r="J318" s="182">
        <f>ROUND(I318*H318,2)</f>
        <v>0</v>
      </c>
      <c r="K318" s="183"/>
      <c r="L318" s="41"/>
      <c r="M318" s="184" t="s">
        <v>39</v>
      </c>
      <c r="N318" s="185" t="s">
        <v>51</v>
      </c>
      <c r="O318" s="66"/>
      <c r="P318" s="186">
        <f>O318*H318</f>
        <v>0</v>
      </c>
      <c r="Q318" s="186">
        <v>0</v>
      </c>
      <c r="R318" s="186">
        <f>Q318*H318</f>
        <v>0</v>
      </c>
      <c r="S318" s="186">
        <v>0</v>
      </c>
      <c r="T318" s="187">
        <f>S318*H318</f>
        <v>0</v>
      </c>
      <c r="U318" s="36"/>
      <c r="V318" s="36"/>
      <c r="W318" s="36"/>
      <c r="X318" s="36"/>
      <c r="Y318" s="36"/>
      <c r="Z318" s="36"/>
      <c r="AA318" s="36"/>
      <c r="AB318" s="36"/>
      <c r="AC318" s="36"/>
      <c r="AD318" s="36"/>
      <c r="AE318" s="36"/>
      <c r="AR318" s="188" t="s">
        <v>217</v>
      </c>
      <c r="AT318" s="188" t="s">
        <v>141</v>
      </c>
      <c r="AU318" s="188" t="s">
        <v>89</v>
      </c>
      <c r="AY318" s="18" t="s">
        <v>138</v>
      </c>
      <c r="BE318" s="189">
        <f>IF(N318="základní",J318,0)</f>
        <v>0</v>
      </c>
      <c r="BF318" s="189">
        <f>IF(N318="snížená",J318,0)</f>
        <v>0</v>
      </c>
      <c r="BG318" s="189">
        <f>IF(N318="zákl. přenesená",J318,0)</f>
        <v>0</v>
      </c>
      <c r="BH318" s="189">
        <f>IF(N318="sníž. přenesená",J318,0)</f>
        <v>0</v>
      </c>
      <c r="BI318" s="189">
        <f>IF(N318="nulová",J318,0)</f>
        <v>0</v>
      </c>
      <c r="BJ318" s="18" t="s">
        <v>21</v>
      </c>
      <c r="BK318" s="189">
        <f>ROUND(I318*H318,2)</f>
        <v>0</v>
      </c>
      <c r="BL318" s="18" t="s">
        <v>217</v>
      </c>
      <c r="BM318" s="188" t="s">
        <v>573</v>
      </c>
    </row>
    <row r="319" spans="1:65" s="2" customFormat="1" ht="11.25">
      <c r="A319" s="36"/>
      <c r="B319" s="37"/>
      <c r="C319" s="38"/>
      <c r="D319" s="213" t="s">
        <v>177</v>
      </c>
      <c r="E319" s="38"/>
      <c r="F319" s="214" t="s">
        <v>574</v>
      </c>
      <c r="G319" s="38"/>
      <c r="H319" s="38"/>
      <c r="I319" s="215"/>
      <c r="J319" s="38"/>
      <c r="K319" s="38"/>
      <c r="L319" s="41"/>
      <c r="M319" s="216"/>
      <c r="N319" s="217"/>
      <c r="O319" s="66"/>
      <c r="P319" s="66"/>
      <c r="Q319" s="66"/>
      <c r="R319" s="66"/>
      <c r="S319" s="66"/>
      <c r="T319" s="67"/>
      <c r="U319" s="36"/>
      <c r="V319" s="36"/>
      <c r="W319" s="36"/>
      <c r="X319" s="36"/>
      <c r="Y319" s="36"/>
      <c r="Z319" s="36"/>
      <c r="AA319" s="36"/>
      <c r="AB319" s="36"/>
      <c r="AC319" s="36"/>
      <c r="AD319" s="36"/>
      <c r="AE319" s="36"/>
      <c r="AT319" s="18" t="s">
        <v>177</v>
      </c>
      <c r="AU319" s="18" t="s">
        <v>89</v>
      </c>
    </row>
    <row r="320" spans="1:65" s="12" customFormat="1" ht="22.9" customHeight="1">
      <c r="B320" s="160"/>
      <c r="C320" s="161"/>
      <c r="D320" s="162" t="s">
        <v>79</v>
      </c>
      <c r="E320" s="174" t="s">
        <v>575</v>
      </c>
      <c r="F320" s="174" t="s">
        <v>576</v>
      </c>
      <c r="G320" s="161"/>
      <c r="H320" s="161"/>
      <c r="I320" s="164"/>
      <c r="J320" s="175">
        <f>BK320</f>
        <v>0</v>
      </c>
      <c r="K320" s="161"/>
      <c r="L320" s="166"/>
      <c r="M320" s="167"/>
      <c r="N320" s="168"/>
      <c r="O320" s="168"/>
      <c r="P320" s="169">
        <f>SUM(P321:P339)</f>
        <v>0</v>
      </c>
      <c r="Q320" s="168"/>
      <c r="R320" s="169">
        <f>SUM(R321:R339)</f>
        <v>0.87830000000000008</v>
      </c>
      <c r="S320" s="168"/>
      <c r="T320" s="170">
        <f>SUM(T321:T339)</f>
        <v>0</v>
      </c>
      <c r="AR320" s="171" t="s">
        <v>89</v>
      </c>
      <c r="AT320" s="172" t="s">
        <v>79</v>
      </c>
      <c r="AU320" s="172" t="s">
        <v>21</v>
      </c>
      <c r="AY320" s="171" t="s">
        <v>138</v>
      </c>
      <c r="BK320" s="173">
        <f>SUM(BK321:BK339)</f>
        <v>0</v>
      </c>
    </row>
    <row r="321" spans="1:65" s="2" customFormat="1" ht="49.15" customHeight="1">
      <c r="A321" s="36"/>
      <c r="B321" s="37"/>
      <c r="C321" s="176" t="s">
        <v>577</v>
      </c>
      <c r="D321" s="176" t="s">
        <v>141</v>
      </c>
      <c r="E321" s="177" t="s">
        <v>578</v>
      </c>
      <c r="F321" s="178" t="s">
        <v>579</v>
      </c>
      <c r="G321" s="179" t="s">
        <v>166</v>
      </c>
      <c r="H321" s="180">
        <v>26</v>
      </c>
      <c r="I321" s="181"/>
      <c r="J321" s="182">
        <f>ROUND(I321*H321,2)</f>
        <v>0</v>
      </c>
      <c r="K321" s="183"/>
      <c r="L321" s="41"/>
      <c r="M321" s="184" t="s">
        <v>39</v>
      </c>
      <c r="N321" s="185" t="s">
        <v>51</v>
      </c>
      <c r="O321" s="66"/>
      <c r="P321" s="186">
        <f>O321*H321</f>
        <v>0</v>
      </c>
      <c r="Q321" s="186">
        <v>0</v>
      </c>
      <c r="R321" s="186">
        <f>Q321*H321</f>
        <v>0</v>
      </c>
      <c r="S321" s="186">
        <v>0</v>
      </c>
      <c r="T321" s="187">
        <f>S321*H321</f>
        <v>0</v>
      </c>
      <c r="U321" s="36"/>
      <c r="V321" s="36"/>
      <c r="W321" s="36"/>
      <c r="X321" s="36"/>
      <c r="Y321" s="36"/>
      <c r="Z321" s="36"/>
      <c r="AA321" s="36"/>
      <c r="AB321" s="36"/>
      <c r="AC321" s="36"/>
      <c r="AD321" s="36"/>
      <c r="AE321" s="36"/>
      <c r="AR321" s="188" t="s">
        <v>217</v>
      </c>
      <c r="AT321" s="188" t="s">
        <v>141</v>
      </c>
      <c r="AU321" s="188" t="s">
        <v>89</v>
      </c>
      <c r="AY321" s="18" t="s">
        <v>138</v>
      </c>
      <c r="BE321" s="189">
        <f>IF(N321="základní",J321,0)</f>
        <v>0</v>
      </c>
      <c r="BF321" s="189">
        <f>IF(N321="snížená",J321,0)</f>
        <v>0</v>
      </c>
      <c r="BG321" s="189">
        <f>IF(N321="zákl. přenesená",J321,0)</f>
        <v>0</v>
      </c>
      <c r="BH321" s="189">
        <f>IF(N321="sníž. přenesená",J321,0)</f>
        <v>0</v>
      </c>
      <c r="BI321" s="189">
        <f>IF(N321="nulová",J321,0)</f>
        <v>0</v>
      </c>
      <c r="BJ321" s="18" t="s">
        <v>21</v>
      </c>
      <c r="BK321" s="189">
        <f>ROUND(I321*H321,2)</f>
        <v>0</v>
      </c>
      <c r="BL321" s="18" t="s">
        <v>217</v>
      </c>
      <c r="BM321" s="188" t="s">
        <v>580</v>
      </c>
    </row>
    <row r="322" spans="1:65" s="2" customFormat="1" ht="11.25">
      <c r="A322" s="36"/>
      <c r="B322" s="37"/>
      <c r="C322" s="38"/>
      <c r="D322" s="213" t="s">
        <v>177</v>
      </c>
      <c r="E322" s="38"/>
      <c r="F322" s="214" t="s">
        <v>581</v>
      </c>
      <c r="G322" s="38"/>
      <c r="H322" s="38"/>
      <c r="I322" s="215"/>
      <c r="J322" s="38"/>
      <c r="K322" s="38"/>
      <c r="L322" s="41"/>
      <c r="M322" s="216"/>
      <c r="N322" s="217"/>
      <c r="O322" s="66"/>
      <c r="P322" s="66"/>
      <c r="Q322" s="66"/>
      <c r="R322" s="66"/>
      <c r="S322" s="66"/>
      <c r="T322" s="67"/>
      <c r="U322" s="36"/>
      <c r="V322" s="36"/>
      <c r="W322" s="36"/>
      <c r="X322" s="36"/>
      <c r="Y322" s="36"/>
      <c r="Z322" s="36"/>
      <c r="AA322" s="36"/>
      <c r="AB322" s="36"/>
      <c r="AC322" s="36"/>
      <c r="AD322" s="36"/>
      <c r="AE322" s="36"/>
      <c r="AT322" s="18" t="s">
        <v>177</v>
      </c>
      <c r="AU322" s="18" t="s">
        <v>89</v>
      </c>
    </row>
    <row r="323" spans="1:65" s="2" customFormat="1" ht="16.5" customHeight="1">
      <c r="A323" s="36"/>
      <c r="B323" s="37"/>
      <c r="C323" s="228" t="s">
        <v>582</v>
      </c>
      <c r="D323" s="228" t="s">
        <v>247</v>
      </c>
      <c r="E323" s="229" t="s">
        <v>583</v>
      </c>
      <c r="F323" s="230" t="s">
        <v>584</v>
      </c>
      <c r="G323" s="231" t="s">
        <v>166</v>
      </c>
      <c r="H323" s="232">
        <v>26</v>
      </c>
      <c r="I323" s="233"/>
      <c r="J323" s="234">
        <f>ROUND(I323*H323,2)</f>
        <v>0</v>
      </c>
      <c r="K323" s="235"/>
      <c r="L323" s="236"/>
      <c r="M323" s="237" t="s">
        <v>39</v>
      </c>
      <c r="N323" s="238" t="s">
        <v>51</v>
      </c>
      <c r="O323" s="66"/>
      <c r="P323" s="186">
        <f>O323*H323</f>
        <v>0</v>
      </c>
      <c r="Q323" s="186">
        <v>2.5500000000000002E-3</v>
      </c>
      <c r="R323" s="186">
        <f>Q323*H323</f>
        <v>6.6299999999999998E-2</v>
      </c>
      <c r="S323" s="186">
        <v>0</v>
      </c>
      <c r="T323" s="187">
        <f>S323*H323</f>
        <v>0</v>
      </c>
      <c r="U323" s="36"/>
      <c r="V323" s="36"/>
      <c r="W323" s="36"/>
      <c r="X323" s="36"/>
      <c r="Y323" s="36"/>
      <c r="Z323" s="36"/>
      <c r="AA323" s="36"/>
      <c r="AB323" s="36"/>
      <c r="AC323" s="36"/>
      <c r="AD323" s="36"/>
      <c r="AE323" s="36"/>
      <c r="AR323" s="188" t="s">
        <v>250</v>
      </c>
      <c r="AT323" s="188" t="s">
        <v>247</v>
      </c>
      <c r="AU323" s="188" t="s">
        <v>89</v>
      </c>
      <c r="AY323" s="18" t="s">
        <v>138</v>
      </c>
      <c r="BE323" s="189">
        <f>IF(N323="základní",J323,0)</f>
        <v>0</v>
      </c>
      <c r="BF323" s="189">
        <f>IF(N323="snížená",J323,0)</f>
        <v>0</v>
      </c>
      <c r="BG323" s="189">
        <f>IF(N323="zákl. přenesená",J323,0)</f>
        <v>0</v>
      </c>
      <c r="BH323" s="189">
        <f>IF(N323="sníž. přenesená",J323,0)</f>
        <v>0</v>
      </c>
      <c r="BI323" s="189">
        <f>IF(N323="nulová",J323,0)</f>
        <v>0</v>
      </c>
      <c r="BJ323" s="18" t="s">
        <v>21</v>
      </c>
      <c r="BK323" s="189">
        <f>ROUND(I323*H323,2)</f>
        <v>0</v>
      </c>
      <c r="BL323" s="18" t="s">
        <v>217</v>
      </c>
      <c r="BM323" s="188" t="s">
        <v>585</v>
      </c>
    </row>
    <row r="324" spans="1:65" s="2" customFormat="1" ht="55.5" customHeight="1">
      <c r="A324" s="36"/>
      <c r="B324" s="37"/>
      <c r="C324" s="176" t="s">
        <v>586</v>
      </c>
      <c r="D324" s="176" t="s">
        <v>141</v>
      </c>
      <c r="E324" s="177" t="s">
        <v>587</v>
      </c>
      <c r="F324" s="178" t="s">
        <v>588</v>
      </c>
      <c r="G324" s="179" t="s">
        <v>589</v>
      </c>
      <c r="H324" s="180">
        <v>1</v>
      </c>
      <c r="I324" s="181"/>
      <c r="J324" s="182">
        <f>ROUND(I324*H324,2)</f>
        <v>0</v>
      </c>
      <c r="K324" s="183"/>
      <c r="L324" s="41"/>
      <c r="M324" s="184" t="s">
        <v>39</v>
      </c>
      <c r="N324" s="185" t="s">
        <v>51</v>
      </c>
      <c r="O324" s="66"/>
      <c r="P324" s="186">
        <f>O324*H324</f>
        <v>0</v>
      </c>
      <c r="Q324" s="186">
        <v>0</v>
      </c>
      <c r="R324" s="186">
        <f>Q324*H324</f>
        <v>0</v>
      </c>
      <c r="S324" s="186">
        <v>0</v>
      </c>
      <c r="T324" s="187">
        <f>S324*H324</f>
        <v>0</v>
      </c>
      <c r="U324" s="36"/>
      <c r="V324" s="36"/>
      <c r="W324" s="36"/>
      <c r="X324" s="36"/>
      <c r="Y324" s="36"/>
      <c r="Z324" s="36"/>
      <c r="AA324" s="36"/>
      <c r="AB324" s="36"/>
      <c r="AC324" s="36"/>
      <c r="AD324" s="36"/>
      <c r="AE324" s="36"/>
      <c r="AR324" s="188" t="s">
        <v>217</v>
      </c>
      <c r="AT324" s="188" t="s">
        <v>141</v>
      </c>
      <c r="AU324" s="188" t="s">
        <v>89</v>
      </c>
      <c r="AY324" s="18" t="s">
        <v>138</v>
      </c>
      <c r="BE324" s="189">
        <f>IF(N324="základní",J324,0)</f>
        <v>0</v>
      </c>
      <c r="BF324" s="189">
        <f>IF(N324="snížená",J324,0)</f>
        <v>0</v>
      </c>
      <c r="BG324" s="189">
        <f>IF(N324="zákl. přenesená",J324,0)</f>
        <v>0</v>
      </c>
      <c r="BH324" s="189">
        <f>IF(N324="sníž. přenesená",J324,0)</f>
        <v>0</v>
      </c>
      <c r="BI324" s="189">
        <f>IF(N324="nulová",J324,0)</f>
        <v>0</v>
      </c>
      <c r="BJ324" s="18" t="s">
        <v>21</v>
      </c>
      <c r="BK324" s="189">
        <f>ROUND(I324*H324,2)</f>
        <v>0</v>
      </c>
      <c r="BL324" s="18" t="s">
        <v>217</v>
      </c>
      <c r="BM324" s="188" t="s">
        <v>590</v>
      </c>
    </row>
    <row r="325" spans="1:65" s="2" customFormat="1" ht="11.25">
      <c r="A325" s="36"/>
      <c r="B325" s="37"/>
      <c r="C325" s="38"/>
      <c r="D325" s="213" t="s">
        <v>177</v>
      </c>
      <c r="E325" s="38"/>
      <c r="F325" s="214" t="s">
        <v>591</v>
      </c>
      <c r="G325" s="38"/>
      <c r="H325" s="38"/>
      <c r="I325" s="215"/>
      <c r="J325" s="38"/>
      <c r="K325" s="38"/>
      <c r="L325" s="41"/>
      <c r="M325" s="216"/>
      <c r="N325" s="217"/>
      <c r="O325" s="66"/>
      <c r="P325" s="66"/>
      <c r="Q325" s="66"/>
      <c r="R325" s="66"/>
      <c r="S325" s="66"/>
      <c r="T325" s="67"/>
      <c r="U325" s="36"/>
      <c r="V325" s="36"/>
      <c r="W325" s="36"/>
      <c r="X325" s="36"/>
      <c r="Y325" s="36"/>
      <c r="Z325" s="36"/>
      <c r="AA325" s="36"/>
      <c r="AB325" s="36"/>
      <c r="AC325" s="36"/>
      <c r="AD325" s="36"/>
      <c r="AE325" s="36"/>
      <c r="AT325" s="18" t="s">
        <v>177</v>
      </c>
      <c r="AU325" s="18" t="s">
        <v>89</v>
      </c>
    </row>
    <row r="326" spans="1:65" s="2" customFormat="1" ht="24.2" customHeight="1">
      <c r="A326" s="36"/>
      <c r="B326" s="37"/>
      <c r="C326" s="228" t="s">
        <v>592</v>
      </c>
      <c r="D326" s="228" t="s">
        <v>247</v>
      </c>
      <c r="E326" s="229" t="s">
        <v>593</v>
      </c>
      <c r="F326" s="230" t="s">
        <v>594</v>
      </c>
      <c r="G326" s="231" t="s">
        <v>278</v>
      </c>
      <c r="H326" s="232">
        <v>137.75299999999999</v>
      </c>
      <c r="I326" s="233"/>
      <c r="J326" s="234">
        <f>ROUND(I326*H326,2)</f>
        <v>0</v>
      </c>
      <c r="K326" s="235"/>
      <c r="L326" s="236"/>
      <c r="M326" s="237" t="s">
        <v>39</v>
      </c>
      <c r="N326" s="238" t="s">
        <v>51</v>
      </c>
      <c r="O326" s="66"/>
      <c r="P326" s="186">
        <f>O326*H326</f>
        <v>0</v>
      </c>
      <c r="Q326" s="186">
        <v>0</v>
      </c>
      <c r="R326" s="186">
        <f>Q326*H326</f>
        <v>0</v>
      </c>
      <c r="S326" s="186">
        <v>0</v>
      </c>
      <c r="T326" s="187">
        <f>S326*H326</f>
        <v>0</v>
      </c>
      <c r="U326" s="36"/>
      <c r="V326" s="36"/>
      <c r="W326" s="36"/>
      <c r="X326" s="36"/>
      <c r="Y326" s="36"/>
      <c r="Z326" s="36"/>
      <c r="AA326" s="36"/>
      <c r="AB326" s="36"/>
      <c r="AC326" s="36"/>
      <c r="AD326" s="36"/>
      <c r="AE326" s="36"/>
      <c r="AR326" s="188" t="s">
        <v>250</v>
      </c>
      <c r="AT326" s="188" t="s">
        <v>247</v>
      </c>
      <c r="AU326" s="188" t="s">
        <v>89</v>
      </c>
      <c r="AY326" s="18" t="s">
        <v>138</v>
      </c>
      <c r="BE326" s="189">
        <f>IF(N326="základní",J326,0)</f>
        <v>0</v>
      </c>
      <c r="BF326" s="189">
        <f>IF(N326="snížená",J326,0)</f>
        <v>0</v>
      </c>
      <c r="BG326" s="189">
        <f>IF(N326="zákl. přenesená",J326,0)</f>
        <v>0</v>
      </c>
      <c r="BH326" s="189">
        <f>IF(N326="sníž. přenesená",J326,0)</f>
        <v>0</v>
      </c>
      <c r="BI326" s="189">
        <f>IF(N326="nulová",J326,0)</f>
        <v>0</v>
      </c>
      <c r="BJ326" s="18" t="s">
        <v>21</v>
      </c>
      <c r="BK326" s="189">
        <f>ROUND(I326*H326,2)</f>
        <v>0</v>
      </c>
      <c r="BL326" s="18" t="s">
        <v>217</v>
      </c>
      <c r="BM326" s="188" t="s">
        <v>595</v>
      </c>
    </row>
    <row r="327" spans="1:65" s="13" customFormat="1" ht="11.25">
      <c r="B327" s="190"/>
      <c r="C327" s="191"/>
      <c r="D327" s="192" t="s">
        <v>150</v>
      </c>
      <c r="E327" s="193" t="s">
        <v>39</v>
      </c>
      <c r="F327" s="194" t="s">
        <v>596</v>
      </c>
      <c r="G327" s="191"/>
      <c r="H327" s="195">
        <v>125.23</v>
      </c>
      <c r="I327" s="196"/>
      <c r="J327" s="191"/>
      <c r="K327" s="191"/>
      <c r="L327" s="197"/>
      <c r="M327" s="198"/>
      <c r="N327" s="199"/>
      <c r="O327" s="199"/>
      <c r="P327" s="199"/>
      <c r="Q327" s="199"/>
      <c r="R327" s="199"/>
      <c r="S327" s="199"/>
      <c r="T327" s="200"/>
      <c r="AT327" s="201" t="s">
        <v>150</v>
      </c>
      <c r="AU327" s="201" t="s">
        <v>89</v>
      </c>
      <c r="AV327" s="13" t="s">
        <v>89</v>
      </c>
      <c r="AW327" s="13" t="s">
        <v>41</v>
      </c>
      <c r="AX327" s="13" t="s">
        <v>80</v>
      </c>
      <c r="AY327" s="201" t="s">
        <v>138</v>
      </c>
    </row>
    <row r="328" spans="1:65" s="14" customFormat="1" ht="11.25">
      <c r="B328" s="202"/>
      <c r="C328" s="203"/>
      <c r="D328" s="192" t="s">
        <v>150</v>
      </c>
      <c r="E328" s="204" t="s">
        <v>39</v>
      </c>
      <c r="F328" s="205" t="s">
        <v>152</v>
      </c>
      <c r="G328" s="203"/>
      <c r="H328" s="206">
        <v>125.23</v>
      </c>
      <c r="I328" s="207"/>
      <c r="J328" s="203"/>
      <c r="K328" s="203"/>
      <c r="L328" s="208"/>
      <c r="M328" s="209"/>
      <c r="N328" s="210"/>
      <c r="O328" s="210"/>
      <c r="P328" s="210"/>
      <c r="Q328" s="210"/>
      <c r="R328" s="210"/>
      <c r="S328" s="210"/>
      <c r="T328" s="211"/>
      <c r="AT328" s="212" t="s">
        <v>150</v>
      </c>
      <c r="AU328" s="212" t="s">
        <v>89</v>
      </c>
      <c r="AV328" s="14" t="s">
        <v>139</v>
      </c>
      <c r="AW328" s="14" t="s">
        <v>41</v>
      </c>
      <c r="AX328" s="14" t="s">
        <v>80</v>
      </c>
      <c r="AY328" s="212" t="s">
        <v>138</v>
      </c>
    </row>
    <row r="329" spans="1:65" s="13" customFormat="1" ht="11.25">
      <c r="B329" s="190"/>
      <c r="C329" s="191"/>
      <c r="D329" s="192" t="s">
        <v>150</v>
      </c>
      <c r="E329" s="193" t="s">
        <v>39</v>
      </c>
      <c r="F329" s="194" t="s">
        <v>597</v>
      </c>
      <c r="G329" s="191"/>
      <c r="H329" s="195">
        <v>137.75299999999999</v>
      </c>
      <c r="I329" s="196"/>
      <c r="J329" s="191"/>
      <c r="K329" s="191"/>
      <c r="L329" s="197"/>
      <c r="M329" s="198"/>
      <c r="N329" s="199"/>
      <c r="O329" s="199"/>
      <c r="P329" s="199"/>
      <c r="Q329" s="199"/>
      <c r="R329" s="199"/>
      <c r="S329" s="199"/>
      <c r="T329" s="200"/>
      <c r="AT329" s="201" t="s">
        <v>150</v>
      </c>
      <c r="AU329" s="201" t="s">
        <v>89</v>
      </c>
      <c r="AV329" s="13" t="s">
        <v>89</v>
      </c>
      <c r="AW329" s="13" t="s">
        <v>41</v>
      </c>
      <c r="AX329" s="13" t="s">
        <v>21</v>
      </c>
      <c r="AY329" s="201" t="s">
        <v>138</v>
      </c>
    </row>
    <row r="330" spans="1:65" s="2" customFormat="1" ht="16.5" customHeight="1">
      <c r="A330" s="36"/>
      <c r="B330" s="37"/>
      <c r="C330" s="176" t="s">
        <v>598</v>
      </c>
      <c r="D330" s="176" t="s">
        <v>141</v>
      </c>
      <c r="E330" s="177" t="s">
        <v>599</v>
      </c>
      <c r="F330" s="178" t="s">
        <v>600</v>
      </c>
      <c r="G330" s="179" t="s">
        <v>589</v>
      </c>
      <c r="H330" s="180">
        <v>1</v>
      </c>
      <c r="I330" s="181"/>
      <c r="J330" s="182">
        <f>ROUND(I330*H330,2)</f>
        <v>0</v>
      </c>
      <c r="K330" s="183"/>
      <c r="L330" s="41"/>
      <c r="M330" s="184" t="s">
        <v>39</v>
      </c>
      <c r="N330" s="185" t="s">
        <v>51</v>
      </c>
      <c r="O330" s="66"/>
      <c r="P330" s="186">
        <f>O330*H330</f>
        <v>0</v>
      </c>
      <c r="Q330" s="186">
        <v>0</v>
      </c>
      <c r="R330" s="186">
        <f>Q330*H330</f>
        <v>0</v>
      </c>
      <c r="S330" s="186">
        <v>0</v>
      </c>
      <c r="T330" s="187">
        <f>S330*H330</f>
        <v>0</v>
      </c>
      <c r="U330" s="36"/>
      <c r="V330" s="36"/>
      <c r="W330" s="36"/>
      <c r="X330" s="36"/>
      <c r="Y330" s="36"/>
      <c r="Z330" s="36"/>
      <c r="AA330" s="36"/>
      <c r="AB330" s="36"/>
      <c r="AC330" s="36"/>
      <c r="AD330" s="36"/>
      <c r="AE330" s="36"/>
      <c r="AR330" s="188" t="s">
        <v>217</v>
      </c>
      <c r="AT330" s="188" t="s">
        <v>141</v>
      </c>
      <c r="AU330" s="188" t="s">
        <v>89</v>
      </c>
      <c r="AY330" s="18" t="s">
        <v>138</v>
      </c>
      <c r="BE330" s="189">
        <f>IF(N330="základní",J330,0)</f>
        <v>0</v>
      </c>
      <c r="BF330" s="189">
        <f>IF(N330="snížená",J330,0)</f>
        <v>0</v>
      </c>
      <c r="BG330" s="189">
        <f>IF(N330="zákl. přenesená",J330,0)</f>
        <v>0</v>
      </c>
      <c r="BH330" s="189">
        <f>IF(N330="sníž. přenesená",J330,0)</f>
        <v>0</v>
      </c>
      <c r="BI330" s="189">
        <f>IF(N330="nulová",J330,0)</f>
        <v>0</v>
      </c>
      <c r="BJ330" s="18" t="s">
        <v>21</v>
      </c>
      <c r="BK330" s="189">
        <f>ROUND(I330*H330,2)</f>
        <v>0</v>
      </c>
      <c r="BL330" s="18" t="s">
        <v>217</v>
      </c>
      <c r="BM330" s="188" t="s">
        <v>601</v>
      </c>
    </row>
    <row r="331" spans="1:65" s="2" customFormat="1" ht="44.25" customHeight="1">
      <c r="A331" s="36"/>
      <c r="B331" s="37"/>
      <c r="C331" s="176" t="s">
        <v>602</v>
      </c>
      <c r="D331" s="176" t="s">
        <v>141</v>
      </c>
      <c r="E331" s="177" t="s">
        <v>603</v>
      </c>
      <c r="F331" s="178" t="s">
        <v>604</v>
      </c>
      <c r="G331" s="179" t="s">
        <v>184</v>
      </c>
      <c r="H331" s="180">
        <v>203</v>
      </c>
      <c r="I331" s="181"/>
      <c r="J331" s="182">
        <f>ROUND(I331*H331,2)</f>
        <v>0</v>
      </c>
      <c r="K331" s="183"/>
      <c r="L331" s="41"/>
      <c r="M331" s="184" t="s">
        <v>39</v>
      </c>
      <c r="N331" s="185" t="s">
        <v>51</v>
      </c>
      <c r="O331" s="66"/>
      <c r="P331" s="186">
        <f>O331*H331</f>
        <v>0</v>
      </c>
      <c r="Q331" s="186">
        <v>2E-3</v>
      </c>
      <c r="R331" s="186">
        <f>Q331*H331</f>
        <v>0.40600000000000003</v>
      </c>
      <c r="S331" s="186">
        <v>0</v>
      </c>
      <c r="T331" s="187">
        <f>S331*H331</f>
        <v>0</v>
      </c>
      <c r="U331" s="36"/>
      <c r="V331" s="36"/>
      <c r="W331" s="36"/>
      <c r="X331" s="36"/>
      <c r="Y331" s="36"/>
      <c r="Z331" s="36"/>
      <c r="AA331" s="36"/>
      <c r="AB331" s="36"/>
      <c r="AC331" s="36"/>
      <c r="AD331" s="36"/>
      <c r="AE331" s="36"/>
      <c r="AR331" s="188" t="s">
        <v>217</v>
      </c>
      <c r="AT331" s="188" t="s">
        <v>141</v>
      </c>
      <c r="AU331" s="188" t="s">
        <v>89</v>
      </c>
      <c r="AY331" s="18" t="s">
        <v>138</v>
      </c>
      <c r="BE331" s="189">
        <f>IF(N331="základní",J331,0)</f>
        <v>0</v>
      </c>
      <c r="BF331" s="189">
        <f>IF(N331="snížená",J331,0)</f>
        <v>0</v>
      </c>
      <c r="BG331" s="189">
        <f>IF(N331="zákl. přenesená",J331,0)</f>
        <v>0</v>
      </c>
      <c r="BH331" s="189">
        <f>IF(N331="sníž. přenesená",J331,0)</f>
        <v>0</v>
      </c>
      <c r="BI331" s="189">
        <f>IF(N331="nulová",J331,0)</f>
        <v>0</v>
      </c>
      <c r="BJ331" s="18" t="s">
        <v>21</v>
      </c>
      <c r="BK331" s="189">
        <f>ROUND(I331*H331,2)</f>
        <v>0</v>
      </c>
      <c r="BL331" s="18" t="s">
        <v>217</v>
      </c>
      <c r="BM331" s="188" t="s">
        <v>605</v>
      </c>
    </row>
    <row r="332" spans="1:65" s="13" customFormat="1" ht="11.25">
      <c r="B332" s="190"/>
      <c r="C332" s="191"/>
      <c r="D332" s="192" t="s">
        <v>150</v>
      </c>
      <c r="E332" s="193" t="s">
        <v>39</v>
      </c>
      <c r="F332" s="194" t="s">
        <v>606</v>
      </c>
      <c r="G332" s="191"/>
      <c r="H332" s="195">
        <v>203</v>
      </c>
      <c r="I332" s="196"/>
      <c r="J332" s="191"/>
      <c r="K332" s="191"/>
      <c r="L332" s="197"/>
      <c r="M332" s="198"/>
      <c r="N332" s="199"/>
      <c r="O332" s="199"/>
      <c r="P332" s="199"/>
      <c r="Q332" s="199"/>
      <c r="R332" s="199"/>
      <c r="S332" s="199"/>
      <c r="T332" s="200"/>
      <c r="AT332" s="201" t="s">
        <v>150</v>
      </c>
      <c r="AU332" s="201" t="s">
        <v>89</v>
      </c>
      <c r="AV332" s="13" t="s">
        <v>89</v>
      </c>
      <c r="AW332" s="13" t="s">
        <v>41</v>
      </c>
      <c r="AX332" s="13" t="s">
        <v>80</v>
      </c>
      <c r="AY332" s="201" t="s">
        <v>138</v>
      </c>
    </row>
    <row r="333" spans="1:65" s="14" customFormat="1" ht="11.25">
      <c r="B333" s="202"/>
      <c r="C333" s="203"/>
      <c r="D333" s="192" t="s">
        <v>150</v>
      </c>
      <c r="E333" s="204" t="s">
        <v>39</v>
      </c>
      <c r="F333" s="205" t="s">
        <v>152</v>
      </c>
      <c r="G333" s="203"/>
      <c r="H333" s="206">
        <v>203</v>
      </c>
      <c r="I333" s="207"/>
      <c r="J333" s="203"/>
      <c r="K333" s="203"/>
      <c r="L333" s="208"/>
      <c r="M333" s="209"/>
      <c r="N333" s="210"/>
      <c r="O333" s="210"/>
      <c r="P333" s="210"/>
      <c r="Q333" s="210"/>
      <c r="R333" s="210"/>
      <c r="S333" s="210"/>
      <c r="T333" s="211"/>
      <c r="AT333" s="212" t="s">
        <v>150</v>
      </c>
      <c r="AU333" s="212" t="s">
        <v>89</v>
      </c>
      <c r="AV333" s="14" t="s">
        <v>139</v>
      </c>
      <c r="AW333" s="14" t="s">
        <v>41</v>
      </c>
      <c r="AX333" s="14" t="s">
        <v>21</v>
      </c>
      <c r="AY333" s="212" t="s">
        <v>138</v>
      </c>
    </row>
    <row r="334" spans="1:65" s="2" customFormat="1" ht="44.25" customHeight="1">
      <c r="A334" s="36"/>
      <c r="B334" s="37"/>
      <c r="C334" s="176" t="s">
        <v>607</v>
      </c>
      <c r="D334" s="176" t="s">
        <v>141</v>
      </c>
      <c r="E334" s="177" t="s">
        <v>608</v>
      </c>
      <c r="F334" s="178" t="s">
        <v>609</v>
      </c>
      <c r="G334" s="179" t="s">
        <v>184</v>
      </c>
      <c r="H334" s="180">
        <v>203</v>
      </c>
      <c r="I334" s="181"/>
      <c r="J334" s="182">
        <f>ROUND(I334*H334,2)</f>
        <v>0</v>
      </c>
      <c r="K334" s="183"/>
      <c r="L334" s="41"/>
      <c r="M334" s="184" t="s">
        <v>39</v>
      </c>
      <c r="N334" s="185" t="s">
        <v>51</v>
      </c>
      <c r="O334" s="66"/>
      <c r="P334" s="186">
        <f>O334*H334</f>
        <v>0</v>
      </c>
      <c r="Q334" s="186">
        <v>2E-3</v>
      </c>
      <c r="R334" s="186">
        <f>Q334*H334</f>
        <v>0.40600000000000003</v>
      </c>
      <c r="S334" s="186">
        <v>0</v>
      </c>
      <c r="T334" s="187">
        <f>S334*H334</f>
        <v>0</v>
      </c>
      <c r="U334" s="36"/>
      <c r="V334" s="36"/>
      <c r="W334" s="36"/>
      <c r="X334" s="36"/>
      <c r="Y334" s="36"/>
      <c r="Z334" s="36"/>
      <c r="AA334" s="36"/>
      <c r="AB334" s="36"/>
      <c r="AC334" s="36"/>
      <c r="AD334" s="36"/>
      <c r="AE334" s="36"/>
      <c r="AR334" s="188" t="s">
        <v>217</v>
      </c>
      <c r="AT334" s="188" t="s">
        <v>141</v>
      </c>
      <c r="AU334" s="188" t="s">
        <v>89</v>
      </c>
      <c r="AY334" s="18" t="s">
        <v>138</v>
      </c>
      <c r="BE334" s="189">
        <f>IF(N334="základní",J334,0)</f>
        <v>0</v>
      </c>
      <c r="BF334" s="189">
        <f>IF(N334="snížená",J334,0)</f>
        <v>0</v>
      </c>
      <c r="BG334" s="189">
        <f>IF(N334="zákl. přenesená",J334,0)</f>
        <v>0</v>
      </c>
      <c r="BH334" s="189">
        <f>IF(N334="sníž. přenesená",J334,0)</f>
        <v>0</v>
      </c>
      <c r="BI334" s="189">
        <f>IF(N334="nulová",J334,0)</f>
        <v>0</v>
      </c>
      <c r="BJ334" s="18" t="s">
        <v>21</v>
      </c>
      <c r="BK334" s="189">
        <f>ROUND(I334*H334,2)</f>
        <v>0</v>
      </c>
      <c r="BL334" s="18" t="s">
        <v>217</v>
      </c>
      <c r="BM334" s="188" t="s">
        <v>610</v>
      </c>
    </row>
    <row r="335" spans="1:65" s="13" customFormat="1" ht="11.25">
      <c r="B335" s="190"/>
      <c r="C335" s="191"/>
      <c r="D335" s="192" t="s">
        <v>150</v>
      </c>
      <c r="E335" s="193" t="s">
        <v>39</v>
      </c>
      <c r="F335" s="194" t="s">
        <v>606</v>
      </c>
      <c r="G335" s="191"/>
      <c r="H335" s="195">
        <v>203</v>
      </c>
      <c r="I335" s="196"/>
      <c r="J335" s="191"/>
      <c r="K335" s="191"/>
      <c r="L335" s="197"/>
      <c r="M335" s="198"/>
      <c r="N335" s="199"/>
      <c r="O335" s="199"/>
      <c r="P335" s="199"/>
      <c r="Q335" s="199"/>
      <c r="R335" s="199"/>
      <c r="S335" s="199"/>
      <c r="T335" s="200"/>
      <c r="AT335" s="201" t="s">
        <v>150</v>
      </c>
      <c r="AU335" s="201" t="s">
        <v>89</v>
      </c>
      <c r="AV335" s="13" t="s">
        <v>89</v>
      </c>
      <c r="AW335" s="13" t="s">
        <v>41</v>
      </c>
      <c r="AX335" s="13" t="s">
        <v>80</v>
      </c>
      <c r="AY335" s="201" t="s">
        <v>138</v>
      </c>
    </row>
    <row r="336" spans="1:65" s="14" customFormat="1" ht="11.25">
      <c r="B336" s="202"/>
      <c r="C336" s="203"/>
      <c r="D336" s="192" t="s">
        <v>150</v>
      </c>
      <c r="E336" s="204" t="s">
        <v>39</v>
      </c>
      <c r="F336" s="205" t="s">
        <v>152</v>
      </c>
      <c r="G336" s="203"/>
      <c r="H336" s="206">
        <v>203</v>
      </c>
      <c r="I336" s="207"/>
      <c r="J336" s="203"/>
      <c r="K336" s="203"/>
      <c r="L336" s="208"/>
      <c r="M336" s="209"/>
      <c r="N336" s="210"/>
      <c r="O336" s="210"/>
      <c r="P336" s="210"/>
      <c r="Q336" s="210"/>
      <c r="R336" s="210"/>
      <c r="S336" s="210"/>
      <c r="T336" s="211"/>
      <c r="AT336" s="212" t="s">
        <v>150</v>
      </c>
      <c r="AU336" s="212" t="s">
        <v>89</v>
      </c>
      <c r="AV336" s="14" t="s">
        <v>139</v>
      </c>
      <c r="AW336" s="14" t="s">
        <v>41</v>
      </c>
      <c r="AX336" s="14" t="s">
        <v>21</v>
      </c>
      <c r="AY336" s="212" t="s">
        <v>138</v>
      </c>
    </row>
    <row r="337" spans="1:65" s="2" customFormat="1" ht="24.2" customHeight="1">
      <c r="A337" s="36"/>
      <c r="B337" s="37"/>
      <c r="C337" s="176" t="s">
        <v>611</v>
      </c>
      <c r="D337" s="176" t="s">
        <v>141</v>
      </c>
      <c r="E337" s="177" t="s">
        <v>612</v>
      </c>
      <c r="F337" s="178" t="s">
        <v>613</v>
      </c>
      <c r="G337" s="179" t="s">
        <v>327</v>
      </c>
      <c r="H337" s="239"/>
      <c r="I337" s="181"/>
      <c r="J337" s="182">
        <f>ROUND(I337*H337,2)</f>
        <v>0</v>
      </c>
      <c r="K337" s="183"/>
      <c r="L337" s="41"/>
      <c r="M337" s="184" t="s">
        <v>39</v>
      </c>
      <c r="N337" s="185" t="s">
        <v>51</v>
      </c>
      <c r="O337" s="66"/>
      <c r="P337" s="186">
        <f>O337*H337</f>
        <v>0</v>
      </c>
      <c r="Q337" s="186">
        <v>0</v>
      </c>
      <c r="R337" s="186">
        <f>Q337*H337</f>
        <v>0</v>
      </c>
      <c r="S337" s="186">
        <v>0</v>
      </c>
      <c r="T337" s="187">
        <f>S337*H337</f>
        <v>0</v>
      </c>
      <c r="U337" s="36"/>
      <c r="V337" s="36"/>
      <c r="W337" s="36"/>
      <c r="X337" s="36"/>
      <c r="Y337" s="36"/>
      <c r="Z337" s="36"/>
      <c r="AA337" s="36"/>
      <c r="AB337" s="36"/>
      <c r="AC337" s="36"/>
      <c r="AD337" s="36"/>
      <c r="AE337" s="36"/>
      <c r="AR337" s="188" t="s">
        <v>217</v>
      </c>
      <c r="AT337" s="188" t="s">
        <v>141</v>
      </c>
      <c r="AU337" s="188" t="s">
        <v>89</v>
      </c>
      <c r="AY337" s="18" t="s">
        <v>138</v>
      </c>
      <c r="BE337" s="189">
        <f>IF(N337="základní",J337,0)</f>
        <v>0</v>
      </c>
      <c r="BF337" s="189">
        <f>IF(N337="snížená",J337,0)</f>
        <v>0</v>
      </c>
      <c r="BG337" s="189">
        <f>IF(N337="zákl. přenesená",J337,0)</f>
        <v>0</v>
      </c>
      <c r="BH337" s="189">
        <f>IF(N337="sníž. přenesená",J337,0)</f>
        <v>0</v>
      </c>
      <c r="BI337" s="189">
        <f>IF(N337="nulová",J337,0)</f>
        <v>0</v>
      </c>
      <c r="BJ337" s="18" t="s">
        <v>21</v>
      </c>
      <c r="BK337" s="189">
        <f>ROUND(I337*H337,2)</f>
        <v>0</v>
      </c>
      <c r="BL337" s="18" t="s">
        <v>217</v>
      </c>
      <c r="BM337" s="188" t="s">
        <v>614</v>
      </c>
    </row>
    <row r="338" spans="1:65" s="2" customFormat="1" ht="49.15" customHeight="1">
      <c r="A338" s="36"/>
      <c r="B338" s="37"/>
      <c r="C338" s="176" t="s">
        <v>615</v>
      </c>
      <c r="D338" s="176" t="s">
        <v>141</v>
      </c>
      <c r="E338" s="177" t="s">
        <v>616</v>
      </c>
      <c r="F338" s="178" t="s">
        <v>617</v>
      </c>
      <c r="G338" s="179" t="s">
        <v>327</v>
      </c>
      <c r="H338" s="239"/>
      <c r="I338" s="181"/>
      <c r="J338" s="182">
        <f>ROUND(I338*H338,2)</f>
        <v>0</v>
      </c>
      <c r="K338" s="183"/>
      <c r="L338" s="41"/>
      <c r="M338" s="184" t="s">
        <v>39</v>
      </c>
      <c r="N338" s="185" t="s">
        <v>51</v>
      </c>
      <c r="O338" s="66"/>
      <c r="P338" s="186">
        <f>O338*H338</f>
        <v>0</v>
      </c>
      <c r="Q338" s="186">
        <v>0</v>
      </c>
      <c r="R338" s="186">
        <f>Q338*H338</f>
        <v>0</v>
      </c>
      <c r="S338" s="186">
        <v>0</v>
      </c>
      <c r="T338" s="187">
        <f>S338*H338</f>
        <v>0</v>
      </c>
      <c r="U338" s="36"/>
      <c r="V338" s="36"/>
      <c r="W338" s="36"/>
      <c r="X338" s="36"/>
      <c r="Y338" s="36"/>
      <c r="Z338" s="36"/>
      <c r="AA338" s="36"/>
      <c r="AB338" s="36"/>
      <c r="AC338" s="36"/>
      <c r="AD338" s="36"/>
      <c r="AE338" s="36"/>
      <c r="AR338" s="188" t="s">
        <v>217</v>
      </c>
      <c r="AT338" s="188" t="s">
        <v>141</v>
      </c>
      <c r="AU338" s="188" t="s">
        <v>89</v>
      </c>
      <c r="AY338" s="18" t="s">
        <v>138</v>
      </c>
      <c r="BE338" s="189">
        <f>IF(N338="základní",J338,0)</f>
        <v>0</v>
      </c>
      <c r="BF338" s="189">
        <f>IF(N338="snížená",J338,0)</f>
        <v>0</v>
      </c>
      <c r="BG338" s="189">
        <f>IF(N338="zákl. přenesená",J338,0)</f>
        <v>0</v>
      </c>
      <c r="BH338" s="189">
        <f>IF(N338="sníž. přenesená",J338,0)</f>
        <v>0</v>
      </c>
      <c r="BI338" s="189">
        <f>IF(N338="nulová",J338,0)</f>
        <v>0</v>
      </c>
      <c r="BJ338" s="18" t="s">
        <v>21</v>
      </c>
      <c r="BK338" s="189">
        <f>ROUND(I338*H338,2)</f>
        <v>0</v>
      </c>
      <c r="BL338" s="18" t="s">
        <v>217</v>
      </c>
      <c r="BM338" s="188" t="s">
        <v>618</v>
      </c>
    </row>
    <row r="339" spans="1:65" s="2" customFormat="1" ht="11.25">
      <c r="A339" s="36"/>
      <c r="B339" s="37"/>
      <c r="C339" s="38"/>
      <c r="D339" s="213" t="s">
        <v>177</v>
      </c>
      <c r="E339" s="38"/>
      <c r="F339" s="214" t="s">
        <v>619</v>
      </c>
      <c r="G339" s="38"/>
      <c r="H339" s="38"/>
      <c r="I339" s="215"/>
      <c r="J339" s="38"/>
      <c r="K339" s="38"/>
      <c r="L339" s="41"/>
      <c r="M339" s="216"/>
      <c r="N339" s="217"/>
      <c r="O339" s="66"/>
      <c r="P339" s="66"/>
      <c r="Q339" s="66"/>
      <c r="R339" s="66"/>
      <c r="S339" s="66"/>
      <c r="T339" s="67"/>
      <c r="U339" s="36"/>
      <c r="V339" s="36"/>
      <c r="W339" s="36"/>
      <c r="X339" s="36"/>
      <c r="Y339" s="36"/>
      <c r="Z339" s="36"/>
      <c r="AA339" s="36"/>
      <c r="AB339" s="36"/>
      <c r="AC339" s="36"/>
      <c r="AD339" s="36"/>
      <c r="AE339" s="36"/>
      <c r="AT339" s="18" t="s">
        <v>177</v>
      </c>
      <c r="AU339" s="18" t="s">
        <v>89</v>
      </c>
    </row>
    <row r="340" spans="1:65" s="12" customFormat="1" ht="22.9" customHeight="1">
      <c r="B340" s="160"/>
      <c r="C340" s="161"/>
      <c r="D340" s="162" t="s">
        <v>79</v>
      </c>
      <c r="E340" s="174" t="s">
        <v>620</v>
      </c>
      <c r="F340" s="174" t="s">
        <v>621</v>
      </c>
      <c r="G340" s="161"/>
      <c r="H340" s="161"/>
      <c r="I340" s="164"/>
      <c r="J340" s="175">
        <f>BK340</f>
        <v>0</v>
      </c>
      <c r="K340" s="161"/>
      <c r="L340" s="166"/>
      <c r="M340" s="167"/>
      <c r="N340" s="168"/>
      <c r="O340" s="168"/>
      <c r="P340" s="169">
        <f>SUM(P341:P353)</f>
        <v>0</v>
      </c>
      <c r="Q340" s="168"/>
      <c r="R340" s="169">
        <f>SUM(R341:R353)</f>
        <v>0.38971577000000002</v>
      </c>
      <c r="S340" s="168"/>
      <c r="T340" s="170">
        <f>SUM(T341:T353)</f>
        <v>0</v>
      </c>
      <c r="AR340" s="171" t="s">
        <v>89</v>
      </c>
      <c r="AT340" s="172" t="s">
        <v>79</v>
      </c>
      <c r="AU340" s="172" t="s">
        <v>21</v>
      </c>
      <c r="AY340" s="171" t="s">
        <v>138</v>
      </c>
      <c r="BK340" s="173">
        <f>SUM(BK341:BK353)</f>
        <v>0</v>
      </c>
    </row>
    <row r="341" spans="1:65" s="2" customFormat="1" ht="24.2" customHeight="1">
      <c r="A341" s="36"/>
      <c r="B341" s="37"/>
      <c r="C341" s="176" t="s">
        <v>622</v>
      </c>
      <c r="D341" s="176" t="s">
        <v>141</v>
      </c>
      <c r="E341" s="177" t="s">
        <v>623</v>
      </c>
      <c r="F341" s="178" t="s">
        <v>624</v>
      </c>
      <c r="G341" s="179" t="s">
        <v>148</v>
      </c>
      <c r="H341" s="180">
        <v>1452.7090000000001</v>
      </c>
      <c r="I341" s="181"/>
      <c r="J341" s="182">
        <f>ROUND(I341*H341,2)</f>
        <v>0</v>
      </c>
      <c r="K341" s="183"/>
      <c r="L341" s="41"/>
      <c r="M341" s="184" t="s">
        <v>39</v>
      </c>
      <c r="N341" s="185" t="s">
        <v>51</v>
      </c>
      <c r="O341" s="66"/>
      <c r="P341" s="186">
        <f>O341*H341</f>
        <v>0</v>
      </c>
      <c r="Q341" s="186">
        <v>2.5000000000000001E-4</v>
      </c>
      <c r="R341" s="186">
        <f>Q341*H341</f>
        <v>0.36317725000000001</v>
      </c>
      <c r="S341" s="186">
        <v>0</v>
      </c>
      <c r="T341" s="187">
        <f>S341*H341</f>
        <v>0</v>
      </c>
      <c r="U341" s="36"/>
      <c r="V341" s="36"/>
      <c r="W341" s="36"/>
      <c r="X341" s="36"/>
      <c r="Y341" s="36"/>
      <c r="Z341" s="36"/>
      <c r="AA341" s="36"/>
      <c r="AB341" s="36"/>
      <c r="AC341" s="36"/>
      <c r="AD341" s="36"/>
      <c r="AE341" s="36"/>
      <c r="AR341" s="188" t="s">
        <v>217</v>
      </c>
      <c r="AT341" s="188" t="s">
        <v>141</v>
      </c>
      <c r="AU341" s="188" t="s">
        <v>89</v>
      </c>
      <c r="AY341" s="18" t="s">
        <v>138</v>
      </c>
      <c r="BE341" s="189">
        <f>IF(N341="základní",J341,0)</f>
        <v>0</v>
      </c>
      <c r="BF341" s="189">
        <f>IF(N341="snížená",J341,0)</f>
        <v>0</v>
      </c>
      <c r="BG341" s="189">
        <f>IF(N341="zákl. přenesená",J341,0)</f>
        <v>0</v>
      </c>
      <c r="BH341" s="189">
        <f>IF(N341="sníž. přenesená",J341,0)</f>
        <v>0</v>
      </c>
      <c r="BI341" s="189">
        <f>IF(N341="nulová",J341,0)</f>
        <v>0</v>
      </c>
      <c r="BJ341" s="18" t="s">
        <v>21</v>
      </c>
      <c r="BK341" s="189">
        <f>ROUND(I341*H341,2)</f>
        <v>0</v>
      </c>
      <c r="BL341" s="18" t="s">
        <v>217</v>
      </c>
      <c r="BM341" s="188" t="s">
        <v>625</v>
      </c>
    </row>
    <row r="342" spans="1:65" s="2" customFormat="1" ht="11.25">
      <c r="A342" s="36"/>
      <c r="B342" s="37"/>
      <c r="C342" s="38"/>
      <c r="D342" s="213" t="s">
        <v>177</v>
      </c>
      <c r="E342" s="38"/>
      <c r="F342" s="214" t="s">
        <v>626</v>
      </c>
      <c r="G342" s="38"/>
      <c r="H342" s="38"/>
      <c r="I342" s="215"/>
      <c r="J342" s="38"/>
      <c r="K342" s="38"/>
      <c r="L342" s="41"/>
      <c r="M342" s="216"/>
      <c r="N342" s="217"/>
      <c r="O342" s="66"/>
      <c r="P342" s="66"/>
      <c r="Q342" s="66"/>
      <c r="R342" s="66"/>
      <c r="S342" s="66"/>
      <c r="T342" s="67"/>
      <c r="U342" s="36"/>
      <c r="V342" s="36"/>
      <c r="W342" s="36"/>
      <c r="X342" s="36"/>
      <c r="Y342" s="36"/>
      <c r="Z342" s="36"/>
      <c r="AA342" s="36"/>
      <c r="AB342" s="36"/>
      <c r="AC342" s="36"/>
      <c r="AD342" s="36"/>
      <c r="AE342" s="36"/>
      <c r="AT342" s="18" t="s">
        <v>177</v>
      </c>
      <c r="AU342" s="18" t="s">
        <v>89</v>
      </c>
    </row>
    <row r="343" spans="1:65" s="2" customFormat="1" ht="24.2" customHeight="1">
      <c r="A343" s="36"/>
      <c r="B343" s="37"/>
      <c r="C343" s="176" t="s">
        <v>627</v>
      </c>
      <c r="D343" s="176" t="s">
        <v>141</v>
      </c>
      <c r="E343" s="177" t="s">
        <v>628</v>
      </c>
      <c r="F343" s="178" t="s">
        <v>629</v>
      </c>
      <c r="G343" s="179" t="s">
        <v>148</v>
      </c>
      <c r="H343" s="180">
        <v>31.651</v>
      </c>
      <c r="I343" s="181"/>
      <c r="J343" s="182">
        <f>ROUND(I343*H343,2)</f>
        <v>0</v>
      </c>
      <c r="K343" s="183"/>
      <c r="L343" s="41"/>
      <c r="M343" s="184" t="s">
        <v>39</v>
      </c>
      <c r="N343" s="185" t="s">
        <v>51</v>
      </c>
      <c r="O343" s="66"/>
      <c r="P343" s="186">
        <f>O343*H343</f>
        <v>0</v>
      </c>
      <c r="Q343" s="186">
        <v>1.1E-4</v>
      </c>
      <c r="R343" s="186">
        <f>Q343*H343</f>
        <v>3.48161E-3</v>
      </c>
      <c r="S343" s="186">
        <v>0</v>
      </c>
      <c r="T343" s="187">
        <f>S343*H343</f>
        <v>0</v>
      </c>
      <c r="U343" s="36"/>
      <c r="V343" s="36"/>
      <c r="W343" s="36"/>
      <c r="X343" s="36"/>
      <c r="Y343" s="36"/>
      <c r="Z343" s="36"/>
      <c r="AA343" s="36"/>
      <c r="AB343" s="36"/>
      <c r="AC343" s="36"/>
      <c r="AD343" s="36"/>
      <c r="AE343" s="36"/>
      <c r="AR343" s="188" t="s">
        <v>217</v>
      </c>
      <c r="AT343" s="188" t="s">
        <v>141</v>
      </c>
      <c r="AU343" s="188" t="s">
        <v>89</v>
      </c>
      <c r="AY343" s="18" t="s">
        <v>138</v>
      </c>
      <c r="BE343" s="189">
        <f>IF(N343="základní",J343,0)</f>
        <v>0</v>
      </c>
      <c r="BF343" s="189">
        <f>IF(N343="snížená",J343,0)</f>
        <v>0</v>
      </c>
      <c r="BG343" s="189">
        <f>IF(N343="zákl. přenesená",J343,0)</f>
        <v>0</v>
      </c>
      <c r="BH343" s="189">
        <f>IF(N343="sníž. přenesená",J343,0)</f>
        <v>0</v>
      </c>
      <c r="BI343" s="189">
        <f>IF(N343="nulová",J343,0)</f>
        <v>0</v>
      </c>
      <c r="BJ343" s="18" t="s">
        <v>21</v>
      </c>
      <c r="BK343" s="189">
        <f>ROUND(I343*H343,2)</f>
        <v>0</v>
      </c>
      <c r="BL343" s="18" t="s">
        <v>217</v>
      </c>
      <c r="BM343" s="188" t="s">
        <v>630</v>
      </c>
    </row>
    <row r="344" spans="1:65" s="2" customFormat="1" ht="11.25">
      <c r="A344" s="36"/>
      <c r="B344" s="37"/>
      <c r="C344" s="38"/>
      <c r="D344" s="213" t="s">
        <v>177</v>
      </c>
      <c r="E344" s="38"/>
      <c r="F344" s="214" t="s">
        <v>631</v>
      </c>
      <c r="G344" s="38"/>
      <c r="H344" s="38"/>
      <c r="I344" s="215"/>
      <c r="J344" s="38"/>
      <c r="K344" s="38"/>
      <c r="L344" s="41"/>
      <c r="M344" s="216"/>
      <c r="N344" s="217"/>
      <c r="O344" s="66"/>
      <c r="P344" s="66"/>
      <c r="Q344" s="66"/>
      <c r="R344" s="66"/>
      <c r="S344" s="66"/>
      <c r="T344" s="67"/>
      <c r="U344" s="36"/>
      <c r="V344" s="36"/>
      <c r="W344" s="36"/>
      <c r="X344" s="36"/>
      <c r="Y344" s="36"/>
      <c r="Z344" s="36"/>
      <c r="AA344" s="36"/>
      <c r="AB344" s="36"/>
      <c r="AC344" s="36"/>
      <c r="AD344" s="36"/>
      <c r="AE344" s="36"/>
      <c r="AT344" s="18" t="s">
        <v>177</v>
      </c>
      <c r="AU344" s="18" t="s">
        <v>89</v>
      </c>
    </row>
    <row r="345" spans="1:65" s="2" customFormat="1" ht="24.2" customHeight="1">
      <c r="A345" s="36"/>
      <c r="B345" s="37"/>
      <c r="C345" s="176" t="s">
        <v>632</v>
      </c>
      <c r="D345" s="176" t="s">
        <v>141</v>
      </c>
      <c r="E345" s="177" t="s">
        <v>633</v>
      </c>
      <c r="F345" s="178" t="s">
        <v>634</v>
      </c>
      <c r="G345" s="179" t="s">
        <v>148</v>
      </c>
      <c r="H345" s="180">
        <v>31.651</v>
      </c>
      <c r="I345" s="181"/>
      <c r="J345" s="182">
        <f>ROUND(I345*H345,2)</f>
        <v>0</v>
      </c>
      <c r="K345" s="183"/>
      <c r="L345" s="41"/>
      <c r="M345" s="184" t="s">
        <v>39</v>
      </c>
      <c r="N345" s="185" t="s">
        <v>51</v>
      </c>
      <c r="O345" s="66"/>
      <c r="P345" s="186">
        <f>O345*H345</f>
        <v>0</v>
      </c>
      <c r="Q345" s="186">
        <v>1.7000000000000001E-4</v>
      </c>
      <c r="R345" s="186">
        <f>Q345*H345</f>
        <v>5.3806700000000006E-3</v>
      </c>
      <c r="S345" s="186">
        <v>0</v>
      </c>
      <c r="T345" s="187">
        <f>S345*H345</f>
        <v>0</v>
      </c>
      <c r="U345" s="36"/>
      <c r="V345" s="36"/>
      <c r="W345" s="36"/>
      <c r="X345" s="36"/>
      <c r="Y345" s="36"/>
      <c r="Z345" s="36"/>
      <c r="AA345" s="36"/>
      <c r="AB345" s="36"/>
      <c r="AC345" s="36"/>
      <c r="AD345" s="36"/>
      <c r="AE345" s="36"/>
      <c r="AR345" s="188" t="s">
        <v>217</v>
      </c>
      <c r="AT345" s="188" t="s">
        <v>141</v>
      </c>
      <c r="AU345" s="188" t="s">
        <v>89</v>
      </c>
      <c r="AY345" s="18" t="s">
        <v>138</v>
      </c>
      <c r="BE345" s="189">
        <f>IF(N345="základní",J345,0)</f>
        <v>0</v>
      </c>
      <c r="BF345" s="189">
        <f>IF(N345="snížená",J345,0)</f>
        <v>0</v>
      </c>
      <c r="BG345" s="189">
        <f>IF(N345="zákl. přenesená",J345,0)</f>
        <v>0</v>
      </c>
      <c r="BH345" s="189">
        <f>IF(N345="sníž. přenesená",J345,0)</f>
        <v>0</v>
      </c>
      <c r="BI345" s="189">
        <f>IF(N345="nulová",J345,0)</f>
        <v>0</v>
      </c>
      <c r="BJ345" s="18" t="s">
        <v>21</v>
      </c>
      <c r="BK345" s="189">
        <f>ROUND(I345*H345,2)</f>
        <v>0</v>
      </c>
      <c r="BL345" s="18" t="s">
        <v>217</v>
      </c>
      <c r="BM345" s="188" t="s">
        <v>635</v>
      </c>
    </row>
    <row r="346" spans="1:65" s="2" customFormat="1" ht="11.25">
      <c r="A346" s="36"/>
      <c r="B346" s="37"/>
      <c r="C346" s="38"/>
      <c r="D346" s="213" t="s">
        <v>177</v>
      </c>
      <c r="E346" s="38"/>
      <c r="F346" s="214" t="s">
        <v>636</v>
      </c>
      <c r="G346" s="38"/>
      <c r="H346" s="38"/>
      <c r="I346" s="215"/>
      <c r="J346" s="38"/>
      <c r="K346" s="38"/>
      <c r="L346" s="41"/>
      <c r="M346" s="216"/>
      <c r="N346" s="217"/>
      <c r="O346" s="66"/>
      <c r="P346" s="66"/>
      <c r="Q346" s="66"/>
      <c r="R346" s="66"/>
      <c r="S346" s="66"/>
      <c r="T346" s="67"/>
      <c r="U346" s="36"/>
      <c r="V346" s="36"/>
      <c r="W346" s="36"/>
      <c r="X346" s="36"/>
      <c r="Y346" s="36"/>
      <c r="Z346" s="36"/>
      <c r="AA346" s="36"/>
      <c r="AB346" s="36"/>
      <c r="AC346" s="36"/>
      <c r="AD346" s="36"/>
      <c r="AE346" s="36"/>
      <c r="AT346" s="18" t="s">
        <v>177</v>
      </c>
      <c r="AU346" s="18" t="s">
        <v>89</v>
      </c>
    </row>
    <row r="347" spans="1:65" s="2" customFormat="1" ht="24.2" customHeight="1">
      <c r="A347" s="36"/>
      <c r="B347" s="37"/>
      <c r="C347" s="176" t="s">
        <v>637</v>
      </c>
      <c r="D347" s="176" t="s">
        <v>141</v>
      </c>
      <c r="E347" s="177" t="s">
        <v>638</v>
      </c>
      <c r="F347" s="178" t="s">
        <v>639</v>
      </c>
      <c r="G347" s="179" t="s">
        <v>148</v>
      </c>
      <c r="H347" s="180">
        <v>31.651</v>
      </c>
      <c r="I347" s="181"/>
      <c r="J347" s="182">
        <f>ROUND(I347*H347,2)</f>
        <v>0</v>
      </c>
      <c r="K347" s="183"/>
      <c r="L347" s="41"/>
      <c r="M347" s="184" t="s">
        <v>39</v>
      </c>
      <c r="N347" s="185" t="s">
        <v>51</v>
      </c>
      <c r="O347" s="66"/>
      <c r="P347" s="186">
        <f>O347*H347</f>
        <v>0</v>
      </c>
      <c r="Q347" s="186">
        <v>1.2E-4</v>
      </c>
      <c r="R347" s="186">
        <f>Q347*H347</f>
        <v>3.7981199999999999E-3</v>
      </c>
      <c r="S347" s="186">
        <v>0</v>
      </c>
      <c r="T347" s="187">
        <f>S347*H347</f>
        <v>0</v>
      </c>
      <c r="U347" s="36"/>
      <c r="V347" s="36"/>
      <c r="W347" s="36"/>
      <c r="X347" s="36"/>
      <c r="Y347" s="36"/>
      <c r="Z347" s="36"/>
      <c r="AA347" s="36"/>
      <c r="AB347" s="36"/>
      <c r="AC347" s="36"/>
      <c r="AD347" s="36"/>
      <c r="AE347" s="36"/>
      <c r="AR347" s="188" t="s">
        <v>217</v>
      </c>
      <c r="AT347" s="188" t="s">
        <v>141</v>
      </c>
      <c r="AU347" s="188" t="s">
        <v>89</v>
      </c>
      <c r="AY347" s="18" t="s">
        <v>138</v>
      </c>
      <c r="BE347" s="189">
        <f>IF(N347="základní",J347,0)</f>
        <v>0</v>
      </c>
      <c r="BF347" s="189">
        <f>IF(N347="snížená",J347,0)</f>
        <v>0</v>
      </c>
      <c r="BG347" s="189">
        <f>IF(N347="zákl. přenesená",J347,0)</f>
        <v>0</v>
      </c>
      <c r="BH347" s="189">
        <f>IF(N347="sníž. přenesená",J347,0)</f>
        <v>0</v>
      </c>
      <c r="BI347" s="189">
        <f>IF(N347="nulová",J347,0)</f>
        <v>0</v>
      </c>
      <c r="BJ347" s="18" t="s">
        <v>21</v>
      </c>
      <c r="BK347" s="189">
        <f>ROUND(I347*H347,2)</f>
        <v>0</v>
      </c>
      <c r="BL347" s="18" t="s">
        <v>217</v>
      </c>
      <c r="BM347" s="188" t="s">
        <v>640</v>
      </c>
    </row>
    <row r="348" spans="1:65" s="2" customFormat="1" ht="11.25">
      <c r="A348" s="36"/>
      <c r="B348" s="37"/>
      <c r="C348" s="38"/>
      <c r="D348" s="213" t="s">
        <v>177</v>
      </c>
      <c r="E348" s="38"/>
      <c r="F348" s="214" t="s">
        <v>641</v>
      </c>
      <c r="G348" s="38"/>
      <c r="H348" s="38"/>
      <c r="I348" s="215"/>
      <c r="J348" s="38"/>
      <c r="K348" s="38"/>
      <c r="L348" s="41"/>
      <c r="M348" s="216"/>
      <c r="N348" s="217"/>
      <c r="O348" s="66"/>
      <c r="P348" s="66"/>
      <c r="Q348" s="66"/>
      <c r="R348" s="66"/>
      <c r="S348" s="66"/>
      <c r="T348" s="67"/>
      <c r="U348" s="36"/>
      <c r="V348" s="36"/>
      <c r="W348" s="36"/>
      <c r="X348" s="36"/>
      <c r="Y348" s="36"/>
      <c r="Z348" s="36"/>
      <c r="AA348" s="36"/>
      <c r="AB348" s="36"/>
      <c r="AC348" s="36"/>
      <c r="AD348" s="36"/>
      <c r="AE348" s="36"/>
      <c r="AT348" s="18" t="s">
        <v>177</v>
      </c>
      <c r="AU348" s="18" t="s">
        <v>89</v>
      </c>
    </row>
    <row r="349" spans="1:65" s="2" customFormat="1" ht="24.2" customHeight="1">
      <c r="A349" s="36"/>
      <c r="B349" s="37"/>
      <c r="C349" s="176" t="s">
        <v>642</v>
      </c>
      <c r="D349" s="176" t="s">
        <v>141</v>
      </c>
      <c r="E349" s="177" t="s">
        <v>643</v>
      </c>
      <c r="F349" s="178" t="s">
        <v>644</v>
      </c>
      <c r="G349" s="179" t="s">
        <v>148</v>
      </c>
      <c r="H349" s="180">
        <v>31.651</v>
      </c>
      <c r="I349" s="181"/>
      <c r="J349" s="182">
        <f>ROUND(I349*H349,2)</f>
        <v>0</v>
      </c>
      <c r="K349" s="183"/>
      <c r="L349" s="41"/>
      <c r="M349" s="184" t="s">
        <v>39</v>
      </c>
      <c r="N349" s="185" t="s">
        <v>51</v>
      </c>
      <c r="O349" s="66"/>
      <c r="P349" s="186">
        <f>O349*H349</f>
        <v>0</v>
      </c>
      <c r="Q349" s="186">
        <v>1.2E-4</v>
      </c>
      <c r="R349" s="186">
        <f>Q349*H349</f>
        <v>3.7981199999999999E-3</v>
      </c>
      <c r="S349" s="186">
        <v>0</v>
      </c>
      <c r="T349" s="187">
        <f>S349*H349</f>
        <v>0</v>
      </c>
      <c r="U349" s="36"/>
      <c r="V349" s="36"/>
      <c r="W349" s="36"/>
      <c r="X349" s="36"/>
      <c r="Y349" s="36"/>
      <c r="Z349" s="36"/>
      <c r="AA349" s="36"/>
      <c r="AB349" s="36"/>
      <c r="AC349" s="36"/>
      <c r="AD349" s="36"/>
      <c r="AE349" s="36"/>
      <c r="AR349" s="188" t="s">
        <v>217</v>
      </c>
      <c r="AT349" s="188" t="s">
        <v>141</v>
      </c>
      <c r="AU349" s="188" t="s">
        <v>89</v>
      </c>
      <c r="AY349" s="18" t="s">
        <v>138</v>
      </c>
      <c r="BE349" s="189">
        <f>IF(N349="základní",J349,0)</f>
        <v>0</v>
      </c>
      <c r="BF349" s="189">
        <f>IF(N349="snížená",J349,0)</f>
        <v>0</v>
      </c>
      <c r="BG349" s="189">
        <f>IF(N349="zákl. přenesená",J349,0)</f>
        <v>0</v>
      </c>
      <c r="BH349" s="189">
        <f>IF(N349="sníž. přenesená",J349,0)</f>
        <v>0</v>
      </c>
      <c r="BI349" s="189">
        <f>IF(N349="nulová",J349,0)</f>
        <v>0</v>
      </c>
      <c r="BJ349" s="18" t="s">
        <v>21</v>
      </c>
      <c r="BK349" s="189">
        <f>ROUND(I349*H349,2)</f>
        <v>0</v>
      </c>
      <c r="BL349" s="18" t="s">
        <v>217</v>
      </c>
      <c r="BM349" s="188" t="s">
        <v>645</v>
      </c>
    </row>
    <row r="350" spans="1:65" s="2" customFormat="1" ht="11.25">
      <c r="A350" s="36"/>
      <c r="B350" s="37"/>
      <c r="C350" s="38"/>
      <c r="D350" s="213" t="s">
        <v>177</v>
      </c>
      <c r="E350" s="38"/>
      <c r="F350" s="214" t="s">
        <v>646</v>
      </c>
      <c r="G350" s="38"/>
      <c r="H350" s="38"/>
      <c r="I350" s="215"/>
      <c r="J350" s="38"/>
      <c r="K350" s="38"/>
      <c r="L350" s="41"/>
      <c r="M350" s="216"/>
      <c r="N350" s="217"/>
      <c r="O350" s="66"/>
      <c r="P350" s="66"/>
      <c r="Q350" s="66"/>
      <c r="R350" s="66"/>
      <c r="S350" s="66"/>
      <c r="T350" s="67"/>
      <c r="U350" s="36"/>
      <c r="V350" s="36"/>
      <c r="W350" s="36"/>
      <c r="X350" s="36"/>
      <c r="Y350" s="36"/>
      <c r="Z350" s="36"/>
      <c r="AA350" s="36"/>
      <c r="AB350" s="36"/>
      <c r="AC350" s="36"/>
      <c r="AD350" s="36"/>
      <c r="AE350" s="36"/>
      <c r="AT350" s="18" t="s">
        <v>177</v>
      </c>
      <c r="AU350" s="18" t="s">
        <v>89</v>
      </c>
    </row>
    <row r="351" spans="1:65" s="2" customFormat="1" ht="24.2" customHeight="1">
      <c r="A351" s="36"/>
      <c r="B351" s="37"/>
      <c r="C351" s="176" t="s">
        <v>647</v>
      </c>
      <c r="D351" s="176" t="s">
        <v>141</v>
      </c>
      <c r="E351" s="177" t="s">
        <v>648</v>
      </c>
      <c r="F351" s="178" t="s">
        <v>649</v>
      </c>
      <c r="G351" s="179" t="s">
        <v>278</v>
      </c>
      <c r="H351" s="180">
        <v>48</v>
      </c>
      <c r="I351" s="181"/>
      <c r="J351" s="182">
        <f>ROUND(I351*H351,2)</f>
        <v>0</v>
      </c>
      <c r="K351" s="183"/>
      <c r="L351" s="41"/>
      <c r="M351" s="184" t="s">
        <v>39</v>
      </c>
      <c r="N351" s="185" t="s">
        <v>51</v>
      </c>
      <c r="O351" s="66"/>
      <c r="P351" s="186">
        <f>O351*H351</f>
        <v>0</v>
      </c>
      <c r="Q351" s="186">
        <v>2.1000000000000001E-4</v>
      </c>
      <c r="R351" s="186">
        <f>Q351*H351</f>
        <v>1.008E-2</v>
      </c>
      <c r="S351" s="186">
        <v>0</v>
      </c>
      <c r="T351" s="187">
        <f>S351*H351</f>
        <v>0</v>
      </c>
      <c r="U351" s="36"/>
      <c r="V351" s="36"/>
      <c r="W351" s="36"/>
      <c r="X351" s="36"/>
      <c r="Y351" s="36"/>
      <c r="Z351" s="36"/>
      <c r="AA351" s="36"/>
      <c r="AB351" s="36"/>
      <c r="AC351" s="36"/>
      <c r="AD351" s="36"/>
      <c r="AE351" s="36"/>
      <c r="AR351" s="188" t="s">
        <v>217</v>
      </c>
      <c r="AT351" s="188" t="s">
        <v>141</v>
      </c>
      <c r="AU351" s="188" t="s">
        <v>89</v>
      </c>
      <c r="AY351" s="18" t="s">
        <v>138</v>
      </c>
      <c r="BE351" s="189">
        <f>IF(N351="základní",J351,0)</f>
        <v>0</v>
      </c>
      <c r="BF351" s="189">
        <f>IF(N351="snížená",J351,0)</f>
        <v>0</v>
      </c>
      <c r="BG351" s="189">
        <f>IF(N351="zákl. přenesená",J351,0)</f>
        <v>0</v>
      </c>
      <c r="BH351" s="189">
        <f>IF(N351="sníž. přenesená",J351,0)</f>
        <v>0</v>
      </c>
      <c r="BI351" s="189">
        <f>IF(N351="nulová",J351,0)</f>
        <v>0</v>
      </c>
      <c r="BJ351" s="18" t="s">
        <v>21</v>
      </c>
      <c r="BK351" s="189">
        <f>ROUND(I351*H351,2)</f>
        <v>0</v>
      </c>
      <c r="BL351" s="18" t="s">
        <v>217</v>
      </c>
      <c r="BM351" s="188" t="s">
        <v>650</v>
      </c>
    </row>
    <row r="352" spans="1:65" s="2" customFormat="1" ht="11.25">
      <c r="A352" s="36"/>
      <c r="B352" s="37"/>
      <c r="C352" s="38"/>
      <c r="D352" s="213" t="s">
        <v>177</v>
      </c>
      <c r="E352" s="38"/>
      <c r="F352" s="214" t="s">
        <v>651</v>
      </c>
      <c r="G352" s="38"/>
      <c r="H352" s="38"/>
      <c r="I352" s="215"/>
      <c r="J352" s="38"/>
      <c r="K352" s="38"/>
      <c r="L352" s="41"/>
      <c r="M352" s="216"/>
      <c r="N352" s="217"/>
      <c r="O352" s="66"/>
      <c r="P352" s="66"/>
      <c r="Q352" s="66"/>
      <c r="R352" s="66"/>
      <c r="S352" s="66"/>
      <c r="T352" s="67"/>
      <c r="U352" s="36"/>
      <c r="V352" s="36"/>
      <c r="W352" s="36"/>
      <c r="X352" s="36"/>
      <c r="Y352" s="36"/>
      <c r="Z352" s="36"/>
      <c r="AA352" s="36"/>
      <c r="AB352" s="36"/>
      <c r="AC352" s="36"/>
      <c r="AD352" s="36"/>
      <c r="AE352" s="36"/>
      <c r="AT352" s="18" t="s">
        <v>177</v>
      </c>
      <c r="AU352" s="18" t="s">
        <v>89</v>
      </c>
    </row>
    <row r="353" spans="1:51" s="13" customFormat="1" ht="11.25">
      <c r="B353" s="190"/>
      <c r="C353" s="191"/>
      <c r="D353" s="192" t="s">
        <v>150</v>
      </c>
      <c r="E353" s="193" t="s">
        <v>39</v>
      </c>
      <c r="F353" s="194" t="s">
        <v>652</v>
      </c>
      <c r="G353" s="191"/>
      <c r="H353" s="195">
        <v>48</v>
      </c>
      <c r="I353" s="196"/>
      <c r="J353" s="191"/>
      <c r="K353" s="191"/>
      <c r="L353" s="197"/>
      <c r="M353" s="251"/>
      <c r="N353" s="252"/>
      <c r="O353" s="252"/>
      <c r="P353" s="252"/>
      <c r="Q353" s="252"/>
      <c r="R353" s="252"/>
      <c r="S353" s="252"/>
      <c r="T353" s="253"/>
      <c r="AT353" s="201" t="s">
        <v>150</v>
      </c>
      <c r="AU353" s="201" t="s">
        <v>89</v>
      </c>
      <c r="AV353" s="13" t="s">
        <v>89</v>
      </c>
      <c r="AW353" s="13" t="s">
        <v>41</v>
      </c>
      <c r="AX353" s="13" t="s">
        <v>21</v>
      </c>
      <c r="AY353" s="201" t="s">
        <v>138</v>
      </c>
    </row>
    <row r="354" spans="1:51" s="2" customFormat="1" ht="6.95" customHeight="1">
      <c r="A354" s="36"/>
      <c r="B354" s="49"/>
      <c r="C354" s="50"/>
      <c r="D354" s="50"/>
      <c r="E354" s="50"/>
      <c r="F354" s="50"/>
      <c r="G354" s="50"/>
      <c r="H354" s="50"/>
      <c r="I354" s="50"/>
      <c r="J354" s="50"/>
      <c r="K354" s="50"/>
      <c r="L354" s="41"/>
      <c r="M354" s="36"/>
      <c r="O354" s="36"/>
      <c r="P354" s="36"/>
      <c r="Q354" s="36"/>
      <c r="R354" s="36"/>
      <c r="S354" s="36"/>
      <c r="T354" s="36"/>
      <c r="U354" s="36"/>
      <c r="V354" s="36"/>
      <c r="W354" s="36"/>
      <c r="X354" s="36"/>
      <c r="Y354" s="36"/>
      <c r="Z354" s="36"/>
      <c r="AA354" s="36"/>
      <c r="AB354" s="36"/>
      <c r="AC354" s="36"/>
      <c r="AD354" s="36"/>
      <c r="AE354" s="36"/>
    </row>
  </sheetData>
  <sheetProtection algorithmName="SHA-512" hashValue="bAL22qzbyNhD1Yng5E6glj74p+83NaD8LXg5Enw/T3BYDW3hkFR5tyAQAvRv0phZ/ZBhpjYtwBkTt2w64e7O4A==" saltValue="5eCmJhm9/7K7DJiDdK9WOCe1c3oB2wlvB1UKUIZ4fljx47DVuulSApwVgKGfSQIRk9qcAgKSjOziA3SJXskRBA==" spinCount="100000" sheet="1" objects="1" scenarios="1" formatColumns="0" formatRows="0" autoFilter="0"/>
  <autoFilter ref="C89:K353" xr:uid="{00000000-0009-0000-0000-000001000000}"/>
  <mergeCells count="9">
    <mergeCell ref="E50:H50"/>
    <mergeCell ref="E80:H80"/>
    <mergeCell ref="E82:H82"/>
    <mergeCell ref="L2:V2"/>
    <mergeCell ref="E7:H7"/>
    <mergeCell ref="E9:H9"/>
    <mergeCell ref="E18:H18"/>
    <mergeCell ref="E27:H27"/>
    <mergeCell ref="E48:H48"/>
  </mergeCells>
  <hyperlinks>
    <hyperlink ref="F104" r:id="rId1" xr:uid="{00000000-0004-0000-0100-000000000000}"/>
    <hyperlink ref="F117" r:id="rId2" xr:uid="{00000000-0004-0000-0100-000001000000}"/>
    <hyperlink ref="F124" r:id="rId3" xr:uid="{00000000-0004-0000-0100-000002000000}"/>
    <hyperlink ref="F128" r:id="rId4" xr:uid="{00000000-0004-0000-0100-000003000000}"/>
    <hyperlink ref="F132" r:id="rId5" xr:uid="{00000000-0004-0000-0100-000004000000}"/>
    <hyperlink ref="F153" r:id="rId6" xr:uid="{00000000-0004-0000-0100-000005000000}"/>
    <hyperlink ref="F158" r:id="rId7" xr:uid="{00000000-0004-0000-0100-000006000000}"/>
    <hyperlink ref="F160" r:id="rId8" xr:uid="{00000000-0004-0000-0100-000007000000}"/>
    <hyperlink ref="F164" r:id="rId9" xr:uid="{00000000-0004-0000-0100-000008000000}"/>
    <hyperlink ref="F168" r:id="rId10" xr:uid="{00000000-0004-0000-0100-000009000000}"/>
    <hyperlink ref="F172" r:id="rId11" xr:uid="{00000000-0004-0000-0100-00000A000000}"/>
    <hyperlink ref="F175" r:id="rId12" xr:uid="{00000000-0004-0000-0100-00000B000000}"/>
    <hyperlink ref="F180" r:id="rId13" xr:uid="{00000000-0004-0000-0100-00000C000000}"/>
    <hyperlink ref="F186" r:id="rId14" xr:uid="{00000000-0004-0000-0100-00000D000000}"/>
    <hyperlink ref="F188" r:id="rId15" xr:uid="{00000000-0004-0000-0100-00000E000000}"/>
    <hyperlink ref="F216" r:id="rId16" xr:uid="{00000000-0004-0000-0100-00000F000000}"/>
    <hyperlink ref="F234" r:id="rId17" xr:uid="{00000000-0004-0000-0100-000010000000}"/>
    <hyperlink ref="F242" r:id="rId18" xr:uid="{00000000-0004-0000-0100-000011000000}"/>
    <hyperlink ref="F244" r:id="rId19" xr:uid="{00000000-0004-0000-0100-000012000000}"/>
    <hyperlink ref="F247" r:id="rId20" xr:uid="{00000000-0004-0000-0100-000013000000}"/>
    <hyperlink ref="F249" r:id="rId21" xr:uid="{00000000-0004-0000-0100-000014000000}"/>
    <hyperlink ref="F267" r:id="rId22" xr:uid="{00000000-0004-0000-0100-000015000000}"/>
    <hyperlink ref="F278" r:id="rId23" xr:uid="{00000000-0004-0000-0100-000016000000}"/>
    <hyperlink ref="F281" r:id="rId24" xr:uid="{00000000-0004-0000-0100-000017000000}"/>
    <hyperlink ref="F284" r:id="rId25" xr:uid="{00000000-0004-0000-0100-000018000000}"/>
    <hyperlink ref="F287" r:id="rId26" xr:uid="{00000000-0004-0000-0100-000019000000}"/>
    <hyperlink ref="F291" r:id="rId27" xr:uid="{00000000-0004-0000-0100-00001A000000}"/>
    <hyperlink ref="F294" r:id="rId28" xr:uid="{00000000-0004-0000-0100-00001B000000}"/>
    <hyperlink ref="F303" r:id="rId29" xr:uid="{00000000-0004-0000-0100-00001C000000}"/>
    <hyperlink ref="F309" r:id="rId30" xr:uid="{00000000-0004-0000-0100-00001D000000}"/>
    <hyperlink ref="F312" r:id="rId31" xr:uid="{00000000-0004-0000-0100-00001E000000}"/>
    <hyperlink ref="F314" r:id="rId32" xr:uid="{00000000-0004-0000-0100-00001F000000}"/>
    <hyperlink ref="F319" r:id="rId33" xr:uid="{00000000-0004-0000-0100-000020000000}"/>
    <hyperlink ref="F322" r:id="rId34" xr:uid="{00000000-0004-0000-0100-000021000000}"/>
    <hyperlink ref="F325" r:id="rId35" xr:uid="{00000000-0004-0000-0100-000022000000}"/>
    <hyperlink ref="F339" r:id="rId36" xr:uid="{00000000-0004-0000-0100-000023000000}"/>
    <hyperlink ref="F342" r:id="rId37" xr:uid="{00000000-0004-0000-0100-000024000000}"/>
    <hyperlink ref="F344" r:id="rId38" xr:uid="{00000000-0004-0000-0100-000025000000}"/>
    <hyperlink ref="F346" r:id="rId39" xr:uid="{00000000-0004-0000-0100-000026000000}"/>
    <hyperlink ref="F348" r:id="rId40" xr:uid="{00000000-0004-0000-0100-000027000000}"/>
    <hyperlink ref="F350" r:id="rId41" xr:uid="{00000000-0004-0000-0100-000028000000}"/>
    <hyperlink ref="F352" r:id="rId42" xr:uid="{00000000-0004-0000-0100-000029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4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M216"/>
  <sheetViews>
    <sheetView showGridLines="0" tabSelected="1" topLeftCell="A155"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2"/>
      <c r="M2" s="302"/>
      <c r="N2" s="302"/>
      <c r="O2" s="302"/>
      <c r="P2" s="302"/>
      <c r="Q2" s="302"/>
      <c r="R2" s="302"/>
      <c r="S2" s="302"/>
      <c r="T2" s="302"/>
      <c r="U2" s="302"/>
      <c r="V2" s="302"/>
      <c r="AT2" s="18" t="s">
        <v>92</v>
      </c>
    </row>
    <row r="3" spans="1:46" s="1" customFormat="1" ht="6.95" customHeight="1">
      <c r="B3" s="103"/>
      <c r="C3" s="104"/>
      <c r="D3" s="104"/>
      <c r="E3" s="104"/>
      <c r="F3" s="104"/>
      <c r="G3" s="104"/>
      <c r="H3" s="104"/>
      <c r="I3" s="104"/>
      <c r="J3" s="104"/>
      <c r="K3" s="104"/>
      <c r="L3" s="21"/>
      <c r="AT3" s="18" t="s">
        <v>89</v>
      </c>
    </row>
    <row r="4" spans="1:46" s="1" customFormat="1" ht="24.95" customHeight="1">
      <c r="B4" s="21"/>
      <c r="D4" s="105" t="s">
        <v>99</v>
      </c>
      <c r="L4" s="21"/>
      <c r="M4" s="106" t="s">
        <v>10</v>
      </c>
      <c r="AT4" s="18" t="s">
        <v>4</v>
      </c>
    </row>
    <row r="5" spans="1:46" s="1" customFormat="1" ht="6.95" customHeight="1">
      <c r="B5" s="21"/>
      <c r="L5" s="21"/>
    </row>
    <row r="6" spans="1:46" s="1" customFormat="1" ht="12" customHeight="1">
      <c r="B6" s="21"/>
      <c r="D6" s="107" t="s">
        <v>16</v>
      </c>
      <c r="L6" s="21"/>
    </row>
    <row r="7" spans="1:46" s="1" customFormat="1" ht="26.25" customHeight="1">
      <c r="B7" s="21"/>
      <c r="E7" s="303" t="str">
        <f>'Rekapitulace stavby'!K6</f>
        <v>Výměna střešní konstrukce tribuny - Sportovní stadion Nový Bydžov (ÚRS 2022 01)</v>
      </c>
      <c r="F7" s="304"/>
      <c r="G7" s="304"/>
      <c r="H7" s="304"/>
      <c r="L7" s="21"/>
    </row>
    <row r="8" spans="1:46" s="2" customFormat="1" ht="12" customHeight="1">
      <c r="A8" s="36"/>
      <c r="B8" s="41"/>
      <c r="C8" s="36"/>
      <c r="D8" s="107" t="s">
        <v>100</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05" t="s">
        <v>653</v>
      </c>
      <c r="F9" s="306"/>
      <c r="G9" s="306"/>
      <c r="H9" s="306"/>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39</v>
      </c>
      <c r="G11" s="36"/>
      <c r="H11" s="36"/>
      <c r="I11" s="107" t="s">
        <v>20</v>
      </c>
      <c r="J11" s="109" t="s">
        <v>39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21. 2. 2022</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102</v>
      </c>
      <c r="F15" s="36"/>
      <c r="G15" s="36"/>
      <c r="H15" s="36"/>
      <c r="I15" s="107" t="s">
        <v>34</v>
      </c>
      <c r="J15" s="109" t="s">
        <v>39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07" t="str">
        <f>'Rekapitulace stavby'!E14</f>
        <v>Vyplň údaj</v>
      </c>
      <c r="F18" s="308"/>
      <c r="G18" s="308"/>
      <c r="H18" s="308"/>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103</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104</v>
      </c>
      <c r="F21" s="36"/>
      <c r="G21" s="36"/>
      <c r="H21" s="36"/>
      <c r="I21" s="107" t="s">
        <v>34</v>
      </c>
      <c r="J21" s="109" t="s">
        <v>105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106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107</v>
      </c>
      <c r="F24" s="36"/>
      <c r="G24" s="36"/>
      <c r="H24" s="36"/>
      <c r="I24" s="107" t="s">
        <v>34</v>
      </c>
      <c r="J24" s="109" t="s">
        <v>39</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71.25" customHeight="1">
      <c r="A27" s="111"/>
      <c r="B27" s="112"/>
      <c r="C27" s="111"/>
      <c r="D27" s="111"/>
      <c r="E27" s="309" t="s">
        <v>45</v>
      </c>
      <c r="F27" s="309"/>
      <c r="G27" s="309"/>
      <c r="H27" s="309"/>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ROUND(J88,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ROUND((SUM(BE88:BE215)),  2)</f>
        <v>0</v>
      </c>
      <c r="G33" s="36"/>
      <c r="H33" s="36"/>
      <c r="I33" s="120">
        <v>0.21</v>
      </c>
      <c r="J33" s="119">
        <f>ROUND(((SUM(BE88:BE215))*I33),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ROUND((SUM(BF88:BF215)),  2)</f>
        <v>0</v>
      </c>
      <c r="G34" s="36"/>
      <c r="H34" s="36"/>
      <c r="I34" s="120">
        <v>0.15</v>
      </c>
      <c r="J34" s="119">
        <f>ROUND(((SUM(BF88:BF215))*I34),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ROUND((SUM(BG88:BG215)),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ROUND((SUM(BH88:BH215)),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ROUND((SUM(BI88:BI215)),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hidden="1"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hidden="1" customHeight="1">
      <c r="A45" s="36"/>
      <c r="B45" s="37"/>
      <c r="C45" s="24" t="s">
        <v>108</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hidden="1"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hidden="1"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26.25" hidden="1" customHeight="1">
      <c r="A48" s="36"/>
      <c r="B48" s="37"/>
      <c r="C48" s="38"/>
      <c r="D48" s="38"/>
      <c r="E48" s="310" t="str">
        <f>E7</f>
        <v>Výměna střešní konstrukce tribuny - Sportovní stadion Nový Bydžov (ÚRS 2022 01)</v>
      </c>
      <c r="F48" s="311"/>
      <c r="G48" s="311"/>
      <c r="H48" s="311"/>
      <c r="I48" s="38"/>
      <c r="J48" s="38"/>
      <c r="K48" s="38"/>
      <c r="L48" s="108"/>
      <c r="S48" s="36"/>
      <c r="T48" s="36"/>
      <c r="U48" s="36"/>
      <c r="V48" s="36"/>
      <c r="W48" s="36"/>
      <c r="X48" s="36"/>
      <c r="Y48" s="36"/>
      <c r="Z48" s="36"/>
      <c r="AA48" s="36"/>
      <c r="AB48" s="36"/>
      <c r="AC48" s="36"/>
      <c r="AD48" s="36"/>
      <c r="AE48" s="36"/>
    </row>
    <row r="49" spans="1:47" s="2" customFormat="1" ht="12" hidden="1" customHeight="1">
      <c r="A49" s="36"/>
      <c r="B49" s="37"/>
      <c r="C49" s="30" t="s">
        <v>100</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hidden="1" customHeight="1">
      <c r="A50" s="36"/>
      <c r="B50" s="37"/>
      <c r="C50" s="38"/>
      <c r="D50" s="38"/>
      <c r="E50" s="263" t="str">
        <f>E9</f>
        <v>02 - Opatření k zajištění BOZP</v>
      </c>
      <c r="F50" s="312"/>
      <c r="G50" s="312"/>
      <c r="H50" s="312"/>
      <c r="I50" s="38"/>
      <c r="J50" s="38"/>
      <c r="K50" s="38"/>
      <c r="L50" s="108"/>
      <c r="S50" s="36"/>
      <c r="T50" s="36"/>
      <c r="U50" s="36"/>
      <c r="V50" s="36"/>
      <c r="W50" s="36"/>
      <c r="X50" s="36"/>
      <c r="Y50" s="36"/>
      <c r="Z50" s="36"/>
      <c r="AA50" s="36"/>
      <c r="AB50" s="36"/>
      <c r="AC50" s="36"/>
      <c r="AD50" s="36"/>
      <c r="AE50" s="36"/>
    </row>
    <row r="51" spans="1:47" s="2" customFormat="1" ht="6.95" hidden="1"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hidden="1" customHeight="1">
      <c r="A52" s="36"/>
      <c r="B52" s="37"/>
      <c r="C52" s="30" t="s">
        <v>22</v>
      </c>
      <c r="D52" s="38"/>
      <c r="E52" s="38"/>
      <c r="F52" s="28" t="str">
        <f>F12</f>
        <v>Nový Bydžov</v>
      </c>
      <c r="G52" s="38"/>
      <c r="H52" s="38"/>
      <c r="I52" s="30" t="s">
        <v>24</v>
      </c>
      <c r="J52" s="61" t="str">
        <f>IF(J12="","",J12)</f>
        <v>21. 2. 2022</v>
      </c>
      <c r="K52" s="38"/>
      <c r="L52" s="108"/>
      <c r="S52" s="36"/>
      <c r="T52" s="36"/>
      <c r="U52" s="36"/>
      <c r="V52" s="36"/>
      <c r="W52" s="36"/>
      <c r="X52" s="36"/>
      <c r="Y52" s="36"/>
      <c r="Z52" s="36"/>
      <c r="AA52" s="36"/>
      <c r="AB52" s="36"/>
      <c r="AC52" s="36"/>
      <c r="AD52" s="36"/>
      <c r="AE52" s="36"/>
    </row>
    <row r="53" spans="1:47" s="2" customFormat="1" ht="6.95" hidden="1"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40.15" hidden="1" customHeight="1">
      <c r="A54" s="36"/>
      <c r="B54" s="37"/>
      <c r="C54" s="30" t="s">
        <v>30</v>
      </c>
      <c r="D54" s="38"/>
      <c r="E54" s="38"/>
      <c r="F54" s="28" t="str">
        <f>E15</f>
        <v>Město Nový Bydžov, Masarykovo nám. čp. 1, 504 01</v>
      </c>
      <c r="G54" s="38"/>
      <c r="H54" s="38"/>
      <c r="I54" s="30" t="s">
        <v>38</v>
      </c>
      <c r="J54" s="34" t="str">
        <f>E21</f>
        <v xml:space="preserve">OBRSAL architekti s.r.o.,J.Masaryka 179/56, Praha </v>
      </c>
      <c r="K54" s="38"/>
      <c r="L54" s="108"/>
      <c r="S54" s="36"/>
      <c r="T54" s="36"/>
      <c r="U54" s="36"/>
      <c r="V54" s="36"/>
      <c r="W54" s="36"/>
      <c r="X54" s="36"/>
      <c r="Y54" s="36"/>
      <c r="Z54" s="36"/>
      <c r="AA54" s="36"/>
      <c r="AB54" s="36"/>
      <c r="AC54" s="36"/>
      <c r="AD54" s="36"/>
      <c r="AE54" s="36"/>
    </row>
    <row r="55" spans="1:47" s="2" customFormat="1" ht="40.15" hidden="1" customHeight="1">
      <c r="A55" s="36"/>
      <c r="B55" s="37"/>
      <c r="C55" s="30" t="s">
        <v>36</v>
      </c>
      <c r="D55" s="38"/>
      <c r="E55" s="38"/>
      <c r="F55" s="28" t="str">
        <f>IF(E18="","",E18)</f>
        <v>Vyplň údaj</v>
      </c>
      <c r="G55" s="38"/>
      <c r="H55" s="38"/>
      <c r="I55" s="30" t="s">
        <v>42</v>
      </c>
      <c r="J55" s="34" t="str">
        <f>E24</f>
        <v>Ing. Josef Novotný, Revoluční 232, 504 01 N.Bydžov</v>
      </c>
      <c r="K55" s="38"/>
      <c r="L55" s="108"/>
      <c r="S55" s="36"/>
      <c r="T55" s="36"/>
      <c r="U55" s="36"/>
      <c r="V55" s="36"/>
      <c r="W55" s="36"/>
      <c r="X55" s="36"/>
      <c r="Y55" s="36"/>
      <c r="Z55" s="36"/>
      <c r="AA55" s="36"/>
      <c r="AB55" s="36"/>
      <c r="AC55" s="36"/>
      <c r="AD55" s="36"/>
      <c r="AE55" s="36"/>
    </row>
    <row r="56" spans="1:47" s="2" customFormat="1" ht="10.35" hidden="1"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hidden="1" customHeight="1">
      <c r="A57" s="36"/>
      <c r="B57" s="37"/>
      <c r="C57" s="132" t="s">
        <v>109</v>
      </c>
      <c r="D57" s="133"/>
      <c r="E57" s="133"/>
      <c r="F57" s="133"/>
      <c r="G57" s="133"/>
      <c r="H57" s="133"/>
      <c r="I57" s="133"/>
      <c r="J57" s="134" t="s">
        <v>110</v>
      </c>
      <c r="K57" s="133"/>
      <c r="L57" s="108"/>
      <c r="S57" s="36"/>
      <c r="T57" s="36"/>
      <c r="U57" s="36"/>
      <c r="V57" s="36"/>
      <c r="W57" s="36"/>
      <c r="X57" s="36"/>
      <c r="Y57" s="36"/>
      <c r="Z57" s="36"/>
      <c r="AA57" s="36"/>
      <c r="AB57" s="36"/>
      <c r="AC57" s="36"/>
      <c r="AD57" s="36"/>
      <c r="AE57" s="36"/>
    </row>
    <row r="58" spans="1:47" s="2" customFormat="1" ht="10.35" hidden="1"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hidden="1" customHeight="1">
      <c r="A59" s="36"/>
      <c r="B59" s="37"/>
      <c r="C59" s="135" t="s">
        <v>78</v>
      </c>
      <c r="D59" s="38"/>
      <c r="E59" s="38"/>
      <c r="F59" s="38"/>
      <c r="G59" s="38"/>
      <c r="H59" s="38"/>
      <c r="I59" s="38"/>
      <c r="J59" s="79">
        <f>J88</f>
        <v>0</v>
      </c>
      <c r="K59" s="38"/>
      <c r="L59" s="108"/>
      <c r="S59" s="36"/>
      <c r="T59" s="36"/>
      <c r="U59" s="36"/>
      <c r="V59" s="36"/>
      <c r="W59" s="36"/>
      <c r="X59" s="36"/>
      <c r="Y59" s="36"/>
      <c r="Z59" s="36"/>
      <c r="AA59" s="36"/>
      <c r="AB59" s="36"/>
      <c r="AC59" s="36"/>
      <c r="AD59" s="36"/>
      <c r="AE59" s="36"/>
      <c r="AU59" s="18" t="s">
        <v>111</v>
      </c>
    </row>
    <row r="60" spans="1:47" s="9" customFormat="1" ht="24.95" hidden="1" customHeight="1">
      <c r="B60" s="136"/>
      <c r="C60" s="137"/>
      <c r="D60" s="138" t="s">
        <v>112</v>
      </c>
      <c r="E60" s="139"/>
      <c r="F60" s="139"/>
      <c r="G60" s="139"/>
      <c r="H60" s="139"/>
      <c r="I60" s="139"/>
      <c r="J60" s="140">
        <f>J89</f>
        <v>0</v>
      </c>
      <c r="K60" s="137"/>
      <c r="L60" s="141"/>
    </row>
    <row r="61" spans="1:47" s="10" customFormat="1" ht="19.899999999999999" hidden="1" customHeight="1">
      <c r="B61" s="142"/>
      <c r="C61" s="143"/>
      <c r="D61" s="144" t="s">
        <v>654</v>
      </c>
      <c r="E61" s="145"/>
      <c r="F61" s="145"/>
      <c r="G61" s="145"/>
      <c r="H61" s="145"/>
      <c r="I61" s="145"/>
      <c r="J61" s="146">
        <f>J90</f>
        <v>0</v>
      </c>
      <c r="K61" s="143"/>
      <c r="L61" s="147"/>
    </row>
    <row r="62" spans="1:47" s="10" customFormat="1" ht="19.899999999999999" hidden="1" customHeight="1">
      <c r="B62" s="142"/>
      <c r="C62" s="143"/>
      <c r="D62" s="144" t="s">
        <v>655</v>
      </c>
      <c r="E62" s="145"/>
      <c r="F62" s="145"/>
      <c r="G62" s="145"/>
      <c r="H62" s="145"/>
      <c r="I62" s="145"/>
      <c r="J62" s="146">
        <f>J95</f>
        <v>0</v>
      </c>
      <c r="K62" s="143"/>
      <c r="L62" s="147"/>
    </row>
    <row r="63" spans="1:47" s="10" customFormat="1" ht="19.899999999999999" hidden="1" customHeight="1">
      <c r="B63" s="142"/>
      <c r="C63" s="143"/>
      <c r="D63" s="144" t="s">
        <v>656</v>
      </c>
      <c r="E63" s="145"/>
      <c r="F63" s="145"/>
      <c r="G63" s="145"/>
      <c r="H63" s="145"/>
      <c r="I63" s="145"/>
      <c r="J63" s="146">
        <f>J124</f>
        <v>0</v>
      </c>
      <c r="K63" s="143"/>
      <c r="L63" s="147"/>
    </row>
    <row r="64" spans="1:47" s="10" customFormat="1" ht="19.899999999999999" hidden="1" customHeight="1">
      <c r="B64" s="142"/>
      <c r="C64" s="143"/>
      <c r="D64" s="144" t="s">
        <v>657</v>
      </c>
      <c r="E64" s="145"/>
      <c r="F64" s="145"/>
      <c r="G64" s="145"/>
      <c r="H64" s="145"/>
      <c r="I64" s="145"/>
      <c r="J64" s="146">
        <f>J138</f>
        <v>0</v>
      </c>
      <c r="K64" s="143"/>
      <c r="L64" s="147"/>
    </row>
    <row r="65" spans="1:31" s="10" customFormat="1" ht="19.899999999999999" hidden="1" customHeight="1">
      <c r="B65" s="142"/>
      <c r="C65" s="143"/>
      <c r="D65" s="144" t="s">
        <v>658</v>
      </c>
      <c r="E65" s="145"/>
      <c r="F65" s="145"/>
      <c r="G65" s="145"/>
      <c r="H65" s="145"/>
      <c r="I65" s="145"/>
      <c r="J65" s="146">
        <f>J160</f>
        <v>0</v>
      </c>
      <c r="K65" s="143"/>
      <c r="L65" s="147"/>
    </row>
    <row r="66" spans="1:31" s="10" customFormat="1" ht="19.899999999999999" hidden="1" customHeight="1">
      <c r="B66" s="142"/>
      <c r="C66" s="143"/>
      <c r="D66" s="144" t="s">
        <v>659</v>
      </c>
      <c r="E66" s="145"/>
      <c r="F66" s="145"/>
      <c r="G66" s="145"/>
      <c r="H66" s="145"/>
      <c r="I66" s="145"/>
      <c r="J66" s="146">
        <f>J182</f>
        <v>0</v>
      </c>
      <c r="K66" s="143"/>
      <c r="L66" s="147"/>
    </row>
    <row r="67" spans="1:31" s="9" customFormat="1" ht="24.95" hidden="1" customHeight="1">
      <c r="B67" s="136"/>
      <c r="C67" s="137"/>
      <c r="D67" s="138" t="s">
        <v>660</v>
      </c>
      <c r="E67" s="139"/>
      <c r="F67" s="139"/>
      <c r="G67" s="139"/>
      <c r="H67" s="139"/>
      <c r="I67" s="139"/>
      <c r="J67" s="140">
        <f>J203</f>
        <v>0</v>
      </c>
      <c r="K67" s="137"/>
      <c r="L67" s="141"/>
    </row>
    <row r="68" spans="1:31" s="10" customFormat="1" ht="19.899999999999999" hidden="1" customHeight="1">
      <c r="B68" s="142"/>
      <c r="C68" s="143"/>
      <c r="D68" s="144" t="s">
        <v>661</v>
      </c>
      <c r="E68" s="145"/>
      <c r="F68" s="145"/>
      <c r="G68" s="145"/>
      <c r="H68" s="145"/>
      <c r="I68" s="145"/>
      <c r="J68" s="146">
        <f>J204</f>
        <v>0</v>
      </c>
      <c r="K68" s="143"/>
      <c r="L68" s="147"/>
    </row>
    <row r="69" spans="1:31" s="2" customFormat="1" ht="21.75" hidden="1" customHeight="1">
      <c r="A69" s="36"/>
      <c r="B69" s="37"/>
      <c r="C69" s="38"/>
      <c r="D69" s="38"/>
      <c r="E69" s="38"/>
      <c r="F69" s="38"/>
      <c r="G69" s="38"/>
      <c r="H69" s="38"/>
      <c r="I69" s="38"/>
      <c r="J69" s="38"/>
      <c r="K69" s="38"/>
      <c r="L69" s="108"/>
      <c r="S69" s="36"/>
      <c r="T69" s="36"/>
      <c r="U69" s="36"/>
      <c r="V69" s="36"/>
      <c r="W69" s="36"/>
      <c r="X69" s="36"/>
      <c r="Y69" s="36"/>
      <c r="Z69" s="36"/>
      <c r="AA69" s="36"/>
      <c r="AB69" s="36"/>
      <c r="AC69" s="36"/>
      <c r="AD69" s="36"/>
      <c r="AE69" s="36"/>
    </row>
    <row r="70" spans="1:31" s="2" customFormat="1" ht="6.95" hidden="1" customHeight="1">
      <c r="A70" s="36"/>
      <c r="B70" s="49"/>
      <c r="C70" s="50"/>
      <c r="D70" s="50"/>
      <c r="E70" s="50"/>
      <c r="F70" s="50"/>
      <c r="G70" s="50"/>
      <c r="H70" s="50"/>
      <c r="I70" s="50"/>
      <c r="J70" s="50"/>
      <c r="K70" s="50"/>
      <c r="L70" s="108"/>
      <c r="S70" s="36"/>
      <c r="T70" s="36"/>
      <c r="U70" s="36"/>
      <c r="V70" s="36"/>
      <c r="W70" s="36"/>
      <c r="X70" s="36"/>
      <c r="Y70" s="36"/>
      <c r="Z70" s="36"/>
      <c r="AA70" s="36"/>
      <c r="AB70" s="36"/>
      <c r="AC70" s="36"/>
      <c r="AD70" s="36"/>
      <c r="AE70" s="36"/>
    </row>
    <row r="71" spans="1:31" ht="11.25" hidden="1"/>
    <row r="72" spans="1:31" ht="11.25" hidden="1"/>
    <row r="73" spans="1:31" ht="11.25" hidden="1"/>
    <row r="74" spans="1:31" s="2" customFormat="1" ht="6.95" customHeight="1">
      <c r="A74" s="36"/>
      <c r="B74" s="51"/>
      <c r="C74" s="52"/>
      <c r="D74" s="52"/>
      <c r="E74" s="52"/>
      <c r="F74" s="52"/>
      <c r="G74" s="52"/>
      <c r="H74" s="52"/>
      <c r="I74" s="52"/>
      <c r="J74" s="52"/>
      <c r="K74" s="52"/>
      <c r="L74" s="108"/>
      <c r="S74" s="36"/>
      <c r="T74" s="36"/>
      <c r="U74" s="36"/>
      <c r="V74" s="36"/>
      <c r="W74" s="36"/>
      <c r="X74" s="36"/>
      <c r="Y74" s="36"/>
      <c r="Z74" s="36"/>
      <c r="AA74" s="36"/>
      <c r="AB74" s="36"/>
      <c r="AC74" s="36"/>
      <c r="AD74" s="36"/>
      <c r="AE74" s="36"/>
    </row>
    <row r="75" spans="1:31" s="2" customFormat="1" ht="24.95" customHeight="1">
      <c r="A75" s="36"/>
      <c r="B75" s="37"/>
      <c r="C75" s="24" t="s">
        <v>123</v>
      </c>
      <c r="D75" s="38"/>
      <c r="E75" s="38"/>
      <c r="F75" s="38"/>
      <c r="G75" s="38"/>
      <c r="H75" s="38"/>
      <c r="I75" s="38"/>
      <c r="J75" s="38"/>
      <c r="K75" s="38"/>
      <c r="L75" s="108"/>
      <c r="S75" s="36"/>
      <c r="T75" s="36"/>
      <c r="U75" s="36"/>
      <c r="V75" s="36"/>
      <c r="W75" s="36"/>
      <c r="X75" s="36"/>
      <c r="Y75" s="36"/>
      <c r="Z75" s="36"/>
      <c r="AA75" s="36"/>
      <c r="AB75" s="36"/>
      <c r="AC75" s="36"/>
      <c r="AD75" s="36"/>
      <c r="AE75" s="36"/>
    </row>
    <row r="76" spans="1:31" s="2" customFormat="1" ht="6.95" customHeight="1">
      <c r="A76" s="36"/>
      <c r="B76" s="37"/>
      <c r="C76" s="38"/>
      <c r="D76" s="38"/>
      <c r="E76" s="38"/>
      <c r="F76" s="38"/>
      <c r="G76" s="38"/>
      <c r="H76" s="38"/>
      <c r="I76" s="38"/>
      <c r="J76" s="38"/>
      <c r="K76" s="38"/>
      <c r="L76" s="108"/>
      <c r="S76" s="36"/>
      <c r="T76" s="36"/>
      <c r="U76" s="36"/>
      <c r="V76" s="36"/>
      <c r="W76" s="36"/>
      <c r="X76" s="36"/>
      <c r="Y76" s="36"/>
      <c r="Z76" s="36"/>
      <c r="AA76" s="36"/>
      <c r="AB76" s="36"/>
      <c r="AC76" s="36"/>
      <c r="AD76" s="36"/>
      <c r="AE76" s="36"/>
    </row>
    <row r="77" spans="1:31" s="2" customFormat="1" ht="12" customHeight="1">
      <c r="A77" s="36"/>
      <c r="B77" s="37"/>
      <c r="C77" s="30" t="s">
        <v>16</v>
      </c>
      <c r="D77" s="38"/>
      <c r="E77" s="38"/>
      <c r="F77" s="38"/>
      <c r="G77" s="38"/>
      <c r="H77" s="38"/>
      <c r="I77" s="38"/>
      <c r="J77" s="38"/>
      <c r="K77" s="38"/>
      <c r="L77" s="108"/>
      <c r="S77" s="36"/>
      <c r="T77" s="36"/>
      <c r="U77" s="36"/>
      <c r="V77" s="36"/>
      <c r="W77" s="36"/>
      <c r="X77" s="36"/>
      <c r="Y77" s="36"/>
      <c r="Z77" s="36"/>
      <c r="AA77" s="36"/>
      <c r="AB77" s="36"/>
      <c r="AC77" s="36"/>
      <c r="AD77" s="36"/>
      <c r="AE77" s="36"/>
    </row>
    <row r="78" spans="1:31" s="2" customFormat="1" ht="26.25" customHeight="1">
      <c r="A78" s="36"/>
      <c r="B78" s="37"/>
      <c r="C78" s="38"/>
      <c r="D78" s="38"/>
      <c r="E78" s="310" t="str">
        <f>E7</f>
        <v>Výměna střešní konstrukce tribuny - Sportovní stadion Nový Bydžov (ÚRS 2022 01)</v>
      </c>
      <c r="F78" s="311"/>
      <c r="G78" s="311"/>
      <c r="H78" s="311"/>
      <c r="I78" s="38"/>
      <c r="J78" s="38"/>
      <c r="K78" s="38"/>
      <c r="L78" s="108"/>
      <c r="S78" s="36"/>
      <c r="T78" s="36"/>
      <c r="U78" s="36"/>
      <c r="V78" s="36"/>
      <c r="W78" s="36"/>
      <c r="X78" s="36"/>
      <c r="Y78" s="36"/>
      <c r="Z78" s="36"/>
      <c r="AA78" s="36"/>
      <c r="AB78" s="36"/>
      <c r="AC78" s="36"/>
      <c r="AD78" s="36"/>
      <c r="AE78" s="36"/>
    </row>
    <row r="79" spans="1:31" s="2" customFormat="1" ht="12" customHeight="1">
      <c r="A79" s="36"/>
      <c r="B79" s="37"/>
      <c r="C79" s="30" t="s">
        <v>100</v>
      </c>
      <c r="D79" s="38"/>
      <c r="E79" s="38"/>
      <c r="F79" s="38"/>
      <c r="G79" s="38"/>
      <c r="H79" s="38"/>
      <c r="I79" s="38"/>
      <c r="J79" s="38"/>
      <c r="K79" s="38"/>
      <c r="L79" s="108"/>
      <c r="S79" s="36"/>
      <c r="T79" s="36"/>
      <c r="U79" s="36"/>
      <c r="V79" s="36"/>
      <c r="W79" s="36"/>
      <c r="X79" s="36"/>
      <c r="Y79" s="36"/>
      <c r="Z79" s="36"/>
      <c r="AA79" s="36"/>
      <c r="AB79" s="36"/>
      <c r="AC79" s="36"/>
      <c r="AD79" s="36"/>
      <c r="AE79" s="36"/>
    </row>
    <row r="80" spans="1:31" s="2" customFormat="1" ht="16.5" customHeight="1">
      <c r="A80" s="36"/>
      <c r="B80" s="37"/>
      <c r="C80" s="38"/>
      <c r="D80" s="38"/>
      <c r="E80" s="263" t="str">
        <f>E9</f>
        <v>02 - Opatření k zajištění BOZP</v>
      </c>
      <c r="F80" s="312"/>
      <c r="G80" s="312"/>
      <c r="H80" s="312"/>
      <c r="I80" s="38"/>
      <c r="J80" s="38"/>
      <c r="K80" s="38"/>
      <c r="L80" s="108"/>
      <c r="S80" s="36"/>
      <c r="T80" s="36"/>
      <c r="U80" s="36"/>
      <c r="V80" s="36"/>
      <c r="W80" s="36"/>
      <c r="X80" s="36"/>
      <c r="Y80" s="36"/>
      <c r="Z80" s="36"/>
      <c r="AA80" s="36"/>
      <c r="AB80" s="36"/>
      <c r="AC80" s="36"/>
      <c r="AD80" s="36"/>
      <c r="AE80" s="36"/>
    </row>
    <row r="81" spans="1:65" s="2" customFormat="1" ht="6.95" customHeight="1">
      <c r="A81" s="36"/>
      <c r="B81" s="37"/>
      <c r="C81" s="38"/>
      <c r="D81" s="38"/>
      <c r="E81" s="38"/>
      <c r="F81" s="38"/>
      <c r="G81" s="38"/>
      <c r="H81" s="38"/>
      <c r="I81" s="38"/>
      <c r="J81" s="38"/>
      <c r="K81" s="38"/>
      <c r="L81" s="108"/>
      <c r="S81" s="36"/>
      <c r="T81" s="36"/>
      <c r="U81" s="36"/>
      <c r="V81" s="36"/>
      <c r="W81" s="36"/>
      <c r="X81" s="36"/>
      <c r="Y81" s="36"/>
      <c r="Z81" s="36"/>
      <c r="AA81" s="36"/>
      <c r="AB81" s="36"/>
      <c r="AC81" s="36"/>
      <c r="AD81" s="36"/>
      <c r="AE81" s="36"/>
    </row>
    <row r="82" spans="1:65" s="2" customFormat="1" ht="12" customHeight="1">
      <c r="A82" s="36"/>
      <c r="B82" s="37"/>
      <c r="C82" s="30" t="s">
        <v>22</v>
      </c>
      <c r="D82" s="38"/>
      <c r="E82" s="38"/>
      <c r="F82" s="28" t="str">
        <f>F12</f>
        <v>Nový Bydžov</v>
      </c>
      <c r="G82" s="38"/>
      <c r="H82" s="38"/>
      <c r="I82" s="30" t="s">
        <v>24</v>
      </c>
      <c r="J82" s="61" t="str">
        <f>IF(J12="","",J12)</f>
        <v>21. 2. 2022</v>
      </c>
      <c r="K82" s="38"/>
      <c r="L82" s="108"/>
      <c r="S82" s="36"/>
      <c r="T82" s="36"/>
      <c r="U82" s="36"/>
      <c r="V82" s="36"/>
      <c r="W82" s="36"/>
      <c r="X82" s="36"/>
      <c r="Y82" s="36"/>
      <c r="Z82" s="36"/>
      <c r="AA82" s="36"/>
      <c r="AB82" s="36"/>
      <c r="AC82" s="36"/>
      <c r="AD82" s="36"/>
      <c r="AE82" s="36"/>
    </row>
    <row r="83" spans="1:65" s="2" customFormat="1" ht="6.95" customHeight="1">
      <c r="A83" s="36"/>
      <c r="B83" s="37"/>
      <c r="C83" s="38"/>
      <c r="D83" s="38"/>
      <c r="E83" s="38"/>
      <c r="F83" s="38"/>
      <c r="G83" s="38"/>
      <c r="H83" s="38"/>
      <c r="I83" s="38"/>
      <c r="J83" s="38"/>
      <c r="K83" s="38"/>
      <c r="L83" s="108"/>
      <c r="S83" s="36"/>
      <c r="T83" s="36"/>
      <c r="U83" s="36"/>
      <c r="V83" s="36"/>
      <c r="W83" s="36"/>
      <c r="X83" s="36"/>
      <c r="Y83" s="36"/>
      <c r="Z83" s="36"/>
      <c r="AA83" s="36"/>
      <c r="AB83" s="36"/>
      <c r="AC83" s="36"/>
      <c r="AD83" s="36"/>
      <c r="AE83" s="36"/>
    </row>
    <row r="84" spans="1:65" s="2" customFormat="1" ht="40.15" customHeight="1">
      <c r="A84" s="36"/>
      <c r="B84" s="37"/>
      <c r="C84" s="30" t="s">
        <v>30</v>
      </c>
      <c r="D84" s="38"/>
      <c r="E84" s="38"/>
      <c r="F84" s="28" t="str">
        <f>E15</f>
        <v>Město Nový Bydžov, Masarykovo nám. čp. 1, 504 01</v>
      </c>
      <c r="G84" s="38"/>
      <c r="H84" s="38"/>
      <c r="I84" s="30" t="s">
        <v>38</v>
      </c>
      <c r="J84" s="34" t="str">
        <f>E21</f>
        <v xml:space="preserve">OBRSAL architekti s.r.o.,J.Masaryka 179/56, Praha </v>
      </c>
      <c r="K84" s="38"/>
      <c r="L84" s="108"/>
      <c r="S84" s="36"/>
      <c r="T84" s="36"/>
      <c r="U84" s="36"/>
      <c r="V84" s="36"/>
      <c r="W84" s="36"/>
      <c r="X84" s="36"/>
      <c r="Y84" s="36"/>
      <c r="Z84" s="36"/>
      <c r="AA84" s="36"/>
      <c r="AB84" s="36"/>
      <c r="AC84" s="36"/>
      <c r="AD84" s="36"/>
      <c r="AE84" s="36"/>
    </row>
    <row r="85" spans="1:65" s="2" customFormat="1" ht="40.15" customHeight="1">
      <c r="A85" s="36"/>
      <c r="B85" s="37"/>
      <c r="C85" s="30" t="s">
        <v>36</v>
      </c>
      <c r="D85" s="38"/>
      <c r="E85" s="38"/>
      <c r="F85" s="28" t="str">
        <f>IF(E18="","",E18)</f>
        <v>Vyplň údaj</v>
      </c>
      <c r="G85" s="38"/>
      <c r="H85" s="38"/>
      <c r="I85" s="30" t="s">
        <v>42</v>
      </c>
      <c r="J85" s="34" t="str">
        <f>E24</f>
        <v>Ing. Josef Novotný, Revoluční 232, 504 01 N.Bydžov</v>
      </c>
      <c r="K85" s="38"/>
      <c r="L85" s="108"/>
      <c r="S85" s="36"/>
      <c r="T85" s="36"/>
      <c r="U85" s="36"/>
      <c r="V85" s="36"/>
      <c r="W85" s="36"/>
      <c r="X85" s="36"/>
      <c r="Y85" s="36"/>
      <c r="Z85" s="36"/>
      <c r="AA85" s="36"/>
      <c r="AB85" s="36"/>
      <c r="AC85" s="36"/>
      <c r="AD85" s="36"/>
      <c r="AE85" s="36"/>
    </row>
    <row r="86" spans="1:65" s="2" customFormat="1" ht="10.35" customHeight="1">
      <c r="A86" s="36"/>
      <c r="B86" s="37"/>
      <c r="C86" s="38"/>
      <c r="D86" s="38"/>
      <c r="E86" s="38"/>
      <c r="F86" s="38"/>
      <c r="G86" s="38"/>
      <c r="H86" s="38"/>
      <c r="I86" s="38"/>
      <c r="J86" s="38"/>
      <c r="K86" s="38"/>
      <c r="L86" s="108"/>
      <c r="S86" s="36"/>
      <c r="T86" s="36"/>
      <c r="U86" s="36"/>
      <c r="V86" s="36"/>
      <c r="W86" s="36"/>
      <c r="X86" s="36"/>
      <c r="Y86" s="36"/>
      <c r="Z86" s="36"/>
      <c r="AA86" s="36"/>
      <c r="AB86" s="36"/>
      <c r="AC86" s="36"/>
      <c r="AD86" s="36"/>
      <c r="AE86" s="36"/>
    </row>
    <row r="87" spans="1:65" s="11" customFormat="1" ht="29.25" customHeight="1">
      <c r="A87" s="148"/>
      <c r="B87" s="149"/>
      <c r="C87" s="150" t="s">
        <v>124</v>
      </c>
      <c r="D87" s="151" t="s">
        <v>65</v>
      </c>
      <c r="E87" s="151" t="s">
        <v>61</v>
      </c>
      <c r="F87" s="151" t="s">
        <v>62</v>
      </c>
      <c r="G87" s="151" t="s">
        <v>125</v>
      </c>
      <c r="H87" s="151" t="s">
        <v>126</v>
      </c>
      <c r="I87" s="151" t="s">
        <v>127</v>
      </c>
      <c r="J87" s="152" t="s">
        <v>110</v>
      </c>
      <c r="K87" s="153" t="s">
        <v>128</v>
      </c>
      <c r="L87" s="154"/>
      <c r="M87" s="70" t="s">
        <v>39</v>
      </c>
      <c r="N87" s="71" t="s">
        <v>50</v>
      </c>
      <c r="O87" s="71" t="s">
        <v>129</v>
      </c>
      <c r="P87" s="71" t="s">
        <v>130</v>
      </c>
      <c r="Q87" s="71" t="s">
        <v>131</v>
      </c>
      <c r="R87" s="71" t="s">
        <v>132</v>
      </c>
      <c r="S87" s="71" t="s">
        <v>133</v>
      </c>
      <c r="T87" s="72" t="s">
        <v>134</v>
      </c>
      <c r="U87" s="148"/>
      <c r="V87" s="148"/>
      <c r="W87" s="148"/>
      <c r="X87" s="148"/>
      <c r="Y87" s="148"/>
      <c r="Z87" s="148"/>
      <c r="AA87" s="148"/>
      <c r="AB87" s="148"/>
      <c r="AC87" s="148"/>
      <c r="AD87" s="148"/>
      <c r="AE87" s="148"/>
    </row>
    <row r="88" spans="1:65" s="2" customFormat="1" ht="22.9" customHeight="1">
      <c r="A88" s="36"/>
      <c r="B88" s="37"/>
      <c r="C88" s="77" t="s">
        <v>135</v>
      </c>
      <c r="D88" s="38"/>
      <c r="E88" s="38"/>
      <c r="F88" s="38"/>
      <c r="G88" s="38"/>
      <c r="H88" s="38"/>
      <c r="I88" s="38"/>
      <c r="J88" s="155">
        <f>BK88</f>
        <v>0</v>
      </c>
      <c r="K88" s="38"/>
      <c r="L88" s="41"/>
      <c r="M88" s="73"/>
      <c r="N88" s="156"/>
      <c r="O88" s="74"/>
      <c r="P88" s="157">
        <f>P89+P203</f>
        <v>0</v>
      </c>
      <c r="Q88" s="74"/>
      <c r="R88" s="157">
        <f>R89+R203</f>
        <v>9.3485599999999988E-2</v>
      </c>
      <c r="S88" s="74"/>
      <c r="T88" s="158">
        <f>T89+T203</f>
        <v>0</v>
      </c>
      <c r="U88" s="36"/>
      <c r="V88" s="36"/>
      <c r="W88" s="36"/>
      <c r="X88" s="36"/>
      <c r="Y88" s="36"/>
      <c r="Z88" s="36"/>
      <c r="AA88" s="36"/>
      <c r="AB88" s="36"/>
      <c r="AC88" s="36"/>
      <c r="AD88" s="36"/>
      <c r="AE88" s="36"/>
      <c r="AT88" s="18" t="s">
        <v>79</v>
      </c>
      <c r="AU88" s="18" t="s">
        <v>111</v>
      </c>
      <c r="BK88" s="159">
        <f>BK89+BK203</f>
        <v>0</v>
      </c>
    </row>
    <row r="89" spans="1:65" s="12" customFormat="1" ht="25.9" customHeight="1">
      <c r="B89" s="160"/>
      <c r="C89" s="161"/>
      <c r="D89" s="162" t="s">
        <v>79</v>
      </c>
      <c r="E89" s="163" t="s">
        <v>136</v>
      </c>
      <c r="F89" s="163" t="s">
        <v>137</v>
      </c>
      <c r="G89" s="161"/>
      <c r="H89" s="161"/>
      <c r="I89" s="164"/>
      <c r="J89" s="165">
        <f>BK89</f>
        <v>0</v>
      </c>
      <c r="K89" s="161"/>
      <c r="L89" s="166"/>
      <c r="M89" s="167"/>
      <c r="N89" s="168"/>
      <c r="O89" s="168"/>
      <c r="P89" s="169">
        <f>P90+P95+P124+P138+P160+P182</f>
        <v>0</v>
      </c>
      <c r="Q89" s="168"/>
      <c r="R89" s="169">
        <f>R90+R95+R124+R138+R160+R182</f>
        <v>9.3485599999999988E-2</v>
      </c>
      <c r="S89" s="168"/>
      <c r="T89" s="170">
        <f>T90+T95+T124+T138+T160+T182</f>
        <v>0</v>
      </c>
      <c r="AR89" s="171" t="s">
        <v>21</v>
      </c>
      <c r="AT89" s="172" t="s">
        <v>79</v>
      </c>
      <c r="AU89" s="172" t="s">
        <v>80</v>
      </c>
      <c r="AY89" s="171" t="s">
        <v>138</v>
      </c>
      <c r="BK89" s="173">
        <f>BK90+BK95+BK124+BK138+BK160+BK182</f>
        <v>0</v>
      </c>
    </row>
    <row r="90" spans="1:65" s="12" customFormat="1" ht="22.9" customHeight="1">
      <c r="B90" s="160"/>
      <c r="C90" s="161"/>
      <c r="D90" s="162" t="s">
        <v>79</v>
      </c>
      <c r="E90" s="174" t="s">
        <v>662</v>
      </c>
      <c r="F90" s="174" t="s">
        <v>663</v>
      </c>
      <c r="G90" s="161"/>
      <c r="H90" s="161"/>
      <c r="I90" s="164"/>
      <c r="J90" s="175">
        <f>BK90</f>
        <v>0</v>
      </c>
      <c r="K90" s="161"/>
      <c r="L90" s="166"/>
      <c r="M90" s="167"/>
      <c r="N90" s="168"/>
      <c r="O90" s="168"/>
      <c r="P90" s="169">
        <f>SUM(P91:P94)</f>
        <v>0</v>
      </c>
      <c r="Q90" s="168"/>
      <c r="R90" s="169">
        <f>SUM(R91:R94)</f>
        <v>9.2685599999999993E-2</v>
      </c>
      <c r="S90" s="168"/>
      <c r="T90" s="170">
        <f>SUM(T91:T94)</f>
        <v>0</v>
      </c>
      <c r="AR90" s="171" t="s">
        <v>21</v>
      </c>
      <c r="AT90" s="172" t="s">
        <v>79</v>
      </c>
      <c r="AU90" s="172" t="s">
        <v>21</v>
      </c>
      <c r="AY90" s="171" t="s">
        <v>138</v>
      </c>
      <c r="BK90" s="173">
        <f>SUM(BK91:BK94)</f>
        <v>0</v>
      </c>
    </row>
    <row r="91" spans="1:65" s="2" customFormat="1" ht="16.5" customHeight="1">
      <c r="A91" s="36"/>
      <c r="B91" s="37"/>
      <c r="C91" s="176" t="s">
        <v>21</v>
      </c>
      <c r="D91" s="176" t="s">
        <v>141</v>
      </c>
      <c r="E91" s="177" t="s">
        <v>664</v>
      </c>
      <c r="F91" s="178" t="s">
        <v>665</v>
      </c>
      <c r="G91" s="179" t="s">
        <v>148</v>
      </c>
      <c r="H91" s="180">
        <v>662.04</v>
      </c>
      <c r="I91" s="181"/>
      <c r="J91" s="182">
        <f>ROUND(I91*H91,2)</f>
        <v>0</v>
      </c>
      <c r="K91" s="183"/>
      <c r="L91" s="41"/>
      <c r="M91" s="184" t="s">
        <v>39</v>
      </c>
      <c r="N91" s="185" t="s">
        <v>51</v>
      </c>
      <c r="O91" s="66"/>
      <c r="P91" s="186">
        <f>O91*H91</f>
        <v>0</v>
      </c>
      <c r="Q91" s="186">
        <v>1.3999999999999999E-4</v>
      </c>
      <c r="R91" s="186">
        <f>Q91*H91</f>
        <v>9.2685599999999993E-2</v>
      </c>
      <c r="S91" s="186">
        <v>0</v>
      </c>
      <c r="T91" s="187">
        <f>S91*H91</f>
        <v>0</v>
      </c>
      <c r="U91" s="36"/>
      <c r="V91" s="36"/>
      <c r="W91" s="36"/>
      <c r="X91" s="36"/>
      <c r="Y91" s="36"/>
      <c r="Z91" s="36"/>
      <c r="AA91" s="36"/>
      <c r="AB91" s="36"/>
      <c r="AC91" s="36"/>
      <c r="AD91" s="36"/>
      <c r="AE91" s="36"/>
      <c r="AR91" s="188" t="s">
        <v>139</v>
      </c>
      <c r="AT91" s="188" t="s">
        <v>141</v>
      </c>
      <c r="AU91" s="188" t="s">
        <v>89</v>
      </c>
      <c r="AY91" s="18" t="s">
        <v>138</v>
      </c>
      <c r="BE91" s="189">
        <f>IF(N91="základní",J91,0)</f>
        <v>0</v>
      </c>
      <c r="BF91" s="189">
        <f>IF(N91="snížená",J91,0)</f>
        <v>0</v>
      </c>
      <c r="BG91" s="189">
        <f>IF(N91="zákl. přenesená",J91,0)</f>
        <v>0</v>
      </c>
      <c r="BH91" s="189">
        <f>IF(N91="sníž. přenesená",J91,0)</f>
        <v>0</v>
      </c>
      <c r="BI91" s="189">
        <f>IF(N91="nulová",J91,0)</f>
        <v>0</v>
      </c>
      <c r="BJ91" s="18" t="s">
        <v>21</v>
      </c>
      <c r="BK91" s="189">
        <f>ROUND(I91*H91,2)</f>
        <v>0</v>
      </c>
      <c r="BL91" s="18" t="s">
        <v>139</v>
      </c>
      <c r="BM91" s="188" t="s">
        <v>666</v>
      </c>
    </row>
    <row r="92" spans="1:65" s="2" customFormat="1" ht="11.25">
      <c r="A92" s="36"/>
      <c r="B92" s="37"/>
      <c r="C92" s="38"/>
      <c r="D92" s="213" t="s">
        <v>177</v>
      </c>
      <c r="E92" s="38"/>
      <c r="F92" s="214" t="s">
        <v>667</v>
      </c>
      <c r="G92" s="38"/>
      <c r="H92" s="38"/>
      <c r="I92" s="215"/>
      <c r="J92" s="38"/>
      <c r="K92" s="38"/>
      <c r="L92" s="41"/>
      <c r="M92" s="216"/>
      <c r="N92" s="217"/>
      <c r="O92" s="66"/>
      <c r="P92" s="66"/>
      <c r="Q92" s="66"/>
      <c r="R92" s="66"/>
      <c r="S92" s="66"/>
      <c r="T92" s="67"/>
      <c r="U92" s="36"/>
      <c r="V92" s="36"/>
      <c r="W92" s="36"/>
      <c r="X92" s="36"/>
      <c r="Y92" s="36"/>
      <c r="Z92" s="36"/>
      <c r="AA92" s="36"/>
      <c r="AB92" s="36"/>
      <c r="AC92" s="36"/>
      <c r="AD92" s="36"/>
      <c r="AE92" s="36"/>
      <c r="AT92" s="18" t="s">
        <v>177</v>
      </c>
      <c r="AU92" s="18" t="s">
        <v>89</v>
      </c>
    </row>
    <row r="93" spans="1:65" s="13" customFormat="1" ht="11.25">
      <c r="B93" s="190"/>
      <c r="C93" s="191"/>
      <c r="D93" s="192" t="s">
        <v>150</v>
      </c>
      <c r="E93" s="193" t="s">
        <v>39</v>
      </c>
      <c r="F93" s="194" t="s">
        <v>668</v>
      </c>
      <c r="G93" s="191"/>
      <c r="H93" s="195">
        <v>662.04</v>
      </c>
      <c r="I93" s="196"/>
      <c r="J93" s="191"/>
      <c r="K93" s="191"/>
      <c r="L93" s="197"/>
      <c r="M93" s="198"/>
      <c r="N93" s="199"/>
      <c r="O93" s="199"/>
      <c r="P93" s="199"/>
      <c r="Q93" s="199"/>
      <c r="R93" s="199"/>
      <c r="S93" s="199"/>
      <c r="T93" s="200"/>
      <c r="AT93" s="201" t="s">
        <v>150</v>
      </c>
      <c r="AU93" s="201" t="s">
        <v>89</v>
      </c>
      <c r="AV93" s="13" t="s">
        <v>89</v>
      </c>
      <c r="AW93" s="13" t="s">
        <v>41</v>
      </c>
      <c r="AX93" s="13" t="s">
        <v>80</v>
      </c>
      <c r="AY93" s="201" t="s">
        <v>138</v>
      </c>
    </row>
    <row r="94" spans="1:65" s="14" customFormat="1" ht="11.25">
      <c r="B94" s="202"/>
      <c r="C94" s="203"/>
      <c r="D94" s="192" t="s">
        <v>150</v>
      </c>
      <c r="E94" s="204" t="s">
        <v>39</v>
      </c>
      <c r="F94" s="205" t="s">
        <v>152</v>
      </c>
      <c r="G94" s="203"/>
      <c r="H94" s="206">
        <v>662.04</v>
      </c>
      <c r="I94" s="207"/>
      <c r="J94" s="203"/>
      <c r="K94" s="203"/>
      <c r="L94" s="208"/>
      <c r="M94" s="209"/>
      <c r="N94" s="210"/>
      <c r="O94" s="210"/>
      <c r="P94" s="210"/>
      <c r="Q94" s="210"/>
      <c r="R94" s="210"/>
      <c r="S94" s="210"/>
      <c r="T94" s="211"/>
      <c r="AT94" s="212" t="s">
        <v>150</v>
      </c>
      <c r="AU94" s="212" t="s">
        <v>89</v>
      </c>
      <c r="AV94" s="14" t="s">
        <v>139</v>
      </c>
      <c r="AW94" s="14" t="s">
        <v>41</v>
      </c>
      <c r="AX94" s="14" t="s">
        <v>21</v>
      </c>
      <c r="AY94" s="212" t="s">
        <v>138</v>
      </c>
    </row>
    <row r="95" spans="1:65" s="12" customFormat="1" ht="22.9" customHeight="1">
      <c r="B95" s="160"/>
      <c r="C95" s="161"/>
      <c r="D95" s="162" t="s">
        <v>79</v>
      </c>
      <c r="E95" s="174" t="s">
        <v>669</v>
      </c>
      <c r="F95" s="174" t="s">
        <v>670</v>
      </c>
      <c r="G95" s="161"/>
      <c r="H95" s="161"/>
      <c r="I95" s="164"/>
      <c r="J95" s="175">
        <f>BK95</f>
        <v>0</v>
      </c>
      <c r="K95" s="161"/>
      <c r="L95" s="166"/>
      <c r="M95" s="167"/>
      <c r="N95" s="168"/>
      <c r="O95" s="168"/>
      <c r="P95" s="169">
        <f>SUM(P96:P123)</f>
        <v>0</v>
      </c>
      <c r="Q95" s="168"/>
      <c r="R95" s="169">
        <f>SUM(R96:R123)</f>
        <v>0</v>
      </c>
      <c r="S95" s="168"/>
      <c r="T95" s="170">
        <f>SUM(T96:T123)</f>
        <v>0</v>
      </c>
      <c r="AR95" s="171" t="s">
        <v>21</v>
      </c>
      <c r="AT95" s="172" t="s">
        <v>79</v>
      </c>
      <c r="AU95" s="172" t="s">
        <v>21</v>
      </c>
      <c r="AY95" s="171" t="s">
        <v>138</v>
      </c>
      <c r="BK95" s="173">
        <f>SUM(BK96:BK123)</f>
        <v>0</v>
      </c>
    </row>
    <row r="96" spans="1:65" s="2" customFormat="1" ht="33" customHeight="1">
      <c r="A96" s="36"/>
      <c r="B96" s="37"/>
      <c r="C96" s="176" t="s">
        <v>89</v>
      </c>
      <c r="D96" s="176" t="s">
        <v>141</v>
      </c>
      <c r="E96" s="177" t="s">
        <v>671</v>
      </c>
      <c r="F96" s="178" t="s">
        <v>672</v>
      </c>
      <c r="G96" s="179" t="s">
        <v>148</v>
      </c>
      <c r="H96" s="180">
        <v>440.3</v>
      </c>
      <c r="I96" s="181"/>
      <c r="J96" s="182">
        <f>ROUND(I96*H96,2)</f>
        <v>0</v>
      </c>
      <c r="K96" s="183"/>
      <c r="L96" s="41"/>
      <c r="M96" s="184" t="s">
        <v>39</v>
      </c>
      <c r="N96" s="185" t="s">
        <v>51</v>
      </c>
      <c r="O96" s="66"/>
      <c r="P96" s="186">
        <f>O96*H96</f>
        <v>0</v>
      </c>
      <c r="Q96" s="186">
        <v>0</v>
      </c>
      <c r="R96" s="186">
        <f>Q96*H96</f>
        <v>0</v>
      </c>
      <c r="S96" s="186">
        <v>0</v>
      </c>
      <c r="T96" s="187">
        <f>S96*H96</f>
        <v>0</v>
      </c>
      <c r="U96" s="36"/>
      <c r="V96" s="36"/>
      <c r="W96" s="36"/>
      <c r="X96" s="36"/>
      <c r="Y96" s="36"/>
      <c r="Z96" s="36"/>
      <c r="AA96" s="36"/>
      <c r="AB96" s="36"/>
      <c r="AC96" s="36"/>
      <c r="AD96" s="36"/>
      <c r="AE96" s="36"/>
      <c r="AR96" s="188" t="s">
        <v>139</v>
      </c>
      <c r="AT96" s="188" t="s">
        <v>141</v>
      </c>
      <c r="AU96" s="188" t="s">
        <v>89</v>
      </c>
      <c r="AY96" s="18" t="s">
        <v>138</v>
      </c>
      <c r="BE96" s="189">
        <f>IF(N96="základní",J96,0)</f>
        <v>0</v>
      </c>
      <c r="BF96" s="189">
        <f>IF(N96="snížená",J96,0)</f>
        <v>0</v>
      </c>
      <c r="BG96" s="189">
        <f>IF(N96="zákl. přenesená",J96,0)</f>
        <v>0</v>
      </c>
      <c r="BH96" s="189">
        <f>IF(N96="sníž. přenesená",J96,0)</f>
        <v>0</v>
      </c>
      <c r="BI96" s="189">
        <f>IF(N96="nulová",J96,0)</f>
        <v>0</v>
      </c>
      <c r="BJ96" s="18" t="s">
        <v>21</v>
      </c>
      <c r="BK96" s="189">
        <f>ROUND(I96*H96,2)</f>
        <v>0</v>
      </c>
      <c r="BL96" s="18" t="s">
        <v>139</v>
      </c>
      <c r="BM96" s="188" t="s">
        <v>673</v>
      </c>
    </row>
    <row r="97" spans="1:65" s="15" customFormat="1" ht="22.5">
      <c r="B97" s="218"/>
      <c r="C97" s="219"/>
      <c r="D97" s="192" t="s">
        <v>150</v>
      </c>
      <c r="E97" s="220" t="s">
        <v>39</v>
      </c>
      <c r="F97" s="221" t="s">
        <v>674</v>
      </c>
      <c r="G97" s="219"/>
      <c r="H97" s="220" t="s">
        <v>39</v>
      </c>
      <c r="I97" s="222"/>
      <c r="J97" s="219"/>
      <c r="K97" s="219"/>
      <c r="L97" s="223"/>
      <c r="M97" s="224"/>
      <c r="N97" s="225"/>
      <c r="O97" s="225"/>
      <c r="P97" s="225"/>
      <c r="Q97" s="225"/>
      <c r="R97" s="225"/>
      <c r="S97" s="225"/>
      <c r="T97" s="226"/>
      <c r="AT97" s="227" t="s">
        <v>150</v>
      </c>
      <c r="AU97" s="227" t="s">
        <v>89</v>
      </c>
      <c r="AV97" s="15" t="s">
        <v>21</v>
      </c>
      <c r="AW97" s="15" t="s">
        <v>41</v>
      </c>
      <c r="AX97" s="15" t="s">
        <v>80</v>
      </c>
      <c r="AY97" s="227" t="s">
        <v>138</v>
      </c>
    </row>
    <row r="98" spans="1:65" s="13" customFormat="1" ht="11.25">
      <c r="B98" s="190"/>
      <c r="C98" s="191"/>
      <c r="D98" s="192" t="s">
        <v>150</v>
      </c>
      <c r="E98" s="193" t="s">
        <v>39</v>
      </c>
      <c r="F98" s="194" t="s">
        <v>675</v>
      </c>
      <c r="G98" s="191"/>
      <c r="H98" s="195">
        <v>440.3</v>
      </c>
      <c r="I98" s="196"/>
      <c r="J98" s="191"/>
      <c r="K98" s="191"/>
      <c r="L98" s="197"/>
      <c r="M98" s="198"/>
      <c r="N98" s="199"/>
      <c r="O98" s="199"/>
      <c r="P98" s="199"/>
      <c r="Q98" s="199"/>
      <c r="R98" s="199"/>
      <c r="S98" s="199"/>
      <c r="T98" s="200"/>
      <c r="AT98" s="201" t="s">
        <v>150</v>
      </c>
      <c r="AU98" s="201" t="s">
        <v>89</v>
      </c>
      <c r="AV98" s="13" t="s">
        <v>89</v>
      </c>
      <c r="AW98" s="13" t="s">
        <v>41</v>
      </c>
      <c r="AX98" s="13" t="s">
        <v>80</v>
      </c>
      <c r="AY98" s="201" t="s">
        <v>138</v>
      </c>
    </row>
    <row r="99" spans="1:65" s="14" customFormat="1" ht="11.25">
      <c r="B99" s="202"/>
      <c r="C99" s="203"/>
      <c r="D99" s="192" t="s">
        <v>150</v>
      </c>
      <c r="E99" s="204" t="s">
        <v>39</v>
      </c>
      <c r="F99" s="205" t="s">
        <v>152</v>
      </c>
      <c r="G99" s="203"/>
      <c r="H99" s="206">
        <v>440.3</v>
      </c>
      <c r="I99" s="207"/>
      <c r="J99" s="203"/>
      <c r="K99" s="203"/>
      <c r="L99" s="208"/>
      <c r="M99" s="209"/>
      <c r="N99" s="210"/>
      <c r="O99" s="210"/>
      <c r="P99" s="210"/>
      <c r="Q99" s="210"/>
      <c r="R99" s="210"/>
      <c r="S99" s="210"/>
      <c r="T99" s="211"/>
      <c r="AT99" s="212" t="s">
        <v>150</v>
      </c>
      <c r="AU99" s="212" t="s">
        <v>89</v>
      </c>
      <c r="AV99" s="14" t="s">
        <v>139</v>
      </c>
      <c r="AW99" s="14" t="s">
        <v>41</v>
      </c>
      <c r="AX99" s="14" t="s">
        <v>21</v>
      </c>
      <c r="AY99" s="212" t="s">
        <v>138</v>
      </c>
    </row>
    <row r="100" spans="1:65" s="2" customFormat="1" ht="33" customHeight="1">
      <c r="A100" s="36"/>
      <c r="B100" s="37"/>
      <c r="C100" s="176" t="s">
        <v>153</v>
      </c>
      <c r="D100" s="176" t="s">
        <v>141</v>
      </c>
      <c r="E100" s="177" t="s">
        <v>676</v>
      </c>
      <c r="F100" s="178" t="s">
        <v>677</v>
      </c>
      <c r="G100" s="179" t="s">
        <v>148</v>
      </c>
      <c r="H100" s="180">
        <v>26418</v>
      </c>
      <c r="I100" s="181"/>
      <c r="J100" s="182">
        <f>ROUND(I100*H100,2)</f>
        <v>0</v>
      </c>
      <c r="K100" s="183"/>
      <c r="L100" s="41"/>
      <c r="M100" s="184" t="s">
        <v>39</v>
      </c>
      <c r="N100" s="185" t="s">
        <v>51</v>
      </c>
      <c r="O100" s="66"/>
      <c r="P100" s="186">
        <f>O100*H100</f>
        <v>0</v>
      </c>
      <c r="Q100" s="186">
        <v>0</v>
      </c>
      <c r="R100" s="186">
        <f>Q100*H100</f>
        <v>0</v>
      </c>
      <c r="S100" s="186">
        <v>0</v>
      </c>
      <c r="T100" s="187">
        <f>S100*H100</f>
        <v>0</v>
      </c>
      <c r="U100" s="36"/>
      <c r="V100" s="36"/>
      <c r="W100" s="36"/>
      <c r="X100" s="36"/>
      <c r="Y100" s="36"/>
      <c r="Z100" s="36"/>
      <c r="AA100" s="36"/>
      <c r="AB100" s="36"/>
      <c r="AC100" s="36"/>
      <c r="AD100" s="36"/>
      <c r="AE100" s="36"/>
      <c r="AR100" s="188" t="s">
        <v>139</v>
      </c>
      <c r="AT100" s="188" t="s">
        <v>141</v>
      </c>
      <c r="AU100" s="188" t="s">
        <v>89</v>
      </c>
      <c r="AY100" s="18" t="s">
        <v>138</v>
      </c>
      <c r="BE100" s="189">
        <f>IF(N100="základní",J100,0)</f>
        <v>0</v>
      </c>
      <c r="BF100" s="189">
        <f>IF(N100="snížená",J100,0)</f>
        <v>0</v>
      </c>
      <c r="BG100" s="189">
        <f>IF(N100="zákl. přenesená",J100,0)</f>
        <v>0</v>
      </c>
      <c r="BH100" s="189">
        <f>IF(N100="sníž. přenesená",J100,0)</f>
        <v>0</v>
      </c>
      <c r="BI100" s="189">
        <f>IF(N100="nulová",J100,0)</f>
        <v>0</v>
      </c>
      <c r="BJ100" s="18" t="s">
        <v>21</v>
      </c>
      <c r="BK100" s="189">
        <f>ROUND(I100*H100,2)</f>
        <v>0</v>
      </c>
      <c r="BL100" s="18" t="s">
        <v>139</v>
      </c>
      <c r="BM100" s="188" t="s">
        <v>678</v>
      </c>
    </row>
    <row r="101" spans="1:65" s="13" customFormat="1" ht="11.25">
      <c r="B101" s="190"/>
      <c r="C101" s="191"/>
      <c r="D101" s="192" t="s">
        <v>150</v>
      </c>
      <c r="E101" s="193" t="s">
        <v>39</v>
      </c>
      <c r="F101" s="194" t="s">
        <v>679</v>
      </c>
      <c r="G101" s="191"/>
      <c r="H101" s="195">
        <v>26418</v>
      </c>
      <c r="I101" s="196"/>
      <c r="J101" s="191"/>
      <c r="K101" s="191"/>
      <c r="L101" s="197"/>
      <c r="M101" s="198"/>
      <c r="N101" s="199"/>
      <c r="O101" s="199"/>
      <c r="P101" s="199"/>
      <c r="Q101" s="199"/>
      <c r="R101" s="199"/>
      <c r="S101" s="199"/>
      <c r="T101" s="200"/>
      <c r="AT101" s="201" t="s">
        <v>150</v>
      </c>
      <c r="AU101" s="201" t="s">
        <v>89</v>
      </c>
      <c r="AV101" s="13" t="s">
        <v>89</v>
      </c>
      <c r="AW101" s="13" t="s">
        <v>41</v>
      </c>
      <c r="AX101" s="13" t="s">
        <v>21</v>
      </c>
      <c r="AY101" s="201" t="s">
        <v>138</v>
      </c>
    </row>
    <row r="102" spans="1:65" s="2" customFormat="1" ht="33" customHeight="1">
      <c r="A102" s="36"/>
      <c r="B102" s="37"/>
      <c r="C102" s="176" t="s">
        <v>139</v>
      </c>
      <c r="D102" s="176" t="s">
        <v>141</v>
      </c>
      <c r="E102" s="177" t="s">
        <v>680</v>
      </c>
      <c r="F102" s="178" t="s">
        <v>681</v>
      </c>
      <c r="G102" s="179" t="s">
        <v>148</v>
      </c>
      <c r="H102" s="180">
        <v>440.3</v>
      </c>
      <c r="I102" s="181"/>
      <c r="J102" s="182">
        <f>ROUND(I102*H102,2)</f>
        <v>0</v>
      </c>
      <c r="K102" s="183"/>
      <c r="L102" s="41"/>
      <c r="M102" s="184" t="s">
        <v>39</v>
      </c>
      <c r="N102" s="185" t="s">
        <v>51</v>
      </c>
      <c r="O102" s="66"/>
      <c r="P102" s="186">
        <f>O102*H102</f>
        <v>0</v>
      </c>
      <c r="Q102" s="186">
        <v>0</v>
      </c>
      <c r="R102" s="186">
        <f>Q102*H102</f>
        <v>0</v>
      </c>
      <c r="S102" s="186">
        <v>0</v>
      </c>
      <c r="T102" s="187">
        <f>S102*H102</f>
        <v>0</v>
      </c>
      <c r="U102" s="36"/>
      <c r="V102" s="36"/>
      <c r="W102" s="36"/>
      <c r="X102" s="36"/>
      <c r="Y102" s="36"/>
      <c r="Z102" s="36"/>
      <c r="AA102" s="36"/>
      <c r="AB102" s="36"/>
      <c r="AC102" s="36"/>
      <c r="AD102" s="36"/>
      <c r="AE102" s="36"/>
      <c r="AR102" s="188" t="s">
        <v>139</v>
      </c>
      <c r="AT102" s="188" t="s">
        <v>141</v>
      </c>
      <c r="AU102" s="188" t="s">
        <v>89</v>
      </c>
      <c r="AY102" s="18" t="s">
        <v>138</v>
      </c>
      <c r="BE102" s="189">
        <f>IF(N102="základní",J102,0)</f>
        <v>0</v>
      </c>
      <c r="BF102" s="189">
        <f>IF(N102="snížená",J102,0)</f>
        <v>0</v>
      </c>
      <c r="BG102" s="189">
        <f>IF(N102="zákl. přenesená",J102,0)</f>
        <v>0</v>
      </c>
      <c r="BH102" s="189">
        <f>IF(N102="sníž. přenesená",J102,0)</f>
        <v>0</v>
      </c>
      <c r="BI102" s="189">
        <f>IF(N102="nulová",J102,0)</f>
        <v>0</v>
      </c>
      <c r="BJ102" s="18" t="s">
        <v>21</v>
      </c>
      <c r="BK102" s="189">
        <f>ROUND(I102*H102,2)</f>
        <v>0</v>
      </c>
      <c r="BL102" s="18" t="s">
        <v>139</v>
      </c>
      <c r="BM102" s="188" t="s">
        <v>682</v>
      </c>
    </row>
    <row r="103" spans="1:65" s="13" customFormat="1" ht="11.25">
      <c r="B103" s="190"/>
      <c r="C103" s="191"/>
      <c r="D103" s="192" t="s">
        <v>150</v>
      </c>
      <c r="E103" s="193" t="s">
        <v>39</v>
      </c>
      <c r="F103" s="194" t="s">
        <v>683</v>
      </c>
      <c r="G103" s="191"/>
      <c r="H103" s="195">
        <v>440.3</v>
      </c>
      <c r="I103" s="196"/>
      <c r="J103" s="191"/>
      <c r="K103" s="191"/>
      <c r="L103" s="197"/>
      <c r="M103" s="198"/>
      <c r="N103" s="199"/>
      <c r="O103" s="199"/>
      <c r="P103" s="199"/>
      <c r="Q103" s="199"/>
      <c r="R103" s="199"/>
      <c r="S103" s="199"/>
      <c r="T103" s="200"/>
      <c r="AT103" s="201" t="s">
        <v>150</v>
      </c>
      <c r="AU103" s="201" t="s">
        <v>89</v>
      </c>
      <c r="AV103" s="13" t="s">
        <v>89</v>
      </c>
      <c r="AW103" s="13" t="s">
        <v>41</v>
      </c>
      <c r="AX103" s="13" t="s">
        <v>21</v>
      </c>
      <c r="AY103" s="201" t="s">
        <v>138</v>
      </c>
    </row>
    <row r="104" spans="1:65" s="2" customFormat="1" ht="37.9" customHeight="1">
      <c r="A104" s="36"/>
      <c r="B104" s="37"/>
      <c r="C104" s="176" t="s">
        <v>163</v>
      </c>
      <c r="D104" s="176" t="s">
        <v>141</v>
      </c>
      <c r="E104" s="177" t="s">
        <v>684</v>
      </c>
      <c r="F104" s="178" t="s">
        <v>685</v>
      </c>
      <c r="G104" s="179" t="s">
        <v>278</v>
      </c>
      <c r="H104" s="180">
        <v>62.9</v>
      </c>
      <c r="I104" s="181"/>
      <c r="J104" s="182">
        <f>ROUND(I104*H104,2)</f>
        <v>0</v>
      </c>
      <c r="K104" s="183"/>
      <c r="L104" s="41"/>
      <c r="M104" s="184" t="s">
        <v>39</v>
      </c>
      <c r="N104" s="185" t="s">
        <v>51</v>
      </c>
      <c r="O104" s="66"/>
      <c r="P104" s="186">
        <f>O104*H104</f>
        <v>0</v>
      </c>
      <c r="Q104" s="186">
        <v>0</v>
      </c>
      <c r="R104" s="186">
        <f>Q104*H104</f>
        <v>0</v>
      </c>
      <c r="S104" s="186">
        <v>0</v>
      </c>
      <c r="T104" s="187">
        <f>S104*H104</f>
        <v>0</v>
      </c>
      <c r="U104" s="36"/>
      <c r="V104" s="36"/>
      <c r="W104" s="36"/>
      <c r="X104" s="36"/>
      <c r="Y104" s="36"/>
      <c r="Z104" s="36"/>
      <c r="AA104" s="36"/>
      <c r="AB104" s="36"/>
      <c r="AC104" s="36"/>
      <c r="AD104" s="36"/>
      <c r="AE104" s="36"/>
      <c r="AR104" s="188" t="s">
        <v>139</v>
      </c>
      <c r="AT104" s="188" t="s">
        <v>141</v>
      </c>
      <c r="AU104" s="188" t="s">
        <v>89</v>
      </c>
      <c r="AY104" s="18" t="s">
        <v>138</v>
      </c>
      <c r="BE104" s="189">
        <f>IF(N104="základní",J104,0)</f>
        <v>0</v>
      </c>
      <c r="BF104" s="189">
        <f>IF(N104="snížená",J104,0)</f>
        <v>0</v>
      </c>
      <c r="BG104" s="189">
        <f>IF(N104="zákl. přenesená",J104,0)</f>
        <v>0</v>
      </c>
      <c r="BH104" s="189">
        <f>IF(N104="sníž. přenesená",J104,0)</f>
        <v>0</v>
      </c>
      <c r="BI104" s="189">
        <f>IF(N104="nulová",J104,0)</f>
        <v>0</v>
      </c>
      <c r="BJ104" s="18" t="s">
        <v>21</v>
      </c>
      <c r="BK104" s="189">
        <f>ROUND(I104*H104,2)</f>
        <v>0</v>
      </c>
      <c r="BL104" s="18" t="s">
        <v>139</v>
      </c>
      <c r="BM104" s="188" t="s">
        <v>686</v>
      </c>
    </row>
    <row r="105" spans="1:65" s="2" customFormat="1" ht="11.25">
      <c r="A105" s="36"/>
      <c r="B105" s="37"/>
      <c r="C105" s="38"/>
      <c r="D105" s="213" t="s">
        <v>177</v>
      </c>
      <c r="E105" s="38"/>
      <c r="F105" s="214" t="s">
        <v>687</v>
      </c>
      <c r="G105" s="38"/>
      <c r="H105" s="38"/>
      <c r="I105" s="215"/>
      <c r="J105" s="38"/>
      <c r="K105" s="38"/>
      <c r="L105" s="41"/>
      <c r="M105" s="216"/>
      <c r="N105" s="217"/>
      <c r="O105" s="66"/>
      <c r="P105" s="66"/>
      <c r="Q105" s="66"/>
      <c r="R105" s="66"/>
      <c r="S105" s="66"/>
      <c r="T105" s="67"/>
      <c r="U105" s="36"/>
      <c r="V105" s="36"/>
      <c r="W105" s="36"/>
      <c r="X105" s="36"/>
      <c r="Y105" s="36"/>
      <c r="Z105" s="36"/>
      <c r="AA105" s="36"/>
      <c r="AB105" s="36"/>
      <c r="AC105" s="36"/>
      <c r="AD105" s="36"/>
      <c r="AE105" s="36"/>
      <c r="AT105" s="18" t="s">
        <v>177</v>
      </c>
      <c r="AU105" s="18" t="s">
        <v>89</v>
      </c>
    </row>
    <row r="106" spans="1:65" s="15" customFormat="1" ht="33.75">
      <c r="B106" s="218"/>
      <c r="C106" s="219"/>
      <c r="D106" s="192" t="s">
        <v>150</v>
      </c>
      <c r="E106" s="220" t="s">
        <v>39</v>
      </c>
      <c r="F106" s="221" t="s">
        <v>688</v>
      </c>
      <c r="G106" s="219"/>
      <c r="H106" s="220" t="s">
        <v>39</v>
      </c>
      <c r="I106" s="222"/>
      <c r="J106" s="219"/>
      <c r="K106" s="219"/>
      <c r="L106" s="223"/>
      <c r="M106" s="224"/>
      <c r="N106" s="225"/>
      <c r="O106" s="225"/>
      <c r="P106" s="225"/>
      <c r="Q106" s="225"/>
      <c r="R106" s="225"/>
      <c r="S106" s="225"/>
      <c r="T106" s="226"/>
      <c r="AT106" s="227" t="s">
        <v>150</v>
      </c>
      <c r="AU106" s="227" t="s">
        <v>89</v>
      </c>
      <c r="AV106" s="15" t="s">
        <v>21</v>
      </c>
      <c r="AW106" s="15" t="s">
        <v>41</v>
      </c>
      <c r="AX106" s="15" t="s">
        <v>80</v>
      </c>
      <c r="AY106" s="227" t="s">
        <v>138</v>
      </c>
    </row>
    <row r="107" spans="1:65" s="15" customFormat="1" ht="22.5">
      <c r="B107" s="218"/>
      <c r="C107" s="219"/>
      <c r="D107" s="192" t="s">
        <v>150</v>
      </c>
      <c r="E107" s="220" t="s">
        <v>39</v>
      </c>
      <c r="F107" s="221" t="s">
        <v>689</v>
      </c>
      <c r="G107" s="219"/>
      <c r="H107" s="220" t="s">
        <v>39</v>
      </c>
      <c r="I107" s="222"/>
      <c r="J107" s="219"/>
      <c r="K107" s="219"/>
      <c r="L107" s="223"/>
      <c r="M107" s="224"/>
      <c r="N107" s="225"/>
      <c r="O107" s="225"/>
      <c r="P107" s="225"/>
      <c r="Q107" s="225"/>
      <c r="R107" s="225"/>
      <c r="S107" s="225"/>
      <c r="T107" s="226"/>
      <c r="AT107" s="227" t="s">
        <v>150</v>
      </c>
      <c r="AU107" s="227" t="s">
        <v>89</v>
      </c>
      <c r="AV107" s="15" t="s">
        <v>21</v>
      </c>
      <c r="AW107" s="15" t="s">
        <v>41</v>
      </c>
      <c r="AX107" s="15" t="s">
        <v>80</v>
      </c>
      <c r="AY107" s="227" t="s">
        <v>138</v>
      </c>
    </row>
    <row r="108" spans="1:65" s="13" customFormat="1" ht="11.25">
      <c r="B108" s="190"/>
      <c r="C108" s="191"/>
      <c r="D108" s="192" t="s">
        <v>150</v>
      </c>
      <c r="E108" s="193" t="s">
        <v>39</v>
      </c>
      <c r="F108" s="194" t="s">
        <v>690</v>
      </c>
      <c r="G108" s="191"/>
      <c r="H108" s="195">
        <v>62.9</v>
      </c>
      <c r="I108" s="196"/>
      <c r="J108" s="191"/>
      <c r="K108" s="191"/>
      <c r="L108" s="197"/>
      <c r="M108" s="198"/>
      <c r="N108" s="199"/>
      <c r="O108" s="199"/>
      <c r="P108" s="199"/>
      <c r="Q108" s="199"/>
      <c r="R108" s="199"/>
      <c r="S108" s="199"/>
      <c r="T108" s="200"/>
      <c r="AT108" s="201" t="s">
        <v>150</v>
      </c>
      <c r="AU108" s="201" t="s">
        <v>89</v>
      </c>
      <c r="AV108" s="13" t="s">
        <v>89</v>
      </c>
      <c r="AW108" s="13" t="s">
        <v>41</v>
      </c>
      <c r="AX108" s="13" t="s">
        <v>80</v>
      </c>
      <c r="AY108" s="201" t="s">
        <v>138</v>
      </c>
    </row>
    <row r="109" spans="1:65" s="14" customFormat="1" ht="11.25">
      <c r="B109" s="202"/>
      <c r="C109" s="203"/>
      <c r="D109" s="192" t="s">
        <v>150</v>
      </c>
      <c r="E109" s="204" t="s">
        <v>39</v>
      </c>
      <c r="F109" s="205" t="s">
        <v>152</v>
      </c>
      <c r="G109" s="203"/>
      <c r="H109" s="206">
        <v>62.9</v>
      </c>
      <c r="I109" s="207"/>
      <c r="J109" s="203"/>
      <c r="K109" s="203"/>
      <c r="L109" s="208"/>
      <c r="M109" s="209"/>
      <c r="N109" s="210"/>
      <c r="O109" s="210"/>
      <c r="P109" s="210"/>
      <c r="Q109" s="210"/>
      <c r="R109" s="210"/>
      <c r="S109" s="210"/>
      <c r="T109" s="211"/>
      <c r="AT109" s="212" t="s">
        <v>150</v>
      </c>
      <c r="AU109" s="212" t="s">
        <v>89</v>
      </c>
      <c r="AV109" s="14" t="s">
        <v>139</v>
      </c>
      <c r="AW109" s="14" t="s">
        <v>41</v>
      </c>
      <c r="AX109" s="14" t="s">
        <v>21</v>
      </c>
      <c r="AY109" s="212" t="s">
        <v>138</v>
      </c>
    </row>
    <row r="110" spans="1:65" s="2" customFormat="1" ht="33" customHeight="1">
      <c r="A110" s="36"/>
      <c r="B110" s="37"/>
      <c r="C110" s="176" t="s">
        <v>169</v>
      </c>
      <c r="D110" s="176" t="s">
        <v>141</v>
      </c>
      <c r="E110" s="177" t="s">
        <v>691</v>
      </c>
      <c r="F110" s="178" t="s">
        <v>692</v>
      </c>
      <c r="G110" s="179" t="s">
        <v>278</v>
      </c>
      <c r="H110" s="180">
        <v>3774</v>
      </c>
      <c r="I110" s="181"/>
      <c r="J110" s="182">
        <f>ROUND(I110*H110,2)</f>
        <v>0</v>
      </c>
      <c r="K110" s="183"/>
      <c r="L110" s="41"/>
      <c r="M110" s="184" t="s">
        <v>39</v>
      </c>
      <c r="N110" s="185" t="s">
        <v>51</v>
      </c>
      <c r="O110" s="66"/>
      <c r="P110" s="186">
        <f>O110*H110</f>
        <v>0</v>
      </c>
      <c r="Q110" s="186">
        <v>0</v>
      </c>
      <c r="R110" s="186">
        <f>Q110*H110</f>
        <v>0</v>
      </c>
      <c r="S110" s="186">
        <v>0</v>
      </c>
      <c r="T110" s="187">
        <f>S110*H110</f>
        <v>0</v>
      </c>
      <c r="U110" s="36"/>
      <c r="V110" s="36"/>
      <c r="W110" s="36"/>
      <c r="X110" s="36"/>
      <c r="Y110" s="36"/>
      <c r="Z110" s="36"/>
      <c r="AA110" s="36"/>
      <c r="AB110" s="36"/>
      <c r="AC110" s="36"/>
      <c r="AD110" s="36"/>
      <c r="AE110" s="36"/>
      <c r="AR110" s="188" t="s">
        <v>139</v>
      </c>
      <c r="AT110" s="188" t="s">
        <v>141</v>
      </c>
      <c r="AU110" s="188" t="s">
        <v>89</v>
      </c>
      <c r="AY110" s="18" t="s">
        <v>138</v>
      </c>
      <c r="BE110" s="189">
        <f>IF(N110="základní",J110,0)</f>
        <v>0</v>
      </c>
      <c r="BF110" s="189">
        <f>IF(N110="snížená",J110,0)</f>
        <v>0</v>
      </c>
      <c r="BG110" s="189">
        <f>IF(N110="zákl. přenesená",J110,0)</f>
        <v>0</v>
      </c>
      <c r="BH110" s="189">
        <f>IF(N110="sníž. přenesená",J110,0)</f>
        <v>0</v>
      </c>
      <c r="BI110" s="189">
        <f>IF(N110="nulová",J110,0)</f>
        <v>0</v>
      </c>
      <c r="BJ110" s="18" t="s">
        <v>21</v>
      </c>
      <c r="BK110" s="189">
        <f>ROUND(I110*H110,2)</f>
        <v>0</v>
      </c>
      <c r="BL110" s="18" t="s">
        <v>139</v>
      </c>
      <c r="BM110" s="188" t="s">
        <v>693</v>
      </c>
    </row>
    <row r="111" spans="1:65" s="2" customFormat="1" ht="11.25">
      <c r="A111" s="36"/>
      <c r="B111" s="37"/>
      <c r="C111" s="38"/>
      <c r="D111" s="213" t="s">
        <v>177</v>
      </c>
      <c r="E111" s="38"/>
      <c r="F111" s="214" t="s">
        <v>694</v>
      </c>
      <c r="G111" s="38"/>
      <c r="H111" s="38"/>
      <c r="I111" s="215"/>
      <c r="J111" s="38"/>
      <c r="K111" s="38"/>
      <c r="L111" s="41"/>
      <c r="M111" s="216"/>
      <c r="N111" s="217"/>
      <c r="O111" s="66"/>
      <c r="P111" s="66"/>
      <c r="Q111" s="66"/>
      <c r="R111" s="66"/>
      <c r="S111" s="66"/>
      <c r="T111" s="67"/>
      <c r="U111" s="36"/>
      <c r="V111" s="36"/>
      <c r="W111" s="36"/>
      <c r="X111" s="36"/>
      <c r="Y111" s="36"/>
      <c r="Z111" s="36"/>
      <c r="AA111" s="36"/>
      <c r="AB111" s="36"/>
      <c r="AC111" s="36"/>
      <c r="AD111" s="36"/>
      <c r="AE111" s="36"/>
      <c r="AT111" s="18" t="s">
        <v>177</v>
      </c>
      <c r="AU111" s="18" t="s">
        <v>89</v>
      </c>
    </row>
    <row r="112" spans="1:65" s="13" customFormat="1" ht="11.25">
      <c r="B112" s="190"/>
      <c r="C112" s="191"/>
      <c r="D112" s="192" t="s">
        <v>150</v>
      </c>
      <c r="E112" s="193" t="s">
        <v>39</v>
      </c>
      <c r="F112" s="194" t="s">
        <v>695</v>
      </c>
      <c r="G112" s="191"/>
      <c r="H112" s="195">
        <v>3774</v>
      </c>
      <c r="I112" s="196"/>
      <c r="J112" s="191"/>
      <c r="K112" s="191"/>
      <c r="L112" s="197"/>
      <c r="M112" s="198"/>
      <c r="N112" s="199"/>
      <c r="O112" s="199"/>
      <c r="P112" s="199"/>
      <c r="Q112" s="199"/>
      <c r="R112" s="199"/>
      <c r="S112" s="199"/>
      <c r="T112" s="200"/>
      <c r="AT112" s="201" t="s">
        <v>150</v>
      </c>
      <c r="AU112" s="201" t="s">
        <v>89</v>
      </c>
      <c r="AV112" s="13" t="s">
        <v>89</v>
      </c>
      <c r="AW112" s="13" t="s">
        <v>41</v>
      </c>
      <c r="AX112" s="13" t="s">
        <v>21</v>
      </c>
      <c r="AY112" s="201" t="s">
        <v>138</v>
      </c>
    </row>
    <row r="113" spans="1:65" s="2" customFormat="1" ht="37.9" customHeight="1">
      <c r="A113" s="36"/>
      <c r="B113" s="37"/>
      <c r="C113" s="176" t="s">
        <v>173</v>
      </c>
      <c r="D113" s="176" t="s">
        <v>141</v>
      </c>
      <c r="E113" s="177" t="s">
        <v>696</v>
      </c>
      <c r="F113" s="178" t="s">
        <v>697</v>
      </c>
      <c r="G113" s="179" t="s">
        <v>278</v>
      </c>
      <c r="H113" s="180">
        <v>62.9</v>
      </c>
      <c r="I113" s="181"/>
      <c r="J113" s="182">
        <f>ROUND(I113*H113,2)</f>
        <v>0</v>
      </c>
      <c r="K113" s="183"/>
      <c r="L113" s="41"/>
      <c r="M113" s="184" t="s">
        <v>39</v>
      </c>
      <c r="N113" s="185" t="s">
        <v>51</v>
      </c>
      <c r="O113" s="66"/>
      <c r="P113" s="186">
        <f>O113*H113</f>
        <v>0</v>
      </c>
      <c r="Q113" s="186">
        <v>0</v>
      </c>
      <c r="R113" s="186">
        <f>Q113*H113</f>
        <v>0</v>
      </c>
      <c r="S113" s="186">
        <v>0</v>
      </c>
      <c r="T113" s="187">
        <f>S113*H113</f>
        <v>0</v>
      </c>
      <c r="U113" s="36"/>
      <c r="V113" s="36"/>
      <c r="W113" s="36"/>
      <c r="X113" s="36"/>
      <c r="Y113" s="36"/>
      <c r="Z113" s="36"/>
      <c r="AA113" s="36"/>
      <c r="AB113" s="36"/>
      <c r="AC113" s="36"/>
      <c r="AD113" s="36"/>
      <c r="AE113" s="36"/>
      <c r="AR113" s="188" t="s">
        <v>139</v>
      </c>
      <c r="AT113" s="188" t="s">
        <v>141</v>
      </c>
      <c r="AU113" s="188" t="s">
        <v>89</v>
      </c>
      <c r="AY113" s="18" t="s">
        <v>138</v>
      </c>
      <c r="BE113" s="189">
        <f>IF(N113="základní",J113,0)</f>
        <v>0</v>
      </c>
      <c r="BF113" s="189">
        <f>IF(N113="snížená",J113,0)</f>
        <v>0</v>
      </c>
      <c r="BG113" s="189">
        <f>IF(N113="zákl. přenesená",J113,0)</f>
        <v>0</v>
      </c>
      <c r="BH113" s="189">
        <f>IF(N113="sníž. přenesená",J113,0)</f>
        <v>0</v>
      </c>
      <c r="BI113" s="189">
        <f>IF(N113="nulová",J113,0)</f>
        <v>0</v>
      </c>
      <c r="BJ113" s="18" t="s">
        <v>21</v>
      </c>
      <c r="BK113" s="189">
        <f>ROUND(I113*H113,2)</f>
        <v>0</v>
      </c>
      <c r="BL113" s="18" t="s">
        <v>139</v>
      </c>
      <c r="BM113" s="188" t="s">
        <v>698</v>
      </c>
    </row>
    <row r="114" spans="1:65" s="2" customFormat="1" ht="11.25">
      <c r="A114" s="36"/>
      <c r="B114" s="37"/>
      <c r="C114" s="38"/>
      <c r="D114" s="213" t="s">
        <v>177</v>
      </c>
      <c r="E114" s="38"/>
      <c r="F114" s="214" t="s">
        <v>699</v>
      </c>
      <c r="G114" s="38"/>
      <c r="H114" s="38"/>
      <c r="I114" s="215"/>
      <c r="J114" s="38"/>
      <c r="K114" s="38"/>
      <c r="L114" s="41"/>
      <c r="M114" s="216"/>
      <c r="N114" s="217"/>
      <c r="O114" s="66"/>
      <c r="P114" s="66"/>
      <c r="Q114" s="66"/>
      <c r="R114" s="66"/>
      <c r="S114" s="66"/>
      <c r="T114" s="67"/>
      <c r="U114" s="36"/>
      <c r="V114" s="36"/>
      <c r="W114" s="36"/>
      <c r="X114" s="36"/>
      <c r="Y114" s="36"/>
      <c r="Z114" s="36"/>
      <c r="AA114" s="36"/>
      <c r="AB114" s="36"/>
      <c r="AC114" s="36"/>
      <c r="AD114" s="36"/>
      <c r="AE114" s="36"/>
      <c r="AT114" s="18" t="s">
        <v>177</v>
      </c>
      <c r="AU114" s="18" t="s">
        <v>89</v>
      </c>
    </row>
    <row r="115" spans="1:65" s="13" customFormat="1" ht="11.25">
      <c r="B115" s="190"/>
      <c r="C115" s="191"/>
      <c r="D115" s="192" t="s">
        <v>150</v>
      </c>
      <c r="E115" s="193" t="s">
        <v>39</v>
      </c>
      <c r="F115" s="194" t="s">
        <v>700</v>
      </c>
      <c r="G115" s="191"/>
      <c r="H115" s="195">
        <v>62.9</v>
      </c>
      <c r="I115" s="196"/>
      <c r="J115" s="191"/>
      <c r="K115" s="191"/>
      <c r="L115" s="197"/>
      <c r="M115" s="198"/>
      <c r="N115" s="199"/>
      <c r="O115" s="199"/>
      <c r="P115" s="199"/>
      <c r="Q115" s="199"/>
      <c r="R115" s="199"/>
      <c r="S115" s="199"/>
      <c r="T115" s="200"/>
      <c r="AT115" s="201" t="s">
        <v>150</v>
      </c>
      <c r="AU115" s="201" t="s">
        <v>89</v>
      </c>
      <c r="AV115" s="13" t="s">
        <v>89</v>
      </c>
      <c r="AW115" s="13" t="s">
        <v>41</v>
      </c>
      <c r="AX115" s="13" t="s">
        <v>21</v>
      </c>
      <c r="AY115" s="201" t="s">
        <v>138</v>
      </c>
    </row>
    <row r="116" spans="1:65" s="2" customFormat="1" ht="16.5" customHeight="1">
      <c r="A116" s="36"/>
      <c r="B116" s="37"/>
      <c r="C116" s="176" t="s">
        <v>181</v>
      </c>
      <c r="D116" s="176" t="s">
        <v>141</v>
      </c>
      <c r="E116" s="177" t="s">
        <v>701</v>
      </c>
      <c r="F116" s="178" t="s">
        <v>702</v>
      </c>
      <c r="G116" s="179" t="s">
        <v>148</v>
      </c>
      <c r="H116" s="180">
        <v>157.25</v>
      </c>
      <c r="I116" s="181"/>
      <c r="J116" s="182">
        <f>ROUND(I116*H116,2)</f>
        <v>0</v>
      </c>
      <c r="K116" s="183"/>
      <c r="L116" s="41"/>
      <c r="M116" s="184" t="s">
        <v>39</v>
      </c>
      <c r="N116" s="185" t="s">
        <v>51</v>
      </c>
      <c r="O116" s="66"/>
      <c r="P116" s="186">
        <f>O116*H116</f>
        <v>0</v>
      </c>
      <c r="Q116" s="186">
        <v>0</v>
      </c>
      <c r="R116" s="186">
        <f>Q116*H116</f>
        <v>0</v>
      </c>
      <c r="S116" s="186">
        <v>0</v>
      </c>
      <c r="T116" s="187">
        <f>S116*H116</f>
        <v>0</v>
      </c>
      <c r="U116" s="36"/>
      <c r="V116" s="36"/>
      <c r="W116" s="36"/>
      <c r="X116" s="36"/>
      <c r="Y116" s="36"/>
      <c r="Z116" s="36"/>
      <c r="AA116" s="36"/>
      <c r="AB116" s="36"/>
      <c r="AC116" s="36"/>
      <c r="AD116" s="36"/>
      <c r="AE116" s="36"/>
      <c r="AR116" s="188" t="s">
        <v>139</v>
      </c>
      <c r="AT116" s="188" t="s">
        <v>141</v>
      </c>
      <c r="AU116" s="188" t="s">
        <v>89</v>
      </c>
      <c r="AY116" s="18" t="s">
        <v>138</v>
      </c>
      <c r="BE116" s="189">
        <f>IF(N116="základní",J116,0)</f>
        <v>0</v>
      </c>
      <c r="BF116" s="189">
        <f>IF(N116="snížená",J116,0)</f>
        <v>0</v>
      </c>
      <c r="BG116" s="189">
        <f>IF(N116="zákl. přenesená",J116,0)</f>
        <v>0</v>
      </c>
      <c r="BH116" s="189">
        <f>IF(N116="sníž. přenesená",J116,0)</f>
        <v>0</v>
      </c>
      <c r="BI116" s="189">
        <f>IF(N116="nulová",J116,0)</f>
        <v>0</v>
      </c>
      <c r="BJ116" s="18" t="s">
        <v>21</v>
      </c>
      <c r="BK116" s="189">
        <f>ROUND(I116*H116,2)</f>
        <v>0</v>
      </c>
      <c r="BL116" s="18" t="s">
        <v>139</v>
      </c>
      <c r="BM116" s="188" t="s">
        <v>703</v>
      </c>
    </row>
    <row r="117" spans="1:65" s="15" customFormat="1" ht="22.5">
      <c r="B117" s="218"/>
      <c r="C117" s="219"/>
      <c r="D117" s="192" t="s">
        <v>150</v>
      </c>
      <c r="E117" s="220" t="s">
        <v>39</v>
      </c>
      <c r="F117" s="221" t="s">
        <v>704</v>
      </c>
      <c r="G117" s="219"/>
      <c r="H117" s="220" t="s">
        <v>39</v>
      </c>
      <c r="I117" s="222"/>
      <c r="J117" s="219"/>
      <c r="K117" s="219"/>
      <c r="L117" s="223"/>
      <c r="M117" s="224"/>
      <c r="N117" s="225"/>
      <c r="O117" s="225"/>
      <c r="P117" s="225"/>
      <c r="Q117" s="225"/>
      <c r="R117" s="225"/>
      <c r="S117" s="225"/>
      <c r="T117" s="226"/>
      <c r="AT117" s="227" t="s">
        <v>150</v>
      </c>
      <c r="AU117" s="227" t="s">
        <v>89</v>
      </c>
      <c r="AV117" s="15" t="s">
        <v>21</v>
      </c>
      <c r="AW117" s="15" t="s">
        <v>41</v>
      </c>
      <c r="AX117" s="15" t="s">
        <v>80</v>
      </c>
      <c r="AY117" s="227" t="s">
        <v>138</v>
      </c>
    </row>
    <row r="118" spans="1:65" s="13" customFormat="1" ht="11.25">
      <c r="B118" s="190"/>
      <c r="C118" s="191"/>
      <c r="D118" s="192" t="s">
        <v>150</v>
      </c>
      <c r="E118" s="193" t="s">
        <v>39</v>
      </c>
      <c r="F118" s="194" t="s">
        <v>705</v>
      </c>
      <c r="G118" s="191"/>
      <c r="H118" s="195">
        <v>157.25</v>
      </c>
      <c r="I118" s="196"/>
      <c r="J118" s="191"/>
      <c r="K118" s="191"/>
      <c r="L118" s="197"/>
      <c r="M118" s="198"/>
      <c r="N118" s="199"/>
      <c r="O118" s="199"/>
      <c r="P118" s="199"/>
      <c r="Q118" s="199"/>
      <c r="R118" s="199"/>
      <c r="S118" s="199"/>
      <c r="T118" s="200"/>
      <c r="AT118" s="201" t="s">
        <v>150</v>
      </c>
      <c r="AU118" s="201" t="s">
        <v>89</v>
      </c>
      <c r="AV118" s="13" t="s">
        <v>89</v>
      </c>
      <c r="AW118" s="13" t="s">
        <v>41</v>
      </c>
      <c r="AX118" s="13" t="s">
        <v>80</v>
      </c>
      <c r="AY118" s="201" t="s">
        <v>138</v>
      </c>
    </row>
    <row r="119" spans="1:65" s="14" customFormat="1" ht="11.25">
      <c r="B119" s="202"/>
      <c r="C119" s="203"/>
      <c r="D119" s="192" t="s">
        <v>150</v>
      </c>
      <c r="E119" s="204" t="s">
        <v>39</v>
      </c>
      <c r="F119" s="205" t="s">
        <v>152</v>
      </c>
      <c r="G119" s="203"/>
      <c r="H119" s="206">
        <v>157.25</v>
      </c>
      <c r="I119" s="207"/>
      <c r="J119" s="203"/>
      <c r="K119" s="203"/>
      <c r="L119" s="208"/>
      <c r="M119" s="209"/>
      <c r="N119" s="210"/>
      <c r="O119" s="210"/>
      <c r="P119" s="210"/>
      <c r="Q119" s="210"/>
      <c r="R119" s="210"/>
      <c r="S119" s="210"/>
      <c r="T119" s="211"/>
      <c r="AT119" s="212" t="s">
        <v>150</v>
      </c>
      <c r="AU119" s="212" t="s">
        <v>89</v>
      </c>
      <c r="AV119" s="14" t="s">
        <v>139</v>
      </c>
      <c r="AW119" s="14" t="s">
        <v>41</v>
      </c>
      <c r="AX119" s="14" t="s">
        <v>21</v>
      </c>
      <c r="AY119" s="212" t="s">
        <v>138</v>
      </c>
    </row>
    <row r="120" spans="1:65" s="2" customFormat="1" ht="24.2" customHeight="1">
      <c r="A120" s="36"/>
      <c r="B120" s="37"/>
      <c r="C120" s="176" t="s">
        <v>161</v>
      </c>
      <c r="D120" s="176" t="s">
        <v>141</v>
      </c>
      <c r="E120" s="177" t="s">
        <v>706</v>
      </c>
      <c r="F120" s="178" t="s">
        <v>707</v>
      </c>
      <c r="G120" s="179" t="s">
        <v>148</v>
      </c>
      <c r="H120" s="180">
        <v>9435</v>
      </c>
      <c r="I120" s="181"/>
      <c r="J120" s="182">
        <f>ROUND(I120*H120,2)</f>
        <v>0</v>
      </c>
      <c r="K120" s="183"/>
      <c r="L120" s="41"/>
      <c r="M120" s="184" t="s">
        <v>39</v>
      </c>
      <c r="N120" s="185" t="s">
        <v>51</v>
      </c>
      <c r="O120" s="66"/>
      <c r="P120" s="186">
        <f>O120*H120</f>
        <v>0</v>
      </c>
      <c r="Q120" s="186">
        <v>0</v>
      </c>
      <c r="R120" s="186">
        <f>Q120*H120</f>
        <v>0</v>
      </c>
      <c r="S120" s="186">
        <v>0</v>
      </c>
      <c r="T120" s="187">
        <f>S120*H120</f>
        <v>0</v>
      </c>
      <c r="U120" s="36"/>
      <c r="V120" s="36"/>
      <c r="W120" s="36"/>
      <c r="X120" s="36"/>
      <c r="Y120" s="36"/>
      <c r="Z120" s="36"/>
      <c r="AA120" s="36"/>
      <c r="AB120" s="36"/>
      <c r="AC120" s="36"/>
      <c r="AD120" s="36"/>
      <c r="AE120" s="36"/>
      <c r="AR120" s="188" t="s">
        <v>139</v>
      </c>
      <c r="AT120" s="188" t="s">
        <v>141</v>
      </c>
      <c r="AU120" s="188" t="s">
        <v>89</v>
      </c>
      <c r="AY120" s="18" t="s">
        <v>138</v>
      </c>
      <c r="BE120" s="189">
        <f>IF(N120="základní",J120,0)</f>
        <v>0</v>
      </c>
      <c r="BF120" s="189">
        <f>IF(N120="snížená",J120,0)</f>
        <v>0</v>
      </c>
      <c r="BG120" s="189">
        <f>IF(N120="zákl. přenesená",J120,0)</f>
        <v>0</v>
      </c>
      <c r="BH120" s="189">
        <f>IF(N120="sníž. přenesená",J120,0)</f>
        <v>0</v>
      </c>
      <c r="BI120" s="189">
        <f>IF(N120="nulová",J120,0)</f>
        <v>0</v>
      </c>
      <c r="BJ120" s="18" t="s">
        <v>21</v>
      </c>
      <c r="BK120" s="189">
        <f>ROUND(I120*H120,2)</f>
        <v>0</v>
      </c>
      <c r="BL120" s="18" t="s">
        <v>139</v>
      </c>
      <c r="BM120" s="188" t="s">
        <v>708</v>
      </c>
    </row>
    <row r="121" spans="1:65" s="2" customFormat="1" ht="11.25">
      <c r="A121" s="36"/>
      <c r="B121" s="37"/>
      <c r="C121" s="38"/>
      <c r="D121" s="213" t="s">
        <v>177</v>
      </c>
      <c r="E121" s="38"/>
      <c r="F121" s="214" t="s">
        <v>709</v>
      </c>
      <c r="G121" s="38"/>
      <c r="H121" s="38"/>
      <c r="I121" s="215"/>
      <c r="J121" s="38"/>
      <c r="K121" s="38"/>
      <c r="L121" s="41"/>
      <c r="M121" s="216"/>
      <c r="N121" s="217"/>
      <c r="O121" s="66"/>
      <c r="P121" s="66"/>
      <c r="Q121" s="66"/>
      <c r="R121" s="66"/>
      <c r="S121" s="66"/>
      <c r="T121" s="67"/>
      <c r="U121" s="36"/>
      <c r="V121" s="36"/>
      <c r="W121" s="36"/>
      <c r="X121" s="36"/>
      <c r="Y121" s="36"/>
      <c r="Z121" s="36"/>
      <c r="AA121" s="36"/>
      <c r="AB121" s="36"/>
      <c r="AC121" s="36"/>
      <c r="AD121" s="36"/>
      <c r="AE121" s="36"/>
      <c r="AT121" s="18" t="s">
        <v>177</v>
      </c>
      <c r="AU121" s="18" t="s">
        <v>89</v>
      </c>
    </row>
    <row r="122" spans="1:65" s="13" customFormat="1" ht="11.25">
      <c r="B122" s="190"/>
      <c r="C122" s="191"/>
      <c r="D122" s="192" t="s">
        <v>150</v>
      </c>
      <c r="E122" s="193" t="s">
        <v>39</v>
      </c>
      <c r="F122" s="194" t="s">
        <v>710</v>
      </c>
      <c r="G122" s="191"/>
      <c r="H122" s="195">
        <v>9435</v>
      </c>
      <c r="I122" s="196"/>
      <c r="J122" s="191"/>
      <c r="K122" s="191"/>
      <c r="L122" s="197"/>
      <c r="M122" s="198"/>
      <c r="N122" s="199"/>
      <c r="O122" s="199"/>
      <c r="P122" s="199"/>
      <c r="Q122" s="199"/>
      <c r="R122" s="199"/>
      <c r="S122" s="199"/>
      <c r="T122" s="200"/>
      <c r="AT122" s="201" t="s">
        <v>150</v>
      </c>
      <c r="AU122" s="201" t="s">
        <v>89</v>
      </c>
      <c r="AV122" s="13" t="s">
        <v>89</v>
      </c>
      <c r="AW122" s="13" t="s">
        <v>41</v>
      </c>
      <c r="AX122" s="13" t="s">
        <v>21</v>
      </c>
      <c r="AY122" s="201" t="s">
        <v>138</v>
      </c>
    </row>
    <row r="123" spans="1:65" s="2" customFormat="1" ht="21.75" customHeight="1">
      <c r="A123" s="36"/>
      <c r="B123" s="37"/>
      <c r="C123" s="176" t="s">
        <v>190</v>
      </c>
      <c r="D123" s="176" t="s">
        <v>141</v>
      </c>
      <c r="E123" s="177" t="s">
        <v>711</v>
      </c>
      <c r="F123" s="178" t="s">
        <v>712</v>
      </c>
      <c r="G123" s="179" t="s">
        <v>148</v>
      </c>
      <c r="H123" s="180">
        <v>157.25</v>
      </c>
      <c r="I123" s="181"/>
      <c r="J123" s="182">
        <f>ROUND(I123*H123,2)</f>
        <v>0</v>
      </c>
      <c r="K123" s="183"/>
      <c r="L123" s="41"/>
      <c r="M123" s="184" t="s">
        <v>39</v>
      </c>
      <c r="N123" s="185" t="s">
        <v>51</v>
      </c>
      <c r="O123" s="66"/>
      <c r="P123" s="186">
        <f>O123*H123</f>
        <v>0</v>
      </c>
      <c r="Q123" s="186">
        <v>0</v>
      </c>
      <c r="R123" s="186">
        <f>Q123*H123</f>
        <v>0</v>
      </c>
      <c r="S123" s="186">
        <v>0</v>
      </c>
      <c r="T123" s="187">
        <f>S123*H123</f>
        <v>0</v>
      </c>
      <c r="U123" s="36"/>
      <c r="V123" s="36"/>
      <c r="W123" s="36"/>
      <c r="X123" s="36"/>
      <c r="Y123" s="36"/>
      <c r="Z123" s="36"/>
      <c r="AA123" s="36"/>
      <c r="AB123" s="36"/>
      <c r="AC123" s="36"/>
      <c r="AD123" s="36"/>
      <c r="AE123" s="36"/>
      <c r="AR123" s="188" t="s">
        <v>139</v>
      </c>
      <c r="AT123" s="188" t="s">
        <v>141</v>
      </c>
      <c r="AU123" s="188" t="s">
        <v>89</v>
      </c>
      <c r="AY123" s="18" t="s">
        <v>138</v>
      </c>
      <c r="BE123" s="189">
        <f>IF(N123="základní",J123,0)</f>
        <v>0</v>
      </c>
      <c r="BF123" s="189">
        <f>IF(N123="snížená",J123,0)</f>
        <v>0</v>
      </c>
      <c r="BG123" s="189">
        <f>IF(N123="zákl. přenesená",J123,0)</f>
        <v>0</v>
      </c>
      <c r="BH123" s="189">
        <f>IF(N123="sníž. přenesená",J123,0)</f>
        <v>0</v>
      </c>
      <c r="BI123" s="189">
        <f>IF(N123="nulová",J123,0)</f>
        <v>0</v>
      </c>
      <c r="BJ123" s="18" t="s">
        <v>21</v>
      </c>
      <c r="BK123" s="189">
        <f>ROUND(I123*H123,2)</f>
        <v>0</v>
      </c>
      <c r="BL123" s="18" t="s">
        <v>139</v>
      </c>
      <c r="BM123" s="188" t="s">
        <v>713</v>
      </c>
    </row>
    <row r="124" spans="1:65" s="12" customFormat="1" ht="22.9" customHeight="1">
      <c r="B124" s="160"/>
      <c r="C124" s="161"/>
      <c r="D124" s="162" t="s">
        <v>79</v>
      </c>
      <c r="E124" s="174" t="s">
        <v>714</v>
      </c>
      <c r="F124" s="174" t="s">
        <v>715</v>
      </c>
      <c r="G124" s="161"/>
      <c r="H124" s="161"/>
      <c r="I124" s="164"/>
      <c r="J124" s="175">
        <f>BK124</f>
        <v>0</v>
      </c>
      <c r="K124" s="161"/>
      <c r="L124" s="166"/>
      <c r="M124" s="167"/>
      <c r="N124" s="168"/>
      <c r="O124" s="168"/>
      <c r="P124" s="169">
        <f>SUM(P125:P137)</f>
        <v>0</v>
      </c>
      <c r="Q124" s="168"/>
      <c r="R124" s="169">
        <f>SUM(R125:R137)</f>
        <v>0</v>
      </c>
      <c r="S124" s="168"/>
      <c r="T124" s="170">
        <f>SUM(T125:T137)</f>
        <v>0</v>
      </c>
      <c r="AR124" s="171" t="s">
        <v>21</v>
      </c>
      <c r="AT124" s="172" t="s">
        <v>79</v>
      </c>
      <c r="AU124" s="172" t="s">
        <v>21</v>
      </c>
      <c r="AY124" s="171" t="s">
        <v>138</v>
      </c>
      <c r="BK124" s="173">
        <f>SUM(BK125:BK137)</f>
        <v>0</v>
      </c>
    </row>
    <row r="125" spans="1:65" s="2" customFormat="1" ht="44.25" customHeight="1">
      <c r="A125" s="36"/>
      <c r="B125" s="37"/>
      <c r="C125" s="176" t="s">
        <v>200</v>
      </c>
      <c r="D125" s="176" t="s">
        <v>141</v>
      </c>
      <c r="E125" s="177" t="s">
        <v>716</v>
      </c>
      <c r="F125" s="178" t="s">
        <v>717</v>
      </c>
      <c r="G125" s="179" t="s">
        <v>166</v>
      </c>
      <c r="H125" s="180">
        <v>2</v>
      </c>
      <c r="I125" s="181"/>
      <c r="J125" s="182">
        <f>ROUND(I125*H125,2)</f>
        <v>0</v>
      </c>
      <c r="K125" s="183"/>
      <c r="L125" s="41"/>
      <c r="M125" s="184" t="s">
        <v>39</v>
      </c>
      <c r="N125" s="185" t="s">
        <v>51</v>
      </c>
      <c r="O125" s="66"/>
      <c r="P125" s="186">
        <f>O125*H125</f>
        <v>0</v>
      </c>
      <c r="Q125" s="186">
        <v>0</v>
      </c>
      <c r="R125" s="186">
        <f>Q125*H125</f>
        <v>0</v>
      </c>
      <c r="S125" s="186">
        <v>0</v>
      </c>
      <c r="T125" s="187">
        <f>S125*H125</f>
        <v>0</v>
      </c>
      <c r="U125" s="36"/>
      <c r="V125" s="36"/>
      <c r="W125" s="36"/>
      <c r="X125" s="36"/>
      <c r="Y125" s="36"/>
      <c r="Z125" s="36"/>
      <c r="AA125" s="36"/>
      <c r="AB125" s="36"/>
      <c r="AC125" s="36"/>
      <c r="AD125" s="36"/>
      <c r="AE125" s="36"/>
      <c r="AR125" s="188" t="s">
        <v>139</v>
      </c>
      <c r="AT125" s="188" t="s">
        <v>141</v>
      </c>
      <c r="AU125" s="188" t="s">
        <v>89</v>
      </c>
      <c r="AY125" s="18" t="s">
        <v>138</v>
      </c>
      <c r="BE125" s="189">
        <f>IF(N125="základní",J125,0)</f>
        <v>0</v>
      </c>
      <c r="BF125" s="189">
        <f>IF(N125="snížená",J125,0)</f>
        <v>0</v>
      </c>
      <c r="BG125" s="189">
        <f>IF(N125="zákl. přenesená",J125,0)</f>
        <v>0</v>
      </c>
      <c r="BH125" s="189">
        <f>IF(N125="sníž. přenesená",J125,0)</f>
        <v>0</v>
      </c>
      <c r="BI125" s="189">
        <f>IF(N125="nulová",J125,0)</f>
        <v>0</v>
      </c>
      <c r="BJ125" s="18" t="s">
        <v>21</v>
      </c>
      <c r="BK125" s="189">
        <f>ROUND(I125*H125,2)</f>
        <v>0</v>
      </c>
      <c r="BL125" s="18" t="s">
        <v>139</v>
      </c>
      <c r="BM125" s="188" t="s">
        <v>718</v>
      </c>
    </row>
    <row r="126" spans="1:65" s="2" customFormat="1" ht="11.25">
      <c r="A126" s="36"/>
      <c r="B126" s="37"/>
      <c r="C126" s="38"/>
      <c r="D126" s="213" t="s">
        <v>177</v>
      </c>
      <c r="E126" s="38"/>
      <c r="F126" s="214" t="s">
        <v>719</v>
      </c>
      <c r="G126" s="38"/>
      <c r="H126" s="38"/>
      <c r="I126" s="215"/>
      <c r="J126" s="38"/>
      <c r="K126" s="38"/>
      <c r="L126" s="41"/>
      <c r="M126" s="216"/>
      <c r="N126" s="217"/>
      <c r="O126" s="66"/>
      <c r="P126" s="66"/>
      <c r="Q126" s="66"/>
      <c r="R126" s="66"/>
      <c r="S126" s="66"/>
      <c r="T126" s="67"/>
      <c r="U126" s="36"/>
      <c r="V126" s="36"/>
      <c r="W126" s="36"/>
      <c r="X126" s="36"/>
      <c r="Y126" s="36"/>
      <c r="Z126" s="36"/>
      <c r="AA126" s="36"/>
      <c r="AB126" s="36"/>
      <c r="AC126" s="36"/>
      <c r="AD126" s="36"/>
      <c r="AE126" s="36"/>
      <c r="AT126" s="18" t="s">
        <v>177</v>
      </c>
      <c r="AU126" s="18" t="s">
        <v>89</v>
      </c>
    </row>
    <row r="127" spans="1:65" s="15" customFormat="1" ht="22.5">
      <c r="B127" s="218"/>
      <c r="C127" s="219"/>
      <c r="D127" s="192" t="s">
        <v>150</v>
      </c>
      <c r="E127" s="220" t="s">
        <v>39</v>
      </c>
      <c r="F127" s="221" t="s">
        <v>720</v>
      </c>
      <c r="G127" s="219"/>
      <c r="H127" s="220" t="s">
        <v>39</v>
      </c>
      <c r="I127" s="222"/>
      <c r="J127" s="219"/>
      <c r="K127" s="219"/>
      <c r="L127" s="223"/>
      <c r="M127" s="224"/>
      <c r="N127" s="225"/>
      <c r="O127" s="225"/>
      <c r="P127" s="225"/>
      <c r="Q127" s="225"/>
      <c r="R127" s="225"/>
      <c r="S127" s="225"/>
      <c r="T127" s="226"/>
      <c r="AT127" s="227" t="s">
        <v>150</v>
      </c>
      <c r="AU127" s="227" t="s">
        <v>89</v>
      </c>
      <c r="AV127" s="15" t="s">
        <v>21</v>
      </c>
      <c r="AW127" s="15" t="s">
        <v>41</v>
      </c>
      <c r="AX127" s="15" t="s">
        <v>80</v>
      </c>
      <c r="AY127" s="227" t="s">
        <v>138</v>
      </c>
    </row>
    <row r="128" spans="1:65" s="13" customFormat="1" ht="11.25">
      <c r="B128" s="190"/>
      <c r="C128" s="191"/>
      <c r="D128" s="192" t="s">
        <v>150</v>
      </c>
      <c r="E128" s="193" t="s">
        <v>39</v>
      </c>
      <c r="F128" s="194" t="s">
        <v>89</v>
      </c>
      <c r="G128" s="191"/>
      <c r="H128" s="195">
        <v>2</v>
      </c>
      <c r="I128" s="196"/>
      <c r="J128" s="191"/>
      <c r="K128" s="191"/>
      <c r="L128" s="197"/>
      <c r="M128" s="198"/>
      <c r="N128" s="199"/>
      <c r="O128" s="199"/>
      <c r="P128" s="199"/>
      <c r="Q128" s="199"/>
      <c r="R128" s="199"/>
      <c r="S128" s="199"/>
      <c r="T128" s="200"/>
      <c r="AT128" s="201" t="s">
        <v>150</v>
      </c>
      <c r="AU128" s="201" t="s">
        <v>89</v>
      </c>
      <c r="AV128" s="13" t="s">
        <v>89</v>
      </c>
      <c r="AW128" s="13" t="s">
        <v>41</v>
      </c>
      <c r="AX128" s="13" t="s">
        <v>80</v>
      </c>
      <c r="AY128" s="201" t="s">
        <v>138</v>
      </c>
    </row>
    <row r="129" spans="1:65" s="14" customFormat="1" ht="11.25">
      <c r="B129" s="202"/>
      <c r="C129" s="203"/>
      <c r="D129" s="192" t="s">
        <v>150</v>
      </c>
      <c r="E129" s="204" t="s">
        <v>39</v>
      </c>
      <c r="F129" s="205" t="s">
        <v>152</v>
      </c>
      <c r="G129" s="203"/>
      <c r="H129" s="206">
        <v>2</v>
      </c>
      <c r="I129" s="207"/>
      <c r="J129" s="203"/>
      <c r="K129" s="203"/>
      <c r="L129" s="208"/>
      <c r="M129" s="209"/>
      <c r="N129" s="210"/>
      <c r="O129" s="210"/>
      <c r="P129" s="210"/>
      <c r="Q129" s="210"/>
      <c r="R129" s="210"/>
      <c r="S129" s="210"/>
      <c r="T129" s="211"/>
      <c r="AT129" s="212" t="s">
        <v>150</v>
      </c>
      <c r="AU129" s="212" t="s">
        <v>89</v>
      </c>
      <c r="AV129" s="14" t="s">
        <v>139</v>
      </c>
      <c r="AW129" s="14" t="s">
        <v>41</v>
      </c>
      <c r="AX129" s="14" t="s">
        <v>21</v>
      </c>
      <c r="AY129" s="212" t="s">
        <v>138</v>
      </c>
    </row>
    <row r="130" spans="1:65" s="2" customFormat="1" ht="49.15" customHeight="1">
      <c r="A130" s="36"/>
      <c r="B130" s="37"/>
      <c r="C130" s="176" t="s">
        <v>205</v>
      </c>
      <c r="D130" s="176" t="s">
        <v>141</v>
      </c>
      <c r="E130" s="177" t="s">
        <v>721</v>
      </c>
      <c r="F130" s="178" t="s">
        <v>722</v>
      </c>
      <c r="G130" s="179" t="s">
        <v>166</v>
      </c>
      <c r="H130" s="180">
        <v>120</v>
      </c>
      <c r="I130" s="181"/>
      <c r="J130" s="182">
        <f>ROUND(I130*H130,2)</f>
        <v>0</v>
      </c>
      <c r="K130" s="183"/>
      <c r="L130" s="41"/>
      <c r="M130" s="184" t="s">
        <v>39</v>
      </c>
      <c r="N130" s="185" t="s">
        <v>51</v>
      </c>
      <c r="O130" s="66"/>
      <c r="P130" s="186">
        <f>O130*H130</f>
        <v>0</v>
      </c>
      <c r="Q130" s="186">
        <v>0</v>
      </c>
      <c r="R130" s="186">
        <f>Q130*H130</f>
        <v>0</v>
      </c>
      <c r="S130" s="186">
        <v>0</v>
      </c>
      <c r="T130" s="187">
        <f>S130*H130</f>
        <v>0</v>
      </c>
      <c r="U130" s="36"/>
      <c r="V130" s="36"/>
      <c r="W130" s="36"/>
      <c r="X130" s="36"/>
      <c r="Y130" s="36"/>
      <c r="Z130" s="36"/>
      <c r="AA130" s="36"/>
      <c r="AB130" s="36"/>
      <c r="AC130" s="36"/>
      <c r="AD130" s="36"/>
      <c r="AE130" s="36"/>
      <c r="AR130" s="188" t="s">
        <v>139</v>
      </c>
      <c r="AT130" s="188" t="s">
        <v>141</v>
      </c>
      <c r="AU130" s="188" t="s">
        <v>89</v>
      </c>
      <c r="AY130" s="18" t="s">
        <v>138</v>
      </c>
      <c r="BE130" s="189">
        <f>IF(N130="základní",J130,0)</f>
        <v>0</v>
      </c>
      <c r="BF130" s="189">
        <f>IF(N130="snížená",J130,0)</f>
        <v>0</v>
      </c>
      <c r="BG130" s="189">
        <f>IF(N130="zákl. přenesená",J130,0)</f>
        <v>0</v>
      </c>
      <c r="BH130" s="189">
        <f>IF(N130="sníž. přenesená",J130,0)</f>
        <v>0</v>
      </c>
      <c r="BI130" s="189">
        <f>IF(N130="nulová",J130,0)</f>
        <v>0</v>
      </c>
      <c r="BJ130" s="18" t="s">
        <v>21</v>
      </c>
      <c r="BK130" s="189">
        <f>ROUND(I130*H130,2)</f>
        <v>0</v>
      </c>
      <c r="BL130" s="18" t="s">
        <v>139</v>
      </c>
      <c r="BM130" s="188" t="s">
        <v>723</v>
      </c>
    </row>
    <row r="131" spans="1:65" s="2" customFormat="1" ht="11.25">
      <c r="A131" s="36"/>
      <c r="B131" s="37"/>
      <c r="C131" s="38"/>
      <c r="D131" s="213" t="s">
        <v>177</v>
      </c>
      <c r="E131" s="38"/>
      <c r="F131" s="214" t="s">
        <v>724</v>
      </c>
      <c r="G131" s="38"/>
      <c r="H131" s="38"/>
      <c r="I131" s="215"/>
      <c r="J131" s="38"/>
      <c r="K131" s="38"/>
      <c r="L131" s="41"/>
      <c r="M131" s="216"/>
      <c r="N131" s="217"/>
      <c r="O131" s="66"/>
      <c r="P131" s="66"/>
      <c r="Q131" s="66"/>
      <c r="R131" s="66"/>
      <c r="S131" s="66"/>
      <c r="T131" s="67"/>
      <c r="U131" s="36"/>
      <c r="V131" s="36"/>
      <c r="W131" s="36"/>
      <c r="X131" s="36"/>
      <c r="Y131" s="36"/>
      <c r="Z131" s="36"/>
      <c r="AA131" s="36"/>
      <c r="AB131" s="36"/>
      <c r="AC131" s="36"/>
      <c r="AD131" s="36"/>
      <c r="AE131" s="36"/>
      <c r="AT131" s="18" t="s">
        <v>177</v>
      </c>
      <c r="AU131" s="18" t="s">
        <v>89</v>
      </c>
    </row>
    <row r="132" spans="1:65" s="15" customFormat="1" ht="22.5">
      <c r="B132" s="218"/>
      <c r="C132" s="219"/>
      <c r="D132" s="192" t="s">
        <v>150</v>
      </c>
      <c r="E132" s="220" t="s">
        <v>39</v>
      </c>
      <c r="F132" s="221" t="s">
        <v>725</v>
      </c>
      <c r="G132" s="219"/>
      <c r="H132" s="220" t="s">
        <v>39</v>
      </c>
      <c r="I132" s="222"/>
      <c r="J132" s="219"/>
      <c r="K132" s="219"/>
      <c r="L132" s="223"/>
      <c r="M132" s="224"/>
      <c r="N132" s="225"/>
      <c r="O132" s="225"/>
      <c r="P132" s="225"/>
      <c r="Q132" s="225"/>
      <c r="R132" s="225"/>
      <c r="S132" s="225"/>
      <c r="T132" s="226"/>
      <c r="AT132" s="227" t="s">
        <v>150</v>
      </c>
      <c r="AU132" s="227" t="s">
        <v>89</v>
      </c>
      <c r="AV132" s="15" t="s">
        <v>21</v>
      </c>
      <c r="AW132" s="15" t="s">
        <v>41</v>
      </c>
      <c r="AX132" s="15" t="s">
        <v>80</v>
      </c>
      <c r="AY132" s="227" t="s">
        <v>138</v>
      </c>
    </row>
    <row r="133" spans="1:65" s="13" customFormat="1" ht="11.25">
      <c r="B133" s="190"/>
      <c r="C133" s="191"/>
      <c r="D133" s="192" t="s">
        <v>150</v>
      </c>
      <c r="E133" s="193" t="s">
        <v>39</v>
      </c>
      <c r="F133" s="194" t="s">
        <v>726</v>
      </c>
      <c r="G133" s="191"/>
      <c r="H133" s="195">
        <v>120</v>
      </c>
      <c r="I133" s="196"/>
      <c r="J133" s="191"/>
      <c r="K133" s="191"/>
      <c r="L133" s="197"/>
      <c r="M133" s="198"/>
      <c r="N133" s="199"/>
      <c r="O133" s="199"/>
      <c r="P133" s="199"/>
      <c r="Q133" s="199"/>
      <c r="R133" s="199"/>
      <c r="S133" s="199"/>
      <c r="T133" s="200"/>
      <c r="AT133" s="201" t="s">
        <v>150</v>
      </c>
      <c r="AU133" s="201" t="s">
        <v>89</v>
      </c>
      <c r="AV133" s="13" t="s">
        <v>89</v>
      </c>
      <c r="AW133" s="13" t="s">
        <v>41</v>
      </c>
      <c r="AX133" s="13" t="s">
        <v>80</v>
      </c>
      <c r="AY133" s="201" t="s">
        <v>138</v>
      </c>
    </row>
    <row r="134" spans="1:65" s="15" customFormat="1" ht="11.25">
      <c r="B134" s="218"/>
      <c r="C134" s="219"/>
      <c r="D134" s="192" t="s">
        <v>150</v>
      </c>
      <c r="E134" s="220" t="s">
        <v>39</v>
      </c>
      <c r="F134" s="221" t="s">
        <v>727</v>
      </c>
      <c r="G134" s="219"/>
      <c r="H134" s="220" t="s">
        <v>39</v>
      </c>
      <c r="I134" s="222"/>
      <c r="J134" s="219"/>
      <c r="K134" s="219"/>
      <c r="L134" s="223"/>
      <c r="M134" s="224"/>
      <c r="N134" s="225"/>
      <c r="O134" s="225"/>
      <c r="P134" s="225"/>
      <c r="Q134" s="225"/>
      <c r="R134" s="225"/>
      <c r="S134" s="225"/>
      <c r="T134" s="226"/>
      <c r="AT134" s="227" t="s">
        <v>150</v>
      </c>
      <c r="AU134" s="227" t="s">
        <v>89</v>
      </c>
      <c r="AV134" s="15" t="s">
        <v>21</v>
      </c>
      <c r="AW134" s="15" t="s">
        <v>41</v>
      </c>
      <c r="AX134" s="15" t="s">
        <v>80</v>
      </c>
      <c r="AY134" s="227" t="s">
        <v>138</v>
      </c>
    </row>
    <row r="135" spans="1:65" s="14" customFormat="1" ht="11.25">
      <c r="B135" s="202"/>
      <c r="C135" s="203"/>
      <c r="D135" s="192" t="s">
        <v>150</v>
      </c>
      <c r="E135" s="204" t="s">
        <v>39</v>
      </c>
      <c r="F135" s="205" t="s">
        <v>152</v>
      </c>
      <c r="G135" s="203"/>
      <c r="H135" s="206">
        <v>120</v>
      </c>
      <c r="I135" s="207"/>
      <c r="J135" s="203"/>
      <c r="K135" s="203"/>
      <c r="L135" s="208"/>
      <c r="M135" s="209"/>
      <c r="N135" s="210"/>
      <c r="O135" s="210"/>
      <c r="P135" s="210"/>
      <c r="Q135" s="210"/>
      <c r="R135" s="210"/>
      <c r="S135" s="210"/>
      <c r="T135" s="211"/>
      <c r="AT135" s="212" t="s">
        <v>150</v>
      </c>
      <c r="AU135" s="212" t="s">
        <v>89</v>
      </c>
      <c r="AV135" s="14" t="s">
        <v>139</v>
      </c>
      <c r="AW135" s="14" t="s">
        <v>41</v>
      </c>
      <c r="AX135" s="14" t="s">
        <v>21</v>
      </c>
      <c r="AY135" s="212" t="s">
        <v>138</v>
      </c>
    </row>
    <row r="136" spans="1:65" s="2" customFormat="1" ht="44.25" customHeight="1">
      <c r="A136" s="36"/>
      <c r="B136" s="37"/>
      <c r="C136" s="176" t="s">
        <v>209</v>
      </c>
      <c r="D136" s="176" t="s">
        <v>141</v>
      </c>
      <c r="E136" s="177" t="s">
        <v>728</v>
      </c>
      <c r="F136" s="178" t="s">
        <v>729</v>
      </c>
      <c r="G136" s="179" t="s">
        <v>166</v>
      </c>
      <c r="H136" s="180">
        <v>2</v>
      </c>
      <c r="I136" s="181"/>
      <c r="J136" s="182">
        <f>ROUND(I136*H136,2)</f>
        <v>0</v>
      </c>
      <c r="K136" s="183"/>
      <c r="L136" s="41"/>
      <c r="M136" s="184" t="s">
        <v>39</v>
      </c>
      <c r="N136" s="185" t="s">
        <v>51</v>
      </c>
      <c r="O136" s="66"/>
      <c r="P136" s="186">
        <f>O136*H136</f>
        <v>0</v>
      </c>
      <c r="Q136" s="186">
        <v>0</v>
      </c>
      <c r="R136" s="186">
        <f>Q136*H136</f>
        <v>0</v>
      </c>
      <c r="S136" s="186">
        <v>0</v>
      </c>
      <c r="T136" s="187">
        <f>S136*H136</f>
        <v>0</v>
      </c>
      <c r="U136" s="36"/>
      <c r="V136" s="36"/>
      <c r="W136" s="36"/>
      <c r="X136" s="36"/>
      <c r="Y136" s="36"/>
      <c r="Z136" s="36"/>
      <c r="AA136" s="36"/>
      <c r="AB136" s="36"/>
      <c r="AC136" s="36"/>
      <c r="AD136" s="36"/>
      <c r="AE136" s="36"/>
      <c r="AR136" s="188" t="s">
        <v>139</v>
      </c>
      <c r="AT136" s="188" t="s">
        <v>141</v>
      </c>
      <c r="AU136" s="188" t="s">
        <v>89</v>
      </c>
      <c r="AY136" s="18" t="s">
        <v>138</v>
      </c>
      <c r="BE136" s="189">
        <f>IF(N136="základní",J136,0)</f>
        <v>0</v>
      </c>
      <c r="BF136" s="189">
        <f>IF(N136="snížená",J136,0)</f>
        <v>0</v>
      </c>
      <c r="BG136" s="189">
        <f>IF(N136="zákl. přenesená",J136,0)</f>
        <v>0</v>
      </c>
      <c r="BH136" s="189">
        <f>IF(N136="sníž. přenesená",J136,0)</f>
        <v>0</v>
      </c>
      <c r="BI136" s="189">
        <f>IF(N136="nulová",J136,0)</f>
        <v>0</v>
      </c>
      <c r="BJ136" s="18" t="s">
        <v>21</v>
      </c>
      <c r="BK136" s="189">
        <f>ROUND(I136*H136,2)</f>
        <v>0</v>
      </c>
      <c r="BL136" s="18" t="s">
        <v>139</v>
      </c>
      <c r="BM136" s="188" t="s">
        <v>730</v>
      </c>
    </row>
    <row r="137" spans="1:65" s="2" customFormat="1" ht="11.25">
      <c r="A137" s="36"/>
      <c r="B137" s="37"/>
      <c r="C137" s="38"/>
      <c r="D137" s="213" t="s">
        <v>177</v>
      </c>
      <c r="E137" s="38"/>
      <c r="F137" s="214" t="s">
        <v>731</v>
      </c>
      <c r="G137" s="38"/>
      <c r="H137" s="38"/>
      <c r="I137" s="215"/>
      <c r="J137" s="38"/>
      <c r="K137" s="38"/>
      <c r="L137" s="41"/>
      <c r="M137" s="216"/>
      <c r="N137" s="217"/>
      <c r="O137" s="66"/>
      <c r="P137" s="66"/>
      <c r="Q137" s="66"/>
      <c r="R137" s="66"/>
      <c r="S137" s="66"/>
      <c r="T137" s="67"/>
      <c r="U137" s="36"/>
      <c r="V137" s="36"/>
      <c r="W137" s="36"/>
      <c r="X137" s="36"/>
      <c r="Y137" s="36"/>
      <c r="Z137" s="36"/>
      <c r="AA137" s="36"/>
      <c r="AB137" s="36"/>
      <c r="AC137" s="36"/>
      <c r="AD137" s="36"/>
      <c r="AE137" s="36"/>
      <c r="AT137" s="18" t="s">
        <v>177</v>
      </c>
      <c r="AU137" s="18" t="s">
        <v>89</v>
      </c>
    </row>
    <row r="138" spans="1:65" s="12" customFormat="1" ht="22.9" customHeight="1">
      <c r="B138" s="160"/>
      <c r="C138" s="161"/>
      <c r="D138" s="162" t="s">
        <v>79</v>
      </c>
      <c r="E138" s="174" t="s">
        <v>732</v>
      </c>
      <c r="F138" s="174" t="s">
        <v>733</v>
      </c>
      <c r="G138" s="161"/>
      <c r="H138" s="161"/>
      <c r="I138" s="164"/>
      <c r="J138" s="175">
        <f>BK138</f>
        <v>0</v>
      </c>
      <c r="K138" s="161"/>
      <c r="L138" s="166"/>
      <c r="M138" s="167"/>
      <c r="N138" s="168"/>
      <c r="O138" s="168"/>
      <c r="P138" s="169">
        <f>SUM(P139:P159)</f>
        <v>0</v>
      </c>
      <c r="Q138" s="168"/>
      <c r="R138" s="169">
        <f>SUM(R139:R159)</f>
        <v>0</v>
      </c>
      <c r="S138" s="168"/>
      <c r="T138" s="170">
        <f>SUM(T139:T159)</f>
        <v>0</v>
      </c>
      <c r="AR138" s="171" t="s">
        <v>21</v>
      </c>
      <c r="AT138" s="172" t="s">
        <v>79</v>
      </c>
      <c r="AU138" s="172" t="s">
        <v>21</v>
      </c>
      <c r="AY138" s="171" t="s">
        <v>138</v>
      </c>
      <c r="BK138" s="173">
        <f>SUM(BK139:BK159)</f>
        <v>0</v>
      </c>
    </row>
    <row r="139" spans="1:65" s="2" customFormat="1" ht="55.5" customHeight="1">
      <c r="A139" s="36"/>
      <c r="B139" s="37"/>
      <c r="C139" s="176" t="s">
        <v>8</v>
      </c>
      <c r="D139" s="176" t="s">
        <v>141</v>
      </c>
      <c r="E139" s="177" t="s">
        <v>734</v>
      </c>
      <c r="F139" s="178" t="s">
        <v>735</v>
      </c>
      <c r="G139" s="179" t="s">
        <v>148</v>
      </c>
      <c r="H139" s="180">
        <v>220.15</v>
      </c>
      <c r="I139" s="181"/>
      <c r="J139" s="182">
        <f>ROUND(I139*H139,2)</f>
        <v>0</v>
      </c>
      <c r="K139" s="183"/>
      <c r="L139" s="41"/>
      <c r="M139" s="184" t="s">
        <v>39</v>
      </c>
      <c r="N139" s="185" t="s">
        <v>51</v>
      </c>
      <c r="O139" s="66"/>
      <c r="P139" s="186">
        <f>O139*H139</f>
        <v>0</v>
      </c>
      <c r="Q139" s="186">
        <v>0</v>
      </c>
      <c r="R139" s="186">
        <f>Q139*H139</f>
        <v>0</v>
      </c>
      <c r="S139" s="186">
        <v>0</v>
      </c>
      <c r="T139" s="187">
        <f>S139*H139</f>
        <v>0</v>
      </c>
      <c r="U139" s="36"/>
      <c r="V139" s="36"/>
      <c r="W139" s="36"/>
      <c r="X139" s="36"/>
      <c r="Y139" s="36"/>
      <c r="Z139" s="36"/>
      <c r="AA139" s="36"/>
      <c r="AB139" s="36"/>
      <c r="AC139" s="36"/>
      <c r="AD139" s="36"/>
      <c r="AE139" s="36"/>
      <c r="AR139" s="188" t="s">
        <v>139</v>
      </c>
      <c r="AT139" s="188" t="s">
        <v>141</v>
      </c>
      <c r="AU139" s="188" t="s">
        <v>89</v>
      </c>
      <c r="AY139" s="18" t="s">
        <v>138</v>
      </c>
      <c r="BE139" s="189">
        <f>IF(N139="základní",J139,0)</f>
        <v>0</v>
      </c>
      <c r="BF139" s="189">
        <f>IF(N139="snížená",J139,0)</f>
        <v>0</v>
      </c>
      <c r="BG139" s="189">
        <f>IF(N139="zákl. přenesená",J139,0)</f>
        <v>0</v>
      </c>
      <c r="BH139" s="189">
        <f>IF(N139="sníž. přenesená",J139,0)</f>
        <v>0</v>
      </c>
      <c r="BI139" s="189">
        <f>IF(N139="nulová",J139,0)</f>
        <v>0</v>
      </c>
      <c r="BJ139" s="18" t="s">
        <v>21</v>
      </c>
      <c r="BK139" s="189">
        <f>ROUND(I139*H139,2)</f>
        <v>0</v>
      </c>
      <c r="BL139" s="18" t="s">
        <v>139</v>
      </c>
      <c r="BM139" s="188" t="s">
        <v>736</v>
      </c>
    </row>
    <row r="140" spans="1:65" s="2" customFormat="1" ht="11.25">
      <c r="A140" s="36"/>
      <c r="B140" s="37"/>
      <c r="C140" s="38"/>
      <c r="D140" s="213" t="s">
        <v>177</v>
      </c>
      <c r="E140" s="38"/>
      <c r="F140" s="214" t="s">
        <v>737</v>
      </c>
      <c r="G140" s="38"/>
      <c r="H140" s="38"/>
      <c r="I140" s="215"/>
      <c r="J140" s="38"/>
      <c r="K140" s="38"/>
      <c r="L140" s="41"/>
      <c r="M140" s="216"/>
      <c r="N140" s="217"/>
      <c r="O140" s="66"/>
      <c r="P140" s="66"/>
      <c r="Q140" s="66"/>
      <c r="R140" s="66"/>
      <c r="S140" s="66"/>
      <c r="T140" s="67"/>
      <c r="U140" s="36"/>
      <c r="V140" s="36"/>
      <c r="W140" s="36"/>
      <c r="X140" s="36"/>
      <c r="Y140" s="36"/>
      <c r="Z140" s="36"/>
      <c r="AA140" s="36"/>
      <c r="AB140" s="36"/>
      <c r="AC140" s="36"/>
      <c r="AD140" s="36"/>
      <c r="AE140" s="36"/>
      <c r="AT140" s="18" t="s">
        <v>177</v>
      </c>
      <c r="AU140" s="18" t="s">
        <v>89</v>
      </c>
    </row>
    <row r="141" spans="1:65" s="15" customFormat="1" ht="22.5">
      <c r="B141" s="218"/>
      <c r="C141" s="219"/>
      <c r="D141" s="192" t="s">
        <v>150</v>
      </c>
      <c r="E141" s="220" t="s">
        <v>39</v>
      </c>
      <c r="F141" s="221" t="s">
        <v>738</v>
      </c>
      <c r="G141" s="219"/>
      <c r="H141" s="220" t="s">
        <v>39</v>
      </c>
      <c r="I141" s="222"/>
      <c r="J141" s="219"/>
      <c r="K141" s="219"/>
      <c r="L141" s="223"/>
      <c r="M141" s="224"/>
      <c r="N141" s="225"/>
      <c r="O141" s="225"/>
      <c r="P141" s="225"/>
      <c r="Q141" s="225"/>
      <c r="R141" s="225"/>
      <c r="S141" s="225"/>
      <c r="T141" s="226"/>
      <c r="AT141" s="227" t="s">
        <v>150</v>
      </c>
      <c r="AU141" s="227" t="s">
        <v>89</v>
      </c>
      <c r="AV141" s="15" t="s">
        <v>21</v>
      </c>
      <c r="AW141" s="15" t="s">
        <v>41</v>
      </c>
      <c r="AX141" s="15" t="s">
        <v>80</v>
      </c>
      <c r="AY141" s="227" t="s">
        <v>138</v>
      </c>
    </row>
    <row r="142" spans="1:65" s="13" customFormat="1" ht="11.25">
      <c r="B142" s="190"/>
      <c r="C142" s="191"/>
      <c r="D142" s="192" t="s">
        <v>150</v>
      </c>
      <c r="E142" s="193" t="s">
        <v>39</v>
      </c>
      <c r="F142" s="194" t="s">
        <v>739</v>
      </c>
      <c r="G142" s="191"/>
      <c r="H142" s="195">
        <v>220.15</v>
      </c>
      <c r="I142" s="196"/>
      <c r="J142" s="191"/>
      <c r="K142" s="191"/>
      <c r="L142" s="197"/>
      <c r="M142" s="198"/>
      <c r="N142" s="199"/>
      <c r="O142" s="199"/>
      <c r="P142" s="199"/>
      <c r="Q142" s="199"/>
      <c r="R142" s="199"/>
      <c r="S142" s="199"/>
      <c r="T142" s="200"/>
      <c r="AT142" s="201" t="s">
        <v>150</v>
      </c>
      <c r="AU142" s="201" t="s">
        <v>89</v>
      </c>
      <c r="AV142" s="13" t="s">
        <v>89</v>
      </c>
      <c r="AW142" s="13" t="s">
        <v>41</v>
      </c>
      <c r="AX142" s="13" t="s">
        <v>80</v>
      </c>
      <c r="AY142" s="201" t="s">
        <v>138</v>
      </c>
    </row>
    <row r="143" spans="1:65" s="14" customFormat="1" ht="11.25">
      <c r="B143" s="202"/>
      <c r="C143" s="203"/>
      <c r="D143" s="192" t="s">
        <v>150</v>
      </c>
      <c r="E143" s="204" t="s">
        <v>39</v>
      </c>
      <c r="F143" s="205" t="s">
        <v>152</v>
      </c>
      <c r="G143" s="203"/>
      <c r="H143" s="206">
        <v>220.15</v>
      </c>
      <c r="I143" s="207"/>
      <c r="J143" s="203"/>
      <c r="K143" s="203"/>
      <c r="L143" s="208"/>
      <c r="M143" s="209"/>
      <c r="N143" s="210"/>
      <c r="O143" s="210"/>
      <c r="P143" s="210"/>
      <c r="Q143" s="210"/>
      <c r="R143" s="210"/>
      <c r="S143" s="210"/>
      <c r="T143" s="211"/>
      <c r="AT143" s="212" t="s">
        <v>150</v>
      </c>
      <c r="AU143" s="212" t="s">
        <v>89</v>
      </c>
      <c r="AV143" s="14" t="s">
        <v>139</v>
      </c>
      <c r="AW143" s="14" t="s">
        <v>41</v>
      </c>
      <c r="AX143" s="14" t="s">
        <v>21</v>
      </c>
      <c r="AY143" s="212" t="s">
        <v>138</v>
      </c>
    </row>
    <row r="144" spans="1:65" s="2" customFormat="1" ht="37.9" customHeight="1">
      <c r="A144" s="36"/>
      <c r="B144" s="37"/>
      <c r="C144" s="176" t="s">
        <v>217</v>
      </c>
      <c r="D144" s="176" t="s">
        <v>141</v>
      </c>
      <c r="E144" s="177" t="s">
        <v>740</v>
      </c>
      <c r="F144" s="178" t="s">
        <v>741</v>
      </c>
      <c r="G144" s="179" t="s">
        <v>148</v>
      </c>
      <c r="H144" s="180">
        <v>3302.25</v>
      </c>
      <c r="I144" s="181"/>
      <c r="J144" s="182">
        <f>ROUND(I144*H144,2)</f>
        <v>0</v>
      </c>
      <c r="K144" s="183"/>
      <c r="L144" s="41"/>
      <c r="M144" s="184" t="s">
        <v>39</v>
      </c>
      <c r="N144" s="185" t="s">
        <v>51</v>
      </c>
      <c r="O144" s="66"/>
      <c r="P144" s="186">
        <f>O144*H144</f>
        <v>0</v>
      </c>
      <c r="Q144" s="186">
        <v>0</v>
      </c>
      <c r="R144" s="186">
        <f>Q144*H144</f>
        <v>0</v>
      </c>
      <c r="S144" s="186">
        <v>0</v>
      </c>
      <c r="T144" s="187">
        <f>S144*H144</f>
        <v>0</v>
      </c>
      <c r="U144" s="36"/>
      <c r="V144" s="36"/>
      <c r="W144" s="36"/>
      <c r="X144" s="36"/>
      <c r="Y144" s="36"/>
      <c r="Z144" s="36"/>
      <c r="AA144" s="36"/>
      <c r="AB144" s="36"/>
      <c r="AC144" s="36"/>
      <c r="AD144" s="36"/>
      <c r="AE144" s="36"/>
      <c r="AR144" s="188" t="s">
        <v>139</v>
      </c>
      <c r="AT144" s="188" t="s">
        <v>141</v>
      </c>
      <c r="AU144" s="188" t="s">
        <v>89</v>
      </c>
      <c r="AY144" s="18" t="s">
        <v>138</v>
      </c>
      <c r="BE144" s="189">
        <f>IF(N144="základní",J144,0)</f>
        <v>0</v>
      </c>
      <c r="BF144" s="189">
        <f>IF(N144="snížená",J144,0)</f>
        <v>0</v>
      </c>
      <c r="BG144" s="189">
        <f>IF(N144="zákl. přenesená",J144,0)</f>
        <v>0</v>
      </c>
      <c r="BH144" s="189">
        <f>IF(N144="sníž. přenesená",J144,0)</f>
        <v>0</v>
      </c>
      <c r="BI144" s="189">
        <f>IF(N144="nulová",J144,0)</f>
        <v>0</v>
      </c>
      <c r="BJ144" s="18" t="s">
        <v>21</v>
      </c>
      <c r="BK144" s="189">
        <f>ROUND(I144*H144,2)</f>
        <v>0</v>
      </c>
      <c r="BL144" s="18" t="s">
        <v>139</v>
      </c>
      <c r="BM144" s="188" t="s">
        <v>742</v>
      </c>
    </row>
    <row r="145" spans="1:65" s="2" customFormat="1" ht="11.25">
      <c r="A145" s="36"/>
      <c r="B145" s="37"/>
      <c r="C145" s="38"/>
      <c r="D145" s="213" t="s">
        <v>177</v>
      </c>
      <c r="E145" s="38"/>
      <c r="F145" s="214" t="s">
        <v>743</v>
      </c>
      <c r="G145" s="38"/>
      <c r="H145" s="38"/>
      <c r="I145" s="215"/>
      <c r="J145" s="38"/>
      <c r="K145" s="38"/>
      <c r="L145" s="41"/>
      <c r="M145" s="216"/>
      <c r="N145" s="217"/>
      <c r="O145" s="66"/>
      <c r="P145" s="66"/>
      <c r="Q145" s="66"/>
      <c r="R145" s="66"/>
      <c r="S145" s="66"/>
      <c r="T145" s="67"/>
      <c r="U145" s="36"/>
      <c r="V145" s="36"/>
      <c r="W145" s="36"/>
      <c r="X145" s="36"/>
      <c r="Y145" s="36"/>
      <c r="Z145" s="36"/>
      <c r="AA145" s="36"/>
      <c r="AB145" s="36"/>
      <c r="AC145" s="36"/>
      <c r="AD145" s="36"/>
      <c r="AE145" s="36"/>
      <c r="AT145" s="18" t="s">
        <v>177</v>
      </c>
      <c r="AU145" s="18" t="s">
        <v>89</v>
      </c>
    </row>
    <row r="146" spans="1:65" s="15" customFormat="1" ht="11.25">
      <c r="B146" s="218"/>
      <c r="C146" s="219"/>
      <c r="D146" s="192" t="s">
        <v>150</v>
      </c>
      <c r="E146" s="220" t="s">
        <v>39</v>
      </c>
      <c r="F146" s="221" t="s">
        <v>744</v>
      </c>
      <c r="G146" s="219"/>
      <c r="H146" s="220" t="s">
        <v>39</v>
      </c>
      <c r="I146" s="222"/>
      <c r="J146" s="219"/>
      <c r="K146" s="219"/>
      <c r="L146" s="223"/>
      <c r="M146" s="224"/>
      <c r="N146" s="225"/>
      <c r="O146" s="225"/>
      <c r="P146" s="225"/>
      <c r="Q146" s="225"/>
      <c r="R146" s="225"/>
      <c r="S146" s="225"/>
      <c r="T146" s="226"/>
      <c r="AT146" s="227" t="s">
        <v>150</v>
      </c>
      <c r="AU146" s="227" t="s">
        <v>89</v>
      </c>
      <c r="AV146" s="15" t="s">
        <v>21</v>
      </c>
      <c r="AW146" s="15" t="s">
        <v>41</v>
      </c>
      <c r="AX146" s="15" t="s">
        <v>80</v>
      </c>
      <c r="AY146" s="227" t="s">
        <v>138</v>
      </c>
    </row>
    <row r="147" spans="1:65" s="13" customFormat="1" ht="11.25">
      <c r="B147" s="190"/>
      <c r="C147" s="191"/>
      <c r="D147" s="192" t="s">
        <v>150</v>
      </c>
      <c r="E147" s="193" t="s">
        <v>39</v>
      </c>
      <c r="F147" s="194" t="s">
        <v>745</v>
      </c>
      <c r="G147" s="191"/>
      <c r="H147" s="195">
        <v>3302.25</v>
      </c>
      <c r="I147" s="196"/>
      <c r="J147" s="191"/>
      <c r="K147" s="191"/>
      <c r="L147" s="197"/>
      <c r="M147" s="198"/>
      <c r="N147" s="199"/>
      <c r="O147" s="199"/>
      <c r="P147" s="199"/>
      <c r="Q147" s="199"/>
      <c r="R147" s="199"/>
      <c r="S147" s="199"/>
      <c r="T147" s="200"/>
      <c r="AT147" s="201" t="s">
        <v>150</v>
      </c>
      <c r="AU147" s="201" t="s">
        <v>89</v>
      </c>
      <c r="AV147" s="13" t="s">
        <v>89</v>
      </c>
      <c r="AW147" s="13" t="s">
        <v>41</v>
      </c>
      <c r="AX147" s="13" t="s">
        <v>21</v>
      </c>
      <c r="AY147" s="201" t="s">
        <v>138</v>
      </c>
    </row>
    <row r="148" spans="1:65" s="2" customFormat="1" ht="55.5" customHeight="1">
      <c r="A148" s="36"/>
      <c r="B148" s="37"/>
      <c r="C148" s="176" t="s">
        <v>224</v>
      </c>
      <c r="D148" s="176" t="s">
        <v>141</v>
      </c>
      <c r="E148" s="177" t="s">
        <v>746</v>
      </c>
      <c r="F148" s="178" t="s">
        <v>747</v>
      </c>
      <c r="G148" s="179" t="s">
        <v>148</v>
      </c>
      <c r="H148" s="180">
        <v>220.15</v>
      </c>
      <c r="I148" s="181"/>
      <c r="J148" s="182">
        <f>ROUND(I148*H148,2)</f>
        <v>0</v>
      </c>
      <c r="K148" s="183"/>
      <c r="L148" s="41"/>
      <c r="M148" s="184" t="s">
        <v>39</v>
      </c>
      <c r="N148" s="185" t="s">
        <v>51</v>
      </c>
      <c r="O148" s="66"/>
      <c r="P148" s="186">
        <f>O148*H148</f>
        <v>0</v>
      </c>
      <c r="Q148" s="186">
        <v>0</v>
      </c>
      <c r="R148" s="186">
        <f>Q148*H148</f>
        <v>0</v>
      </c>
      <c r="S148" s="186">
        <v>0</v>
      </c>
      <c r="T148" s="187">
        <f>S148*H148</f>
        <v>0</v>
      </c>
      <c r="U148" s="36"/>
      <c r="V148" s="36"/>
      <c r="W148" s="36"/>
      <c r="X148" s="36"/>
      <c r="Y148" s="36"/>
      <c r="Z148" s="36"/>
      <c r="AA148" s="36"/>
      <c r="AB148" s="36"/>
      <c r="AC148" s="36"/>
      <c r="AD148" s="36"/>
      <c r="AE148" s="36"/>
      <c r="AR148" s="188" t="s">
        <v>139</v>
      </c>
      <c r="AT148" s="188" t="s">
        <v>141</v>
      </c>
      <c r="AU148" s="188" t="s">
        <v>89</v>
      </c>
      <c r="AY148" s="18" t="s">
        <v>138</v>
      </c>
      <c r="BE148" s="189">
        <f>IF(N148="základní",J148,0)</f>
        <v>0</v>
      </c>
      <c r="BF148" s="189">
        <f>IF(N148="snížená",J148,0)</f>
        <v>0</v>
      </c>
      <c r="BG148" s="189">
        <f>IF(N148="zákl. přenesená",J148,0)</f>
        <v>0</v>
      </c>
      <c r="BH148" s="189">
        <f>IF(N148="sníž. přenesená",J148,0)</f>
        <v>0</v>
      </c>
      <c r="BI148" s="189">
        <f>IF(N148="nulová",J148,0)</f>
        <v>0</v>
      </c>
      <c r="BJ148" s="18" t="s">
        <v>21</v>
      </c>
      <c r="BK148" s="189">
        <f>ROUND(I148*H148,2)</f>
        <v>0</v>
      </c>
      <c r="BL148" s="18" t="s">
        <v>139</v>
      </c>
      <c r="BM148" s="188" t="s">
        <v>748</v>
      </c>
    </row>
    <row r="149" spans="1:65" s="2" customFormat="1" ht="11.25">
      <c r="A149" s="36"/>
      <c r="B149" s="37"/>
      <c r="C149" s="38"/>
      <c r="D149" s="213" t="s">
        <v>177</v>
      </c>
      <c r="E149" s="38"/>
      <c r="F149" s="214" t="s">
        <v>749</v>
      </c>
      <c r="G149" s="38"/>
      <c r="H149" s="38"/>
      <c r="I149" s="215"/>
      <c r="J149" s="38"/>
      <c r="K149" s="38"/>
      <c r="L149" s="41"/>
      <c r="M149" s="216"/>
      <c r="N149" s="217"/>
      <c r="O149" s="66"/>
      <c r="P149" s="66"/>
      <c r="Q149" s="66"/>
      <c r="R149" s="66"/>
      <c r="S149" s="66"/>
      <c r="T149" s="67"/>
      <c r="U149" s="36"/>
      <c r="V149" s="36"/>
      <c r="W149" s="36"/>
      <c r="X149" s="36"/>
      <c r="Y149" s="36"/>
      <c r="Z149" s="36"/>
      <c r="AA149" s="36"/>
      <c r="AB149" s="36"/>
      <c r="AC149" s="36"/>
      <c r="AD149" s="36"/>
      <c r="AE149" s="36"/>
      <c r="AT149" s="18" t="s">
        <v>177</v>
      </c>
      <c r="AU149" s="18" t="s">
        <v>89</v>
      </c>
    </row>
    <row r="150" spans="1:65" s="13" customFormat="1" ht="11.25">
      <c r="B150" s="190"/>
      <c r="C150" s="191"/>
      <c r="D150" s="192" t="s">
        <v>150</v>
      </c>
      <c r="E150" s="193" t="s">
        <v>39</v>
      </c>
      <c r="F150" s="194" t="s">
        <v>750</v>
      </c>
      <c r="G150" s="191"/>
      <c r="H150" s="195">
        <v>220.15</v>
      </c>
      <c r="I150" s="196"/>
      <c r="J150" s="191"/>
      <c r="K150" s="191"/>
      <c r="L150" s="197"/>
      <c r="M150" s="198"/>
      <c r="N150" s="199"/>
      <c r="O150" s="199"/>
      <c r="P150" s="199"/>
      <c r="Q150" s="199"/>
      <c r="R150" s="199"/>
      <c r="S150" s="199"/>
      <c r="T150" s="200"/>
      <c r="AT150" s="201" t="s">
        <v>150</v>
      </c>
      <c r="AU150" s="201" t="s">
        <v>89</v>
      </c>
      <c r="AV150" s="13" t="s">
        <v>89</v>
      </c>
      <c r="AW150" s="13" t="s">
        <v>41</v>
      </c>
      <c r="AX150" s="13" t="s">
        <v>21</v>
      </c>
      <c r="AY150" s="201" t="s">
        <v>138</v>
      </c>
    </row>
    <row r="151" spans="1:65" s="2" customFormat="1" ht="24.2" customHeight="1">
      <c r="A151" s="36"/>
      <c r="B151" s="37"/>
      <c r="C151" s="176" t="s">
        <v>228</v>
      </c>
      <c r="D151" s="176" t="s">
        <v>141</v>
      </c>
      <c r="E151" s="177" t="s">
        <v>751</v>
      </c>
      <c r="F151" s="178" t="s">
        <v>752</v>
      </c>
      <c r="G151" s="179" t="s">
        <v>278</v>
      </c>
      <c r="H151" s="180">
        <v>62.9</v>
      </c>
      <c r="I151" s="181"/>
      <c r="J151" s="182">
        <f>ROUND(I151*H151,2)</f>
        <v>0</v>
      </c>
      <c r="K151" s="183"/>
      <c r="L151" s="41"/>
      <c r="M151" s="184" t="s">
        <v>39</v>
      </c>
      <c r="N151" s="185" t="s">
        <v>51</v>
      </c>
      <c r="O151" s="66"/>
      <c r="P151" s="186">
        <f>O151*H151</f>
        <v>0</v>
      </c>
      <c r="Q151" s="186">
        <v>0</v>
      </c>
      <c r="R151" s="186">
        <f>Q151*H151</f>
        <v>0</v>
      </c>
      <c r="S151" s="186">
        <v>0</v>
      </c>
      <c r="T151" s="187">
        <f>S151*H151</f>
        <v>0</v>
      </c>
      <c r="U151" s="36"/>
      <c r="V151" s="36"/>
      <c r="W151" s="36"/>
      <c r="X151" s="36"/>
      <c r="Y151" s="36"/>
      <c r="Z151" s="36"/>
      <c r="AA151" s="36"/>
      <c r="AB151" s="36"/>
      <c r="AC151" s="36"/>
      <c r="AD151" s="36"/>
      <c r="AE151" s="36"/>
      <c r="AR151" s="188" t="s">
        <v>139</v>
      </c>
      <c r="AT151" s="188" t="s">
        <v>141</v>
      </c>
      <c r="AU151" s="188" t="s">
        <v>89</v>
      </c>
      <c r="AY151" s="18" t="s">
        <v>138</v>
      </c>
      <c r="BE151" s="189">
        <f>IF(N151="základní",J151,0)</f>
        <v>0</v>
      </c>
      <c r="BF151" s="189">
        <f>IF(N151="snížená",J151,0)</f>
        <v>0</v>
      </c>
      <c r="BG151" s="189">
        <f>IF(N151="zákl. přenesená",J151,0)</f>
        <v>0</v>
      </c>
      <c r="BH151" s="189">
        <f>IF(N151="sníž. přenesená",J151,0)</f>
        <v>0</v>
      </c>
      <c r="BI151" s="189">
        <f>IF(N151="nulová",J151,0)</f>
        <v>0</v>
      </c>
      <c r="BJ151" s="18" t="s">
        <v>21</v>
      </c>
      <c r="BK151" s="189">
        <f>ROUND(I151*H151,2)</f>
        <v>0</v>
      </c>
      <c r="BL151" s="18" t="s">
        <v>139</v>
      </c>
      <c r="BM151" s="188" t="s">
        <v>753</v>
      </c>
    </row>
    <row r="152" spans="1:65" s="2" customFormat="1" ht="11.25">
      <c r="A152" s="36"/>
      <c r="B152" s="37"/>
      <c r="C152" s="38"/>
      <c r="D152" s="213" t="s">
        <v>177</v>
      </c>
      <c r="E152" s="38"/>
      <c r="F152" s="214" t="s">
        <v>754</v>
      </c>
      <c r="G152" s="38"/>
      <c r="H152" s="38"/>
      <c r="I152" s="215"/>
      <c r="J152" s="38"/>
      <c r="K152" s="38"/>
      <c r="L152" s="41"/>
      <c r="M152" s="216"/>
      <c r="N152" s="217"/>
      <c r="O152" s="66"/>
      <c r="P152" s="66"/>
      <c r="Q152" s="66"/>
      <c r="R152" s="66"/>
      <c r="S152" s="66"/>
      <c r="T152" s="67"/>
      <c r="U152" s="36"/>
      <c r="V152" s="36"/>
      <c r="W152" s="36"/>
      <c r="X152" s="36"/>
      <c r="Y152" s="36"/>
      <c r="Z152" s="36"/>
      <c r="AA152" s="36"/>
      <c r="AB152" s="36"/>
      <c r="AC152" s="36"/>
      <c r="AD152" s="36"/>
      <c r="AE152" s="36"/>
      <c r="AT152" s="18" t="s">
        <v>177</v>
      </c>
      <c r="AU152" s="18" t="s">
        <v>89</v>
      </c>
    </row>
    <row r="153" spans="1:65" s="15" customFormat="1" ht="11.25">
      <c r="B153" s="218"/>
      <c r="C153" s="219"/>
      <c r="D153" s="192" t="s">
        <v>150</v>
      </c>
      <c r="E153" s="220" t="s">
        <v>39</v>
      </c>
      <c r="F153" s="221" t="s">
        <v>755</v>
      </c>
      <c r="G153" s="219"/>
      <c r="H153" s="220" t="s">
        <v>39</v>
      </c>
      <c r="I153" s="222"/>
      <c r="J153" s="219"/>
      <c r="K153" s="219"/>
      <c r="L153" s="223"/>
      <c r="M153" s="224"/>
      <c r="N153" s="225"/>
      <c r="O153" s="225"/>
      <c r="P153" s="225"/>
      <c r="Q153" s="225"/>
      <c r="R153" s="225"/>
      <c r="S153" s="225"/>
      <c r="T153" s="226"/>
      <c r="AT153" s="227" t="s">
        <v>150</v>
      </c>
      <c r="AU153" s="227" t="s">
        <v>89</v>
      </c>
      <c r="AV153" s="15" t="s">
        <v>21</v>
      </c>
      <c r="AW153" s="15" t="s">
        <v>41</v>
      </c>
      <c r="AX153" s="15" t="s">
        <v>80</v>
      </c>
      <c r="AY153" s="227" t="s">
        <v>138</v>
      </c>
    </row>
    <row r="154" spans="1:65" s="13" customFormat="1" ht="11.25">
      <c r="B154" s="190"/>
      <c r="C154" s="191"/>
      <c r="D154" s="192" t="s">
        <v>150</v>
      </c>
      <c r="E154" s="193" t="s">
        <v>39</v>
      </c>
      <c r="F154" s="194" t="s">
        <v>690</v>
      </c>
      <c r="G154" s="191"/>
      <c r="H154" s="195">
        <v>62.9</v>
      </c>
      <c r="I154" s="196"/>
      <c r="J154" s="191"/>
      <c r="K154" s="191"/>
      <c r="L154" s="197"/>
      <c r="M154" s="198"/>
      <c r="N154" s="199"/>
      <c r="O154" s="199"/>
      <c r="P154" s="199"/>
      <c r="Q154" s="199"/>
      <c r="R154" s="199"/>
      <c r="S154" s="199"/>
      <c r="T154" s="200"/>
      <c r="AT154" s="201" t="s">
        <v>150</v>
      </c>
      <c r="AU154" s="201" t="s">
        <v>89</v>
      </c>
      <c r="AV154" s="13" t="s">
        <v>89</v>
      </c>
      <c r="AW154" s="13" t="s">
        <v>41</v>
      </c>
      <c r="AX154" s="13" t="s">
        <v>80</v>
      </c>
      <c r="AY154" s="201" t="s">
        <v>138</v>
      </c>
    </row>
    <row r="155" spans="1:65" s="14" customFormat="1" ht="11.25">
      <c r="B155" s="202"/>
      <c r="C155" s="203"/>
      <c r="D155" s="192" t="s">
        <v>150</v>
      </c>
      <c r="E155" s="204" t="s">
        <v>39</v>
      </c>
      <c r="F155" s="205" t="s">
        <v>152</v>
      </c>
      <c r="G155" s="203"/>
      <c r="H155" s="206">
        <v>62.9</v>
      </c>
      <c r="I155" s="207"/>
      <c r="J155" s="203"/>
      <c r="K155" s="203"/>
      <c r="L155" s="208"/>
      <c r="M155" s="209"/>
      <c r="N155" s="210"/>
      <c r="O155" s="210"/>
      <c r="P155" s="210"/>
      <c r="Q155" s="210"/>
      <c r="R155" s="210"/>
      <c r="S155" s="210"/>
      <c r="T155" s="211"/>
      <c r="AT155" s="212" t="s">
        <v>150</v>
      </c>
      <c r="AU155" s="212" t="s">
        <v>89</v>
      </c>
      <c r="AV155" s="14" t="s">
        <v>139</v>
      </c>
      <c r="AW155" s="14" t="s">
        <v>41</v>
      </c>
      <c r="AX155" s="14" t="s">
        <v>21</v>
      </c>
      <c r="AY155" s="212" t="s">
        <v>138</v>
      </c>
    </row>
    <row r="156" spans="1:65" s="2" customFormat="1" ht="33" customHeight="1">
      <c r="A156" s="36"/>
      <c r="B156" s="37"/>
      <c r="C156" s="176" t="s">
        <v>237</v>
      </c>
      <c r="D156" s="176" t="s">
        <v>141</v>
      </c>
      <c r="E156" s="177" t="s">
        <v>756</v>
      </c>
      <c r="F156" s="178" t="s">
        <v>757</v>
      </c>
      <c r="G156" s="179" t="s">
        <v>278</v>
      </c>
      <c r="H156" s="180">
        <v>3774</v>
      </c>
      <c r="I156" s="181"/>
      <c r="J156" s="182">
        <f>ROUND(I156*H156,2)</f>
        <v>0</v>
      </c>
      <c r="K156" s="183"/>
      <c r="L156" s="41"/>
      <c r="M156" s="184" t="s">
        <v>39</v>
      </c>
      <c r="N156" s="185" t="s">
        <v>51</v>
      </c>
      <c r="O156" s="66"/>
      <c r="P156" s="186">
        <f>O156*H156</f>
        <v>0</v>
      </c>
      <c r="Q156" s="186">
        <v>0</v>
      </c>
      <c r="R156" s="186">
        <f>Q156*H156</f>
        <v>0</v>
      </c>
      <c r="S156" s="186">
        <v>0</v>
      </c>
      <c r="T156" s="187">
        <f>S156*H156</f>
        <v>0</v>
      </c>
      <c r="U156" s="36"/>
      <c r="V156" s="36"/>
      <c r="W156" s="36"/>
      <c r="X156" s="36"/>
      <c r="Y156" s="36"/>
      <c r="Z156" s="36"/>
      <c r="AA156" s="36"/>
      <c r="AB156" s="36"/>
      <c r="AC156" s="36"/>
      <c r="AD156" s="36"/>
      <c r="AE156" s="36"/>
      <c r="AR156" s="188" t="s">
        <v>139</v>
      </c>
      <c r="AT156" s="188" t="s">
        <v>141</v>
      </c>
      <c r="AU156" s="188" t="s">
        <v>89</v>
      </c>
      <c r="AY156" s="18" t="s">
        <v>138</v>
      </c>
      <c r="BE156" s="189">
        <f>IF(N156="základní",J156,0)</f>
        <v>0</v>
      </c>
      <c r="BF156" s="189">
        <f>IF(N156="snížená",J156,0)</f>
        <v>0</v>
      </c>
      <c r="BG156" s="189">
        <f>IF(N156="zákl. přenesená",J156,0)</f>
        <v>0</v>
      </c>
      <c r="BH156" s="189">
        <f>IF(N156="sníž. přenesená",J156,0)</f>
        <v>0</v>
      </c>
      <c r="BI156" s="189">
        <f>IF(N156="nulová",J156,0)</f>
        <v>0</v>
      </c>
      <c r="BJ156" s="18" t="s">
        <v>21</v>
      </c>
      <c r="BK156" s="189">
        <f>ROUND(I156*H156,2)</f>
        <v>0</v>
      </c>
      <c r="BL156" s="18" t="s">
        <v>139</v>
      </c>
      <c r="BM156" s="188" t="s">
        <v>758</v>
      </c>
    </row>
    <row r="157" spans="1:65" s="2" customFormat="1" ht="11.25">
      <c r="A157" s="36"/>
      <c r="B157" s="37"/>
      <c r="C157" s="38"/>
      <c r="D157" s="213" t="s">
        <v>177</v>
      </c>
      <c r="E157" s="38"/>
      <c r="F157" s="214" t="s">
        <v>759</v>
      </c>
      <c r="G157" s="38"/>
      <c r="H157" s="38"/>
      <c r="I157" s="215"/>
      <c r="J157" s="38"/>
      <c r="K157" s="38"/>
      <c r="L157" s="41"/>
      <c r="M157" s="216"/>
      <c r="N157" s="217"/>
      <c r="O157" s="66"/>
      <c r="P157" s="66"/>
      <c r="Q157" s="66"/>
      <c r="R157" s="66"/>
      <c r="S157" s="66"/>
      <c r="T157" s="67"/>
      <c r="U157" s="36"/>
      <c r="V157" s="36"/>
      <c r="W157" s="36"/>
      <c r="X157" s="36"/>
      <c r="Y157" s="36"/>
      <c r="Z157" s="36"/>
      <c r="AA157" s="36"/>
      <c r="AB157" s="36"/>
      <c r="AC157" s="36"/>
      <c r="AD157" s="36"/>
      <c r="AE157" s="36"/>
      <c r="AT157" s="18" t="s">
        <v>177</v>
      </c>
      <c r="AU157" s="18" t="s">
        <v>89</v>
      </c>
    </row>
    <row r="158" spans="1:65" s="2" customFormat="1" ht="24.2" customHeight="1">
      <c r="A158" s="36"/>
      <c r="B158" s="37"/>
      <c r="C158" s="176" t="s">
        <v>243</v>
      </c>
      <c r="D158" s="176" t="s">
        <v>141</v>
      </c>
      <c r="E158" s="177" t="s">
        <v>760</v>
      </c>
      <c r="F158" s="178" t="s">
        <v>761</v>
      </c>
      <c r="G158" s="179" t="s">
        <v>278</v>
      </c>
      <c r="H158" s="180">
        <v>62.9</v>
      </c>
      <c r="I158" s="181"/>
      <c r="J158" s="182">
        <f>ROUND(I158*H158,2)</f>
        <v>0</v>
      </c>
      <c r="K158" s="183"/>
      <c r="L158" s="41"/>
      <c r="M158" s="184" t="s">
        <v>39</v>
      </c>
      <c r="N158" s="185" t="s">
        <v>51</v>
      </c>
      <c r="O158" s="66"/>
      <c r="P158" s="186">
        <f>O158*H158</f>
        <v>0</v>
      </c>
      <c r="Q158" s="186">
        <v>0</v>
      </c>
      <c r="R158" s="186">
        <f>Q158*H158</f>
        <v>0</v>
      </c>
      <c r="S158" s="186">
        <v>0</v>
      </c>
      <c r="T158" s="187">
        <f>S158*H158</f>
        <v>0</v>
      </c>
      <c r="U158" s="36"/>
      <c r="V158" s="36"/>
      <c r="W158" s="36"/>
      <c r="X158" s="36"/>
      <c r="Y158" s="36"/>
      <c r="Z158" s="36"/>
      <c r="AA158" s="36"/>
      <c r="AB158" s="36"/>
      <c r="AC158" s="36"/>
      <c r="AD158" s="36"/>
      <c r="AE158" s="36"/>
      <c r="AR158" s="188" t="s">
        <v>139</v>
      </c>
      <c r="AT158" s="188" t="s">
        <v>141</v>
      </c>
      <c r="AU158" s="188" t="s">
        <v>89</v>
      </c>
      <c r="AY158" s="18" t="s">
        <v>138</v>
      </c>
      <c r="BE158" s="189">
        <f>IF(N158="základní",J158,0)</f>
        <v>0</v>
      </c>
      <c r="BF158" s="189">
        <f>IF(N158="snížená",J158,0)</f>
        <v>0</v>
      </c>
      <c r="BG158" s="189">
        <f>IF(N158="zákl. přenesená",J158,0)</f>
        <v>0</v>
      </c>
      <c r="BH158" s="189">
        <f>IF(N158="sníž. přenesená",J158,0)</f>
        <v>0</v>
      </c>
      <c r="BI158" s="189">
        <f>IF(N158="nulová",J158,0)</f>
        <v>0</v>
      </c>
      <c r="BJ158" s="18" t="s">
        <v>21</v>
      </c>
      <c r="BK158" s="189">
        <f>ROUND(I158*H158,2)</f>
        <v>0</v>
      </c>
      <c r="BL158" s="18" t="s">
        <v>139</v>
      </c>
      <c r="BM158" s="188" t="s">
        <v>762</v>
      </c>
    </row>
    <row r="159" spans="1:65" s="2" customFormat="1" ht="11.25">
      <c r="A159" s="36"/>
      <c r="B159" s="37"/>
      <c r="C159" s="38"/>
      <c r="D159" s="213" t="s">
        <v>177</v>
      </c>
      <c r="E159" s="38"/>
      <c r="F159" s="214" t="s">
        <v>763</v>
      </c>
      <c r="G159" s="38"/>
      <c r="H159" s="38"/>
      <c r="I159" s="215"/>
      <c r="J159" s="38"/>
      <c r="K159" s="38"/>
      <c r="L159" s="41"/>
      <c r="M159" s="216"/>
      <c r="N159" s="217"/>
      <c r="O159" s="66"/>
      <c r="P159" s="66"/>
      <c r="Q159" s="66"/>
      <c r="R159" s="66"/>
      <c r="S159" s="66"/>
      <c r="T159" s="67"/>
      <c r="U159" s="36"/>
      <c r="V159" s="36"/>
      <c r="W159" s="36"/>
      <c r="X159" s="36"/>
      <c r="Y159" s="36"/>
      <c r="Z159" s="36"/>
      <c r="AA159" s="36"/>
      <c r="AB159" s="36"/>
      <c r="AC159" s="36"/>
      <c r="AD159" s="36"/>
      <c r="AE159" s="36"/>
      <c r="AT159" s="18" t="s">
        <v>177</v>
      </c>
      <c r="AU159" s="18" t="s">
        <v>89</v>
      </c>
    </row>
    <row r="160" spans="1:65" s="12" customFormat="1" ht="22.9" customHeight="1">
      <c r="B160" s="160"/>
      <c r="C160" s="161"/>
      <c r="D160" s="162" t="s">
        <v>79</v>
      </c>
      <c r="E160" s="174" t="s">
        <v>764</v>
      </c>
      <c r="F160" s="174" t="s">
        <v>765</v>
      </c>
      <c r="G160" s="161"/>
      <c r="H160" s="161"/>
      <c r="I160" s="164"/>
      <c r="J160" s="175">
        <f>BK160</f>
        <v>0</v>
      </c>
      <c r="K160" s="161"/>
      <c r="L160" s="166"/>
      <c r="M160" s="167"/>
      <c r="N160" s="168"/>
      <c r="O160" s="168"/>
      <c r="P160" s="169">
        <f>SUM(P161:P181)</f>
        <v>0</v>
      </c>
      <c r="Q160" s="168"/>
      <c r="R160" s="169">
        <f>SUM(R161:R181)</f>
        <v>8.0000000000000004E-4</v>
      </c>
      <c r="S160" s="168"/>
      <c r="T160" s="170">
        <f>SUM(T161:T181)</f>
        <v>0</v>
      </c>
      <c r="AR160" s="171" t="s">
        <v>21</v>
      </c>
      <c r="AT160" s="172" t="s">
        <v>79</v>
      </c>
      <c r="AU160" s="172" t="s">
        <v>21</v>
      </c>
      <c r="AY160" s="171" t="s">
        <v>138</v>
      </c>
      <c r="BK160" s="173">
        <f>SUM(BK161:BK181)</f>
        <v>0</v>
      </c>
    </row>
    <row r="161" spans="1:65" s="2" customFormat="1" ht="24.2" customHeight="1">
      <c r="A161" s="36"/>
      <c r="B161" s="37"/>
      <c r="C161" s="176" t="s">
        <v>252</v>
      </c>
      <c r="D161" s="176" t="s">
        <v>141</v>
      </c>
      <c r="E161" s="177" t="s">
        <v>766</v>
      </c>
      <c r="F161" s="178" t="s">
        <v>767</v>
      </c>
      <c r="G161" s="179" t="s">
        <v>148</v>
      </c>
      <c r="H161" s="180">
        <v>458.28</v>
      </c>
      <c r="I161" s="181"/>
      <c r="J161" s="182">
        <f>ROUND(I161*H161,2)</f>
        <v>0</v>
      </c>
      <c r="K161" s="183"/>
      <c r="L161" s="41"/>
      <c r="M161" s="184" t="s">
        <v>39</v>
      </c>
      <c r="N161" s="185" t="s">
        <v>51</v>
      </c>
      <c r="O161" s="66"/>
      <c r="P161" s="186">
        <f>O161*H161</f>
        <v>0</v>
      </c>
      <c r="Q161" s="186">
        <v>0</v>
      </c>
      <c r="R161" s="186">
        <f>Q161*H161</f>
        <v>0</v>
      </c>
      <c r="S161" s="186">
        <v>0</v>
      </c>
      <c r="T161" s="187">
        <f>S161*H161</f>
        <v>0</v>
      </c>
      <c r="U161" s="36"/>
      <c r="V161" s="36"/>
      <c r="W161" s="36"/>
      <c r="X161" s="36"/>
      <c r="Y161" s="36"/>
      <c r="Z161" s="36"/>
      <c r="AA161" s="36"/>
      <c r="AB161" s="36"/>
      <c r="AC161" s="36"/>
      <c r="AD161" s="36"/>
      <c r="AE161" s="36"/>
      <c r="AR161" s="188" t="s">
        <v>139</v>
      </c>
      <c r="AT161" s="188" t="s">
        <v>141</v>
      </c>
      <c r="AU161" s="188" t="s">
        <v>89</v>
      </c>
      <c r="AY161" s="18" t="s">
        <v>138</v>
      </c>
      <c r="BE161" s="189">
        <f>IF(N161="základní",J161,0)</f>
        <v>0</v>
      </c>
      <c r="BF161" s="189">
        <f>IF(N161="snížená",J161,0)</f>
        <v>0</v>
      </c>
      <c r="BG161" s="189">
        <f>IF(N161="zákl. přenesená",J161,0)</f>
        <v>0</v>
      </c>
      <c r="BH161" s="189">
        <f>IF(N161="sníž. přenesená",J161,0)</f>
        <v>0</v>
      </c>
      <c r="BI161" s="189">
        <f>IF(N161="nulová",J161,0)</f>
        <v>0</v>
      </c>
      <c r="BJ161" s="18" t="s">
        <v>21</v>
      </c>
      <c r="BK161" s="189">
        <f>ROUND(I161*H161,2)</f>
        <v>0</v>
      </c>
      <c r="BL161" s="18" t="s">
        <v>139</v>
      </c>
      <c r="BM161" s="188" t="s">
        <v>768</v>
      </c>
    </row>
    <row r="162" spans="1:65" s="2" customFormat="1" ht="11.25">
      <c r="A162" s="36"/>
      <c r="B162" s="37"/>
      <c r="C162" s="38"/>
      <c r="D162" s="213" t="s">
        <v>177</v>
      </c>
      <c r="E162" s="38"/>
      <c r="F162" s="214" t="s">
        <v>769</v>
      </c>
      <c r="G162" s="38"/>
      <c r="H162" s="38"/>
      <c r="I162" s="215"/>
      <c r="J162" s="38"/>
      <c r="K162" s="38"/>
      <c r="L162" s="41"/>
      <c r="M162" s="216"/>
      <c r="N162" s="217"/>
      <c r="O162" s="66"/>
      <c r="P162" s="66"/>
      <c r="Q162" s="66"/>
      <c r="R162" s="66"/>
      <c r="S162" s="66"/>
      <c r="T162" s="67"/>
      <c r="U162" s="36"/>
      <c r="V162" s="36"/>
      <c r="W162" s="36"/>
      <c r="X162" s="36"/>
      <c r="Y162" s="36"/>
      <c r="Z162" s="36"/>
      <c r="AA162" s="36"/>
      <c r="AB162" s="36"/>
      <c r="AC162" s="36"/>
      <c r="AD162" s="36"/>
      <c r="AE162" s="36"/>
      <c r="AT162" s="18" t="s">
        <v>177</v>
      </c>
      <c r="AU162" s="18" t="s">
        <v>89</v>
      </c>
    </row>
    <row r="163" spans="1:65" s="15" customFormat="1" ht="33.75">
      <c r="B163" s="218"/>
      <c r="C163" s="219"/>
      <c r="D163" s="192" t="s">
        <v>150</v>
      </c>
      <c r="E163" s="220" t="s">
        <v>39</v>
      </c>
      <c r="F163" s="221" t="s">
        <v>770</v>
      </c>
      <c r="G163" s="219"/>
      <c r="H163" s="220" t="s">
        <v>39</v>
      </c>
      <c r="I163" s="222"/>
      <c r="J163" s="219"/>
      <c r="K163" s="219"/>
      <c r="L163" s="223"/>
      <c r="M163" s="224"/>
      <c r="N163" s="225"/>
      <c r="O163" s="225"/>
      <c r="P163" s="225"/>
      <c r="Q163" s="225"/>
      <c r="R163" s="225"/>
      <c r="S163" s="225"/>
      <c r="T163" s="226"/>
      <c r="AT163" s="227" t="s">
        <v>150</v>
      </c>
      <c r="AU163" s="227" t="s">
        <v>89</v>
      </c>
      <c r="AV163" s="15" t="s">
        <v>21</v>
      </c>
      <c r="AW163" s="15" t="s">
        <v>41</v>
      </c>
      <c r="AX163" s="15" t="s">
        <v>80</v>
      </c>
      <c r="AY163" s="227" t="s">
        <v>138</v>
      </c>
    </row>
    <row r="164" spans="1:65" s="15" customFormat="1" ht="33.75">
      <c r="B164" s="218"/>
      <c r="C164" s="219"/>
      <c r="D164" s="192" t="s">
        <v>150</v>
      </c>
      <c r="E164" s="220" t="s">
        <v>39</v>
      </c>
      <c r="F164" s="221" t="s">
        <v>771</v>
      </c>
      <c r="G164" s="219"/>
      <c r="H164" s="220" t="s">
        <v>39</v>
      </c>
      <c r="I164" s="222"/>
      <c r="J164" s="219"/>
      <c r="K164" s="219"/>
      <c r="L164" s="223"/>
      <c r="M164" s="224"/>
      <c r="N164" s="225"/>
      <c r="O164" s="225"/>
      <c r="P164" s="225"/>
      <c r="Q164" s="225"/>
      <c r="R164" s="225"/>
      <c r="S164" s="225"/>
      <c r="T164" s="226"/>
      <c r="AT164" s="227" t="s">
        <v>150</v>
      </c>
      <c r="AU164" s="227" t="s">
        <v>89</v>
      </c>
      <c r="AV164" s="15" t="s">
        <v>21</v>
      </c>
      <c r="AW164" s="15" t="s">
        <v>41</v>
      </c>
      <c r="AX164" s="15" t="s">
        <v>80</v>
      </c>
      <c r="AY164" s="227" t="s">
        <v>138</v>
      </c>
    </row>
    <row r="165" spans="1:65" s="15" customFormat="1" ht="11.25">
      <c r="B165" s="218"/>
      <c r="C165" s="219"/>
      <c r="D165" s="192" t="s">
        <v>150</v>
      </c>
      <c r="E165" s="220" t="s">
        <v>39</v>
      </c>
      <c r="F165" s="221" t="s">
        <v>772</v>
      </c>
      <c r="G165" s="219"/>
      <c r="H165" s="220" t="s">
        <v>39</v>
      </c>
      <c r="I165" s="222"/>
      <c r="J165" s="219"/>
      <c r="K165" s="219"/>
      <c r="L165" s="223"/>
      <c r="M165" s="224"/>
      <c r="N165" s="225"/>
      <c r="O165" s="225"/>
      <c r="P165" s="225"/>
      <c r="Q165" s="225"/>
      <c r="R165" s="225"/>
      <c r="S165" s="225"/>
      <c r="T165" s="226"/>
      <c r="AT165" s="227" t="s">
        <v>150</v>
      </c>
      <c r="AU165" s="227" t="s">
        <v>89</v>
      </c>
      <c r="AV165" s="15" t="s">
        <v>21</v>
      </c>
      <c r="AW165" s="15" t="s">
        <v>41</v>
      </c>
      <c r="AX165" s="15" t="s">
        <v>80</v>
      </c>
      <c r="AY165" s="227" t="s">
        <v>138</v>
      </c>
    </row>
    <row r="166" spans="1:65" s="13" customFormat="1" ht="11.25">
      <c r="B166" s="190"/>
      <c r="C166" s="191"/>
      <c r="D166" s="192" t="s">
        <v>150</v>
      </c>
      <c r="E166" s="193" t="s">
        <v>39</v>
      </c>
      <c r="F166" s="194" t="s">
        <v>773</v>
      </c>
      <c r="G166" s="191"/>
      <c r="H166" s="195">
        <v>458.28</v>
      </c>
      <c r="I166" s="196"/>
      <c r="J166" s="191"/>
      <c r="K166" s="191"/>
      <c r="L166" s="197"/>
      <c r="M166" s="198"/>
      <c r="N166" s="199"/>
      <c r="O166" s="199"/>
      <c r="P166" s="199"/>
      <c r="Q166" s="199"/>
      <c r="R166" s="199"/>
      <c r="S166" s="199"/>
      <c r="T166" s="200"/>
      <c r="AT166" s="201" t="s">
        <v>150</v>
      </c>
      <c r="AU166" s="201" t="s">
        <v>89</v>
      </c>
      <c r="AV166" s="13" t="s">
        <v>89</v>
      </c>
      <c r="AW166" s="13" t="s">
        <v>41</v>
      </c>
      <c r="AX166" s="13" t="s">
        <v>21</v>
      </c>
      <c r="AY166" s="201" t="s">
        <v>138</v>
      </c>
    </row>
    <row r="167" spans="1:65" s="2" customFormat="1" ht="24.2" customHeight="1">
      <c r="A167" s="36"/>
      <c r="B167" s="37"/>
      <c r="C167" s="176" t="s">
        <v>258</v>
      </c>
      <c r="D167" s="176" t="s">
        <v>141</v>
      </c>
      <c r="E167" s="177" t="s">
        <v>774</v>
      </c>
      <c r="F167" s="178" t="s">
        <v>775</v>
      </c>
      <c r="G167" s="179" t="s">
        <v>148</v>
      </c>
      <c r="H167" s="180">
        <v>4582.8</v>
      </c>
      <c r="I167" s="181"/>
      <c r="J167" s="182">
        <f>ROUND(I167*H167,2)</f>
        <v>0</v>
      </c>
      <c r="K167" s="183"/>
      <c r="L167" s="41"/>
      <c r="M167" s="184" t="s">
        <v>39</v>
      </c>
      <c r="N167" s="185" t="s">
        <v>51</v>
      </c>
      <c r="O167" s="66"/>
      <c r="P167" s="186">
        <f>O167*H167</f>
        <v>0</v>
      </c>
      <c r="Q167" s="186">
        <v>0</v>
      </c>
      <c r="R167" s="186">
        <f>Q167*H167</f>
        <v>0</v>
      </c>
      <c r="S167" s="186">
        <v>0</v>
      </c>
      <c r="T167" s="187">
        <f>S167*H167</f>
        <v>0</v>
      </c>
      <c r="U167" s="36"/>
      <c r="V167" s="36"/>
      <c r="W167" s="36"/>
      <c r="X167" s="36"/>
      <c r="Y167" s="36"/>
      <c r="Z167" s="36"/>
      <c r="AA167" s="36"/>
      <c r="AB167" s="36"/>
      <c r="AC167" s="36"/>
      <c r="AD167" s="36"/>
      <c r="AE167" s="36"/>
      <c r="AR167" s="188" t="s">
        <v>139</v>
      </c>
      <c r="AT167" s="188" t="s">
        <v>141</v>
      </c>
      <c r="AU167" s="188" t="s">
        <v>89</v>
      </c>
      <c r="AY167" s="18" t="s">
        <v>138</v>
      </c>
      <c r="BE167" s="189">
        <f>IF(N167="základní",J167,0)</f>
        <v>0</v>
      </c>
      <c r="BF167" s="189">
        <f>IF(N167="snížená",J167,0)</f>
        <v>0</v>
      </c>
      <c r="BG167" s="189">
        <f>IF(N167="zákl. přenesená",J167,0)</f>
        <v>0</v>
      </c>
      <c r="BH167" s="189">
        <f>IF(N167="sníž. přenesená",J167,0)</f>
        <v>0</v>
      </c>
      <c r="BI167" s="189">
        <f>IF(N167="nulová",J167,0)</f>
        <v>0</v>
      </c>
      <c r="BJ167" s="18" t="s">
        <v>21</v>
      </c>
      <c r="BK167" s="189">
        <f>ROUND(I167*H167,2)</f>
        <v>0</v>
      </c>
      <c r="BL167" s="18" t="s">
        <v>139</v>
      </c>
      <c r="BM167" s="188" t="s">
        <v>776</v>
      </c>
    </row>
    <row r="168" spans="1:65" s="2" customFormat="1" ht="11.25">
      <c r="A168" s="36"/>
      <c r="B168" s="37"/>
      <c r="C168" s="38"/>
      <c r="D168" s="213" t="s">
        <v>177</v>
      </c>
      <c r="E168" s="38"/>
      <c r="F168" s="214" t="s">
        <v>777</v>
      </c>
      <c r="G168" s="38"/>
      <c r="H168" s="38"/>
      <c r="I168" s="215"/>
      <c r="J168" s="38"/>
      <c r="K168" s="38"/>
      <c r="L168" s="41"/>
      <c r="M168" s="216"/>
      <c r="N168" s="217"/>
      <c r="O168" s="66"/>
      <c r="P168" s="66"/>
      <c r="Q168" s="66"/>
      <c r="R168" s="66"/>
      <c r="S168" s="66"/>
      <c r="T168" s="67"/>
      <c r="U168" s="36"/>
      <c r="V168" s="36"/>
      <c r="W168" s="36"/>
      <c r="X168" s="36"/>
      <c r="Y168" s="36"/>
      <c r="Z168" s="36"/>
      <c r="AA168" s="36"/>
      <c r="AB168" s="36"/>
      <c r="AC168" s="36"/>
      <c r="AD168" s="36"/>
      <c r="AE168" s="36"/>
      <c r="AT168" s="18" t="s">
        <v>177</v>
      </c>
      <c r="AU168" s="18" t="s">
        <v>89</v>
      </c>
    </row>
    <row r="169" spans="1:65" s="15" customFormat="1" ht="22.5">
      <c r="B169" s="218"/>
      <c r="C169" s="219"/>
      <c r="D169" s="192" t="s">
        <v>150</v>
      </c>
      <c r="E169" s="220" t="s">
        <v>39</v>
      </c>
      <c r="F169" s="221" t="s">
        <v>778</v>
      </c>
      <c r="G169" s="219"/>
      <c r="H169" s="220" t="s">
        <v>39</v>
      </c>
      <c r="I169" s="222"/>
      <c r="J169" s="219"/>
      <c r="K169" s="219"/>
      <c r="L169" s="223"/>
      <c r="M169" s="224"/>
      <c r="N169" s="225"/>
      <c r="O169" s="225"/>
      <c r="P169" s="225"/>
      <c r="Q169" s="225"/>
      <c r="R169" s="225"/>
      <c r="S169" s="225"/>
      <c r="T169" s="226"/>
      <c r="AT169" s="227" t="s">
        <v>150</v>
      </c>
      <c r="AU169" s="227" t="s">
        <v>89</v>
      </c>
      <c r="AV169" s="15" t="s">
        <v>21</v>
      </c>
      <c r="AW169" s="15" t="s">
        <v>41</v>
      </c>
      <c r="AX169" s="15" t="s">
        <v>80</v>
      </c>
      <c r="AY169" s="227" t="s">
        <v>138</v>
      </c>
    </row>
    <row r="170" spans="1:65" s="13" customFormat="1" ht="11.25">
      <c r="B170" s="190"/>
      <c r="C170" s="191"/>
      <c r="D170" s="192" t="s">
        <v>150</v>
      </c>
      <c r="E170" s="193" t="s">
        <v>39</v>
      </c>
      <c r="F170" s="194" t="s">
        <v>779</v>
      </c>
      <c r="G170" s="191"/>
      <c r="H170" s="195">
        <v>4582.8</v>
      </c>
      <c r="I170" s="196"/>
      <c r="J170" s="191"/>
      <c r="K170" s="191"/>
      <c r="L170" s="197"/>
      <c r="M170" s="198"/>
      <c r="N170" s="199"/>
      <c r="O170" s="199"/>
      <c r="P170" s="199"/>
      <c r="Q170" s="199"/>
      <c r="R170" s="199"/>
      <c r="S170" s="199"/>
      <c r="T170" s="200"/>
      <c r="AT170" s="201" t="s">
        <v>150</v>
      </c>
      <c r="AU170" s="201" t="s">
        <v>89</v>
      </c>
      <c r="AV170" s="13" t="s">
        <v>89</v>
      </c>
      <c r="AW170" s="13" t="s">
        <v>41</v>
      </c>
      <c r="AX170" s="13" t="s">
        <v>21</v>
      </c>
      <c r="AY170" s="201" t="s">
        <v>138</v>
      </c>
    </row>
    <row r="171" spans="1:65" s="2" customFormat="1" ht="24.2" customHeight="1">
      <c r="A171" s="36"/>
      <c r="B171" s="37"/>
      <c r="C171" s="176" t="s">
        <v>265</v>
      </c>
      <c r="D171" s="176" t="s">
        <v>141</v>
      </c>
      <c r="E171" s="177" t="s">
        <v>780</v>
      </c>
      <c r="F171" s="178" t="s">
        <v>781</v>
      </c>
      <c r="G171" s="179" t="s">
        <v>148</v>
      </c>
      <c r="H171" s="180">
        <v>458.28</v>
      </c>
      <c r="I171" s="181"/>
      <c r="J171" s="182">
        <f>ROUND(I171*H171,2)</f>
        <v>0</v>
      </c>
      <c r="K171" s="183"/>
      <c r="L171" s="41"/>
      <c r="M171" s="184" t="s">
        <v>39</v>
      </c>
      <c r="N171" s="185" t="s">
        <v>51</v>
      </c>
      <c r="O171" s="66"/>
      <c r="P171" s="186">
        <f>O171*H171</f>
        <v>0</v>
      </c>
      <c r="Q171" s="186">
        <v>0</v>
      </c>
      <c r="R171" s="186">
        <f>Q171*H171</f>
        <v>0</v>
      </c>
      <c r="S171" s="186">
        <v>0</v>
      </c>
      <c r="T171" s="187">
        <f>S171*H171</f>
        <v>0</v>
      </c>
      <c r="U171" s="36"/>
      <c r="V171" s="36"/>
      <c r="W171" s="36"/>
      <c r="X171" s="36"/>
      <c r="Y171" s="36"/>
      <c r="Z171" s="36"/>
      <c r="AA171" s="36"/>
      <c r="AB171" s="36"/>
      <c r="AC171" s="36"/>
      <c r="AD171" s="36"/>
      <c r="AE171" s="36"/>
      <c r="AR171" s="188" t="s">
        <v>139</v>
      </c>
      <c r="AT171" s="188" t="s">
        <v>141</v>
      </c>
      <c r="AU171" s="188" t="s">
        <v>89</v>
      </c>
      <c r="AY171" s="18" t="s">
        <v>138</v>
      </c>
      <c r="BE171" s="189">
        <f>IF(N171="základní",J171,0)</f>
        <v>0</v>
      </c>
      <c r="BF171" s="189">
        <f>IF(N171="snížená",J171,0)</f>
        <v>0</v>
      </c>
      <c r="BG171" s="189">
        <f>IF(N171="zákl. přenesená",J171,0)</f>
        <v>0</v>
      </c>
      <c r="BH171" s="189">
        <f>IF(N171="sníž. přenesená",J171,0)</f>
        <v>0</v>
      </c>
      <c r="BI171" s="189">
        <f>IF(N171="nulová",J171,0)</f>
        <v>0</v>
      </c>
      <c r="BJ171" s="18" t="s">
        <v>21</v>
      </c>
      <c r="BK171" s="189">
        <f>ROUND(I171*H171,2)</f>
        <v>0</v>
      </c>
      <c r="BL171" s="18" t="s">
        <v>139</v>
      </c>
      <c r="BM171" s="188" t="s">
        <v>782</v>
      </c>
    </row>
    <row r="172" spans="1:65" s="2" customFormat="1" ht="11.25">
      <c r="A172" s="36"/>
      <c r="B172" s="37"/>
      <c r="C172" s="38"/>
      <c r="D172" s="213" t="s">
        <v>177</v>
      </c>
      <c r="E172" s="38"/>
      <c r="F172" s="214" t="s">
        <v>783</v>
      </c>
      <c r="G172" s="38"/>
      <c r="H172" s="38"/>
      <c r="I172" s="215"/>
      <c r="J172" s="38"/>
      <c r="K172" s="38"/>
      <c r="L172" s="41"/>
      <c r="M172" s="216"/>
      <c r="N172" s="217"/>
      <c r="O172" s="66"/>
      <c r="P172" s="66"/>
      <c r="Q172" s="66"/>
      <c r="R172" s="66"/>
      <c r="S172" s="66"/>
      <c r="T172" s="67"/>
      <c r="U172" s="36"/>
      <c r="V172" s="36"/>
      <c r="W172" s="36"/>
      <c r="X172" s="36"/>
      <c r="Y172" s="36"/>
      <c r="Z172" s="36"/>
      <c r="AA172" s="36"/>
      <c r="AB172" s="36"/>
      <c r="AC172" s="36"/>
      <c r="AD172" s="36"/>
      <c r="AE172" s="36"/>
      <c r="AT172" s="18" t="s">
        <v>177</v>
      </c>
      <c r="AU172" s="18" t="s">
        <v>89</v>
      </c>
    </row>
    <row r="173" spans="1:65" s="13" customFormat="1" ht="11.25">
      <c r="B173" s="190"/>
      <c r="C173" s="191"/>
      <c r="D173" s="192" t="s">
        <v>150</v>
      </c>
      <c r="E173" s="193" t="s">
        <v>39</v>
      </c>
      <c r="F173" s="194" t="s">
        <v>784</v>
      </c>
      <c r="G173" s="191"/>
      <c r="H173" s="195">
        <v>458.28</v>
      </c>
      <c r="I173" s="196"/>
      <c r="J173" s="191"/>
      <c r="K173" s="191"/>
      <c r="L173" s="197"/>
      <c r="M173" s="198"/>
      <c r="N173" s="199"/>
      <c r="O173" s="199"/>
      <c r="P173" s="199"/>
      <c r="Q173" s="199"/>
      <c r="R173" s="199"/>
      <c r="S173" s="199"/>
      <c r="T173" s="200"/>
      <c r="AT173" s="201" t="s">
        <v>150</v>
      </c>
      <c r="AU173" s="201" t="s">
        <v>89</v>
      </c>
      <c r="AV173" s="13" t="s">
        <v>89</v>
      </c>
      <c r="AW173" s="13" t="s">
        <v>41</v>
      </c>
      <c r="AX173" s="13" t="s">
        <v>21</v>
      </c>
      <c r="AY173" s="201" t="s">
        <v>138</v>
      </c>
    </row>
    <row r="174" spans="1:65" s="2" customFormat="1" ht="49.15" customHeight="1">
      <c r="A174" s="36"/>
      <c r="B174" s="37"/>
      <c r="C174" s="176" t="s">
        <v>271</v>
      </c>
      <c r="D174" s="176" t="s">
        <v>141</v>
      </c>
      <c r="E174" s="177" t="s">
        <v>785</v>
      </c>
      <c r="F174" s="178" t="s">
        <v>579</v>
      </c>
      <c r="G174" s="179" t="s">
        <v>166</v>
      </c>
      <c r="H174" s="180">
        <v>20</v>
      </c>
      <c r="I174" s="181"/>
      <c r="J174" s="182">
        <f>ROUND(I174*H174,2)</f>
        <v>0</v>
      </c>
      <c r="K174" s="183"/>
      <c r="L174" s="41"/>
      <c r="M174" s="184" t="s">
        <v>39</v>
      </c>
      <c r="N174" s="185" t="s">
        <v>51</v>
      </c>
      <c r="O174" s="66"/>
      <c r="P174" s="186">
        <f>O174*H174</f>
        <v>0</v>
      </c>
      <c r="Q174" s="186">
        <v>0</v>
      </c>
      <c r="R174" s="186">
        <f>Q174*H174</f>
        <v>0</v>
      </c>
      <c r="S174" s="186">
        <v>0</v>
      </c>
      <c r="T174" s="187">
        <f>S174*H174</f>
        <v>0</v>
      </c>
      <c r="U174" s="36"/>
      <c r="V174" s="36"/>
      <c r="W174" s="36"/>
      <c r="X174" s="36"/>
      <c r="Y174" s="36"/>
      <c r="Z174" s="36"/>
      <c r="AA174" s="36"/>
      <c r="AB174" s="36"/>
      <c r="AC174" s="36"/>
      <c r="AD174" s="36"/>
      <c r="AE174" s="36"/>
      <c r="AR174" s="188" t="s">
        <v>217</v>
      </c>
      <c r="AT174" s="188" t="s">
        <v>141</v>
      </c>
      <c r="AU174" s="188" t="s">
        <v>89</v>
      </c>
      <c r="AY174" s="18" t="s">
        <v>138</v>
      </c>
      <c r="BE174" s="189">
        <f>IF(N174="základní",J174,0)</f>
        <v>0</v>
      </c>
      <c r="BF174" s="189">
        <f>IF(N174="snížená",J174,0)</f>
        <v>0</v>
      </c>
      <c r="BG174" s="189">
        <f>IF(N174="zákl. přenesená",J174,0)</f>
        <v>0</v>
      </c>
      <c r="BH174" s="189">
        <f>IF(N174="sníž. přenesená",J174,0)</f>
        <v>0</v>
      </c>
      <c r="BI174" s="189">
        <f>IF(N174="nulová",J174,0)</f>
        <v>0</v>
      </c>
      <c r="BJ174" s="18" t="s">
        <v>21</v>
      </c>
      <c r="BK174" s="189">
        <f>ROUND(I174*H174,2)</f>
        <v>0</v>
      </c>
      <c r="BL174" s="18" t="s">
        <v>217</v>
      </c>
      <c r="BM174" s="188" t="s">
        <v>786</v>
      </c>
    </row>
    <row r="175" spans="1:65" s="15" customFormat="1" ht="33.75">
      <c r="B175" s="218"/>
      <c r="C175" s="219"/>
      <c r="D175" s="192" t="s">
        <v>150</v>
      </c>
      <c r="E175" s="220" t="s">
        <v>39</v>
      </c>
      <c r="F175" s="221" t="s">
        <v>787</v>
      </c>
      <c r="G175" s="219"/>
      <c r="H175" s="220" t="s">
        <v>39</v>
      </c>
      <c r="I175" s="222"/>
      <c r="J175" s="219"/>
      <c r="K175" s="219"/>
      <c r="L175" s="223"/>
      <c r="M175" s="224"/>
      <c r="N175" s="225"/>
      <c r="O175" s="225"/>
      <c r="P175" s="225"/>
      <c r="Q175" s="225"/>
      <c r="R175" s="225"/>
      <c r="S175" s="225"/>
      <c r="T175" s="226"/>
      <c r="AT175" s="227" t="s">
        <v>150</v>
      </c>
      <c r="AU175" s="227" t="s">
        <v>89</v>
      </c>
      <c r="AV175" s="15" t="s">
        <v>21</v>
      </c>
      <c r="AW175" s="15" t="s">
        <v>41</v>
      </c>
      <c r="AX175" s="15" t="s">
        <v>80</v>
      </c>
      <c r="AY175" s="227" t="s">
        <v>138</v>
      </c>
    </row>
    <row r="176" spans="1:65" s="15" customFormat="1" ht="33.75">
      <c r="B176" s="218"/>
      <c r="C176" s="219"/>
      <c r="D176" s="192" t="s">
        <v>150</v>
      </c>
      <c r="E176" s="220" t="s">
        <v>39</v>
      </c>
      <c r="F176" s="221" t="s">
        <v>788</v>
      </c>
      <c r="G176" s="219"/>
      <c r="H176" s="220" t="s">
        <v>39</v>
      </c>
      <c r="I176" s="222"/>
      <c r="J176" s="219"/>
      <c r="K176" s="219"/>
      <c r="L176" s="223"/>
      <c r="M176" s="224"/>
      <c r="N176" s="225"/>
      <c r="O176" s="225"/>
      <c r="P176" s="225"/>
      <c r="Q176" s="225"/>
      <c r="R176" s="225"/>
      <c r="S176" s="225"/>
      <c r="T176" s="226"/>
      <c r="AT176" s="227" t="s">
        <v>150</v>
      </c>
      <c r="AU176" s="227" t="s">
        <v>89</v>
      </c>
      <c r="AV176" s="15" t="s">
        <v>21</v>
      </c>
      <c r="AW176" s="15" t="s">
        <v>41</v>
      </c>
      <c r="AX176" s="15" t="s">
        <v>80</v>
      </c>
      <c r="AY176" s="227" t="s">
        <v>138</v>
      </c>
    </row>
    <row r="177" spans="1:65" s="15" customFormat="1" ht="22.5">
      <c r="B177" s="218"/>
      <c r="C177" s="219"/>
      <c r="D177" s="192" t="s">
        <v>150</v>
      </c>
      <c r="E177" s="220" t="s">
        <v>39</v>
      </c>
      <c r="F177" s="221" t="s">
        <v>789</v>
      </c>
      <c r="G177" s="219"/>
      <c r="H177" s="220" t="s">
        <v>39</v>
      </c>
      <c r="I177" s="222"/>
      <c r="J177" s="219"/>
      <c r="K177" s="219"/>
      <c r="L177" s="223"/>
      <c r="M177" s="224"/>
      <c r="N177" s="225"/>
      <c r="O177" s="225"/>
      <c r="P177" s="225"/>
      <c r="Q177" s="225"/>
      <c r="R177" s="225"/>
      <c r="S177" s="225"/>
      <c r="T177" s="226"/>
      <c r="AT177" s="227" t="s">
        <v>150</v>
      </c>
      <c r="AU177" s="227" t="s">
        <v>89</v>
      </c>
      <c r="AV177" s="15" t="s">
        <v>21</v>
      </c>
      <c r="AW177" s="15" t="s">
        <v>41</v>
      </c>
      <c r="AX177" s="15" t="s">
        <v>80</v>
      </c>
      <c r="AY177" s="227" t="s">
        <v>138</v>
      </c>
    </row>
    <row r="178" spans="1:65" s="13" customFormat="1" ht="11.25">
      <c r="B178" s="190"/>
      <c r="C178" s="191"/>
      <c r="D178" s="192" t="s">
        <v>150</v>
      </c>
      <c r="E178" s="193" t="s">
        <v>39</v>
      </c>
      <c r="F178" s="194" t="s">
        <v>243</v>
      </c>
      <c r="G178" s="191"/>
      <c r="H178" s="195">
        <v>20</v>
      </c>
      <c r="I178" s="196"/>
      <c r="J178" s="191"/>
      <c r="K178" s="191"/>
      <c r="L178" s="197"/>
      <c r="M178" s="198"/>
      <c r="N178" s="199"/>
      <c r="O178" s="199"/>
      <c r="P178" s="199"/>
      <c r="Q178" s="199"/>
      <c r="R178" s="199"/>
      <c r="S178" s="199"/>
      <c r="T178" s="200"/>
      <c r="AT178" s="201" t="s">
        <v>150</v>
      </c>
      <c r="AU178" s="201" t="s">
        <v>89</v>
      </c>
      <c r="AV178" s="13" t="s">
        <v>89</v>
      </c>
      <c r="AW178" s="13" t="s">
        <v>41</v>
      </c>
      <c r="AX178" s="13" t="s">
        <v>21</v>
      </c>
      <c r="AY178" s="201" t="s">
        <v>138</v>
      </c>
    </row>
    <row r="179" spans="1:65" s="2" customFormat="1" ht="16.5" customHeight="1">
      <c r="A179" s="36"/>
      <c r="B179" s="37"/>
      <c r="C179" s="228" t="s">
        <v>275</v>
      </c>
      <c r="D179" s="228" t="s">
        <v>247</v>
      </c>
      <c r="E179" s="229" t="s">
        <v>790</v>
      </c>
      <c r="F179" s="230" t="s">
        <v>791</v>
      </c>
      <c r="G179" s="231" t="s">
        <v>166</v>
      </c>
      <c r="H179" s="232">
        <v>5</v>
      </c>
      <c r="I179" s="233"/>
      <c r="J179" s="234">
        <f>ROUND(I179*H179,2)</f>
        <v>0</v>
      </c>
      <c r="K179" s="235"/>
      <c r="L179" s="236"/>
      <c r="M179" s="237" t="s">
        <v>39</v>
      </c>
      <c r="N179" s="238" t="s">
        <v>51</v>
      </c>
      <c r="O179" s="66"/>
      <c r="P179" s="186">
        <f>O179*H179</f>
        <v>0</v>
      </c>
      <c r="Q179" s="186">
        <v>1.6000000000000001E-4</v>
      </c>
      <c r="R179" s="186">
        <f>Q179*H179</f>
        <v>8.0000000000000004E-4</v>
      </c>
      <c r="S179" s="186">
        <v>0</v>
      </c>
      <c r="T179" s="187">
        <f>S179*H179</f>
        <v>0</v>
      </c>
      <c r="U179" s="36"/>
      <c r="V179" s="36"/>
      <c r="W179" s="36"/>
      <c r="X179" s="36"/>
      <c r="Y179" s="36"/>
      <c r="Z179" s="36"/>
      <c r="AA179" s="36"/>
      <c r="AB179" s="36"/>
      <c r="AC179" s="36"/>
      <c r="AD179" s="36"/>
      <c r="AE179" s="36"/>
      <c r="AR179" s="188" t="s">
        <v>250</v>
      </c>
      <c r="AT179" s="188" t="s">
        <v>247</v>
      </c>
      <c r="AU179" s="188" t="s">
        <v>89</v>
      </c>
      <c r="AY179" s="18" t="s">
        <v>138</v>
      </c>
      <c r="BE179" s="189">
        <f>IF(N179="základní",J179,0)</f>
        <v>0</v>
      </c>
      <c r="BF179" s="189">
        <f>IF(N179="snížená",J179,0)</f>
        <v>0</v>
      </c>
      <c r="BG179" s="189">
        <f>IF(N179="zákl. přenesená",J179,0)</f>
        <v>0</v>
      </c>
      <c r="BH179" s="189">
        <f>IF(N179="sníž. přenesená",J179,0)</f>
        <v>0</v>
      </c>
      <c r="BI179" s="189">
        <f>IF(N179="nulová",J179,0)</f>
        <v>0</v>
      </c>
      <c r="BJ179" s="18" t="s">
        <v>21</v>
      </c>
      <c r="BK179" s="189">
        <f>ROUND(I179*H179,2)</f>
        <v>0</v>
      </c>
      <c r="BL179" s="18" t="s">
        <v>217</v>
      </c>
      <c r="BM179" s="188" t="s">
        <v>792</v>
      </c>
    </row>
    <row r="180" spans="1:65" s="15" customFormat="1" ht="33.75">
      <c r="B180" s="218"/>
      <c r="C180" s="219"/>
      <c r="D180" s="192" t="s">
        <v>150</v>
      </c>
      <c r="E180" s="220" t="s">
        <v>39</v>
      </c>
      <c r="F180" s="221" t="s">
        <v>793</v>
      </c>
      <c r="G180" s="219"/>
      <c r="H180" s="220" t="s">
        <v>39</v>
      </c>
      <c r="I180" s="222"/>
      <c r="J180" s="219"/>
      <c r="K180" s="219"/>
      <c r="L180" s="223"/>
      <c r="M180" s="224"/>
      <c r="N180" s="225"/>
      <c r="O180" s="225"/>
      <c r="P180" s="225"/>
      <c r="Q180" s="225"/>
      <c r="R180" s="225"/>
      <c r="S180" s="225"/>
      <c r="T180" s="226"/>
      <c r="AT180" s="227" t="s">
        <v>150</v>
      </c>
      <c r="AU180" s="227" t="s">
        <v>89</v>
      </c>
      <c r="AV180" s="15" t="s">
        <v>21</v>
      </c>
      <c r="AW180" s="15" t="s">
        <v>41</v>
      </c>
      <c r="AX180" s="15" t="s">
        <v>80</v>
      </c>
      <c r="AY180" s="227" t="s">
        <v>138</v>
      </c>
    </row>
    <row r="181" spans="1:65" s="13" customFormat="1" ht="11.25">
      <c r="B181" s="190"/>
      <c r="C181" s="191"/>
      <c r="D181" s="192" t="s">
        <v>150</v>
      </c>
      <c r="E181" s="193" t="s">
        <v>39</v>
      </c>
      <c r="F181" s="194" t="s">
        <v>163</v>
      </c>
      <c r="G181" s="191"/>
      <c r="H181" s="195">
        <v>5</v>
      </c>
      <c r="I181" s="196"/>
      <c r="J181" s="191"/>
      <c r="K181" s="191"/>
      <c r="L181" s="197"/>
      <c r="M181" s="198"/>
      <c r="N181" s="199"/>
      <c r="O181" s="199"/>
      <c r="P181" s="199"/>
      <c r="Q181" s="199"/>
      <c r="R181" s="199"/>
      <c r="S181" s="199"/>
      <c r="T181" s="200"/>
      <c r="AT181" s="201" t="s">
        <v>150</v>
      </c>
      <c r="AU181" s="201" t="s">
        <v>89</v>
      </c>
      <c r="AV181" s="13" t="s">
        <v>89</v>
      </c>
      <c r="AW181" s="13" t="s">
        <v>41</v>
      </c>
      <c r="AX181" s="13" t="s">
        <v>21</v>
      </c>
      <c r="AY181" s="201" t="s">
        <v>138</v>
      </c>
    </row>
    <row r="182" spans="1:65" s="12" customFormat="1" ht="22.9" customHeight="1">
      <c r="B182" s="160"/>
      <c r="C182" s="161"/>
      <c r="D182" s="162" t="s">
        <v>79</v>
      </c>
      <c r="E182" s="174" t="s">
        <v>794</v>
      </c>
      <c r="F182" s="174" t="s">
        <v>795</v>
      </c>
      <c r="G182" s="161"/>
      <c r="H182" s="161"/>
      <c r="I182" s="164"/>
      <c r="J182" s="175">
        <f>BK182</f>
        <v>0</v>
      </c>
      <c r="K182" s="161"/>
      <c r="L182" s="166"/>
      <c r="M182" s="167"/>
      <c r="N182" s="168"/>
      <c r="O182" s="168"/>
      <c r="P182" s="169">
        <f>SUM(P183:P202)</f>
        <v>0</v>
      </c>
      <c r="Q182" s="168"/>
      <c r="R182" s="169">
        <f>SUM(R183:R202)</f>
        <v>0</v>
      </c>
      <c r="S182" s="168"/>
      <c r="T182" s="170">
        <f>SUM(T183:T202)</f>
        <v>0</v>
      </c>
      <c r="AR182" s="171" t="s">
        <v>21</v>
      </c>
      <c r="AT182" s="172" t="s">
        <v>79</v>
      </c>
      <c r="AU182" s="172" t="s">
        <v>21</v>
      </c>
      <c r="AY182" s="171" t="s">
        <v>138</v>
      </c>
      <c r="BK182" s="173">
        <f>SUM(BK183:BK202)</f>
        <v>0</v>
      </c>
    </row>
    <row r="183" spans="1:65" s="2" customFormat="1" ht="24.2" customHeight="1">
      <c r="A183" s="36"/>
      <c r="B183" s="37"/>
      <c r="C183" s="176" t="s">
        <v>283</v>
      </c>
      <c r="D183" s="176" t="s">
        <v>141</v>
      </c>
      <c r="E183" s="177" t="s">
        <v>766</v>
      </c>
      <c r="F183" s="178" t="s">
        <v>767</v>
      </c>
      <c r="G183" s="179" t="s">
        <v>148</v>
      </c>
      <c r="H183" s="180">
        <v>458.28</v>
      </c>
      <c r="I183" s="181"/>
      <c r="J183" s="182">
        <f>ROUND(I183*H183,2)</f>
        <v>0</v>
      </c>
      <c r="K183" s="183"/>
      <c r="L183" s="41"/>
      <c r="M183" s="184" t="s">
        <v>39</v>
      </c>
      <c r="N183" s="185" t="s">
        <v>51</v>
      </c>
      <c r="O183" s="66"/>
      <c r="P183" s="186">
        <f>O183*H183</f>
        <v>0</v>
      </c>
      <c r="Q183" s="186">
        <v>0</v>
      </c>
      <c r="R183" s="186">
        <f>Q183*H183</f>
        <v>0</v>
      </c>
      <c r="S183" s="186">
        <v>0</v>
      </c>
      <c r="T183" s="187">
        <f>S183*H183</f>
        <v>0</v>
      </c>
      <c r="U183" s="36"/>
      <c r="V183" s="36"/>
      <c r="W183" s="36"/>
      <c r="X183" s="36"/>
      <c r="Y183" s="36"/>
      <c r="Z183" s="36"/>
      <c r="AA183" s="36"/>
      <c r="AB183" s="36"/>
      <c r="AC183" s="36"/>
      <c r="AD183" s="36"/>
      <c r="AE183" s="36"/>
      <c r="AR183" s="188" t="s">
        <v>139</v>
      </c>
      <c r="AT183" s="188" t="s">
        <v>141</v>
      </c>
      <c r="AU183" s="188" t="s">
        <v>89</v>
      </c>
      <c r="AY183" s="18" t="s">
        <v>138</v>
      </c>
      <c r="BE183" s="189">
        <f>IF(N183="základní",J183,0)</f>
        <v>0</v>
      </c>
      <c r="BF183" s="189">
        <f>IF(N183="snížená",J183,0)</f>
        <v>0</v>
      </c>
      <c r="BG183" s="189">
        <f>IF(N183="zákl. přenesená",J183,0)</f>
        <v>0</v>
      </c>
      <c r="BH183" s="189">
        <f>IF(N183="sníž. přenesená",J183,0)</f>
        <v>0</v>
      </c>
      <c r="BI183" s="189">
        <f>IF(N183="nulová",J183,0)</f>
        <v>0</v>
      </c>
      <c r="BJ183" s="18" t="s">
        <v>21</v>
      </c>
      <c r="BK183" s="189">
        <f>ROUND(I183*H183,2)</f>
        <v>0</v>
      </c>
      <c r="BL183" s="18" t="s">
        <v>139</v>
      </c>
      <c r="BM183" s="188" t="s">
        <v>796</v>
      </c>
    </row>
    <row r="184" spans="1:65" s="2" customFormat="1" ht="11.25">
      <c r="A184" s="36"/>
      <c r="B184" s="37"/>
      <c r="C184" s="38"/>
      <c r="D184" s="213" t="s">
        <v>177</v>
      </c>
      <c r="E184" s="38"/>
      <c r="F184" s="214" t="s">
        <v>769</v>
      </c>
      <c r="G184" s="38"/>
      <c r="H184" s="38"/>
      <c r="I184" s="215"/>
      <c r="J184" s="38"/>
      <c r="K184" s="38"/>
      <c r="L184" s="41"/>
      <c r="M184" s="216"/>
      <c r="N184" s="217"/>
      <c r="O184" s="66"/>
      <c r="P184" s="66"/>
      <c r="Q184" s="66"/>
      <c r="R184" s="66"/>
      <c r="S184" s="66"/>
      <c r="T184" s="67"/>
      <c r="U184" s="36"/>
      <c r="V184" s="36"/>
      <c r="W184" s="36"/>
      <c r="X184" s="36"/>
      <c r="Y184" s="36"/>
      <c r="Z184" s="36"/>
      <c r="AA184" s="36"/>
      <c r="AB184" s="36"/>
      <c r="AC184" s="36"/>
      <c r="AD184" s="36"/>
      <c r="AE184" s="36"/>
      <c r="AT184" s="18" t="s">
        <v>177</v>
      </c>
      <c r="AU184" s="18" t="s">
        <v>89</v>
      </c>
    </row>
    <row r="185" spans="1:65" s="13" customFormat="1" ht="11.25">
      <c r="B185" s="190"/>
      <c r="C185" s="191"/>
      <c r="D185" s="192" t="s">
        <v>150</v>
      </c>
      <c r="E185" s="193" t="s">
        <v>39</v>
      </c>
      <c r="F185" s="194" t="s">
        <v>773</v>
      </c>
      <c r="G185" s="191"/>
      <c r="H185" s="195">
        <v>458.28</v>
      </c>
      <c r="I185" s="196"/>
      <c r="J185" s="191"/>
      <c r="K185" s="191"/>
      <c r="L185" s="197"/>
      <c r="M185" s="198"/>
      <c r="N185" s="199"/>
      <c r="O185" s="199"/>
      <c r="P185" s="199"/>
      <c r="Q185" s="199"/>
      <c r="R185" s="199"/>
      <c r="S185" s="199"/>
      <c r="T185" s="200"/>
      <c r="AT185" s="201" t="s">
        <v>150</v>
      </c>
      <c r="AU185" s="201" t="s">
        <v>89</v>
      </c>
      <c r="AV185" s="13" t="s">
        <v>89</v>
      </c>
      <c r="AW185" s="13" t="s">
        <v>41</v>
      </c>
      <c r="AX185" s="13" t="s">
        <v>80</v>
      </c>
      <c r="AY185" s="201" t="s">
        <v>138</v>
      </c>
    </row>
    <row r="186" spans="1:65" s="15" customFormat="1" ht="22.5">
      <c r="B186" s="218"/>
      <c r="C186" s="219"/>
      <c r="D186" s="192" t="s">
        <v>150</v>
      </c>
      <c r="E186" s="220" t="s">
        <v>39</v>
      </c>
      <c r="F186" s="221" t="s">
        <v>797</v>
      </c>
      <c r="G186" s="219"/>
      <c r="H186" s="220" t="s">
        <v>39</v>
      </c>
      <c r="I186" s="222"/>
      <c r="J186" s="219"/>
      <c r="K186" s="219"/>
      <c r="L186" s="223"/>
      <c r="M186" s="224"/>
      <c r="N186" s="225"/>
      <c r="O186" s="225"/>
      <c r="P186" s="225"/>
      <c r="Q186" s="225"/>
      <c r="R186" s="225"/>
      <c r="S186" s="225"/>
      <c r="T186" s="226"/>
      <c r="AT186" s="227" t="s">
        <v>150</v>
      </c>
      <c r="AU186" s="227" t="s">
        <v>89</v>
      </c>
      <c r="AV186" s="15" t="s">
        <v>21</v>
      </c>
      <c r="AW186" s="15" t="s">
        <v>41</v>
      </c>
      <c r="AX186" s="15" t="s">
        <v>80</v>
      </c>
      <c r="AY186" s="227" t="s">
        <v>138</v>
      </c>
    </row>
    <row r="187" spans="1:65" s="15" customFormat="1" ht="33.75">
      <c r="B187" s="218"/>
      <c r="C187" s="219"/>
      <c r="D187" s="192" t="s">
        <v>150</v>
      </c>
      <c r="E187" s="220" t="s">
        <v>39</v>
      </c>
      <c r="F187" s="221" t="s">
        <v>798</v>
      </c>
      <c r="G187" s="219"/>
      <c r="H187" s="220" t="s">
        <v>39</v>
      </c>
      <c r="I187" s="222"/>
      <c r="J187" s="219"/>
      <c r="K187" s="219"/>
      <c r="L187" s="223"/>
      <c r="M187" s="224"/>
      <c r="N187" s="225"/>
      <c r="O187" s="225"/>
      <c r="P187" s="225"/>
      <c r="Q187" s="225"/>
      <c r="R187" s="225"/>
      <c r="S187" s="225"/>
      <c r="T187" s="226"/>
      <c r="AT187" s="227" t="s">
        <v>150</v>
      </c>
      <c r="AU187" s="227" t="s">
        <v>89</v>
      </c>
      <c r="AV187" s="15" t="s">
        <v>21</v>
      </c>
      <c r="AW187" s="15" t="s">
        <v>41</v>
      </c>
      <c r="AX187" s="15" t="s">
        <v>80</v>
      </c>
      <c r="AY187" s="227" t="s">
        <v>138</v>
      </c>
    </row>
    <row r="188" spans="1:65" s="15" customFormat="1" ht="11.25">
      <c r="B188" s="218"/>
      <c r="C188" s="219"/>
      <c r="D188" s="192" t="s">
        <v>150</v>
      </c>
      <c r="E188" s="220" t="s">
        <v>39</v>
      </c>
      <c r="F188" s="221" t="s">
        <v>772</v>
      </c>
      <c r="G188" s="219"/>
      <c r="H188" s="220" t="s">
        <v>39</v>
      </c>
      <c r="I188" s="222"/>
      <c r="J188" s="219"/>
      <c r="K188" s="219"/>
      <c r="L188" s="223"/>
      <c r="M188" s="224"/>
      <c r="N188" s="225"/>
      <c r="O188" s="225"/>
      <c r="P188" s="225"/>
      <c r="Q188" s="225"/>
      <c r="R188" s="225"/>
      <c r="S188" s="225"/>
      <c r="T188" s="226"/>
      <c r="AT188" s="227" t="s">
        <v>150</v>
      </c>
      <c r="AU188" s="227" t="s">
        <v>89</v>
      </c>
      <c r="AV188" s="15" t="s">
        <v>21</v>
      </c>
      <c r="AW188" s="15" t="s">
        <v>41</v>
      </c>
      <c r="AX188" s="15" t="s">
        <v>80</v>
      </c>
      <c r="AY188" s="227" t="s">
        <v>138</v>
      </c>
    </row>
    <row r="189" spans="1:65" s="14" customFormat="1" ht="11.25">
      <c r="B189" s="202"/>
      <c r="C189" s="203"/>
      <c r="D189" s="192" t="s">
        <v>150</v>
      </c>
      <c r="E189" s="204" t="s">
        <v>39</v>
      </c>
      <c r="F189" s="205" t="s">
        <v>152</v>
      </c>
      <c r="G189" s="203"/>
      <c r="H189" s="206">
        <v>458.28</v>
      </c>
      <c r="I189" s="207"/>
      <c r="J189" s="203"/>
      <c r="K189" s="203"/>
      <c r="L189" s="208"/>
      <c r="M189" s="209"/>
      <c r="N189" s="210"/>
      <c r="O189" s="210"/>
      <c r="P189" s="210"/>
      <c r="Q189" s="210"/>
      <c r="R189" s="210"/>
      <c r="S189" s="210"/>
      <c r="T189" s="211"/>
      <c r="AT189" s="212" t="s">
        <v>150</v>
      </c>
      <c r="AU189" s="212" t="s">
        <v>89</v>
      </c>
      <c r="AV189" s="14" t="s">
        <v>139</v>
      </c>
      <c r="AW189" s="14" t="s">
        <v>41</v>
      </c>
      <c r="AX189" s="14" t="s">
        <v>21</v>
      </c>
      <c r="AY189" s="212" t="s">
        <v>138</v>
      </c>
    </row>
    <row r="190" spans="1:65" s="2" customFormat="1" ht="24.2" customHeight="1">
      <c r="A190" s="36"/>
      <c r="B190" s="37"/>
      <c r="C190" s="176" t="s">
        <v>288</v>
      </c>
      <c r="D190" s="176" t="s">
        <v>141</v>
      </c>
      <c r="E190" s="177" t="s">
        <v>774</v>
      </c>
      <c r="F190" s="178" t="s">
        <v>775</v>
      </c>
      <c r="G190" s="179" t="s">
        <v>148</v>
      </c>
      <c r="H190" s="180">
        <v>4582.8</v>
      </c>
      <c r="I190" s="181"/>
      <c r="J190" s="182">
        <f>ROUND(I190*H190,2)</f>
        <v>0</v>
      </c>
      <c r="K190" s="183"/>
      <c r="L190" s="41"/>
      <c r="M190" s="184" t="s">
        <v>39</v>
      </c>
      <c r="N190" s="185" t="s">
        <v>51</v>
      </c>
      <c r="O190" s="66"/>
      <c r="P190" s="186">
        <f>O190*H190</f>
        <v>0</v>
      </c>
      <c r="Q190" s="186">
        <v>0</v>
      </c>
      <c r="R190" s="186">
        <f>Q190*H190</f>
        <v>0</v>
      </c>
      <c r="S190" s="186">
        <v>0</v>
      </c>
      <c r="T190" s="187">
        <f>S190*H190</f>
        <v>0</v>
      </c>
      <c r="U190" s="36"/>
      <c r="V190" s="36"/>
      <c r="W190" s="36"/>
      <c r="X190" s="36"/>
      <c r="Y190" s="36"/>
      <c r="Z190" s="36"/>
      <c r="AA190" s="36"/>
      <c r="AB190" s="36"/>
      <c r="AC190" s="36"/>
      <c r="AD190" s="36"/>
      <c r="AE190" s="36"/>
      <c r="AR190" s="188" t="s">
        <v>139</v>
      </c>
      <c r="AT190" s="188" t="s">
        <v>141</v>
      </c>
      <c r="AU190" s="188" t="s">
        <v>89</v>
      </c>
      <c r="AY190" s="18" t="s">
        <v>138</v>
      </c>
      <c r="BE190" s="189">
        <f>IF(N190="základní",J190,0)</f>
        <v>0</v>
      </c>
      <c r="BF190" s="189">
        <f>IF(N190="snížená",J190,0)</f>
        <v>0</v>
      </c>
      <c r="BG190" s="189">
        <f>IF(N190="zákl. přenesená",J190,0)</f>
        <v>0</v>
      </c>
      <c r="BH190" s="189">
        <f>IF(N190="sníž. přenesená",J190,0)</f>
        <v>0</v>
      </c>
      <c r="BI190" s="189">
        <f>IF(N190="nulová",J190,0)</f>
        <v>0</v>
      </c>
      <c r="BJ190" s="18" t="s">
        <v>21</v>
      </c>
      <c r="BK190" s="189">
        <f>ROUND(I190*H190,2)</f>
        <v>0</v>
      </c>
      <c r="BL190" s="18" t="s">
        <v>139</v>
      </c>
      <c r="BM190" s="188" t="s">
        <v>799</v>
      </c>
    </row>
    <row r="191" spans="1:65" s="2" customFormat="1" ht="11.25">
      <c r="A191" s="36"/>
      <c r="B191" s="37"/>
      <c r="C191" s="38"/>
      <c r="D191" s="213" t="s">
        <v>177</v>
      </c>
      <c r="E191" s="38"/>
      <c r="F191" s="214" t="s">
        <v>777</v>
      </c>
      <c r="G191" s="38"/>
      <c r="H191" s="38"/>
      <c r="I191" s="215"/>
      <c r="J191" s="38"/>
      <c r="K191" s="38"/>
      <c r="L191" s="41"/>
      <c r="M191" s="216"/>
      <c r="N191" s="217"/>
      <c r="O191" s="66"/>
      <c r="P191" s="66"/>
      <c r="Q191" s="66"/>
      <c r="R191" s="66"/>
      <c r="S191" s="66"/>
      <c r="T191" s="67"/>
      <c r="U191" s="36"/>
      <c r="V191" s="36"/>
      <c r="W191" s="36"/>
      <c r="X191" s="36"/>
      <c r="Y191" s="36"/>
      <c r="Z191" s="36"/>
      <c r="AA191" s="36"/>
      <c r="AB191" s="36"/>
      <c r="AC191" s="36"/>
      <c r="AD191" s="36"/>
      <c r="AE191" s="36"/>
      <c r="AT191" s="18" t="s">
        <v>177</v>
      </c>
      <c r="AU191" s="18" t="s">
        <v>89</v>
      </c>
    </row>
    <row r="192" spans="1:65" s="15" customFormat="1" ht="11.25">
      <c r="B192" s="218"/>
      <c r="C192" s="219"/>
      <c r="D192" s="192" t="s">
        <v>150</v>
      </c>
      <c r="E192" s="220" t="s">
        <v>39</v>
      </c>
      <c r="F192" s="221" t="s">
        <v>800</v>
      </c>
      <c r="G192" s="219"/>
      <c r="H192" s="220" t="s">
        <v>39</v>
      </c>
      <c r="I192" s="222"/>
      <c r="J192" s="219"/>
      <c r="K192" s="219"/>
      <c r="L192" s="223"/>
      <c r="M192" s="224"/>
      <c r="N192" s="225"/>
      <c r="O192" s="225"/>
      <c r="P192" s="225"/>
      <c r="Q192" s="225"/>
      <c r="R192" s="225"/>
      <c r="S192" s="225"/>
      <c r="T192" s="226"/>
      <c r="AT192" s="227" t="s">
        <v>150</v>
      </c>
      <c r="AU192" s="227" t="s">
        <v>89</v>
      </c>
      <c r="AV192" s="15" t="s">
        <v>21</v>
      </c>
      <c r="AW192" s="15" t="s">
        <v>41</v>
      </c>
      <c r="AX192" s="15" t="s">
        <v>80</v>
      </c>
      <c r="AY192" s="227" t="s">
        <v>138</v>
      </c>
    </row>
    <row r="193" spans="1:65" s="13" customFormat="1" ht="11.25">
      <c r="B193" s="190"/>
      <c r="C193" s="191"/>
      <c r="D193" s="192" t="s">
        <v>150</v>
      </c>
      <c r="E193" s="193" t="s">
        <v>39</v>
      </c>
      <c r="F193" s="194" t="s">
        <v>779</v>
      </c>
      <c r="G193" s="191"/>
      <c r="H193" s="195">
        <v>4582.8</v>
      </c>
      <c r="I193" s="196"/>
      <c r="J193" s="191"/>
      <c r="K193" s="191"/>
      <c r="L193" s="197"/>
      <c r="M193" s="198"/>
      <c r="N193" s="199"/>
      <c r="O193" s="199"/>
      <c r="P193" s="199"/>
      <c r="Q193" s="199"/>
      <c r="R193" s="199"/>
      <c r="S193" s="199"/>
      <c r="T193" s="200"/>
      <c r="AT193" s="201" t="s">
        <v>150</v>
      </c>
      <c r="AU193" s="201" t="s">
        <v>89</v>
      </c>
      <c r="AV193" s="13" t="s">
        <v>89</v>
      </c>
      <c r="AW193" s="13" t="s">
        <v>41</v>
      </c>
      <c r="AX193" s="13" t="s">
        <v>21</v>
      </c>
      <c r="AY193" s="201" t="s">
        <v>138</v>
      </c>
    </row>
    <row r="194" spans="1:65" s="2" customFormat="1" ht="24.2" customHeight="1">
      <c r="A194" s="36"/>
      <c r="B194" s="37"/>
      <c r="C194" s="176" t="s">
        <v>294</v>
      </c>
      <c r="D194" s="176" t="s">
        <v>141</v>
      </c>
      <c r="E194" s="177" t="s">
        <v>780</v>
      </c>
      <c r="F194" s="178" t="s">
        <v>781</v>
      </c>
      <c r="G194" s="179" t="s">
        <v>148</v>
      </c>
      <c r="H194" s="180">
        <v>458.28</v>
      </c>
      <c r="I194" s="181"/>
      <c r="J194" s="182">
        <f>ROUND(I194*H194,2)</f>
        <v>0</v>
      </c>
      <c r="K194" s="183"/>
      <c r="L194" s="41"/>
      <c r="M194" s="184" t="s">
        <v>39</v>
      </c>
      <c r="N194" s="185" t="s">
        <v>51</v>
      </c>
      <c r="O194" s="66"/>
      <c r="P194" s="186">
        <f>O194*H194</f>
        <v>0</v>
      </c>
      <c r="Q194" s="186">
        <v>0</v>
      </c>
      <c r="R194" s="186">
        <f>Q194*H194</f>
        <v>0</v>
      </c>
      <c r="S194" s="186">
        <v>0</v>
      </c>
      <c r="T194" s="187">
        <f>S194*H194</f>
        <v>0</v>
      </c>
      <c r="U194" s="36"/>
      <c r="V194" s="36"/>
      <c r="W194" s="36"/>
      <c r="X194" s="36"/>
      <c r="Y194" s="36"/>
      <c r="Z194" s="36"/>
      <c r="AA194" s="36"/>
      <c r="AB194" s="36"/>
      <c r="AC194" s="36"/>
      <c r="AD194" s="36"/>
      <c r="AE194" s="36"/>
      <c r="AR194" s="188" t="s">
        <v>139</v>
      </c>
      <c r="AT194" s="188" t="s">
        <v>141</v>
      </c>
      <c r="AU194" s="188" t="s">
        <v>89</v>
      </c>
      <c r="AY194" s="18" t="s">
        <v>138</v>
      </c>
      <c r="BE194" s="189">
        <f>IF(N194="základní",J194,0)</f>
        <v>0</v>
      </c>
      <c r="BF194" s="189">
        <f>IF(N194="snížená",J194,0)</f>
        <v>0</v>
      </c>
      <c r="BG194" s="189">
        <f>IF(N194="zákl. přenesená",J194,0)</f>
        <v>0</v>
      </c>
      <c r="BH194" s="189">
        <f>IF(N194="sníž. přenesená",J194,0)</f>
        <v>0</v>
      </c>
      <c r="BI194" s="189">
        <f>IF(N194="nulová",J194,0)</f>
        <v>0</v>
      </c>
      <c r="BJ194" s="18" t="s">
        <v>21</v>
      </c>
      <c r="BK194" s="189">
        <f>ROUND(I194*H194,2)</f>
        <v>0</v>
      </c>
      <c r="BL194" s="18" t="s">
        <v>139</v>
      </c>
      <c r="BM194" s="188" t="s">
        <v>801</v>
      </c>
    </row>
    <row r="195" spans="1:65" s="2" customFormat="1" ht="11.25">
      <c r="A195" s="36"/>
      <c r="B195" s="37"/>
      <c r="C195" s="38"/>
      <c r="D195" s="213" t="s">
        <v>177</v>
      </c>
      <c r="E195" s="38"/>
      <c r="F195" s="214" t="s">
        <v>783</v>
      </c>
      <c r="G195" s="38"/>
      <c r="H195" s="38"/>
      <c r="I195" s="215"/>
      <c r="J195" s="38"/>
      <c r="K195" s="38"/>
      <c r="L195" s="41"/>
      <c r="M195" s="216"/>
      <c r="N195" s="217"/>
      <c r="O195" s="66"/>
      <c r="P195" s="66"/>
      <c r="Q195" s="66"/>
      <c r="R195" s="66"/>
      <c r="S195" s="66"/>
      <c r="T195" s="67"/>
      <c r="U195" s="36"/>
      <c r="V195" s="36"/>
      <c r="W195" s="36"/>
      <c r="X195" s="36"/>
      <c r="Y195" s="36"/>
      <c r="Z195" s="36"/>
      <c r="AA195" s="36"/>
      <c r="AB195" s="36"/>
      <c r="AC195" s="36"/>
      <c r="AD195" s="36"/>
      <c r="AE195" s="36"/>
      <c r="AT195" s="18" t="s">
        <v>177</v>
      </c>
      <c r="AU195" s="18" t="s">
        <v>89</v>
      </c>
    </row>
    <row r="196" spans="1:65" s="13" customFormat="1" ht="11.25">
      <c r="B196" s="190"/>
      <c r="C196" s="191"/>
      <c r="D196" s="192" t="s">
        <v>150</v>
      </c>
      <c r="E196" s="193" t="s">
        <v>39</v>
      </c>
      <c r="F196" s="194" t="s">
        <v>784</v>
      </c>
      <c r="G196" s="191"/>
      <c r="H196" s="195">
        <v>458.28</v>
      </c>
      <c r="I196" s="196"/>
      <c r="J196" s="191"/>
      <c r="K196" s="191"/>
      <c r="L196" s="197"/>
      <c r="M196" s="198"/>
      <c r="N196" s="199"/>
      <c r="O196" s="199"/>
      <c r="P196" s="199"/>
      <c r="Q196" s="199"/>
      <c r="R196" s="199"/>
      <c r="S196" s="199"/>
      <c r="T196" s="200"/>
      <c r="AT196" s="201" t="s">
        <v>150</v>
      </c>
      <c r="AU196" s="201" t="s">
        <v>89</v>
      </c>
      <c r="AV196" s="13" t="s">
        <v>89</v>
      </c>
      <c r="AW196" s="13" t="s">
        <v>41</v>
      </c>
      <c r="AX196" s="13" t="s">
        <v>21</v>
      </c>
      <c r="AY196" s="201" t="s">
        <v>138</v>
      </c>
    </row>
    <row r="197" spans="1:65" s="2" customFormat="1" ht="37.9" customHeight="1">
      <c r="A197" s="36"/>
      <c r="B197" s="37"/>
      <c r="C197" s="176" t="s">
        <v>301</v>
      </c>
      <c r="D197" s="176" t="s">
        <v>141</v>
      </c>
      <c r="E197" s="177" t="s">
        <v>802</v>
      </c>
      <c r="F197" s="178" t="s">
        <v>803</v>
      </c>
      <c r="G197" s="179" t="s">
        <v>804</v>
      </c>
      <c r="H197" s="180">
        <v>15</v>
      </c>
      <c r="I197" s="181"/>
      <c r="J197" s="182">
        <f>ROUND(I197*H197,2)</f>
        <v>0</v>
      </c>
      <c r="K197" s="183"/>
      <c r="L197" s="41"/>
      <c r="M197" s="184" t="s">
        <v>39</v>
      </c>
      <c r="N197" s="185" t="s">
        <v>51</v>
      </c>
      <c r="O197" s="66"/>
      <c r="P197" s="186">
        <f>O197*H197</f>
        <v>0</v>
      </c>
      <c r="Q197" s="186">
        <v>0</v>
      </c>
      <c r="R197" s="186">
        <f>Q197*H197</f>
        <v>0</v>
      </c>
      <c r="S197" s="186">
        <v>0</v>
      </c>
      <c r="T197" s="187">
        <f>S197*H197</f>
        <v>0</v>
      </c>
      <c r="U197" s="36"/>
      <c r="V197" s="36"/>
      <c r="W197" s="36"/>
      <c r="X197" s="36"/>
      <c r="Y197" s="36"/>
      <c r="Z197" s="36"/>
      <c r="AA197" s="36"/>
      <c r="AB197" s="36"/>
      <c r="AC197" s="36"/>
      <c r="AD197" s="36"/>
      <c r="AE197" s="36"/>
      <c r="AR197" s="188" t="s">
        <v>139</v>
      </c>
      <c r="AT197" s="188" t="s">
        <v>141</v>
      </c>
      <c r="AU197" s="188" t="s">
        <v>89</v>
      </c>
      <c r="AY197" s="18" t="s">
        <v>138</v>
      </c>
      <c r="BE197" s="189">
        <f>IF(N197="základní",J197,0)</f>
        <v>0</v>
      </c>
      <c r="BF197" s="189">
        <f>IF(N197="snížená",J197,0)</f>
        <v>0</v>
      </c>
      <c r="BG197" s="189">
        <f>IF(N197="zákl. přenesená",J197,0)</f>
        <v>0</v>
      </c>
      <c r="BH197" s="189">
        <f>IF(N197="sníž. přenesená",J197,0)</f>
        <v>0</v>
      </c>
      <c r="BI197" s="189">
        <f>IF(N197="nulová",J197,0)</f>
        <v>0</v>
      </c>
      <c r="BJ197" s="18" t="s">
        <v>21</v>
      </c>
      <c r="BK197" s="189">
        <f>ROUND(I197*H197,2)</f>
        <v>0</v>
      </c>
      <c r="BL197" s="18" t="s">
        <v>139</v>
      </c>
      <c r="BM197" s="188" t="s">
        <v>805</v>
      </c>
    </row>
    <row r="198" spans="1:65" s="15" customFormat="1" ht="22.5">
      <c r="B198" s="218"/>
      <c r="C198" s="219"/>
      <c r="D198" s="192" t="s">
        <v>150</v>
      </c>
      <c r="E198" s="220" t="s">
        <v>39</v>
      </c>
      <c r="F198" s="221" t="s">
        <v>806</v>
      </c>
      <c r="G198" s="219"/>
      <c r="H198" s="220" t="s">
        <v>39</v>
      </c>
      <c r="I198" s="222"/>
      <c r="J198" s="219"/>
      <c r="K198" s="219"/>
      <c r="L198" s="223"/>
      <c r="M198" s="224"/>
      <c r="N198" s="225"/>
      <c r="O198" s="225"/>
      <c r="P198" s="225"/>
      <c r="Q198" s="225"/>
      <c r="R198" s="225"/>
      <c r="S198" s="225"/>
      <c r="T198" s="226"/>
      <c r="AT198" s="227" t="s">
        <v>150</v>
      </c>
      <c r="AU198" s="227" t="s">
        <v>89</v>
      </c>
      <c r="AV198" s="15" t="s">
        <v>21</v>
      </c>
      <c r="AW198" s="15" t="s">
        <v>41</v>
      </c>
      <c r="AX198" s="15" t="s">
        <v>80</v>
      </c>
      <c r="AY198" s="227" t="s">
        <v>138</v>
      </c>
    </row>
    <row r="199" spans="1:65" s="15" customFormat="1" ht="22.5">
      <c r="B199" s="218"/>
      <c r="C199" s="219"/>
      <c r="D199" s="192" t="s">
        <v>150</v>
      </c>
      <c r="E199" s="220" t="s">
        <v>39</v>
      </c>
      <c r="F199" s="221" t="s">
        <v>807</v>
      </c>
      <c r="G199" s="219"/>
      <c r="H199" s="220" t="s">
        <v>39</v>
      </c>
      <c r="I199" s="222"/>
      <c r="J199" s="219"/>
      <c r="K199" s="219"/>
      <c r="L199" s="223"/>
      <c r="M199" s="224"/>
      <c r="N199" s="225"/>
      <c r="O199" s="225"/>
      <c r="P199" s="225"/>
      <c r="Q199" s="225"/>
      <c r="R199" s="225"/>
      <c r="S199" s="225"/>
      <c r="T199" s="226"/>
      <c r="AT199" s="227" t="s">
        <v>150</v>
      </c>
      <c r="AU199" s="227" t="s">
        <v>89</v>
      </c>
      <c r="AV199" s="15" t="s">
        <v>21</v>
      </c>
      <c r="AW199" s="15" t="s">
        <v>41</v>
      </c>
      <c r="AX199" s="15" t="s">
        <v>80</v>
      </c>
      <c r="AY199" s="227" t="s">
        <v>138</v>
      </c>
    </row>
    <row r="200" spans="1:65" s="15" customFormat="1" ht="11.25">
      <c r="B200" s="218"/>
      <c r="C200" s="219"/>
      <c r="D200" s="192" t="s">
        <v>150</v>
      </c>
      <c r="E200" s="220" t="s">
        <v>39</v>
      </c>
      <c r="F200" s="221" t="s">
        <v>808</v>
      </c>
      <c r="G200" s="219"/>
      <c r="H200" s="220" t="s">
        <v>39</v>
      </c>
      <c r="I200" s="222"/>
      <c r="J200" s="219"/>
      <c r="K200" s="219"/>
      <c r="L200" s="223"/>
      <c r="M200" s="224"/>
      <c r="N200" s="225"/>
      <c r="O200" s="225"/>
      <c r="P200" s="225"/>
      <c r="Q200" s="225"/>
      <c r="R200" s="225"/>
      <c r="S200" s="225"/>
      <c r="T200" s="226"/>
      <c r="AT200" s="227" t="s">
        <v>150</v>
      </c>
      <c r="AU200" s="227" t="s">
        <v>89</v>
      </c>
      <c r="AV200" s="15" t="s">
        <v>21</v>
      </c>
      <c r="AW200" s="15" t="s">
        <v>41</v>
      </c>
      <c r="AX200" s="15" t="s">
        <v>80</v>
      </c>
      <c r="AY200" s="227" t="s">
        <v>138</v>
      </c>
    </row>
    <row r="201" spans="1:65" s="13" customFormat="1" ht="11.25">
      <c r="B201" s="190"/>
      <c r="C201" s="191"/>
      <c r="D201" s="192" t="s">
        <v>150</v>
      </c>
      <c r="E201" s="193" t="s">
        <v>39</v>
      </c>
      <c r="F201" s="194" t="s">
        <v>809</v>
      </c>
      <c r="G201" s="191"/>
      <c r="H201" s="195">
        <v>15</v>
      </c>
      <c r="I201" s="196"/>
      <c r="J201" s="191"/>
      <c r="K201" s="191"/>
      <c r="L201" s="197"/>
      <c r="M201" s="198"/>
      <c r="N201" s="199"/>
      <c r="O201" s="199"/>
      <c r="P201" s="199"/>
      <c r="Q201" s="199"/>
      <c r="R201" s="199"/>
      <c r="S201" s="199"/>
      <c r="T201" s="200"/>
      <c r="AT201" s="201" t="s">
        <v>150</v>
      </c>
      <c r="AU201" s="201" t="s">
        <v>89</v>
      </c>
      <c r="AV201" s="13" t="s">
        <v>89</v>
      </c>
      <c r="AW201" s="13" t="s">
        <v>41</v>
      </c>
      <c r="AX201" s="13" t="s">
        <v>80</v>
      </c>
      <c r="AY201" s="201" t="s">
        <v>138</v>
      </c>
    </row>
    <row r="202" spans="1:65" s="14" customFormat="1" ht="11.25">
      <c r="B202" s="202"/>
      <c r="C202" s="203"/>
      <c r="D202" s="192" t="s">
        <v>150</v>
      </c>
      <c r="E202" s="204" t="s">
        <v>39</v>
      </c>
      <c r="F202" s="205" t="s">
        <v>152</v>
      </c>
      <c r="G202" s="203"/>
      <c r="H202" s="206">
        <v>15</v>
      </c>
      <c r="I202" s="207"/>
      <c r="J202" s="203"/>
      <c r="K202" s="203"/>
      <c r="L202" s="208"/>
      <c r="M202" s="209"/>
      <c r="N202" s="210"/>
      <c r="O202" s="210"/>
      <c r="P202" s="210"/>
      <c r="Q202" s="210"/>
      <c r="R202" s="210"/>
      <c r="S202" s="210"/>
      <c r="T202" s="211"/>
      <c r="AT202" s="212" t="s">
        <v>150</v>
      </c>
      <c r="AU202" s="212" t="s">
        <v>89</v>
      </c>
      <c r="AV202" s="14" t="s">
        <v>139</v>
      </c>
      <c r="AW202" s="14" t="s">
        <v>41</v>
      </c>
      <c r="AX202" s="14" t="s">
        <v>21</v>
      </c>
      <c r="AY202" s="212" t="s">
        <v>138</v>
      </c>
    </row>
    <row r="203" spans="1:65" s="12" customFormat="1" ht="25.9" customHeight="1">
      <c r="B203" s="160"/>
      <c r="C203" s="161"/>
      <c r="D203" s="162" t="s">
        <v>79</v>
      </c>
      <c r="E203" s="163" t="s">
        <v>97</v>
      </c>
      <c r="F203" s="163" t="s">
        <v>810</v>
      </c>
      <c r="G203" s="161"/>
      <c r="H203" s="161"/>
      <c r="I203" s="164"/>
      <c r="J203" s="165">
        <f>BK203</f>
        <v>0</v>
      </c>
      <c r="K203" s="161"/>
      <c r="L203" s="166"/>
      <c r="M203" s="167"/>
      <c r="N203" s="168"/>
      <c r="O203" s="168"/>
      <c r="P203" s="169">
        <f>P204</f>
        <v>0</v>
      </c>
      <c r="Q203" s="168"/>
      <c r="R203" s="169">
        <f>R204</f>
        <v>0</v>
      </c>
      <c r="S203" s="168"/>
      <c r="T203" s="170">
        <f>T204</f>
        <v>0</v>
      </c>
      <c r="AR203" s="171" t="s">
        <v>163</v>
      </c>
      <c r="AT203" s="172" t="s">
        <v>79</v>
      </c>
      <c r="AU203" s="172" t="s">
        <v>80</v>
      </c>
      <c r="AY203" s="171" t="s">
        <v>138</v>
      </c>
      <c r="BK203" s="173">
        <f>BK204</f>
        <v>0</v>
      </c>
    </row>
    <row r="204" spans="1:65" s="12" customFormat="1" ht="22.9" customHeight="1">
      <c r="B204" s="160"/>
      <c r="C204" s="161"/>
      <c r="D204" s="162" t="s">
        <v>79</v>
      </c>
      <c r="E204" s="174" t="s">
        <v>811</v>
      </c>
      <c r="F204" s="174" t="s">
        <v>812</v>
      </c>
      <c r="G204" s="161"/>
      <c r="H204" s="161"/>
      <c r="I204" s="164"/>
      <c r="J204" s="175">
        <f>BK204</f>
        <v>0</v>
      </c>
      <c r="K204" s="161"/>
      <c r="L204" s="166"/>
      <c r="M204" s="167"/>
      <c r="N204" s="168"/>
      <c r="O204" s="168"/>
      <c r="P204" s="169">
        <f>SUM(P205:P215)</f>
        <v>0</v>
      </c>
      <c r="Q204" s="168"/>
      <c r="R204" s="169">
        <f>SUM(R205:R215)</f>
        <v>0</v>
      </c>
      <c r="S204" s="168"/>
      <c r="T204" s="170">
        <f>SUM(T205:T215)</f>
        <v>0</v>
      </c>
      <c r="AR204" s="171" t="s">
        <v>163</v>
      </c>
      <c r="AT204" s="172" t="s">
        <v>79</v>
      </c>
      <c r="AU204" s="172" t="s">
        <v>21</v>
      </c>
      <c r="AY204" s="171" t="s">
        <v>138</v>
      </c>
      <c r="BK204" s="173">
        <f>SUM(BK205:BK215)</f>
        <v>0</v>
      </c>
    </row>
    <row r="205" spans="1:65" s="2" customFormat="1" ht="101.25" customHeight="1">
      <c r="A205" s="36"/>
      <c r="B205" s="37"/>
      <c r="C205" s="176" t="s">
        <v>29</v>
      </c>
      <c r="D205" s="176" t="s">
        <v>141</v>
      </c>
      <c r="E205" s="177" t="s">
        <v>813</v>
      </c>
      <c r="F205" s="178" t="s">
        <v>814</v>
      </c>
      <c r="G205" s="179" t="s">
        <v>815</v>
      </c>
      <c r="H205" s="180">
        <v>1</v>
      </c>
      <c r="I205" s="181"/>
      <c r="J205" s="182">
        <f>ROUND(I205*H205,2)</f>
        <v>0</v>
      </c>
      <c r="K205" s="183"/>
      <c r="L205" s="41"/>
      <c r="M205" s="184" t="s">
        <v>39</v>
      </c>
      <c r="N205" s="185" t="s">
        <v>51</v>
      </c>
      <c r="O205" s="66"/>
      <c r="P205" s="186">
        <f>O205*H205</f>
        <v>0</v>
      </c>
      <c r="Q205" s="186">
        <v>0</v>
      </c>
      <c r="R205" s="186">
        <f>Q205*H205</f>
        <v>0</v>
      </c>
      <c r="S205" s="186">
        <v>0</v>
      </c>
      <c r="T205" s="187">
        <f>S205*H205</f>
        <v>0</v>
      </c>
      <c r="U205" s="36"/>
      <c r="V205" s="36"/>
      <c r="W205" s="36"/>
      <c r="X205" s="36"/>
      <c r="Y205" s="36"/>
      <c r="Z205" s="36"/>
      <c r="AA205" s="36"/>
      <c r="AB205" s="36"/>
      <c r="AC205" s="36"/>
      <c r="AD205" s="36"/>
      <c r="AE205" s="36"/>
      <c r="AR205" s="188" t="s">
        <v>816</v>
      </c>
      <c r="AT205" s="188" t="s">
        <v>141</v>
      </c>
      <c r="AU205" s="188" t="s">
        <v>89</v>
      </c>
      <c r="AY205" s="18" t="s">
        <v>138</v>
      </c>
      <c r="BE205" s="189">
        <f>IF(N205="základní",J205,0)</f>
        <v>0</v>
      </c>
      <c r="BF205" s="189">
        <f>IF(N205="snížená",J205,0)</f>
        <v>0</v>
      </c>
      <c r="BG205" s="189">
        <f>IF(N205="zákl. přenesená",J205,0)</f>
        <v>0</v>
      </c>
      <c r="BH205" s="189">
        <f>IF(N205="sníž. přenesená",J205,0)</f>
        <v>0</v>
      </c>
      <c r="BI205" s="189">
        <f>IF(N205="nulová",J205,0)</f>
        <v>0</v>
      </c>
      <c r="BJ205" s="18" t="s">
        <v>21</v>
      </c>
      <c r="BK205" s="189">
        <f>ROUND(I205*H205,2)</f>
        <v>0</v>
      </c>
      <c r="BL205" s="18" t="s">
        <v>816</v>
      </c>
      <c r="BM205" s="188" t="s">
        <v>817</v>
      </c>
    </row>
    <row r="206" spans="1:65" s="2" customFormat="1" ht="87.75">
      <c r="A206" s="36"/>
      <c r="B206" s="37"/>
      <c r="C206" s="38"/>
      <c r="D206" s="192" t="s">
        <v>818</v>
      </c>
      <c r="E206" s="38"/>
      <c r="F206" s="254" t="s">
        <v>819</v>
      </c>
      <c r="G206" s="38"/>
      <c r="H206" s="38"/>
      <c r="I206" s="215"/>
      <c r="J206" s="38"/>
      <c r="K206" s="38"/>
      <c r="L206" s="41"/>
      <c r="M206" s="216"/>
      <c r="N206" s="217"/>
      <c r="O206" s="66"/>
      <c r="P206" s="66"/>
      <c r="Q206" s="66"/>
      <c r="R206" s="66"/>
      <c r="S206" s="66"/>
      <c r="T206" s="67"/>
      <c r="U206" s="36"/>
      <c r="V206" s="36"/>
      <c r="W206" s="36"/>
      <c r="X206" s="36"/>
      <c r="Y206" s="36"/>
      <c r="Z206" s="36"/>
      <c r="AA206" s="36"/>
      <c r="AB206" s="36"/>
      <c r="AC206" s="36"/>
      <c r="AD206" s="36"/>
      <c r="AE206" s="36"/>
      <c r="AT206" s="18" t="s">
        <v>818</v>
      </c>
      <c r="AU206" s="18" t="s">
        <v>89</v>
      </c>
    </row>
    <row r="207" spans="1:65" s="15" customFormat="1" ht="22.5">
      <c r="B207" s="218"/>
      <c r="C207" s="219"/>
      <c r="D207" s="192" t="s">
        <v>150</v>
      </c>
      <c r="E207" s="220" t="s">
        <v>39</v>
      </c>
      <c r="F207" s="221" t="s">
        <v>820</v>
      </c>
      <c r="G207" s="219"/>
      <c r="H207" s="220" t="s">
        <v>39</v>
      </c>
      <c r="I207" s="222"/>
      <c r="J207" s="219"/>
      <c r="K207" s="219"/>
      <c r="L207" s="223"/>
      <c r="M207" s="224"/>
      <c r="N207" s="225"/>
      <c r="O207" s="225"/>
      <c r="P207" s="225"/>
      <c r="Q207" s="225"/>
      <c r="R207" s="225"/>
      <c r="S207" s="225"/>
      <c r="T207" s="226"/>
      <c r="AT207" s="227" t="s">
        <v>150</v>
      </c>
      <c r="AU207" s="227" t="s">
        <v>89</v>
      </c>
      <c r="AV207" s="15" t="s">
        <v>21</v>
      </c>
      <c r="AW207" s="15" t="s">
        <v>41</v>
      </c>
      <c r="AX207" s="15" t="s">
        <v>80</v>
      </c>
      <c r="AY207" s="227" t="s">
        <v>138</v>
      </c>
    </row>
    <row r="208" spans="1:65" s="13" customFormat="1" ht="11.25">
      <c r="B208" s="190"/>
      <c r="C208" s="191"/>
      <c r="D208" s="192" t="s">
        <v>150</v>
      </c>
      <c r="E208" s="193" t="s">
        <v>39</v>
      </c>
      <c r="F208" s="194" t="s">
        <v>21</v>
      </c>
      <c r="G208" s="191"/>
      <c r="H208" s="195">
        <v>1</v>
      </c>
      <c r="I208" s="196"/>
      <c r="J208" s="191"/>
      <c r="K208" s="191"/>
      <c r="L208" s="197"/>
      <c r="M208" s="198"/>
      <c r="N208" s="199"/>
      <c r="O208" s="199"/>
      <c r="P208" s="199"/>
      <c r="Q208" s="199"/>
      <c r="R208" s="199"/>
      <c r="S208" s="199"/>
      <c r="T208" s="200"/>
      <c r="AT208" s="201" t="s">
        <v>150</v>
      </c>
      <c r="AU208" s="201" t="s">
        <v>89</v>
      </c>
      <c r="AV208" s="13" t="s">
        <v>89</v>
      </c>
      <c r="AW208" s="13" t="s">
        <v>41</v>
      </c>
      <c r="AX208" s="13" t="s">
        <v>21</v>
      </c>
      <c r="AY208" s="201" t="s">
        <v>138</v>
      </c>
    </row>
    <row r="209" spans="1:65" s="2" customFormat="1" ht="90" customHeight="1">
      <c r="A209" s="36"/>
      <c r="B209" s="37"/>
      <c r="C209" s="176" t="s">
        <v>366</v>
      </c>
      <c r="D209" s="176" t="s">
        <v>141</v>
      </c>
      <c r="E209" s="177" t="s">
        <v>821</v>
      </c>
      <c r="F209" s="178" t="s">
        <v>822</v>
      </c>
      <c r="G209" s="179" t="s">
        <v>815</v>
      </c>
      <c r="H209" s="180">
        <v>1</v>
      </c>
      <c r="I209" s="181"/>
      <c r="J209" s="182">
        <f>ROUND(I209*H209,2)</f>
        <v>0</v>
      </c>
      <c r="K209" s="183"/>
      <c r="L209" s="41"/>
      <c r="M209" s="184" t="s">
        <v>39</v>
      </c>
      <c r="N209" s="185" t="s">
        <v>51</v>
      </c>
      <c r="O209" s="66"/>
      <c r="P209" s="186">
        <f>O209*H209</f>
        <v>0</v>
      </c>
      <c r="Q209" s="186">
        <v>0</v>
      </c>
      <c r="R209" s="186">
        <f>Q209*H209</f>
        <v>0</v>
      </c>
      <c r="S209" s="186">
        <v>0</v>
      </c>
      <c r="T209" s="187">
        <f>S209*H209</f>
        <v>0</v>
      </c>
      <c r="U209" s="36"/>
      <c r="V209" s="36"/>
      <c r="W209" s="36"/>
      <c r="X209" s="36"/>
      <c r="Y209" s="36"/>
      <c r="Z209" s="36"/>
      <c r="AA209" s="36"/>
      <c r="AB209" s="36"/>
      <c r="AC209" s="36"/>
      <c r="AD209" s="36"/>
      <c r="AE209" s="36"/>
      <c r="AR209" s="188" t="s">
        <v>816</v>
      </c>
      <c r="AT209" s="188" t="s">
        <v>141</v>
      </c>
      <c r="AU209" s="188" t="s">
        <v>89</v>
      </c>
      <c r="AY209" s="18" t="s">
        <v>138</v>
      </c>
      <c r="BE209" s="189">
        <f>IF(N209="základní",J209,0)</f>
        <v>0</v>
      </c>
      <c r="BF209" s="189">
        <f>IF(N209="snížená",J209,0)</f>
        <v>0</v>
      </c>
      <c r="BG209" s="189">
        <f>IF(N209="zákl. přenesená",J209,0)</f>
        <v>0</v>
      </c>
      <c r="BH209" s="189">
        <f>IF(N209="sníž. přenesená",J209,0)</f>
        <v>0</v>
      </c>
      <c r="BI209" s="189">
        <f>IF(N209="nulová",J209,0)</f>
        <v>0</v>
      </c>
      <c r="BJ209" s="18" t="s">
        <v>21</v>
      </c>
      <c r="BK209" s="189">
        <f>ROUND(I209*H209,2)</f>
        <v>0</v>
      </c>
      <c r="BL209" s="18" t="s">
        <v>816</v>
      </c>
      <c r="BM209" s="188" t="s">
        <v>823</v>
      </c>
    </row>
    <row r="210" spans="1:65" s="2" customFormat="1" ht="78">
      <c r="A210" s="36"/>
      <c r="B210" s="37"/>
      <c r="C210" s="38"/>
      <c r="D210" s="192" t="s">
        <v>818</v>
      </c>
      <c r="E210" s="38"/>
      <c r="F210" s="254" t="s">
        <v>824</v>
      </c>
      <c r="G210" s="38"/>
      <c r="H210" s="38"/>
      <c r="I210" s="215"/>
      <c r="J210" s="38"/>
      <c r="K210" s="38"/>
      <c r="L210" s="41"/>
      <c r="M210" s="216"/>
      <c r="N210" s="217"/>
      <c r="O210" s="66"/>
      <c r="P210" s="66"/>
      <c r="Q210" s="66"/>
      <c r="R210" s="66"/>
      <c r="S210" s="66"/>
      <c r="T210" s="67"/>
      <c r="U210" s="36"/>
      <c r="V210" s="36"/>
      <c r="W210" s="36"/>
      <c r="X210" s="36"/>
      <c r="Y210" s="36"/>
      <c r="Z210" s="36"/>
      <c r="AA210" s="36"/>
      <c r="AB210" s="36"/>
      <c r="AC210" s="36"/>
      <c r="AD210" s="36"/>
      <c r="AE210" s="36"/>
      <c r="AT210" s="18" t="s">
        <v>818</v>
      </c>
      <c r="AU210" s="18" t="s">
        <v>89</v>
      </c>
    </row>
    <row r="211" spans="1:65" s="15" customFormat="1" ht="33.75">
      <c r="B211" s="218"/>
      <c r="C211" s="219"/>
      <c r="D211" s="192" t="s">
        <v>150</v>
      </c>
      <c r="E211" s="220" t="s">
        <v>39</v>
      </c>
      <c r="F211" s="221" t="s">
        <v>825</v>
      </c>
      <c r="G211" s="219"/>
      <c r="H211" s="220" t="s">
        <v>39</v>
      </c>
      <c r="I211" s="222"/>
      <c r="J211" s="219"/>
      <c r="K211" s="219"/>
      <c r="L211" s="223"/>
      <c r="M211" s="224"/>
      <c r="N211" s="225"/>
      <c r="O211" s="225"/>
      <c r="P211" s="225"/>
      <c r="Q211" s="225"/>
      <c r="R211" s="225"/>
      <c r="S211" s="225"/>
      <c r="T211" s="226"/>
      <c r="AT211" s="227" t="s">
        <v>150</v>
      </c>
      <c r="AU211" s="227" t="s">
        <v>89</v>
      </c>
      <c r="AV211" s="15" t="s">
        <v>21</v>
      </c>
      <c r="AW211" s="15" t="s">
        <v>41</v>
      </c>
      <c r="AX211" s="15" t="s">
        <v>80</v>
      </c>
      <c r="AY211" s="227" t="s">
        <v>138</v>
      </c>
    </row>
    <row r="212" spans="1:65" s="13" customFormat="1" ht="11.25">
      <c r="B212" s="190"/>
      <c r="C212" s="191"/>
      <c r="D212" s="192" t="s">
        <v>150</v>
      </c>
      <c r="E212" s="193" t="s">
        <v>39</v>
      </c>
      <c r="F212" s="194" t="s">
        <v>21</v>
      </c>
      <c r="G212" s="191"/>
      <c r="H212" s="195">
        <v>1</v>
      </c>
      <c r="I212" s="196"/>
      <c r="J212" s="191"/>
      <c r="K212" s="191"/>
      <c r="L212" s="197"/>
      <c r="M212" s="198"/>
      <c r="N212" s="199"/>
      <c r="O212" s="199"/>
      <c r="P212" s="199"/>
      <c r="Q212" s="199"/>
      <c r="R212" s="199"/>
      <c r="S212" s="199"/>
      <c r="T212" s="200"/>
      <c r="AT212" s="201" t="s">
        <v>150</v>
      </c>
      <c r="AU212" s="201" t="s">
        <v>89</v>
      </c>
      <c r="AV212" s="13" t="s">
        <v>89</v>
      </c>
      <c r="AW212" s="13" t="s">
        <v>41</v>
      </c>
      <c r="AX212" s="13" t="s">
        <v>21</v>
      </c>
      <c r="AY212" s="201" t="s">
        <v>138</v>
      </c>
    </row>
    <row r="213" spans="1:65" s="2" customFormat="1" ht="44.25" customHeight="1">
      <c r="A213" s="36"/>
      <c r="B213" s="37"/>
      <c r="C213" s="176" t="s">
        <v>370</v>
      </c>
      <c r="D213" s="176" t="s">
        <v>141</v>
      </c>
      <c r="E213" s="177" t="s">
        <v>826</v>
      </c>
      <c r="F213" s="178" t="s">
        <v>827</v>
      </c>
      <c r="G213" s="179" t="s">
        <v>815</v>
      </c>
      <c r="H213" s="180">
        <v>1</v>
      </c>
      <c r="I213" s="181"/>
      <c r="J213" s="182">
        <f>ROUND(I213*H213,2)</f>
        <v>0</v>
      </c>
      <c r="K213" s="183"/>
      <c r="L213" s="41"/>
      <c r="M213" s="184" t="s">
        <v>39</v>
      </c>
      <c r="N213" s="185" t="s">
        <v>51</v>
      </c>
      <c r="O213" s="66"/>
      <c r="P213" s="186">
        <f>O213*H213</f>
        <v>0</v>
      </c>
      <c r="Q213" s="186">
        <v>0</v>
      </c>
      <c r="R213" s="186">
        <f>Q213*H213</f>
        <v>0</v>
      </c>
      <c r="S213" s="186">
        <v>0</v>
      </c>
      <c r="T213" s="187">
        <f>S213*H213</f>
        <v>0</v>
      </c>
      <c r="U213" s="36"/>
      <c r="V213" s="36"/>
      <c r="W213" s="36"/>
      <c r="X213" s="36"/>
      <c r="Y213" s="36"/>
      <c r="Z213" s="36"/>
      <c r="AA213" s="36"/>
      <c r="AB213" s="36"/>
      <c r="AC213" s="36"/>
      <c r="AD213" s="36"/>
      <c r="AE213" s="36"/>
      <c r="AR213" s="188" t="s">
        <v>816</v>
      </c>
      <c r="AT213" s="188" t="s">
        <v>141</v>
      </c>
      <c r="AU213" s="188" t="s">
        <v>89</v>
      </c>
      <c r="AY213" s="18" t="s">
        <v>138</v>
      </c>
      <c r="BE213" s="189">
        <f>IF(N213="základní",J213,0)</f>
        <v>0</v>
      </c>
      <c r="BF213" s="189">
        <f>IF(N213="snížená",J213,0)</f>
        <v>0</v>
      </c>
      <c r="BG213" s="189">
        <f>IF(N213="zákl. přenesená",J213,0)</f>
        <v>0</v>
      </c>
      <c r="BH213" s="189">
        <f>IF(N213="sníž. přenesená",J213,0)</f>
        <v>0</v>
      </c>
      <c r="BI213" s="189">
        <f>IF(N213="nulová",J213,0)</f>
        <v>0</v>
      </c>
      <c r="BJ213" s="18" t="s">
        <v>21</v>
      </c>
      <c r="BK213" s="189">
        <f>ROUND(I213*H213,2)</f>
        <v>0</v>
      </c>
      <c r="BL213" s="18" t="s">
        <v>816</v>
      </c>
      <c r="BM213" s="188" t="s">
        <v>828</v>
      </c>
    </row>
    <row r="214" spans="1:65" s="15" customFormat="1" ht="33.75">
      <c r="B214" s="218"/>
      <c r="C214" s="219"/>
      <c r="D214" s="192" t="s">
        <v>150</v>
      </c>
      <c r="E214" s="220" t="s">
        <v>39</v>
      </c>
      <c r="F214" s="221" t="s">
        <v>829</v>
      </c>
      <c r="G214" s="219"/>
      <c r="H214" s="220" t="s">
        <v>39</v>
      </c>
      <c r="I214" s="222"/>
      <c r="J214" s="219"/>
      <c r="K214" s="219"/>
      <c r="L214" s="223"/>
      <c r="M214" s="224"/>
      <c r="N214" s="225"/>
      <c r="O214" s="225"/>
      <c r="P214" s="225"/>
      <c r="Q214" s="225"/>
      <c r="R214" s="225"/>
      <c r="S214" s="225"/>
      <c r="T214" s="226"/>
      <c r="AT214" s="227" t="s">
        <v>150</v>
      </c>
      <c r="AU214" s="227" t="s">
        <v>89</v>
      </c>
      <c r="AV214" s="15" t="s">
        <v>21</v>
      </c>
      <c r="AW214" s="15" t="s">
        <v>41</v>
      </c>
      <c r="AX214" s="15" t="s">
        <v>80</v>
      </c>
      <c r="AY214" s="227" t="s">
        <v>138</v>
      </c>
    </row>
    <row r="215" spans="1:65" s="13" customFormat="1" ht="11.25">
      <c r="B215" s="190"/>
      <c r="C215" s="191"/>
      <c r="D215" s="192" t="s">
        <v>150</v>
      </c>
      <c r="E215" s="193" t="s">
        <v>39</v>
      </c>
      <c r="F215" s="194" t="s">
        <v>21</v>
      </c>
      <c r="G215" s="191"/>
      <c r="H215" s="195">
        <v>1</v>
      </c>
      <c r="I215" s="196"/>
      <c r="J215" s="191"/>
      <c r="K215" s="191"/>
      <c r="L215" s="197"/>
      <c r="M215" s="251"/>
      <c r="N215" s="252"/>
      <c r="O215" s="252"/>
      <c r="P215" s="252"/>
      <c r="Q215" s="252"/>
      <c r="R215" s="252"/>
      <c r="S215" s="252"/>
      <c r="T215" s="253"/>
      <c r="AT215" s="201" t="s">
        <v>150</v>
      </c>
      <c r="AU215" s="201" t="s">
        <v>89</v>
      </c>
      <c r="AV215" s="13" t="s">
        <v>89</v>
      </c>
      <c r="AW215" s="13" t="s">
        <v>41</v>
      </c>
      <c r="AX215" s="13" t="s">
        <v>21</v>
      </c>
      <c r="AY215" s="201" t="s">
        <v>138</v>
      </c>
    </row>
    <row r="216" spans="1:65" s="2" customFormat="1" ht="6.95" customHeight="1">
      <c r="A216" s="36"/>
      <c r="B216" s="49"/>
      <c r="C216" s="50"/>
      <c r="D216" s="50"/>
      <c r="E216" s="50"/>
      <c r="F216" s="50"/>
      <c r="G216" s="50"/>
      <c r="H216" s="50"/>
      <c r="I216" s="50"/>
      <c r="J216" s="50"/>
      <c r="K216" s="50"/>
      <c r="L216" s="41"/>
      <c r="M216" s="36"/>
      <c r="O216" s="36"/>
      <c r="P216" s="36"/>
      <c r="Q216" s="36"/>
      <c r="R216" s="36"/>
      <c r="S216" s="36"/>
      <c r="T216" s="36"/>
      <c r="U216" s="36"/>
      <c r="V216" s="36"/>
      <c r="W216" s="36"/>
      <c r="X216" s="36"/>
      <c r="Y216" s="36"/>
      <c r="Z216" s="36"/>
      <c r="AA216" s="36"/>
      <c r="AB216" s="36"/>
      <c r="AC216" s="36"/>
      <c r="AD216" s="36"/>
      <c r="AE216" s="36"/>
    </row>
  </sheetData>
  <sheetProtection algorithmName="SHA-512" hashValue="BiROR+DSmPQvvR6RNZRfmPvsDdGHUi9hpuuGNr/Vx1cgU/1eAxSyw7XfbCV3RE3TxzhKuoFOkTOJp5w9EeCW8A==" saltValue="ZK3gZIxihOq+n4EXhkQURYec3YJlDx7PwwyhHjrjnrQlm580bwIygRhjklkaFMS/pEMuBXmjb4hldnv8HHelVw==" spinCount="100000" sheet="1" objects="1" scenarios="1" formatColumns="0" formatRows="0" autoFilter="0"/>
  <autoFilter ref="C87:K215" xr:uid="{00000000-0009-0000-0000-000002000000}"/>
  <mergeCells count="9">
    <mergeCell ref="E50:H50"/>
    <mergeCell ref="E78:H78"/>
    <mergeCell ref="E80:H80"/>
    <mergeCell ref="L2:V2"/>
    <mergeCell ref="E7:H7"/>
    <mergeCell ref="E9:H9"/>
    <mergeCell ref="E18:H18"/>
    <mergeCell ref="E27:H27"/>
    <mergeCell ref="E48:H48"/>
  </mergeCells>
  <hyperlinks>
    <hyperlink ref="F92" r:id="rId1" xr:uid="{00000000-0004-0000-0200-000000000000}"/>
    <hyperlink ref="F105" r:id="rId2" xr:uid="{00000000-0004-0000-0200-000001000000}"/>
    <hyperlink ref="F111" r:id="rId3" xr:uid="{00000000-0004-0000-0200-000002000000}"/>
    <hyperlink ref="F114" r:id="rId4" xr:uid="{00000000-0004-0000-0200-000003000000}"/>
    <hyperlink ref="F121" r:id="rId5" xr:uid="{00000000-0004-0000-0200-000004000000}"/>
    <hyperlink ref="F126" r:id="rId6" xr:uid="{00000000-0004-0000-0200-000005000000}"/>
    <hyperlink ref="F131" r:id="rId7" xr:uid="{00000000-0004-0000-0200-000006000000}"/>
    <hyperlink ref="F137" r:id="rId8" xr:uid="{00000000-0004-0000-0200-000007000000}"/>
    <hyperlink ref="F140" r:id="rId9" xr:uid="{00000000-0004-0000-0200-000008000000}"/>
    <hyperlink ref="F145" r:id="rId10" xr:uid="{00000000-0004-0000-0200-000009000000}"/>
    <hyperlink ref="F149" r:id="rId11" xr:uid="{00000000-0004-0000-0200-00000A000000}"/>
    <hyperlink ref="F152" r:id="rId12" xr:uid="{00000000-0004-0000-0200-00000B000000}"/>
    <hyperlink ref="F157" r:id="rId13" xr:uid="{00000000-0004-0000-0200-00000C000000}"/>
    <hyperlink ref="F159" r:id="rId14" xr:uid="{00000000-0004-0000-0200-00000D000000}"/>
    <hyperlink ref="F162" r:id="rId15" xr:uid="{00000000-0004-0000-0200-00000E000000}"/>
    <hyperlink ref="F168" r:id="rId16" xr:uid="{00000000-0004-0000-0200-00000F000000}"/>
    <hyperlink ref="F172" r:id="rId17" xr:uid="{00000000-0004-0000-0200-000010000000}"/>
    <hyperlink ref="F184" r:id="rId18" xr:uid="{00000000-0004-0000-0200-000011000000}"/>
    <hyperlink ref="F191" r:id="rId19" xr:uid="{00000000-0004-0000-0200-000012000000}"/>
    <hyperlink ref="F195" r:id="rId20" xr:uid="{00000000-0004-0000-0200-000013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2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M122"/>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2"/>
      <c r="M2" s="302"/>
      <c r="N2" s="302"/>
      <c r="O2" s="302"/>
      <c r="P2" s="302"/>
      <c r="Q2" s="302"/>
      <c r="R2" s="302"/>
      <c r="S2" s="302"/>
      <c r="T2" s="302"/>
      <c r="U2" s="302"/>
      <c r="V2" s="302"/>
      <c r="AT2" s="18" t="s">
        <v>95</v>
      </c>
    </row>
    <row r="3" spans="1:46" s="1" customFormat="1" ht="6.95" customHeight="1">
      <c r="B3" s="103"/>
      <c r="C3" s="104"/>
      <c r="D3" s="104"/>
      <c r="E3" s="104"/>
      <c r="F3" s="104"/>
      <c r="G3" s="104"/>
      <c r="H3" s="104"/>
      <c r="I3" s="104"/>
      <c r="J3" s="104"/>
      <c r="K3" s="104"/>
      <c r="L3" s="21"/>
      <c r="AT3" s="18" t="s">
        <v>89</v>
      </c>
    </row>
    <row r="4" spans="1:46" s="1" customFormat="1" ht="24.95" customHeight="1">
      <c r="B4" s="21"/>
      <c r="D4" s="105" t="s">
        <v>99</v>
      </c>
      <c r="L4" s="21"/>
      <c r="M4" s="106" t="s">
        <v>10</v>
      </c>
      <c r="AT4" s="18" t="s">
        <v>4</v>
      </c>
    </row>
    <row r="5" spans="1:46" s="1" customFormat="1" ht="6.95" customHeight="1">
      <c r="B5" s="21"/>
      <c r="L5" s="21"/>
    </row>
    <row r="6" spans="1:46" s="1" customFormat="1" ht="12" customHeight="1">
      <c r="B6" s="21"/>
      <c r="D6" s="107" t="s">
        <v>16</v>
      </c>
      <c r="L6" s="21"/>
    </row>
    <row r="7" spans="1:46" s="1" customFormat="1" ht="26.25" customHeight="1">
      <c r="B7" s="21"/>
      <c r="E7" s="303" t="str">
        <f>'Rekapitulace stavby'!K6</f>
        <v>Výměna střešní konstrukce tribuny - Sportovní stadion Nový Bydžov (ÚRS 2022 01)</v>
      </c>
      <c r="F7" s="304"/>
      <c r="G7" s="304"/>
      <c r="H7" s="304"/>
      <c r="L7" s="21"/>
    </row>
    <row r="8" spans="1:46" s="2" customFormat="1" ht="12" customHeight="1">
      <c r="A8" s="36"/>
      <c r="B8" s="41"/>
      <c r="C8" s="36"/>
      <c r="D8" s="107" t="s">
        <v>100</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05" t="s">
        <v>830</v>
      </c>
      <c r="F9" s="306"/>
      <c r="G9" s="306"/>
      <c r="H9" s="306"/>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39</v>
      </c>
      <c r="G11" s="36"/>
      <c r="H11" s="36"/>
      <c r="I11" s="107" t="s">
        <v>20</v>
      </c>
      <c r="J11" s="109" t="s">
        <v>39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21. 2. 2022</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102</v>
      </c>
      <c r="F15" s="36"/>
      <c r="G15" s="36"/>
      <c r="H15" s="36"/>
      <c r="I15" s="107" t="s">
        <v>34</v>
      </c>
      <c r="J15" s="109" t="s">
        <v>39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07" t="str">
        <f>'Rekapitulace stavby'!E14</f>
        <v>Vyplň údaj</v>
      </c>
      <c r="F18" s="308"/>
      <c r="G18" s="308"/>
      <c r="H18" s="308"/>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103</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104</v>
      </c>
      <c r="F21" s="36"/>
      <c r="G21" s="36"/>
      <c r="H21" s="36"/>
      <c r="I21" s="107" t="s">
        <v>34</v>
      </c>
      <c r="J21" s="109" t="s">
        <v>105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106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107</v>
      </c>
      <c r="F24" s="36"/>
      <c r="G24" s="36"/>
      <c r="H24" s="36"/>
      <c r="I24" s="107" t="s">
        <v>34</v>
      </c>
      <c r="J24" s="109" t="s">
        <v>39</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71.25" customHeight="1">
      <c r="A27" s="111"/>
      <c r="B27" s="112"/>
      <c r="C27" s="111"/>
      <c r="D27" s="111"/>
      <c r="E27" s="309" t="s">
        <v>45</v>
      </c>
      <c r="F27" s="309"/>
      <c r="G27" s="309"/>
      <c r="H27" s="309"/>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ROUND(J80,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ROUND((SUM(BE80:BE121)),  2)</f>
        <v>0</v>
      </c>
      <c r="G33" s="36"/>
      <c r="H33" s="36"/>
      <c r="I33" s="120">
        <v>0.21</v>
      </c>
      <c r="J33" s="119">
        <f>ROUND(((SUM(BE80:BE121))*I33),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ROUND((SUM(BF80:BF121)),  2)</f>
        <v>0</v>
      </c>
      <c r="G34" s="36"/>
      <c r="H34" s="36"/>
      <c r="I34" s="120">
        <v>0.15</v>
      </c>
      <c r="J34" s="119">
        <f>ROUND(((SUM(BF80:BF121))*I34),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ROUND((SUM(BG80:BG121)),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ROUND((SUM(BH80:BH121)),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ROUND((SUM(BI80:BI121)),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hidden="1"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hidden="1" customHeight="1">
      <c r="A45" s="36"/>
      <c r="B45" s="37"/>
      <c r="C45" s="24" t="s">
        <v>108</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hidden="1"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hidden="1"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26.25" hidden="1" customHeight="1">
      <c r="A48" s="36"/>
      <c r="B48" s="37"/>
      <c r="C48" s="38"/>
      <c r="D48" s="38"/>
      <c r="E48" s="310" t="str">
        <f>E7</f>
        <v>Výměna střešní konstrukce tribuny - Sportovní stadion Nový Bydžov (ÚRS 2022 01)</v>
      </c>
      <c r="F48" s="311"/>
      <c r="G48" s="311"/>
      <c r="H48" s="311"/>
      <c r="I48" s="38"/>
      <c r="J48" s="38"/>
      <c r="K48" s="38"/>
      <c r="L48" s="108"/>
      <c r="S48" s="36"/>
      <c r="T48" s="36"/>
      <c r="U48" s="36"/>
      <c r="V48" s="36"/>
      <c r="W48" s="36"/>
      <c r="X48" s="36"/>
      <c r="Y48" s="36"/>
      <c r="Z48" s="36"/>
      <c r="AA48" s="36"/>
      <c r="AB48" s="36"/>
      <c r="AC48" s="36"/>
      <c r="AD48" s="36"/>
      <c r="AE48" s="36"/>
    </row>
    <row r="49" spans="1:47" s="2" customFormat="1" ht="12" hidden="1" customHeight="1">
      <c r="A49" s="36"/>
      <c r="B49" s="37"/>
      <c r="C49" s="30" t="s">
        <v>100</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hidden="1" customHeight="1">
      <c r="A50" s="36"/>
      <c r="B50" s="37"/>
      <c r="C50" s="38"/>
      <c r="D50" s="38"/>
      <c r="E50" s="263" t="str">
        <f>E9</f>
        <v>03 - Hromosvody</v>
      </c>
      <c r="F50" s="312"/>
      <c r="G50" s="312"/>
      <c r="H50" s="312"/>
      <c r="I50" s="38"/>
      <c r="J50" s="38"/>
      <c r="K50" s="38"/>
      <c r="L50" s="108"/>
      <c r="S50" s="36"/>
      <c r="T50" s="36"/>
      <c r="U50" s="36"/>
      <c r="V50" s="36"/>
      <c r="W50" s="36"/>
      <c r="X50" s="36"/>
      <c r="Y50" s="36"/>
      <c r="Z50" s="36"/>
      <c r="AA50" s="36"/>
      <c r="AB50" s="36"/>
      <c r="AC50" s="36"/>
      <c r="AD50" s="36"/>
      <c r="AE50" s="36"/>
    </row>
    <row r="51" spans="1:47" s="2" customFormat="1" ht="6.95" hidden="1"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hidden="1" customHeight="1">
      <c r="A52" s="36"/>
      <c r="B52" s="37"/>
      <c r="C52" s="30" t="s">
        <v>22</v>
      </c>
      <c r="D52" s="38"/>
      <c r="E52" s="38"/>
      <c r="F52" s="28" t="str">
        <f>F12</f>
        <v>Nový Bydžov</v>
      </c>
      <c r="G52" s="38"/>
      <c r="H52" s="38"/>
      <c r="I52" s="30" t="s">
        <v>24</v>
      </c>
      <c r="J52" s="61" t="str">
        <f>IF(J12="","",J12)</f>
        <v>21. 2. 2022</v>
      </c>
      <c r="K52" s="38"/>
      <c r="L52" s="108"/>
      <c r="S52" s="36"/>
      <c r="T52" s="36"/>
      <c r="U52" s="36"/>
      <c r="V52" s="36"/>
      <c r="W52" s="36"/>
      <c r="X52" s="36"/>
      <c r="Y52" s="36"/>
      <c r="Z52" s="36"/>
      <c r="AA52" s="36"/>
      <c r="AB52" s="36"/>
      <c r="AC52" s="36"/>
      <c r="AD52" s="36"/>
      <c r="AE52" s="36"/>
    </row>
    <row r="53" spans="1:47" s="2" customFormat="1" ht="6.95" hidden="1"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40.15" hidden="1" customHeight="1">
      <c r="A54" s="36"/>
      <c r="B54" s="37"/>
      <c r="C54" s="30" t="s">
        <v>30</v>
      </c>
      <c r="D54" s="38"/>
      <c r="E54" s="38"/>
      <c r="F54" s="28" t="str">
        <f>E15</f>
        <v>Město Nový Bydžov, Masarykovo nám. čp. 1, 504 01</v>
      </c>
      <c r="G54" s="38"/>
      <c r="H54" s="38"/>
      <c r="I54" s="30" t="s">
        <v>38</v>
      </c>
      <c r="J54" s="34" t="str">
        <f>E21</f>
        <v xml:space="preserve">OBRSAL architekti s.r.o.,J.Masaryka 179/56, Praha </v>
      </c>
      <c r="K54" s="38"/>
      <c r="L54" s="108"/>
      <c r="S54" s="36"/>
      <c r="T54" s="36"/>
      <c r="U54" s="36"/>
      <c r="V54" s="36"/>
      <c r="W54" s="36"/>
      <c r="X54" s="36"/>
      <c r="Y54" s="36"/>
      <c r="Z54" s="36"/>
      <c r="AA54" s="36"/>
      <c r="AB54" s="36"/>
      <c r="AC54" s="36"/>
      <c r="AD54" s="36"/>
      <c r="AE54" s="36"/>
    </row>
    <row r="55" spans="1:47" s="2" customFormat="1" ht="40.15" hidden="1" customHeight="1">
      <c r="A55" s="36"/>
      <c r="B55" s="37"/>
      <c r="C55" s="30" t="s">
        <v>36</v>
      </c>
      <c r="D55" s="38"/>
      <c r="E55" s="38"/>
      <c r="F55" s="28" t="str">
        <f>IF(E18="","",E18)</f>
        <v>Vyplň údaj</v>
      </c>
      <c r="G55" s="38"/>
      <c r="H55" s="38"/>
      <c r="I55" s="30" t="s">
        <v>42</v>
      </c>
      <c r="J55" s="34" t="str">
        <f>E24</f>
        <v>Ing. Josef Novotný, Revoluční 232, 504 01 N.Bydžov</v>
      </c>
      <c r="K55" s="38"/>
      <c r="L55" s="108"/>
      <c r="S55" s="36"/>
      <c r="T55" s="36"/>
      <c r="U55" s="36"/>
      <c r="V55" s="36"/>
      <c r="W55" s="36"/>
      <c r="X55" s="36"/>
      <c r="Y55" s="36"/>
      <c r="Z55" s="36"/>
      <c r="AA55" s="36"/>
      <c r="AB55" s="36"/>
      <c r="AC55" s="36"/>
      <c r="AD55" s="36"/>
      <c r="AE55" s="36"/>
    </row>
    <row r="56" spans="1:47" s="2" customFormat="1" ht="10.35" hidden="1"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hidden="1" customHeight="1">
      <c r="A57" s="36"/>
      <c r="B57" s="37"/>
      <c r="C57" s="132" t="s">
        <v>109</v>
      </c>
      <c r="D57" s="133"/>
      <c r="E57" s="133"/>
      <c r="F57" s="133"/>
      <c r="G57" s="133"/>
      <c r="H57" s="133"/>
      <c r="I57" s="133"/>
      <c r="J57" s="134" t="s">
        <v>110</v>
      </c>
      <c r="K57" s="133"/>
      <c r="L57" s="108"/>
      <c r="S57" s="36"/>
      <c r="T57" s="36"/>
      <c r="U57" s="36"/>
      <c r="V57" s="36"/>
      <c r="W57" s="36"/>
      <c r="X57" s="36"/>
      <c r="Y57" s="36"/>
      <c r="Z57" s="36"/>
      <c r="AA57" s="36"/>
      <c r="AB57" s="36"/>
      <c r="AC57" s="36"/>
      <c r="AD57" s="36"/>
      <c r="AE57" s="36"/>
    </row>
    <row r="58" spans="1:47" s="2" customFormat="1" ht="10.35" hidden="1"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hidden="1" customHeight="1">
      <c r="A59" s="36"/>
      <c r="B59" s="37"/>
      <c r="C59" s="135" t="s">
        <v>78</v>
      </c>
      <c r="D59" s="38"/>
      <c r="E59" s="38"/>
      <c r="F59" s="38"/>
      <c r="G59" s="38"/>
      <c r="H59" s="38"/>
      <c r="I59" s="38"/>
      <c r="J59" s="79">
        <f>J80</f>
        <v>0</v>
      </c>
      <c r="K59" s="38"/>
      <c r="L59" s="108"/>
      <c r="S59" s="36"/>
      <c r="T59" s="36"/>
      <c r="U59" s="36"/>
      <c r="V59" s="36"/>
      <c r="W59" s="36"/>
      <c r="X59" s="36"/>
      <c r="Y59" s="36"/>
      <c r="Z59" s="36"/>
      <c r="AA59" s="36"/>
      <c r="AB59" s="36"/>
      <c r="AC59" s="36"/>
      <c r="AD59" s="36"/>
      <c r="AE59" s="36"/>
      <c r="AU59" s="18" t="s">
        <v>111</v>
      </c>
    </row>
    <row r="60" spans="1:47" s="9" customFormat="1" ht="24.95" hidden="1" customHeight="1">
      <c r="B60" s="136"/>
      <c r="C60" s="137"/>
      <c r="D60" s="138" t="s">
        <v>831</v>
      </c>
      <c r="E60" s="139"/>
      <c r="F60" s="139"/>
      <c r="G60" s="139"/>
      <c r="H60" s="139"/>
      <c r="I60" s="139"/>
      <c r="J60" s="140">
        <f>J81</f>
        <v>0</v>
      </c>
      <c r="K60" s="137"/>
      <c r="L60" s="141"/>
    </row>
    <row r="61" spans="1:47" s="2" customFormat="1" ht="21.75" hidden="1" customHeight="1">
      <c r="A61" s="36"/>
      <c r="B61" s="37"/>
      <c r="C61" s="38"/>
      <c r="D61" s="38"/>
      <c r="E61" s="38"/>
      <c r="F61" s="38"/>
      <c r="G61" s="38"/>
      <c r="H61" s="38"/>
      <c r="I61" s="38"/>
      <c r="J61" s="38"/>
      <c r="K61" s="38"/>
      <c r="L61" s="108"/>
      <c r="S61" s="36"/>
      <c r="T61" s="36"/>
      <c r="U61" s="36"/>
      <c r="V61" s="36"/>
      <c r="W61" s="36"/>
      <c r="X61" s="36"/>
      <c r="Y61" s="36"/>
      <c r="Z61" s="36"/>
      <c r="AA61" s="36"/>
      <c r="AB61" s="36"/>
      <c r="AC61" s="36"/>
      <c r="AD61" s="36"/>
      <c r="AE61" s="36"/>
    </row>
    <row r="62" spans="1:47" s="2" customFormat="1" ht="6.95" hidden="1" customHeight="1">
      <c r="A62" s="36"/>
      <c r="B62" s="49"/>
      <c r="C62" s="50"/>
      <c r="D62" s="50"/>
      <c r="E62" s="50"/>
      <c r="F62" s="50"/>
      <c r="G62" s="50"/>
      <c r="H62" s="50"/>
      <c r="I62" s="50"/>
      <c r="J62" s="50"/>
      <c r="K62" s="50"/>
      <c r="L62" s="108"/>
      <c r="S62" s="36"/>
      <c r="T62" s="36"/>
      <c r="U62" s="36"/>
      <c r="V62" s="36"/>
      <c r="W62" s="36"/>
      <c r="X62" s="36"/>
      <c r="Y62" s="36"/>
      <c r="Z62" s="36"/>
      <c r="AA62" s="36"/>
      <c r="AB62" s="36"/>
      <c r="AC62" s="36"/>
      <c r="AD62" s="36"/>
      <c r="AE62" s="36"/>
    </row>
    <row r="63" spans="1:47" ht="11.25" hidden="1"/>
    <row r="64" spans="1:47" ht="11.25" hidden="1"/>
    <row r="65" spans="1:63" ht="11.25" hidden="1"/>
    <row r="66" spans="1:63" s="2" customFormat="1" ht="6.95" customHeight="1">
      <c r="A66" s="36"/>
      <c r="B66" s="51"/>
      <c r="C66" s="52"/>
      <c r="D66" s="52"/>
      <c r="E66" s="52"/>
      <c r="F66" s="52"/>
      <c r="G66" s="52"/>
      <c r="H66" s="52"/>
      <c r="I66" s="52"/>
      <c r="J66" s="52"/>
      <c r="K66" s="52"/>
      <c r="L66" s="108"/>
      <c r="S66" s="36"/>
      <c r="T66" s="36"/>
      <c r="U66" s="36"/>
      <c r="V66" s="36"/>
      <c r="W66" s="36"/>
      <c r="X66" s="36"/>
      <c r="Y66" s="36"/>
      <c r="Z66" s="36"/>
      <c r="AA66" s="36"/>
      <c r="AB66" s="36"/>
      <c r="AC66" s="36"/>
      <c r="AD66" s="36"/>
      <c r="AE66" s="36"/>
    </row>
    <row r="67" spans="1:63" s="2" customFormat="1" ht="24.95" customHeight="1">
      <c r="A67" s="36"/>
      <c r="B67" s="37"/>
      <c r="C67" s="24" t="s">
        <v>123</v>
      </c>
      <c r="D67" s="38"/>
      <c r="E67" s="38"/>
      <c r="F67" s="38"/>
      <c r="G67" s="38"/>
      <c r="H67" s="38"/>
      <c r="I67" s="38"/>
      <c r="J67" s="38"/>
      <c r="K67" s="38"/>
      <c r="L67" s="108"/>
      <c r="S67" s="36"/>
      <c r="T67" s="36"/>
      <c r="U67" s="36"/>
      <c r="V67" s="36"/>
      <c r="W67" s="36"/>
      <c r="X67" s="36"/>
      <c r="Y67" s="36"/>
      <c r="Z67" s="36"/>
      <c r="AA67" s="36"/>
      <c r="AB67" s="36"/>
      <c r="AC67" s="36"/>
      <c r="AD67" s="36"/>
      <c r="AE67" s="36"/>
    </row>
    <row r="68" spans="1:63" s="2" customFormat="1" ht="6.95" customHeight="1">
      <c r="A68" s="36"/>
      <c r="B68" s="37"/>
      <c r="C68" s="38"/>
      <c r="D68" s="38"/>
      <c r="E68" s="38"/>
      <c r="F68" s="38"/>
      <c r="G68" s="38"/>
      <c r="H68" s="38"/>
      <c r="I68" s="38"/>
      <c r="J68" s="38"/>
      <c r="K68" s="38"/>
      <c r="L68" s="108"/>
      <c r="S68" s="36"/>
      <c r="T68" s="36"/>
      <c r="U68" s="36"/>
      <c r="V68" s="36"/>
      <c r="W68" s="36"/>
      <c r="X68" s="36"/>
      <c r="Y68" s="36"/>
      <c r="Z68" s="36"/>
      <c r="AA68" s="36"/>
      <c r="AB68" s="36"/>
      <c r="AC68" s="36"/>
      <c r="AD68" s="36"/>
      <c r="AE68" s="36"/>
    </row>
    <row r="69" spans="1:63" s="2" customFormat="1" ht="12" customHeight="1">
      <c r="A69" s="36"/>
      <c r="B69" s="37"/>
      <c r="C69" s="30" t="s">
        <v>16</v>
      </c>
      <c r="D69" s="38"/>
      <c r="E69" s="38"/>
      <c r="F69" s="38"/>
      <c r="G69" s="38"/>
      <c r="H69" s="38"/>
      <c r="I69" s="38"/>
      <c r="J69" s="38"/>
      <c r="K69" s="38"/>
      <c r="L69" s="108"/>
      <c r="S69" s="36"/>
      <c r="T69" s="36"/>
      <c r="U69" s="36"/>
      <c r="V69" s="36"/>
      <c r="W69" s="36"/>
      <c r="X69" s="36"/>
      <c r="Y69" s="36"/>
      <c r="Z69" s="36"/>
      <c r="AA69" s="36"/>
      <c r="AB69" s="36"/>
      <c r="AC69" s="36"/>
      <c r="AD69" s="36"/>
      <c r="AE69" s="36"/>
    </row>
    <row r="70" spans="1:63" s="2" customFormat="1" ht="26.25" customHeight="1">
      <c r="A70" s="36"/>
      <c r="B70" s="37"/>
      <c r="C70" s="38"/>
      <c r="D70" s="38"/>
      <c r="E70" s="310" t="str">
        <f>E7</f>
        <v>Výměna střešní konstrukce tribuny - Sportovní stadion Nový Bydžov (ÚRS 2022 01)</v>
      </c>
      <c r="F70" s="311"/>
      <c r="G70" s="311"/>
      <c r="H70" s="311"/>
      <c r="I70" s="38"/>
      <c r="J70" s="38"/>
      <c r="K70" s="38"/>
      <c r="L70" s="108"/>
      <c r="S70" s="36"/>
      <c r="T70" s="36"/>
      <c r="U70" s="36"/>
      <c r="V70" s="36"/>
      <c r="W70" s="36"/>
      <c r="X70" s="36"/>
      <c r="Y70" s="36"/>
      <c r="Z70" s="36"/>
      <c r="AA70" s="36"/>
      <c r="AB70" s="36"/>
      <c r="AC70" s="36"/>
      <c r="AD70" s="36"/>
      <c r="AE70" s="36"/>
    </row>
    <row r="71" spans="1:63" s="2" customFormat="1" ht="12" customHeight="1">
      <c r="A71" s="36"/>
      <c r="B71" s="37"/>
      <c r="C71" s="30" t="s">
        <v>100</v>
      </c>
      <c r="D71" s="38"/>
      <c r="E71" s="38"/>
      <c r="F71" s="38"/>
      <c r="G71" s="38"/>
      <c r="H71" s="38"/>
      <c r="I71" s="38"/>
      <c r="J71" s="38"/>
      <c r="K71" s="38"/>
      <c r="L71" s="108"/>
      <c r="S71" s="36"/>
      <c r="T71" s="36"/>
      <c r="U71" s="36"/>
      <c r="V71" s="36"/>
      <c r="W71" s="36"/>
      <c r="X71" s="36"/>
      <c r="Y71" s="36"/>
      <c r="Z71" s="36"/>
      <c r="AA71" s="36"/>
      <c r="AB71" s="36"/>
      <c r="AC71" s="36"/>
      <c r="AD71" s="36"/>
      <c r="AE71" s="36"/>
    </row>
    <row r="72" spans="1:63" s="2" customFormat="1" ht="16.5" customHeight="1">
      <c r="A72" s="36"/>
      <c r="B72" s="37"/>
      <c r="C72" s="38"/>
      <c r="D72" s="38"/>
      <c r="E72" s="263" t="str">
        <f>E9</f>
        <v>03 - Hromosvody</v>
      </c>
      <c r="F72" s="312"/>
      <c r="G72" s="312"/>
      <c r="H72" s="312"/>
      <c r="I72" s="38"/>
      <c r="J72" s="38"/>
      <c r="K72" s="38"/>
      <c r="L72" s="108"/>
      <c r="S72" s="36"/>
      <c r="T72" s="36"/>
      <c r="U72" s="36"/>
      <c r="V72" s="36"/>
      <c r="W72" s="36"/>
      <c r="X72" s="36"/>
      <c r="Y72" s="36"/>
      <c r="Z72" s="36"/>
      <c r="AA72" s="36"/>
      <c r="AB72" s="36"/>
      <c r="AC72" s="36"/>
      <c r="AD72" s="36"/>
      <c r="AE72" s="36"/>
    </row>
    <row r="73" spans="1:63" s="2" customFormat="1" ht="6.95" customHeight="1">
      <c r="A73" s="36"/>
      <c r="B73" s="37"/>
      <c r="C73" s="38"/>
      <c r="D73" s="38"/>
      <c r="E73" s="38"/>
      <c r="F73" s="38"/>
      <c r="G73" s="38"/>
      <c r="H73" s="38"/>
      <c r="I73" s="38"/>
      <c r="J73" s="38"/>
      <c r="K73" s="38"/>
      <c r="L73" s="108"/>
      <c r="S73" s="36"/>
      <c r="T73" s="36"/>
      <c r="U73" s="36"/>
      <c r="V73" s="36"/>
      <c r="W73" s="36"/>
      <c r="X73" s="36"/>
      <c r="Y73" s="36"/>
      <c r="Z73" s="36"/>
      <c r="AA73" s="36"/>
      <c r="AB73" s="36"/>
      <c r="AC73" s="36"/>
      <c r="AD73" s="36"/>
      <c r="AE73" s="36"/>
    </row>
    <row r="74" spans="1:63" s="2" customFormat="1" ht="12" customHeight="1">
      <c r="A74" s="36"/>
      <c r="B74" s="37"/>
      <c r="C74" s="30" t="s">
        <v>22</v>
      </c>
      <c r="D74" s="38"/>
      <c r="E74" s="38"/>
      <c r="F74" s="28" t="str">
        <f>F12</f>
        <v>Nový Bydžov</v>
      </c>
      <c r="G74" s="38"/>
      <c r="H74" s="38"/>
      <c r="I74" s="30" t="s">
        <v>24</v>
      </c>
      <c r="J74" s="61" t="str">
        <f>IF(J12="","",J12)</f>
        <v>21. 2. 2022</v>
      </c>
      <c r="K74" s="38"/>
      <c r="L74" s="108"/>
      <c r="S74" s="36"/>
      <c r="T74" s="36"/>
      <c r="U74" s="36"/>
      <c r="V74" s="36"/>
      <c r="W74" s="36"/>
      <c r="X74" s="36"/>
      <c r="Y74" s="36"/>
      <c r="Z74" s="36"/>
      <c r="AA74" s="36"/>
      <c r="AB74" s="36"/>
      <c r="AC74" s="36"/>
      <c r="AD74" s="36"/>
      <c r="AE74" s="36"/>
    </row>
    <row r="75" spans="1:63" s="2" customFormat="1" ht="6.95" customHeight="1">
      <c r="A75" s="36"/>
      <c r="B75" s="37"/>
      <c r="C75" s="38"/>
      <c r="D75" s="38"/>
      <c r="E75" s="38"/>
      <c r="F75" s="38"/>
      <c r="G75" s="38"/>
      <c r="H75" s="38"/>
      <c r="I75" s="38"/>
      <c r="J75" s="38"/>
      <c r="K75" s="38"/>
      <c r="L75" s="108"/>
      <c r="S75" s="36"/>
      <c r="T75" s="36"/>
      <c r="U75" s="36"/>
      <c r="V75" s="36"/>
      <c r="W75" s="36"/>
      <c r="X75" s="36"/>
      <c r="Y75" s="36"/>
      <c r="Z75" s="36"/>
      <c r="AA75" s="36"/>
      <c r="AB75" s="36"/>
      <c r="AC75" s="36"/>
      <c r="AD75" s="36"/>
      <c r="AE75" s="36"/>
    </row>
    <row r="76" spans="1:63" s="2" customFormat="1" ht="40.15" customHeight="1">
      <c r="A76" s="36"/>
      <c r="B76" s="37"/>
      <c r="C76" s="30" t="s">
        <v>30</v>
      </c>
      <c r="D76" s="38"/>
      <c r="E76" s="38"/>
      <c r="F76" s="28" t="str">
        <f>E15</f>
        <v>Město Nový Bydžov, Masarykovo nám. čp. 1, 504 01</v>
      </c>
      <c r="G76" s="38"/>
      <c r="H76" s="38"/>
      <c r="I76" s="30" t="s">
        <v>38</v>
      </c>
      <c r="J76" s="34" t="str">
        <f>E21</f>
        <v xml:space="preserve">OBRSAL architekti s.r.o.,J.Masaryka 179/56, Praha </v>
      </c>
      <c r="K76" s="38"/>
      <c r="L76" s="108"/>
      <c r="S76" s="36"/>
      <c r="T76" s="36"/>
      <c r="U76" s="36"/>
      <c r="V76" s="36"/>
      <c r="W76" s="36"/>
      <c r="X76" s="36"/>
      <c r="Y76" s="36"/>
      <c r="Z76" s="36"/>
      <c r="AA76" s="36"/>
      <c r="AB76" s="36"/>
      <c r="AC76" s="36"/>
      <c r="AD76" s="36"/>
      <c r="AE76" s="36"/>
    </row>
    <row r="77" spans="1:63" s="2" customFormat="1" ht="40.15" customHeight="1">
      <c r="A77" s="36"/>
      <c r="B77" s="37"/>
      <c r="C77" s="30" t="s">
        <v>36</v>
      </c>
      <c r="D77" s="38"/>
      <c r="E77" s="38"/>
      <c r="F77" s="28" t="str">
        <f>IF(E18="","",E18)</f>
        <v>Vyplň údaj</v>
      </c>
      <c r="G77" s="38"/>
      <c r="H77" s="38"/>
      <c r="I77" s="30" t="s">
        <v>42</v>
      </c>
      <c r="J77" s="34" t="str">
        <f>E24</f>
        <v>Ing. Josef Novotný, Revoluční 232, 504 01 N.Bydžov</v>
      </c>
      <c r="K77" s="38"/>
      <c r="L77" s="108"/>
      <c r="S77" s="36"/>
      <c r="T77" s="36"/>
      <c r="U77" s="36"/>
      <c r="V77" s="36"/>
      <c r="W77" s="36"/>
      <c r="X77" s="36"/>
      <c r="Y77" s="36"/>
      <c r="Z77" s="36"/>
      <c r="AA77" s="36"/>
      <c r="AB77" s="36"/>
      <c r="AC77" s="36"/>
      <c r="AD77" s="36"/>
      <c r="AE77" s="36"/>
    </row>
    <row r="78" spans="1:63" s="2" customFormat="1" ht="10.35" customHeight="1">
      <c r="A78" s="36"/>
      <c r="B78" s="37"/>
      <c r="C78" s="38"/>
      <c r="D78" s="38"/>
      <c r="E78" s="38"/>
      <c r="F78" s="38"/>
      <c r="G78" s="38"/>
      <c r="H78" s="38"/>
      <c r="I78" s="38"/>
      <c r="J78" s="38"/>
      <c r="K78" s="38"/>
      <c r="L78" s="108"/>
      <c r="S78" s="36"/>
      <c r="T78" s="36"/>
      <c r="U78" s="36"/>
      <c r="V78" s="36"/>
      <c r="W78" s="36"/>
      <c r="X78" s="36"/>
      <c r="Y78" s="36"/>
      <c r="Z78" s="36"/>
      <c r="AA78" s="36"/>
      <c r="AB78" s="36"/>
      <c r="AC78" s="36"/>
      <c r="AD78" s="36"/>
      <c r="AE78" s="36"/>
    </row>
    <row r="79" spans="1:63" s="11" customFormat="1" ht="29.25" customHeight="1">
      <c r="A79" s="148"/>
      <c r="B79" s="149"/>
      <c r="C79" s="150" t="s">
        <v>124</v>
      </c>
      <c r="D79" s="151" t="s">
        <v>65</v>
      </c>
      <c r="E79" s="151" t="s">
        <v>61</v>
      </c>
      <c r="F79" s="151" t="s">
        <v>62</v>
      </c>
      <c r="G79" s="151" t="s">
        <v>125</v>
      </c>
      <c r="H79" s="151" t="s">
        <v>126</v>
      </c>
      <c r="I79" s="151" t="s">
        <v>127</v>
      </c>
      <c r="J79" s="152" t="s">
        <v>110</v>
      </c>
      <c r="K79" s="153" t="s">
        <v>128</v>
      </c>
      <c r="L79" s="154"/>
      <c r="M79" s="70" t="s">
        <v>39</v>
      </c>
      <c r="N79" s="71" t="s">
        <v>50</v>
      </c>
      <c r="O79" s="71" t="s">
        <v>129</v>
      </c>
      <c r="P79" s="71" t="s">
        <v>130</v>
      </c>
      <c r="Q79" s="71" t="s">
        <v>131</v>
      </c>
      <c r="R79" s="71" t="s">
        <v>132</v>
      </c>
      <c r="S79" s="71" t="s">
        <v>133</v>
      </c>
      <c r="T79" s="72" t="s">
        <v>134</v>
      </c>
      <c r="U79" s="148"/>
      <c r="V79" s="148"/>
      <c r="W79" s="148"/>
      <c r="X79" s="148"/>
      <c r="Y79" s="148"/>
      <c r="Z79" s="148"/>
      <c r="AA79" s="148"/>
      <c r="AB79" s="148"/>
      <c r="AC79" s="148"/>
      <c r="AD79" s="148"/>
      <c r="AE79" s="148"/>
    </row>
    <row r="80" spans="1:63" s="2" customFormat="1" ht="22.9" customHeight="1">
      <c r="A80" s="36"/>
      <c r="B80" s="37"/>
      <c r="C80" s="77" t="s">
        <v>135</v>
      </c>
      <c r="D80" s="38"/>
      <c r="E80" s="38"/>
      <c r="F80" s="38"/>
      <c r="G80" s="38"/>
      <c r="H80" s="38"/>
      <c r="I80" s="38"/>
      <c r="J80" s="155">
        <f>BK80</f>
        <v>0</v>
      </c>
      <c r="K80" s="38"/>
      <c r="L80" s="41"/>
      <c r="M80" s="73"/>
      <c r="N80" s="156"/>
      <c r="O80" s="74"/>
      <c r="P80" s="157">
        <f>P81</f>
        <v>0</v>
      </c>
      <c r="Q80" s="74"/>
      <c r="R80" s="157">
        <f>R81</f>
        <v>0</v>
      </c>
      <c r="S80" s="74"/>
      <c r="T80" s="158">
        <f>T81</f>
        <v>0</v>
      </c>
      <c r="U80" s="36"/>
      <c r="V80" s="36"/>
      <c r="W80" s="36"/>
      <c r="X80" s="36"/>
      <c r="Y80" s="36"/>
      <c r="Z80" s="36"/>
      <c r="AA80" s="36"/>
      <c r="AB80" s="36"/>
      <c r="AC80" s="36"/>
      <c r="AD80" s="36"/>
      <c r="AE80" s="36"/>
      <c r="AT80" s="18" t="s">
        <v>79</v>
      </c>
      <c r="AU80" s="18" t="s">
        <v>111</v>
      </c>
      <c r="BK80" s="159">
        <f>BK81</f>
        <v>0</v>
      </c>
    </row>
    <row r="81" spans="1:65" s="12" customFormat="1" ht="25.9" customHeight="1">
      <c r="B81" s="160"/>
      <c r="C81" s="161"/>
      <c r="D81" s="162" t="s">
        <v>79</v>
      </c>
      <c r="E81" s="163" t="s">
        <v>181</v>
      </c>
      <c r="F81" s="163" t="s">
        <v>832</v>
      </c>
      <c r="G81" s="161"/>
      <c r="H81" s="161"/>
      <c r="I81" s="164"/>
      <c r="J81" s="165">
        <f>BK81</f>
        <v>0</v>
      </c>
      <c r="K81" s="161"/>
      <c r="L81" s="166"/>
      <c r="M81" s="167"/>
      <c r="N81" s="168"/>
      <c r="O81" s="168"/>
      <c r="P81" s="169">
        <f>SUM(P82:P121)</f>
        <v>0</v>
      </c>
      <c r="Q81" s="168"/>
      <c r="R81" s="169">
        <f>SUM(R82:R121)</f>
        <v>0</v>
      </c>
      <c r="S81" s="168"/>
      <c r="T81" s="170">
        <f>SUM(T82:T121)</f>
        <v>0</v>
      </c>
      <c r="AR81" s="171" t="s">
        <v>89</v>
      </c>
      <c r="AT81" s="172" t="s">
        <v>79</v>
      </c>
      <c r="AU81" s="172" t="s">
        <v>80</v>
      </c>
      <c r="AY81" s="171" t="s">
        <v>138</v>
      </c>
      <c r="BK81" s="173">
        <f>SUM(BK82:BK121)</f>
        <v>0</v>
      </c>
    </row>
    <row r="82" spans="1:65" s="2" customFormat="1" ht="16.5" customHeight="1">
      <c r="A82" s="36"/>
      <c r="B82" s="37"/>
      <c r="C82" s="176" t="s">
        <v>21</v>
      </c>
      <c r="D82" s="176" t="s">
        <v>141</v>
      </c>
      <c r="E82" s="177" t="s">
        <v>833</v>
      </c>
      <c r="F82" s="178" t="s">
        <v>834</v>
      </c>
      <c r="G82" s="179" t="s">
        <v>278</v>
      </c>
      <c r="H82" s="180">
        <v>110</v>
      </c>
      <c r="I82" s="181"/>
      <c r="J82" s="182">
        <f>ROUND(I82*H82,2)</f>
        <v>0</v>
      </c>
      <c r="K82" s="183"/>
      <c r="L82" s="41"/>
      <c r="M82" s="184" t="s">
        <v>39</v>
      </c>
      <c r="N82" s="185" t="s">
        <v>51</v>
      </c>
      <c r="O82" s="66"/>
      <c r="P82" s="186">
        <f>O82*H82</f>
        <v>0</v>
      </c>
      <c r="Q82" s="186">
        <v>0</v>
      </c>
      <c r="R82" s="186">
        <f>Q82*H82</f>
        <v>0</v>
      </c>
      <c r="S82" s="186">
        <v>0</v>
      </c>
      <c r="T82" s="187">
        <f>S82*H82</f>
        <v>0</v>
      </c>
      <c r="U82" s="36"/>
      <c r="V82" s="36"/>
      <c r="W82" s="36"/>
      <c r="X82" s="36"/>
      <c r="Y82" s="36"/>
      <c r="Z82" s="36"/>
      <c r="AA82" s="36"/>
      <c r="AB82" s="36"/>
      <c r="AC82" s="36"/>
      <c r="AD82" s="36"/>
      <c r="AE82" s="36"/>
      <c r="AR82" s="188" t="s">
        <v>493</v>
      </c>
      <c r="AT82" s="188" t="s">
        <v>141</v>
      </c>
      <c r="AU82" s="188" t="s">
        <v>21</v>
      </c>
      <c r="AY82" s="18" t="s">
        <v>138</v>
      </c>
      <c r="BE82" s="189">
        <f>IF(N82="základní",J82,0)</f>
        <v>0</v>
      </c>
      <c r="BF82" s="189">
        <f>IF(N82="snížená",J82,0)</f>
        <v>0</v>
      </c>
      <c r="BG82" s="189">
        <f>IF(N82="zákl. přenesená",J82,0)</f>
        <v>0</v>
      </c>
      <c r="BH82" s="189">
        <f>IF(N82="sníž. přenesená",J82,0)</f>
        <v>0</v>
      </c>
      <c r="BI82" s="189">
        <f>IF(N82="nulová",J82,0)</f>
        <v>0</v>
      </c>
      <c r="BJ82" s="18" t="s">
        <v>21</v>
      </c>
      <c r="BK82" s="189">
        <f>ROUND(I82*H82,2)</f>
        <v>0</v>
      </c>
      <c r="BL82" s="18" t="s">
        <v>493</v>
      </c>
      <c r="BM82" s="188" t="s">
        <v>835</v>
      </c>
    </row>
    <row r="83" spans="1:65" s="13" customFormat="1" ht="11.25">
      <c r="B83" s="190"/>
      <c r="C83" s="191"/>
      <c r="D83" s="192" t="s">
        <v>150</v>
      </c>
      <c r="E83" s="193" t="s">
        <v>39</v>
      </c>
      <c r="F83" s="194" t="s">
        <v>836</v>
      </c>
      <c r="G83" s="191"/>
      <c r="H83" s="195">
        <v>90</v>
      </c>
      <c r="I83" s="196"/>
      <c r="J83" s="191"/>
      <c r="K83" s="191"/>
      <c r="L83" s="197"/>
      <c r="M83" s="198"/>
      <c r="N83" s="199"/>
      <c r="O83" s="199"/>
      <c r="P83" s="199"/>
      <c r="Q83" s="199"/>
      <c r="R83" s="199"/>
      <c r="S83" s="199"/>
      <c r="T83" s="200"/>
      <c r="AT83" s="201" t="s">
        <v>150</v>
      </c>
      <c r="AU83" s="201" t="s">
        <v>21</v>
      </c>
      <c r="AV83" s="13" t="s">
        <v>89</v>
      </c>
      <c r="AW83" s="13" t="s">
        <v>41</v>
      </c>
      <c r="AX83" s="13" t="s">
        <v>80</v>
      </c>
      <c r="AY83" s="201" t="s">
        <v>138</v>
      </c>
    </row>
    <row r="84" spans="1:65" s="13" customFormat="1" ht="11.25">
      <c r="B84" s="190"/>
      <c r="C84" s="191"/>
      <c r="D84" s="192" t="s">
        <v>150</v>
      </c>
      <c r="E84" s="193" t="s">
        <v>39</v>
      </c>
      <c r="F84" s="194" t="s">
        <v>837</v>
      </c>
      <c r="G84" s="191"/>
      <c r="H84" s="195">
        <v>20</v>
      </c>
      <c r="I84" s="196"/>
      <c r="J84" s="191"/>
      <c r="K84" s="191"/>
      <c r="L84" s="197"/>
      <c r="M84" s="198"/>
      <c r="N84" s="199"/>
      <c r="O84" s="199"/>
      <c r="P84" s="199"/>
      <c r="Q84" s="199"/>
      <c r="R84" s="199"/>
      <c r="S84" s="199"/>
      <c r="T84" s="200"/>
      <c r="AT84" s="201" t="s">
        <v>150</v>
      </c>
      <c r="AU84" s="201" t="s">
        <v>21</v>
      </c>
      <c r="AV84" s="13" t="s">
        <v>89</v>
      </c>
      <c r="AW84" s="13" t="s">
        <v>41</v>
      </c>
      <c r="AX84" s="13" t="s">
        <v>80</v>
      </c>
      <c r="AY84" s="201" t="s">
        <v>138</v>
      </c>
    </row>
    <row r="85" spans="1:65" s="14" customFormat="1" ht="11.25">
      <c r="B85" s="202"/>
      <c r="C85" s="203"/>
      <c r="D85" s="192" t="s">
        <v>150</v>
      </c>
      <c r="E85" s="204" t="s">
        <v>39</v>
      </c>
      <c r="F85" s="205" t="s">
        <v>152</v>
      </c>
      <c r="G85" s="203"/>
      <c r="H85" s="206">
        <v>110</v>
      </c>
      <c r="I85" s="207"/>
      <c r="J85" s="203"/>
      <c r="K85" s="203"/>
      <c r="L85" s="208"/>
      <c r="M85" s="209"/>
      <c r="N85" s="210"/>
      <c r="O85" s="210"/>
      <c r="P85" s="210"/>
      <c r="Q85" s="210"/>
      <c r="R85" s="210"/>
      <c r="S85" s="210"/>
      <c r="T85" s="211"/>
      <c r="AT85" s="212" t="s">
        <v>150</v>
      </c>
      <c r="AU85" s="212" t="s">
        <v>21</v>
      </c>
      <c r="AV85" s="14" t="s">
        <v>139</v>
      </c>
      <c r="AW85" s="14" t="s">
        <v>41</v>
      </c>
      <c r="AX85" s="14" t="s">
        <v>21</v>
      </c>
      <c r="AY85" s="212" t="s">
        <v>138</v>
      </c>
    </row>
    <row r="86" spans="1:65" s="2" customFormat="1" ht="16.5" customHeight="1">
      <c r="A86" s="36"/>
      <c r="B86" s="37"/>
      <c r="C86" s="176" t="s">
        <v>89</v>
      </c>
      <c r="D86" s="176" t="s">
        <v>141</v>
      </c>
      <c r="E86" s="177" t="s">
        <v>838</v>
      </c>
      <c r="F86" s="178" t="s">
        <v>839</v>
      </c>
      <c r="G86" s="179" t="s">
        <v>278</v>
      </c>
      <c r="H86" s="180">
        <v>110</v>
      </c>
      <c r="I86" s="181"/>
      <c r="J86" s="182">
        <f>ROUND(I86*H86,2)</f>
        <v>0</v>
      </c>
      <c r="K86" s="183"/>
      <c r="L86" s="41"/>
      <c r="M86" s="184" t="s">
        <v>39</v>
      </c>
      <c r="N86" s="185" t="s">
        <v>51</v>
      </c>
      <c r="O86" s="66"/>
      <c r="P86" s="186">
        <f>O86*H86</f>
        <v>0</v>
      </c>
      <c r="Q86" s="186">
        <v>0</v>
      </c>
      <c r="R86" s="186">
        <f>Q86*H86</f>
        <v>0</v>
      </c>
      <c r="S86" s="186">
        <v>0</v>
      </c>
      <c r="T86" s="187">
        <f>S86*H86</f>
        <v>0</v>
      </c>
      <c r="U86" s="36"/>
      <c r="V86" s="36"/>
      <c r="W86" s="36"/>
      <c r="X86" s="36"/>
      <c r="Y86" s="36"/>
      <c r="Z86" s="36"/>
      <c r="AA86" s="36"/>
      <c r="AB86" s="36"/>
      <c r="AC86" s="36"/>
      <c r="AD86" s="36"/>
      <c r="AE86" s="36"/>
      <c r="AR86" s="188" t="s">
        <v>493</v>
      </c>
      <c r="AT86" s="188" t="s">
        <v>141</v>
      </c>
      <c r="AU86" s="188" t="s">
        <v>21</v>
      </c>
      <c r="AY86" s="18" t="s">
        <v>138</v>
      </c>
      <c r="BE86" s="189">
        <f>IF(N86="základní",J86,0)</f>
        <v>0</v>
      </c>
      <c r="BF86" s="189">
        <f>IF(N86="snížená",J86,0)</f>
        <v>0</v>
      </c>
      <c r="BG86" s="189">
        <f>IF(N86="zákl. přenesená",J86,0)</f>
        <v>0</v>
      </c>
      <c r="BH86" s="189">
        <f>IF(N86="sníž. přenesená",J86,0)</f>
        <v>0</v>
      </c>
      <c r="BI86" s="189">
        <f>IF(N86="nulová",J86,0)</f>
        <v>0</v>
      </c>
      <c r="BJ86" s="18" t="s">
        <v>21</v>
      </c>
      <c r="BK86" s="189">
        <f>ROUND(I86*H86,2)</f>
        <v>0</v>
      </c>
      <c r="BL86" s="18" t="s">
        <v>493</v>
      </c>
      <c r="BM86" s="188" t="s">
        <v>840</v>
      </c>
    </row>
    <row r="87" spans="1:65" s="13" customFormat="1" ht="11.25">
      <c r="B87" s="190"/>
      <c r="C87" s="191"/>
      <c r="D87" s="192" t="s">
        <v>150</v>
      </c>
      <c r="E87" s="193" t="s">
        <v>39</v>
      </c>
      <c r="F87" s="194" t="s">
        <v>841</v>
      </c>
      <c r="G87" s="191"/>
      <c r="H87" s="195">
        <v>40</v>
      </c>
      <c r="I87" s="196"/>
      <c r="J87" s="191"/>
      <c r="K87" s="191"/>
      <c r="L87" s="197"/>
      <c r="M87" s="198"/>
      <c r="N87" s="199"/>
      <c r="O87" s="199"/>
      <c r="P87" s="199"/>
      <c r="Q87" s="199"/>
      <c r="R87" s="199"/>
      <c r="S87" s="199"/>
      <c r="T87" s="200"/>
      <c r="AT87" s="201" t="s">
        <v>150</v>
      </c>
      <c r="AU87" s="201" t="s">
        <v>21</v>
      </c>
      <c r="AV87" s="13" t="s">
        <v>89</v>
      </c>
      <c r="AW87" s="13" t="s">
        <v>41</v>
      </c>
      <c r="AX87" s="13" t="s">
        <v>80</v>
      </c>
      <c r="AY87" s="201" t="s">
        <v>138</v>
      </c>
    </row>
    <row r="88" spans="1:65" s="13" customFormat="1" ht="11.25">
      <c r="B88" s="190"/>
      <c r="C88" s="191"/>
      <c r="D88" s="192" t="s">
        <v>150</v>
      </c>
      <c r="E88" s="193" t="s">
        <v>39</v>
      </c>
      <c r="F88" s="194" t="s">
        <v>842</v>
      </c>
      <c r="G88" s="191"/>
      <c r="H88" s="195">
        <v>70</v>
      </c>
      <c r="I88" s="196"/>
      <c r="J88" s="191"/>
      <c r="K88" s="191"/>
      <c r="L88" s="197"/>
      <c r="M88" s="198"/>
      <c r="N88" s="199"/>
      <c r="O88" s="199"/>
      <c r="P88" s="199"/>
      <c r="Q88" s="199"/>
      <c r="R88" s="199"/>
      <c r="S88" s="199"/>
      <c r="T88" s="200"/>
      <c r="AT88" s="201" t="s">
        <v>150</v>
      </c>
      <c r="AU88" s="201" t="s">
        <v>21</v>
      </c>
      <c r="AV88" s="13" t="s">
        <v>89</v>
      </c>
      <c r="AW88" s="13" t="s">
        <v>41</v>
      </c>
      <c r="AX88" s="13" t="s">
        <v>80</v>
      </c>
      <c r="AY88" s="201" t="s">
        <v>138</v>
      </c>
    </row>
    <row r="89" spans="1:65" s="14" customFormat="1" ht="11.25">
      <c r="B89" s="202"/>
      <c r="C89" s="203"/>
      <c r="D89" s="192" t="s">
        <v>150</v>
      </c>
      <c r="E89" s="204" t="s">
        <v>39</v>
      </c>
      <c r="F89" s="205" t="s">
        <v>152</v>
      </c>
      <c r="G89" s="203"/>
      <c r="H89" s="206">
        <v>110</v>
      </c>
      <c r="I89" s="207"/>
      <c r="J89" s="203"/>
      <c r="K89" s="203"/>
      <c r="L89" s="208"/>
      <c r="M89" s="209"/>
      <c r="N89" s="210"/>
      <c r="O89" s="210"/>
      <c r="P89" s="210"/>
      <c r="Q89" s="210"/>
      <c r="R89" s="210"/>
      <c r="S89" s="210"/>
      <c r="T89" s="211"/>
      <c r="AT89" s="212" t="s">
        <v>150</v>
      </c>
      <c r="AU89" s="212" t="s">
        <v>21</v>
      </c>
      <c r="AV89" s="14" t="s">
        <v>139</v>
      </c>
      <c r="AW89" s="14" t="s">
        <v>41</v>
      </c>
      <c r="AX89" s="14" t="s">
        <v>21</v>
      </c>
      <c r="AY89" s="212" t="s">
        <v>138</v>
      </c>
    </row>
    <row r="90" spans="1:65" s="2" customFormat="1" ht="24.2" customHeight="1">
      <c r="A90" s="36"/>
      <c r="B90" s="37"/>
      <c r="C90" s="176" t="s">
        <v>153</v>
      </c>
      <c r="D90" s="176" t="s">
        <v>141</v>
      </c>
      <c r="E90" s="177" t="s">
        <v>843</v>
      </c>
      <c r="F90" s="178" t="s">
        <v>844</v>
      </c>
      <c r="G90" s="179" t="s">
        <v>278</v>
      </c>
      <c r="H90" s="180">
        <v>340</v>
      </c>
      <c r="I90" s="181"/>
      <c r="J90" s="182">
        <f>ROUND(I90*H90,2)</f>
        <v>0</v>
      </c>
      <c r="K90" s="183"/>
      <c r="L90" s="41"/>
      <c r="M90" s="184" t="s">
        <v>39</v>
      </c>
      <c r="N90" s="185" t="s">
        <v>51</v>
      </c>
      <c r="O90" s="66"/>
      <c r="P90" s="186">
        <f>O90*H90</f>
        <v>0</v>
      </c>
      <c r="Q90" s="186">
        <v>0</v>
      </c>
      <c r="R90" s="186">
        <f>Q90*H90</f>
        <v>0</v>
      </c>
      <c r="S90" s="186">
        <v>0</v>
      </c>
      <c r="T90" s="187">
        <f>S90*H90</f>
        <v>0</v>
      </c>
      <c r="U90" s="36"/>
      <c r="V90" s="36"/>
      <c r="W90" s="36"/>
      <c r="X90" s="36"/>
      <c r="Y90" s="36"/>
      <c r="Z90" s="36"/>
      <c r="AA90" s="36"/>
      <c r="AB90" s="36"/>
      <c r="AC90" s="36"/>
      <c r="AD90" s="36"/>
      <c r="AE90" s="36"/>
      <c r="AR90" s="188" t="s">
        <v>493</v>
      </c>
      <c r="AT90" s="188" t="s">
        <v>141</v>
      </c>
      <c r="AU90" s="188" t="s">
        <v>21</v>
      </c>
      <c r="AY90" s="18" t="s">
        <v>138</v>
      </c>
      <c r="BE90" s="189">
        <f>IF(N90="základní",J90,0)</f>
        <v>0</v>
      </c>
      <c r="BF90" s="189">
        <f>IF(N90="snížená",J90,0)</f>
        <v>0</v>
      </c>
      <c r="BG90" s="189">
        <f>IF(N90="zákl. přenesená",J90,0)</f>
        <v>0</v>
      </c>
      <c r="BH90" s="189">
        <f>IF(N90="sníž. přenesená",J90,0)</f>
        <v>0</v>
      </c>
      <c r="BI90" s="189">
        <f>IF(N90="nulová",J90,0)</f>
        <v>0</v>
      </c>
      <c r="BJ90" s="18" t="s">
        <v>21</v>
      </c>
      <c r="BK90" s="189">
        <f>ROUND(I90*H90,2)</f>
        <v>0</v>
      </c>
      <c r="BL90" s="18" t="s">
        <v>493</v>
      </c>
      <c r="BM90" s="188" t="s">
        <v>845</v>
      </c>
    </row>
    <row r="91" spans="1:65" s="13" customFormat="1" ht="11.25">
      <c r="B91" s="190"/>
      <c r="C91" s="191"/>
      <c r="D91" s="192" t="s">
        <v>150</v>
      </c>
      <c r="E91" s="193" t="s">
        <v>39</v>
      </c>
      <c r="F91" s="194" t="s">
        <v>846</v>
      </c>
      <c r="G91" s="191"/>
      <c r="H91" s="195">
        <v>180</v>
      </c>
      <c r="I91" s="196"/>
      <c r="J91" s="191"/>
      <c r="K91" s="191"/>
      <c r="L91" s="197"/>
      <c r="M91" s="198"/>
      <c r="N91" s="199"/>
      <c r="O91" s="199"/>
      <c r="P91" s="199"/>
      <c r="Q91" s="199"/>
      <c r="R91" s="199"/>
      <c r="S91" s="199"/>
      <c r="T91" s="200"/>
      <c r="AT91" s="201" t="s">
        <v>150</v>
      </c>
      <c r="AU91" s="201" t="s">
        <v>21</v>
      </c>
      <c r="AV91" s="13" t="s">
        <v>89</v>
      </c>
      <c r="AW91" s="13" t="s">
        <v>41</v>
      </c>
      <c r="AX91" s="13" t="s">
        <v>80</v>
      </c>
      <c r="AY91" s="201" t="s">
        <v>138</v>
      </c>
    </row>
    <row r="92" spans="1:65" s="13" customFormat="1" ht="11.25">
      <c r="B92" s="190"/>
      <c r="C92" s="191"/>
      <c r="D92" s="192" t="s">
        <v>150</v>
      </c>
      <c r="E92" s="193" t="s">
        <v>39</v>
      </c>
      <c r="F92" s="194" t="s">
        <v>847</v>
      </c>
      <c r="G92" s="191"/>
      <c r="H92" s="195">
        <v>77</v>
      </c>
      <c r="I92" s="196"/>
      <c r="J92" s="191"/>
      <c r="K92" s="191"/>
      <c r="L92" s="197"/>
      <c r="M92" s="198"/>
      <c r="N92" s="199"/>
      <c r="O92" s="199"/>
      <c r="P92" s="199"/>
      <c r="Q92" s="199"/>
      <c r="R92" s="199"/>
      <c r="S92" s="199"/>
      <c r="T92" s="200"/>
      <c r="AT92" s="201" t="s">
        <v>150</v>
      </c>
      <c r="AU92" s="201" t="s">
        <v>21</v>
      </c>
      <c r="AV92" s="13" t="s">
        <v>89</v>
      </c>
      <c r="AW92" s="13" t="s">
        <v>41</v>
      </c>
      <c r="AX92" s="13" t="s">
        <v>80</v>
      </c>
      <c r="AY92" s="201" t="s">
        <v>138</v>
      </c>
    </row>
    <row r="93" spans="1:65" s="13" customFormat="1" ht="11.25">
      <c r="B93" s="190"/>
      <c r="C93" s="191"/>
      <c r="D93" s="192" t="s">
        <v>150</v>
      </c>
      <c r="E93" s="193" t="s">
        <v>39</v>
      </c>
      <c r="F93" s="194" t="s">
        <v>848</v>
      </c>
      <c r="G93" s="191"/>
      <c r="H93" s="195">
        <v>63</v>
      </c>
      <c r="I93" s="196"/>
      <c r="J93" s="191"/>
      <c r="K93" s="191"/>
      <c r="L93" s="197"/>
      <c r="M93" s="198"/>
      <c r="N93" s="199"/>
      <c r="O93" s="199"/>
      <c r="P93" s="199"/>
      <c r="Q93" s="199"/>
      <c r="R93" s="199"/>
      <c r="S93" s="199"/>
      <c r="T93" s="200"/>
      <c r="AT93" s="201" t="s">
        <v>150</v>
      </c>
      <c r="AU93" s="201" t="s">
        <v>21</v>
      </c>
      <c r="AV93" s="13" t="s">
        <v>89</v>
      </c>
      <c r="AW93" s="13" t="s">
        <v>41</v>
      </c>
      <c r="AX93" s="13" t="s">
        <v>80</v>
      </c>
      <c r="AY93" s="201" t="s">
        <v>138</v>
      </c>
    </row>
    <row r="94" spans="1:65" s="13" customFormat="1" ht="11.25">
      <c r="B94" s="190"/>
      <c r="C94" s="191"/>
      <c r="D94" s="192" t="s">
        <v>150</v>
      </c>
      <c r="E94" s="193" t="s">
        <v>39</v>
      </c>
      <c r="F94" s="194" t="s">
        <v>837</v>
      </c>
      <c r="G94" s="191"/>
      <c r="H94" s="195">
        <v>20</v>
      </c>
      <c r="I94" s="196"/>
      <c r="J94" s="191"/>
      <c r="K94" s="191"/>
      <c r="L94" s="197"/>
      <c r="M94" s="198"/>
      <c r="N94" s="199"/>
      <c r="O94" s="199"/>
      <c r="P94" s="199"/>
      <c r="Q94" s="199"/>
      <c r="R94" s="199"/>
      <c r="S94" s="199"/>
      <c r="T94" s="200"/>
      <c r="AT94" s="201" t="s">
        <v>150</v>
      </c>
      <c r="AU94" s="201" t="s">
        <v>21</v>
      </c>
      <c r="AV94" s="13" t="s">
        <v>89</v>
      </c>
      <c r="AW94" s="13" t="s">
        <v>41</v>
      </c>
      <c r="AX94" s="13" t="s">
        <v>80</v>
      </c>
      <c r="AY94" s="201" t="s">
        <v>138</v>
      </c>
    </row>
    <row r="95" spans="1:65" s="14" customFormat="1" ht="11.25">
      <c r="B95" s="202"/>
      <c r="C95" s="203"/>
      <c r="D95" s="192" t="s">
        <v>150</v>
      </c>
      <c r="E95" s="204" t="s">
        <v>39</v>
      </c>
      <c r="F95" s="205" t="s">
        <v>152</v>
      </c>
      <c r="G95" s="203"/>
      <c r="H95" s="206">
        <v>340</v>
      </c>
      <c r="I95" s="207"/>
      <c r="J95" s="203"/>
      <c r="K95" s="203"/>
      <c r="L95" s="208"/>
      <c r="M95" s="209"/>
      <c r="N95" s="210"/>
      <c r="O95" s="210"/>
      <c r="P95" s="210"/>
      <c r="Q95" s="210"/>
      <c r="R95" s="210"/>
      <c r="S95" s="210"/>
      <c r="T95" s="211"/>
      <c r="AT95" s="212" t="s">
        <v>150</v>
      </c>
      <c r="AU95" s="212" t="s">
        <v>21</v>
      </c>
      <c r="AV95" s="14" t="s">
        <v>139</v>
      </c>
      <c r="AW95" s="14" t="s">
        <v>41</v>
      </c>
      <c r="AX95" s="14" t="s">
        <v>21</v>
      </c>
      <c r="AY95" s="212" t="s">
        <v>138</v>
      </c>
    </row>
    <row r="96" spans="1:65" s="2" customFormat="1" ht="16.5" customHeight="1">
      <c r="A96" s="36"/>
      <c r="B96" s="37"/>
      <c r="C96" s="176" t="s">
        <v>139</v>
      </c>
      <c r="D96" s="176" t="s">
        <v>141</v>
      </c>
      <c r="E96" s="177" t="s">
        <v>849</v>
      </c>
      <c r="F96" s="178" t="s">
        <v>850</v>
      </c>
      <c r="G96" s="179" t="s">
        <v>184</v>
      </c>
      <c r="H96" s="180">
        <v>14</v>
      </c>
      <c r="I96" s="181"/>
      <c r="J96" s="182">
        <f t="shared" ref="J96:J121" si="0">ROUND(I96*H96,2)</f>
        <v>0</v>
      </c>
      <c r="K96" s="183"/>
      <c r="L96" s="41"/>
      <c r="M96" s="184" t="s">
        <v>39</v>
      </c>
      <c r="N96" s="185" t="s">
        <v>51</v>
      </c>
      <c r="O96" s="66"/>
      <c r="P96" s="186">
        <f t="shared" ref="P96:P121" si="1">O96*H96</f>
        <v>0</v>
      </c>
      <c r="Q96" s="186">
        <v>0</v>
      </c>
      <c r="R96" s="186">
        <f t="shared" ref="R96:R121" si="2">Q96*H96</f>
        <v>0</v>
      </c>
      <c r="S96" s="186">
        <v>0</v>
      </c>
      <c r="T96" s="187">
        <f t="shared" ref="T96:T121" si="3">S96*H96</f>
        <v>0</v>
      </c>
      <c r="U96" s="36"/>
      <c r="V96" s="36"/>
      <c r="W96" s="36"/>
      <c r="X96" s="36"/>
      <c r="Y96" s="36"/>
      <c r="Z96" s="36"/>
      <c r="AA96" s="36"/>
      <c r="AB96" s="36"/>
      <c r="AC96" s="36"/>
      <c r="AD96" s="36"/>
      <c r="AE96" s="36"/>
      <c r="AR96" s="188" t="s">
        <v>493</v>
      </c>
      <c r="AT96" s="188" t="s">
        <v>141</v>
      </c>
      <c r="AU96" s="188" t="s">
        <v>21</v>
      </c>
      <c r="AY96" s="18" t="s">
        <v>138</v>
      </c>
      <c r="BE96" s="189">
        <f t="shared" ref="BE96:BE121" si="4">IF(N96="základní",J96,0)</f>
        <v>0</v>
      </c>
      <c r="BF96" s="189">
        <f t="shared" ref="BF96:BF121" si="5">IF(N96="snížená",J96,0)</f>
        <v>0</v>
      </c>
      <c r="BG96" s="189">
        <f t="shared" ref="BG96:BG121" si="6">IF(N96="zákl. přenesená",J96,0)</f>
        <v>0</v>
      </c>
      <c r="BH96" s="189">
        <f t="shared" ref="BH96:BH121" si="7">IF(N96="sníž. přenesená",J96,0)</f>
        <v>0</v>
      </c>
      <c r="BI96" s="189">
        <f t="shared" ref="BI96:BI121" si="8">IF(N96="nulová",J96,0)</f>
        <v>0</v>
      </c>
      <c r="BJ96" s="18" t="s">
        <v>21</v>
      </c>
      <c r="BK96" s="189">
        <f t="shared" ref="BK96:BK121" si="9">ROUND(I96*H96,2)</f>
        <v>0</v>
      </c>
      <c r="BL96" s="18" t="s">
        <v>493</v>
      </c>
      <c r="BM96" s="188" t="s">
        <v>851</v>
      </c>
    </row>
    <row r="97" spans="1:65" s="2" customFormat="1" ht="16.5" customHeight="1">
      <c r="A97" s="36"/>
      <c r="B97" s="37"/>
      <c r="C97" s="176" t="s">
        <v>163</v>
      </c>
      <c r="D97" s="176" t="s">
        <v>141</v>
      </c>
      <c r="E97" s="177" t="s">
        <v>852</v>
      </c>
      <c r="F97" s="178" t="s">
        <v>853</v>
      </c>
      <c r="G97" s="179" t="s">
        <v>184</v>
      </c>
      <c r="H97" s="180">
        <v>15</v>
      </c>
      <c r="I97" s="181"/>
      <c r="J97" s="182">
        <f t="shared" si="0"/>
        <v>0</v>
      </c>
      <c r="K97" s="183"/>
      <c r="L97" s="41"/>
      <c r="M97" s="184" t="s">
        <v>39</v>
      </c>
      <c r="N97" s="185" t="s">
        <v>51</v>
      </c>
      <c r="O97" s="66"/>
      <c r="P97" s="186">
        <f t="shared" si="1"/>
        <v>0</v>
      </c>
      <c r="Q97" s="186">
        <v>0</v>
      </c>
      <c r="R97" s="186">
        <f t="shared" si="2"/>
        <v>0</v>
      </c>
      <c r="S97" s="186">
        <v>0</v>
      </c>
      <c r="T97" s="187">
        <f t="shared" si="3"/>
        <v>0</v>
      </c>
      <c r="U97" s="36"/>
      <c r="V97" s="36"/>
      <c r="W97" s="36"/>
      <c r="X97" s="36"/>
      <c r="Y97" s="36"/>
      <c r="Z97" s="36"/>
      <c r="AA97" s="36"/>
      <c r="AB97" s="36"/>
      <c r="AC97" s="36"/>
      <c r="AD97" s="36"/>
      <c r="AE97" s="36"/>
      <c r="AR97" s="188" t="s">
        <v>493</v>
      </c>
      <c r="AT97" s="188" t="s">
        <v>141</v>
      </c>
      <c r="AU97" s="188" t="s">
        <v>21</v>
      </c>
      <c r="AY97" s="18" t="s">
        <v>138</v>
      </c>
      <c r="BE97" s="189">
        <f t="shared" si="4"/>
        <v>0</v>
      </c>
      <c r="BF97" s="189">
        <f t="shared" si="5"/>
        <v>0</v>
      </c>
      <c r="BG97" s="189">
        <f t="shared" si="6"/>
        <v>0</v>
      </c>
      <c r="BH97" s="189">
        <f t="shared" si="7"/>
        <v>0</v>
      </c>
      <c r="BI97" s="189">
        <f t="shared" si="8"/>
        <v>0</v>
      </c>
      <c r="BJ97" s="18" t="s">
        <v>21</v>
      </c>
      <c r="BK97" s="189">
        <f t="shared" si="9"/>
        <v>0</v>
      </c>
      <c r="BL97" s="18" t="s">
        <v>493</v>
      </c>
      <c r="BM97" s="188" t="s">
        <v>854</v>
      </c>
    </row>
    <row r="98" spans="1:65" s="2" customFormat="1" ht="16.5" customHeight="1">
      <c r="A98" s="36"/>
      <c r="B98" s="37"/>
      <c r="C98" s="176" t="s">
        <v>169</v>
      </c>
      <c r="D98" s="176" t="s">
        <v>141</v>
      </c>
      <c r="E98" s="177" t="s">
        <v>855</v>
      </c>
      <c r="F98" s="178" t="s">
        <v>856</v>
      </c>
      <c r="G98" s="179" t="s">
        <v>184</v>
      </c>
      <c r="H98" s="180">
        <v>15</v>
      </c>
      <c r="I98" s="181"/>
      <c r="J98" s="182">
        <f t="shared" si="0"/>
        <v>0</v>
      </c>
      <c r="K98" s="183"/>
      <c r="L98" s="41"/>
      <c r="M98" s="184" t="s">
        <v>39</v>
      </c>
      <c r="N98" s="185" t="s">
        <v>51</v>
      </c>
      <c r="O98" s="66"/>
      <c r="P98" s="186">
        <f t="shared" si="1"/>
        <v>0</v>
      </c>
      <c r="Q98" s="186">
        <v>0</v>
      </c>
      <c r="R98" s="186">
        <f t="shared" si="2"/>
        <v>0</v>
      </c>
      <c r="S98" s="186">
        <v>0</v>
      </c>
      <c r="T98" s="187">
        <f t="shared" si="3"/>
        <v>0</v>
      </c>
      <c r="U98" s="36"/>
      <c r="V98" s="36"/>
      <c r="W98" s="36"/>
      <c r="X98" s="36"/>
      <c r="Y98" s="36"/>
      <c r="Z98" s="36"/>
      <c r="AA98" s="36"/>
      <c r="AB98" s="36"/>
      <c r="AC98" s="36"/>
      <c r="AD98" s="36"/>
      <c r="AE98" s="36"/>
      <c r="AR98" s="188" t="s">
        <v>493</v>
      </c>
      <c r="AT98" s="188" t="s">
        <v>141</v>
      </c>
      <c r="AU98" s="188" t="s">
        <v>21</v>
      </c>
      <c r="AY98" s="18" t="s">
        <v>138</v>
      </c>
      <c r="BE98" s="189">
        <f t="shared" si="4"/>
        <v>0</v>
      </c>
      <c r="BF98" s="189">
        <f t="shared" si="5"/>
        <v>0</v>
      </c>
      <c r="BG98" s="189">
        <f t="shared" si="6"/>
        <v>0</v>
      </c>
      <c r="BH98" s="189">
        <f t="shared" si="7"/>
        <v>0</v>
      </c>
      <c r="BI98" s="189">
        <f t="shared" si="8"/>
        <v>0</v>
      </c>
      <c r="BJ98" s="18" t="s">
        <v>21</v>
      </c>
      <c r="BK98" s="189">
        <f t="shared" si="9"/>
        <v>0</v>
      </c>
      <c r="BL98" s="18" t="s">
        <v>493</v>
      </c>
      <c r="BM98" s="188" t="s">
        <v>857</v>
      </c>
    </row>
    <row r="99" spans="1:65" s="2" customFormat="1" ht="16.5" customHeight="1">
      <c r="A99" s="36"/>
      <c r="B99" s="37"/>
      <c r="C99" s="176" t="s">
        <v>173</v>
      </c>
      <c r="D99" s="176" t="s">
        <v>141</v>
      </c>
      <c r="E99" s="177" t="s">
        <v>858</v>
      </c>
      <c r="F99" s="178" t="s">
        <v>859</v>
      </c>
      <c r="G99" s="179" t="s">
        <v>184</v>
      </c>
      <c r="H99" s="180">
        <v>22</v>
      </c>
      <c r="I99" s="181"/>
      <c r="J99" s="182">
        <f t="shared" si="0"/>
        <v>0</v>
      </c>
      <c r="K99" s="183"/>
      <c r="L99" s="41"/>
      <c r="M99" s="184" t="s">
        <v>39</v>
      </c>
      <c r="N99" s="185" t="s">
        <v>51</v>
      </c>
      <c r="O99" s="66"/>
      <c r="P99" s="186">
        <f t="shared" si="1"/>
        <v>0</v>
      </c>
      <c r="Q99" s="186">
        <v>0</v>
      </c>
      <c r="R99" s="186">
        <f t="shared" si="2"/>
        <v>0</v>
      </c>
      <c r="S99" s="186">
        <v>0</v>
      </c>
      <c r="T99" s="187">
        <f t="shared" si="3"/>
        <v>0</v>
      </c>
      <c r="U99" s="36"/>
      <c r="V99" s="36"/>
      <c r="W99" s="36"/>
      <c r="X99" s="36"/>
      <c r="Y99" s="36"/>
      <c r="Z99" s="36"/>
      <c r="AA99" s="36"/>
      <c r="AB99" s="36"/>
      <c r="AC99" s="36"/>
      <c r="AD99" s="36"/>
      <c r="AE99" s="36"/>
      <c r="AR99" s="188" t="s">
        <v>493</v>
      </c>
      <c r="AT99" s="188" t="s">
        <v>141</v>
      </c>
      <c r="AU99" s="188" t="s">
        <v>21</v>
      </c>
      <c r="AY99" s="18" t="s">
        <v>138</v>
      </c>
      <c r="BE99" s="189">
        <f t="shared" si="4"/>
        <v>0</v>
      </c>
      <c r="BF99" s="189">
        <f t="shared" si="5"/>
        <v>0</v>
      </c>
      <c r="BG99" s="189">
        <f t="shared" si="6"/>
        <v>0</v>
      </c>
      <c r="BH99" s="189">
        <f t="shared" si="7"/>
        <v>0</v>
      </c>
      <c r="BI99" s="189">
        <f t="shared" si="8"/>
        <v>0</v>
      </c>
      <c r="BJ99" s="18" t="s">
        <v>21</v>
      </c>
      <c r="BK99" s="189">
        <f t="shared" si="9"/>
        <v>0</v>
      </c>
      <c r="BL99" s="18" t="s">
        <v>493</v>
      </c>
      <c r="BM99" s="188" t="s">
        <v>860</v>
      </c>
    </row>
    <row r="100" spans="1:65" s="2" customFormat="1" ht="16.5" customHeight="1">
      <c r="A100" s="36"/>
      <c r="B100" s="37"/>
      <c r="C100" s="176" t="s">
        <v>181</v>
      </c>
      <c r="D100" s="176" t="s">
        <v>141</v>
      </c>
      <c r="E100" s="177" t="s">
        <v>861</v>
      </c>
      <c r="F100" s="178" t="s">
        <v>862</v>
      </c>
      <c r="G100" s="179" t="s">
        <v>184</v>
      </c>
      <c r="H100" s="180">
        <v>14</v>
      </c>
      <c r="I100" s="181"/>
      <c r="J100" s="182">
        <f t="shared" si="0"/>
        <v>0</v>
      </c>
      <c r="K100" s="183"/>
      <c r="L100" s="41"/>
      <c r="M100" s="184" t="s">
        <v>39</v>
      </c>
      <c r="N100" s="185" t="s">
        <v>51</v>
      </c>
      <c r="O100" s="66"/>
      <c r="P100" s="186">
        <f t="shared" si="1"/>
        <v>0</v>
      </c>
      <c r="Q100" s="186">
        <v>0</v>
      </c>
      <c r="R100" s="186">
        <f t="shared" si="2"/>
        <v>0</v>
      </c>
      <c r="S100" s="186">
        <v>0</v>
      </c>
      <c r="T100" s="187">
        <f t="shared" si="3"/>
        <v>0</v>
      </c>
      <c r="U100" s="36"/>
      <c r="V100" s="36"/>
      <c r="W100" s="36"/>
      <c r="X100" s="36"/>
      <c r="Y100" s="36"/>
      <c r="Z100" s="36"/>
      <c r="AA100" s="36"/>
      <c r="AB100" s="36"/>
      <c r="AC100" s="36"/>
      <c r="AD100" s="36"/>
      <c r="AE100" s="36"/>
      <c r="AR100" s="188" t="s">
        <v>493</v>
      </c>
      <c r="AT100" s="188" t="s">
        <v>141</v>
      </c>
      <c r="AU100" s="188" t="s">
        <v>21</v>
      </c>
      <c r="AY100" s="18" t="s">
        <v>138</v>
      </c>
      <c r="BE100" s="189">
        <f t="shared" si="4"/>
        <v>0</v>
      </c>
      <c r="BF100" s="189">
        <f t="shared" si="5"/>
        <v>0</v>
      </c>
      <c r="BG100" s="189">
        <f t="shared" si="6"/>
        <v>0</v>
      </c>
      <c r="BH100" s="189">
        <f t="shared" si="7"/>
        <v>0</v>
      </c>
      <c r="BI100" s="189">
        <f t="shared" si="8"/>
        <v>0</v>
      </c>
      <c r="BJ100" s="18" t="s">
        <v>21</v>
      </c>
      <c r="BK100" s="189">
        <f t="shared" si="9"/>
        <v>0</v>
      </c>
      <c r="BL100" s="18" t="s">
        <v>493</v>
      </c>
      <c r="BM100" s="188" t="s">
        <v>863</v>
      </c>
    </row>
    <row r="101" spans="1:65" s="2" customFormat="1" ht="16.5" customHeight="1">
      <c r="A101" s="36"/>
      <c r="B101" s="37"/>
      <c r="C101" s="176" t="s">
        <v>161</v>
      </c>
      <c r="D101" s="176" t="s">
        <v>141</v>
      </c>
      <c r="E101" s="177" t="s">
        <v>864</v>
      </c>
      <c r="F101" s="178" t="s">
        <v>865</v>
      </c>
      <c r="G101" s="179" t="s">
        <v>184</v>
      </c>
      <c r="H101" s="180">
        <v>126</v>
      </c>
      <c r="I101" s="181"/>
      <c r="J101" s="182">
        <f t="shared" si="0"/>
        <v>0</v>
      </c>
      <c r="K101" s="183"/>
      <c r="L101" s="41"/>
      <c r="M101" s="184" t="s">
        <v>39</v>
      </c>
      <c r="N101" s="185" t="s">
        <v>51</v>
      </c>
      <c r="O101" s="66"/>
      <c r="P101" s="186">
        <f t="shared" si="1"/>
        <v>0</v>
      </c>
      <c r="Q101" s="186">
        <v>0</v>
      </c>
      <c r="R101" s="186">
        <f t="shared" si="2"/>
        <v>0</v>
      </c>
      <c r="S101" s="186">
        <v>0</v>
      </c>
      <c r="T101" s="187">
        <f t="shared" si="3"/>
        <v>0</v>
      </c>
      <c r="U101" s="36"/>
      <c r="V101" s="36"/>
      <c r="W101" s="36"/>
      <c r="X101" s="36"/>
      <c r="Y101" s="36"/>
      <c r="Z101" s="36"/>
      <c r="AA101" s="36"/>
      <c r="AB101" s="36"/>
      <c r="AC101" s="36"/>
      <c r="AD101" s="36"/>
      <c r="AE101" s="36"/>
      <c r="AR101" s="188" t="s">
        <v>493</v>
      </c>
      <c r="AT101" s="188" t="s">
        <v>141</v>
      </c>
      <c r="AU101" s="188" t="s">
        <v>21</v>
      </c>
      <c r="AY101" s="18" t="s">
        <v>138</v>
      </c>
      <c r="BE101" s="189">
        <f t="shared" si="4"/>
        <v>0</v>
      </c>
      <c r="BF101" s="189">
        <f t="shared" si="5"/>
        <v>0</v>
      </c>
      <c r="BG101" s="189">
        <f t="shared" si="6"/>
        <v>0</v>
      </c>
      <c r="BH101" s="189">
        <f t="shared" si="7"/>
        <v>0</v>
      </c>
      <c r="BI101" s="189">
        <f t="shared" si="8"/>
        <v>0</v>
      </c>
      <c r="BJ101" s="18" t="s">
        <v>21</v>
      </c>
      <c r="BK101" s="189">
        <f t="shared" si="9"/>
        <v>0</v>
      </c>
      <c r="BL101" s="18" t="s">
        <v>493</v>
      </c>
      <c r="BM101" s="188" t="s">
        <v>866</v>
      </c>
    </row>
    <row r="102" spans="1:65" s="2" customFormat="1" ht="16.5" customHeight="1">
      <c r="A102" s="36"/>
      <c r="B102" s="37"/>
      <c r="C102" s="176" t="s">
        <v>190</v>
      </c>
      <c r="D102" s="176" t="s">
        <v>141</v>
      </c>
      <c r="E102" s="177" t="s">
        <v>867</v>
      </c>
      <c r="F102" s="178" t="s">
        <v>868</v>
      </c>
      <c r="G102" s="179" t="s">
        <v>184</v>
      </c>
      <c r="H102" s="180">
        <v>525</v>
      </c>
      <c r="I102" s="181"/>
      <c r="J102" s="182">
        <f t="shared" si="0"/>
        <v>0</v>
      </c>
      <c r="K102" s="183"/>
      <c r="L102" s="41"/>
      <c r="M102" s="184" t="s">
        <v>39</v>
      </c>
      <c r="N102" s="185" t="s">
        <v>51</v>
      </c>
      <c r="O102" s="66"/>
      <c r="P102" s="186">
        <f t="shared" si="1"/>
        <v>0</v>
      </c>
      <c r="Q102" s="186">
        <v>0</v>
      </c>
      <c r="R102" s="186">
        <f t="shared" si="2"/>
        <v>0</v>
      </c>
      <c r="S102" s="186">
        <v>0</v>
      </c>
      <c r="T102" s="187">
        <f t="shared" si="3"/>
        <v>0</v>
      </c>
      <c r="U102" s="36"/>
      <c r="V102" s="36"/>
      <c r="W102" s="36"/>
      <c r="X102" s="36"/>
      <c r="Y102" s="36"/>
      <c r="Z102" s="36"/>
      <c r="AA102" s="36"/>
      <c r="AB102" s="36"/>
      <c r="AC102" s="36"/>
      <c r="AD102" s="36"/>
      <c r="AE102" s="36"/>
      <c r="AR102" s="188" t="s">
        <v>493</v>
      </c>
      <c r="AT102" s="188" t="s">
        <v>141</v>
      </c>
      <c r="AU102" s="188" t="s">
        <v>21</v>
      </c>
      <c r="AY102" s="18" t="s">
        <v>138</v>
      </c>
      <c r="BE102" s="189">
        <f t="shared" si="4"/>
        <v>0</v>
      </c>
      <c r="BF102" s="189">
        <f t="shared" si="5"/>
        <v>0</v>
      </c>
      <c r="BG102" s="189">
        <f t="shared" si="6"/>
        <v>0</v>
      </c>
      <c r="BH102" s="189">
        <f t="shared" si="7"/>
        <v>0</v>
      </c>
      <c r="BI102" s="189">
        <f t="shared" si="8"/>
        <v>0</v>
      </c>
      <c r="BJ102" s="18" t="s">
        <v>21</v>
      </c>
      <c r="BK102" s="189">
        <f t="shared" si="9"/>
        <v>0</v>
      </c>
      <c r="BL102" s="18" t="s">
        <v>493</v>
      </c>
      <c r="BM102" s="188" t="s">
        <v>869</v>
      </c>
    </row>
    <row r="103" spans="1:65" s="2" customFormat="1" ht="16.5" customHeight="1">
      <c r="A103" s="36"/>
      <c r="B103" s="37"/>
      <c r="C103" s="176" t="s">
        <v>194</v>
      </c>
      <c r="D103" s="176" t="s">
        <v>141</v>
      </c>
      <c r="E103" s="177" t="s">
        <v>870</v>
      </c>
      <c r="F103" s="178" t="s">
        <v>871</v>
      </c>
      <c r="G103" s="179" t="s">
        <v>184</v>
      </c>
      <c r="H103" s="180">
        <v>14</v>
      </c>
      <c r="I103" s="181"/>
      <c r="J103" s="182">
        <f t="shared" si="0"/>
        <v>0</v>
      </c>
      <c r="K103" s="183"/>
      <c r="L103" s="41"/>
      <c r="M103" s="184" t="s">
        <v>39</v>
      </c>
      <c r="N103" s="185" t="s">
        <v>51</v>
      </c>
      <c r="O103" s="66"/>
      <c r="P103" s="186">
        <f t="shared" si="1"/>
        <v>0</v>
      </c>
      <c r="Q103" s="186">
        <v>0</v>
      </c>
      <c r="R103" s="186">
        <f t="shared" si="2"/>
        <v>0</v>
      </c>
      <c r="S103" s="186">
        <v>0</v>
      </c>
      <c r="T103" s="187">
        <f t="shared" si="3"/>
        <v>0</v>
      </c>
      <c r="U103" s="36"/>
      <c r="V103" s="36"/>
      <c r="W103" s="36"/>
      <c r="X103" s="36"/>
      <c r="Y103" s="36"/>
      <c r="Z103" s="36"/>
      <c r="AA103" s="36"/>
      <c r="AB103" s="36"/>
      <c r="AC103" s="36"/>
      <c r="AD103" s="36"/>
      <c r="AE103" s="36"/>
      <c r="AR103" s="188" t="s">
        <v>493</v>
      </c>
      <c r="AT103" s="188" t="s">
        <v>141</v>
      </c>
      <c r="AU103" s="188" t="s">
        <v>21</v>
      </c>
      <c r="AY103" s="18" t="s">
        <v>138</v>
      </c>
      <c r="BE103" s="189">
        <f t="shared" si="4"/>
        <v>0</v>
      </c>
      <c r="BF103" s="189">
        <f t="shared" si="5"/>
        <v>0</v>
      </c>
      <c r="BG103" s="189">
        <f t="shared" si="6"/>
        <v>0</v>
      </c>
      <c r="BH103" s="189">
        <f t="shared" si="7"/>
        <v>0</v>
      </c>
      <c r="BI103" s="189">
        <f t="shared" si="8"/>
        <v>0</v>
      </c>
      <c r="BJ103" s="18" t="s">
        <v>21</v>
      </c>
      <c r="BK103" s="189">
        <f t="shared" si="9"/>
        <v>0</v>
      </c>
      <c r="BL103" s="18" t="s">
        <v>493</v>
      </c>
      <c r="BM103" s="188" t="s">
        <v>872</v>
      </c>
    </row>
    <row r="104" spans="1:65" s="2" customFormat="1" ht="16.5" customHeight="1">
      <c r="A104" s="36"/>
      <c r="B104" s="37"/>
      <c r="C104" s="176" t="s">
        <v>200</v>
      </c>
      <c r="D104" s="176" t="s">
        <v>141</v>
      </c>
      <c r="E104" s="177" t="s">
        <v>873</v>
      </c>
      <c r="F104" s="178" t="s">
        <v>874</v>
      </c>
      <c r="G104" s="179" t="s">
        <v>184</v>
      </c>
      <c r="H104" s="180">
        <v>28</v>
      </c>
      <c r="I104" s="181"/>
      <c r="J104" s="182">
        <f t="shared" si="0"/>
        <v>0</v>
      </c>
      <c r="K104" s="183"/>
      <c r="L104" s="41"/>
      <c r="M104" s="184" t="s">
        <v>39</v>
      </c>
      <c r="N104" s="185" t="s">
        <v>51</v>
      </c>
      <c r="O104" s="66"/>
      <c r="P104" s="186">
        <f t="shared" si="1"/>
        <v>0</v>
      </c>
      <c r="Q104" s="186">
        <v>0</v>
      </c>
      <c r="R104" s="186">
        <f t="shared" si="2"/>
        <v>0</v>
      </c>
      <c r="S104" s="186">
        <v>0</v>
      </c>
      <c r="T104" s="187">
        <f t="shared" si="3"/>
        <v>0</v>
      </c>
      <c r="U104" s="36"/>
      <c r="V104" s="36"/>
      <c r="W104" s="36"/>
      <c r="X104" s="36"/>
      <c r="Y104" s="36"/>
      <c r="Z104" s="36"/>
      <c r="AA104" s="36"/>
      <c r="AB104" s="36"/>
      <c r="AC104" s="36"/>
      <c r="AD104" s="36"/>
      <c r="AE104" s="36"/>
      <c r="AR104" s="188" t="s">
        <v>493</v>
      </c>
      <c r="AT104" s="188" t="s">
        <v>141</v>
      </c>
      <c r="AU104" s="188" t="s">
        <v>21</v>
      </c>
      <c r="AY104" s="18" t="s">
        <v>138</v>
      </c>
      <c r="BE104" s="189">
        <f t="shared" si="4"/>
        <v>0</v>
      </c>
      <c r="BF104" s="189">
        <f t="shared" si="5"/>
        <v>0</v>
      </c>
      <c r="BG104" s="189">
        <f t="shared" si="6"/>
        <v>0</v>
      </c>
      <c r="BH104" s="189">
        <f t="shared" si="7"/>
        <v>0</v>
      </c>
      <c r="BI104" s="189">
        <f t="shared" si="8"/>
        <v>0</v>
      </c>
      <c r="BJ104" s="18" t="s">
        <v>21</v>
      </c>
      <c r="BK104" s="189">
        <f t="shared" si="9"/>
        <v>0</v>
      </c>
      <c r="BL104" s="18" t="s">
        <v>493</v>
      </c>
      <c r="BM104" s="188" t="s">
        <v>875</v>
      </c>
    </row>
    <row r="105" spans="1:65" s="2" customFormat="1" ht="16.5" customHeight="1">
      <c r="A105" s="36"/>
      <c r="B105" s="37"/>
      <c r="C105" s="176" t="s">
        <v>205</v>
      </c>
      <c r="D105" s="176" t="s">
        <v>141</v>
      </c>
      <c r="E105" s="177" t="s">
        <v>876</v>
      </c>
      <c r="F105" s="178" t="s">
        <v>877</v>
      </c>
      <c r="G105" s="179" t="s">
        <v>184</v>
      </c>
      <c r="H105" s="180">
        <v>14</v>
      </c>
      <c r="I105" s="181"/>
      <c r="J105" s="182">
        <f t="shared" si="0"/>
        <v>0</v>
      </c>
      <c r="K105" s="183"/>
      <c r="L105" s="41"/>
      <c r="M105" s="184" t="s">
        <v>39</v>
      </c>
      <c r="N105" s="185" t="s">
        <v>51</v>
      </c>
      <c r="O105" s="66"/>
      <c r="P105" s="186">
        <f t="shared" si="1"/>
        <v>0</v>
      </c>
      <c r="Q105" s="186">
        <v>0</v>
      </c>
      <c r="R105" s="186">
        <f t="shared" si="2"/>
        <v>0</v>
      </c>
      <c r="S105" s="186">
        <v>0</v>
      </c>
      <c r="T105" s="187">
        <f t="shared" si="3"/>
        <v>0</v>
      </c>
      <c r="U105" s="36"/>
      <c r="V105" s="36"/>
      <c r="W105" s="36"/>
      <c r="X105" s="36"/>
      <c r="Y105" s="36"/>
      <c r="Z105" s="36"/>
      <c r="AA105" s="36"/>
      <c r="AB105" s="36"/>
      <c r="AC105" s="36"/>
      <c r="AD105" s="36"/>
      <c r="AE105" s="36"/>
      <c r="AR105" s="188" t="s">
        <v>493</v>
      </c>
      <c r="AT105" s="188" t="s">
        <v>141</v>
      </c>
      <c r="AU105" s="188" t="s">
        <v>21</v>
      </c>
      <c r="AY105" s="18" t="s">
        <v>138</v>
      </c>
      <c r="BE105" s="189">
        <f t="shared" si="4"/>
        <v>0</v>
      </c>
      <c r="BF105" s="189">
        <f t="shared" si="5"/>
        <v>0</v>
      </c>
      <c r="BG105" s="189">
        <f t="shared" si="6"/>
        <v>0</v>
      </c>
      <c r="BH105" s="189">
        <f t="shared" si="7"/>
        <v>0</v>
      </c>
      <c r="BI105" s="189">
        <f t="shared" si="8"/>
        <v>0</v>
      </c>
      <c r="BJ105" s="18" t="s">
        <v>21</v>
      </c>
      <c r="BK105" s="189">
        <f t="shared" si="9"/>
        <v>0</v>
      </c>
      <c r="BL105" s="18" t="s">
        <v>493</v>
      </c>
      <c r="BM105" s="188" t="s">
        <v>878</v>
      </c>
    </row>
    <row r="106" spans="1:65" s="2" customFormat="1" ht="16.5" customHeight="1">
      <c r="A106" s="36"/>
      <c r="B106" s="37"/>
      <c r="C106" s="176" t="s">
        <v>209</v>
      </c>
      <c r="D106" s="176" t="s">
        <v>141</v>
      </c>
      <c r="E106" s="177" t="s">
        <v>879</v>
      </c>
      <c r="F106" s="178" t="s">
        <v>880</v>
      </c>
      <c r="G106" s="179" t="s">
        <v>184</v>
      </c>
      <c r="H106" s="180">
        <v>14</v>
      </c>
      <c r="I106" s="181"/>
      <c r="J106" s="182">
        <f t="shared" si="0"/>
        <v>0</v>
      </c>
      <c r="K106" s="183"/>
      <c r="L106" s="41"/>
      <c r="M106" s="184" t="s">
        <v>39</v>
      </c>
      <c r="N106" s="185" t="s">
        <v>51</v>
      </c>
      <c r="O106" s="66"/>
      <c r="P106" s="186">
        <f t="shared" si="1"/>
        <v>0</v>
      </c>
      <c r="Q106" s="186">
        <v>0</v>
      </c>
      <c r="R106" s="186">
        <f t="shared" si="2"/>
        <v>0</v>
      </c>
      <c r="S106" s="186">
        <v>0</v>
      </c>
      <c r="T106" s="187">
        <f t="shared" si="3"/>
        <v>0</v>
      </c>
      <c r="U106" s="36"/>
      <c r="V106" s="36"/>
      <c r="W106" s="36"/>
      <c r="X106" s="36"/>
      <c r="Y106" s="36"/>
      <c r="Z106" s="36"/>
      <c r="AA106" s="36"/>
      <c r="AB106" s="36"/>
      <c r="AC106" s="36"/>
      <c r="AD106" s="36"/>
      <c r="AE106" s="36"/>
      <c r="AR106" s="188" t="s">
        <v>493</v>
      </c>
      <c r="AT106" s="188" t="s">
        <v>141</v>
      </c>
      <c r="AU106" s="188" t="s">
        <v>21</v>
      </c>
      <c r="AY106" s="18" t="s">
        <v>138</v>
      </c>
      <c r="BE106" s="189">
        <f t="shared" si="4"/>
        <v>0</v>
      </c>
      <c r="BF106" s="189">
        <f t="shared" si="5"/>
        <v>0</v>
      </c>
      <c r="BG106" s="189">
        <f t="shared" si="6"/>
        <v>0</v>
      </c>
      <c r="BH106" s="189">
        <f t="shared" si="7"/>
        <v>0</v>
      </c>
      <c r="BI106" s="189">
        <f t="shared" si="8"/>
        <v>0</v>
      </c>
      <c r="BJ106" s="18" t="s">
        <v>21</v>
      </c>
      <c r="BK106" s="189">
        <f t="shared" si="9"/>
        <v>0</v>
      </c>
      <c r="BL106" s="18" t="s">
        <v>493</v>
      </c>
      <c r="BM106" s="188" t="s">
        <v>881</v>
      </c>
    </row>
    <row r="107" spans="1:65" s="2" customFormat="1" ht="16.5" customHeight="1">
      <c r="A107" s="36"/>
      <c r="B107" s="37"/>
      <c r="C107" s="176" t="s">
        <v>8</v>
      </c>
      <c r="D107" s="176" t="s">
        <v>141</v>
      </c>
      <c r="E107" s="177" t="s">
        <v>882</v>
      </c>
      <c r="F107" s="178" t="s">
        <v>883</v>
      </c>
      <c r="G107" s="179" t="s">
        <v>184</v>
      </c>
      <c r="H107" s="180">
        <v>12</v>
      </c>
      <c r="I107" s="181"/>
      <c r="J107" s="182">
        <f t="shared" si="0"/>
        <v>0</v>
      </c>
      <c r="K107" s="183"/>
      <c r="L107" s="41"/>
      <c r="M107" s="184" t="s">
        <v>39</v>
      </c>
      <c r="N107" s="185" t="s">
        <v>51</v>
      </c>
      <c r="O107" s="66"/>
      <c r="P107" s="186">
        <f t="shared" si="1"/>
        <v>0</v>
      </c>
      <c r="Q107" s="186">
        <v>0</v>
      </c>
      <c r="R107" s="186">
        <f t="shared" si="2"/>
        <v>0</v>
      </c>
      <c r="S107" s="186">
        <v>0</v>
      </c>
      <c r="T107" s="187">
        <f t="shared" si="3"/>
        <v>0</v>
      </c>
      <c r="U107" s="36"/>
      <c r="V107" s="36"/>
      <c r="W107" s="36"/>
      <c r="X107" s="36"/>
      <c r="Y107" s="36"/>
      <c r="Z107" s="36"/>
      <c r="AA107" s="36"/>
      <c r="AB107" s="36"/>
      <c r="AC107" s="36"/>
      <c r="AD107" s="36"/>
      <c r="AE107" s="36"/>
      <c r="AR107" s="188" t="s">
        <v>493</v>
      </c>
      <c r="AT107" s="188" t="s">
        <v>141</v>
      </c>
      <c r="AU107" s="188" t="s">
        <v>21</v>
      </c>
      <c r="AY107" s="18" t="s">
        <v>138</v>
      </c>
      <c r="BE107" s="189">
        <f t="shared" si="4"/>
        <v>0</v>
      </c>
      <c r="BF107" s="189">
        <f t="shared" si="5"/>
        <v>0</v>
      </c>
      <c r="BG107" s="189">
        <f t="shared" si="6"/>
        <v>0</v>
      </c>
      <c r="BH107" s="189">
        <f t="shared" si="7"/>
        <v>0</v>
      </c>
      <c r="BI107" s="189">
        <f t="shared" si="8"/>
        <v>0</v>
      </c>
      <c r="BJ107" s="18" t="s">
        <v>21</v>
      </c>
      <c r="BK107" s="189">
        <f t="shared" si="9"/>
        <v>0</v>
      </c>
      <c r="BL107" s="18" t="s">
        <v>493</v>
      </c>
      <c r="BM107" s="188" t="s">
        <v>884</v>
      </c>
    </row>
    <row r="108" spans="1:65" s="2" customFormat="1" ht="16.5" customHeight="1">
      <c r="A108" s="36"/>
      <c r="B108" s="37"/>
      <c r="C108" s="176" t="s">
        <v>217</v>
      </c>
      <c r="D108" s="176" t="s">
        <v>141</v>
      </c>
      <c r="E108" s="177" t="s">
        <v>885</v>
      </c>
      <c r="F108" s="178" t="s">
        <v>886</v>
      </c>
      <c r="G108" s="179" t="s">
        <v>184</v>
      </c>
      <c r="H108" s="180">
        <v>36</v>
      </c>
      <c r="I108" s="181"/>
      <c r="J108" s="182">
        <f t="shared" si="0"/>
        <v>0</v>
      </c>
      <c r="K108" s="183"/>
      <c r="L108" s="41"/>
      <c r="M108" s="184" t="s">
        <v>39</v>
      </c>
      <c r="N108" s="185" t="s">
        <v>51</v>
      </c>
      <c r="O108" s="66"/>
      <c r="P108" s="186">
        <f t="shared" si="1"/>
        <v>0</v>
      </c>
      <c r="Q108" s="186">
        <v>0</v>
      </c>
      <c r="R108" s="186">
        <f t="shared" si="2"/>
        <v>0</v>
      </c>
      <c r="S108" s="186">
        <v>0</v>
      </c>
      <c r="T108" s="187">
        <f t="shared" si="3"/>
        <v>0</v>
      </c>
      <c r="U108" s="36"/>
      <c r="V108" s="36"/>
      <c r="W108" s="36"/>
      <c r="X108" s="36"/>
      <c r="Y108" s="36"/>
      <c r="Z108" s="36"/>
      <c r="AA108" s="36"/>
      <c r="AB108" s="36"/>
      <c r="AC108" s="36"/>
      <c r="AD108" s="36"/>
      <c r="AE108" s="36"/>
      <c r="AR108" s="188" t="s">
        <v>493</v>
      </c>
      <c r="AT108" s="188" t="s">
        <v>141</v>
      </c>
      <c r="AU108" s="188" t="s">
        <v>21</v>
      </c>
      <c r="AY108" s="18" t="s">
        <v>138</v>
      </c>
      <c r="BE108" s="189">
        <f t="shared" si="4"/>
        <v>0</v>
      </c>
      <c r="BF108" s="189">
        <f t="shared" si="5"/>
        <v>0</v>
      </c>
      <c r="BG108" s="189">
        <f t="shared" si="6"/>
        <v>0</v>
      </c>
      <c r="BH108" s="189">
        <f t="shared" si="7"/>
        <v>0</v>
      </c>
      <c r="BI108" s="189">
        <f t="shared" si="8"/>
        <v>0</v>
      </c>
      <c r="BJ108" s="18" t="s">
        <v>21</v>
      </c>
      <c r="BK108" s="189">
        <f t="shared" si="9"/>
        <v>0</v>
      </c>
      <c r="BL108" s="18" t="s">
        <v>493</v>
      </c>
      <c r="BM108" s="188" t="s">
        <v>887</v>
      </c>
    </row>
    <row r="109" spans="1:65" s="2" customFormat="1" ht="16.5" customHeight="1">
      <c r="A109" s="36"/>
      <c r="B109" s="37"/>
      <c r="C109" s="176" t="s">
        <v>224</v>
      </c>
      <c r="D109" s="176" t="s">
        <v>141</v>
      </c>
      <c r="E109" s="177" t="s">
        <v>888</v>
      </c>
      <c r="F109" s="178" t="s">
        <v>889</v>
      </c>
      <c r="G109" s="179" t="s">
        <v>184</v>
      </c>
      <c r="H109" s="180">
        <v>104</v>
      </c>
      <c r="I109" s="181"/>
      <c r="J109" s="182">
        <f t="shared" si="0"/>
        <v>0</v>
      </c>
      <c r="K109" s="183"/>
      <c r="L109" s="41"/>
      <c r="M109" s="184" t="s">
        <v>39</v>
      </c>
      <c r="N109" s="185" t="s">
        <v>51</v>
      </c>
      <c r="O109" s="66"/>
      <c r="P109" s="186">
        <f t="shared" si="1"/>
        <v>0</v>
      </c>
      <c r="Q109" s="186">
        <v>0</v>
      </c>
      <c r="R109" s="186">
        <f t="shared" si="2"/>
        <v>0</v>
      </c>
      <c r="S109" s="186">
        <v>0</v>
      </c>
      <c r="T109" s="187">
        <f t="shared" si="3"/>
        <v>0</v>
      </c>
      <c r="U109" s="36"/>
      <c r="V109" s="36"/>
      <c r="W109" s="36"/>
      <c r="X109" s="36"/>
      <c r="Y109" s="36"/>
      <c r="Z109" s="36"/>
      <c r="AA109" s="36"/>
      <c r="AB109" s="36"/>
      <c r="AC109" s="36"/>
      <c r="AD109" s="36"/>
      <c r="AE109" s="36"/>
      <c r="AR109" s="188" t="s">
        <v>493</v>
      </c>
      <c r="AT109" s="188" t="s">
        <v>141</v>
      </c>
      <c r="AU109" s="188" t="s">
        <v>21</v>
      </c>
      <c r="AY109" s="18" t="s">
        <v>138</v>
      </c>
      <c r="BE109" s="189">
        <f t="shared" si="4"/>
        <v>0</v>
      </c>
      <c r="BF109" s="189">
        <f t="shared" si="5"/>
        <v>0</v>
      </c>
      <c r="BG109" s="189">
        <f t="shared" si="6"/>
        <v>0</v>
      </c>
      <c r="BH109" s="189">
        <f t="shared" si="7"/>
        <v>0</v>
      </c>
      <c r="BI109" s="189">
        <f t="shared" si="8"/>
        <v>0</v>
      </c>
      <c r="BJ109" s="18" t="s">
        <v>21</v>
      </c>
      <c r="BK109" s="189">
        <f t="shared" si="9"/>
        <v>0</v>
      </c>
      <c r="BL109" s="18" t="s">
        <v>493</v>
      </c>
      <c r="BM109" s="188" t="s">
        <v>890</v>
      </c>
    </row>
    <row r="110" spans="1:65" s="2" customFormat="1" ht="16.5" customHeight="1">
      <c r="A110" s="36"/>
      <c r="B110" s="37"/>
      <c r="C110" s="176" t="s">
        <v>228</v>
      </c>
      <c r="D110" s="176" t="s">
        <v>141</v>
      </c>
      <c r="E110" s="177" t="s">
        <v>891</v>
      </c>
      <c r="F110" s="178" t="s">
        <v>892</v>
      </c>
      <c r="G110" s="179" t="s">
        <v>184</v>
      </c>
      <c r="H110" s="180">
        <v>15</v>
      </c>
      <c r="I110" s="181"/>
      <c r="J110" s="182">
        <f t="shared" si="0"/>
        <v>0</v>
      </c>
      <c r="K110" s="183"/>
      <c r="L110" s="41"/>
      <c r="M110" s="184" t="s">
        <v>39</v>
      </c>
      <c r="N110" s="185" t="s">
        <v>51</v>
      </c>
      <c r="O110" s="66"/>
      <c r="P110" s="186">
        <f t="shared" si="1"/>
        <v>0</v>
      </c>
      <c r="Q110" s="186">
        <v>0</v>
      </c>
      <c r="R110" s="186">
        <f t="shared" si="2"/>
        <v>0</v>
      </c>
      <c r="S110" s="186">
        <v>0</v>
      </c>
      <c r="T110" s="187">
        <f t="shared" si="3"/>
        <v>0</v>
      </c>
      <c r="U110" s="36"/>
      <c r="V110" s="36"/>
      <c r="W110" s="36"/>
      <c r="X110" s="36"/>
      <c r="Y110" s="36"/>
      <c r="Z110" s="36"/>
      <c r="AA110" s="36"/>
      <c r="AB110" s="36"/>
      <c r="AC110" s="36"/>
      <c r="AD110" s="36"/>
      <c r="AE110" s="36"/>
      <c r="AR110" s="188" t="s">
        <v>493</v>
      </c>
      <c r="AT110" s="188" t="s">
        <v>141</v>
      </c>
      <c r="AU110" s="188" t="s">
        <v>21</v>
      </c>
      <c r="AY110" s="18" t="s">
        <v>138</v>
      </c>
      <c r="BE110" s="189">
        <f t="shared" si="4"/>
        <v>0</v>
      </c>
      <c r="BF110" s="189">
        <f t="shared" si="5"/>
        <v>0</v>
      </c>
      <c r="BG110" s="189">
        <f t="shared" si="6"/>
        <v>0</v>
      </c>
      <c r="BH110" s="189">
        <f t="shared" si="7"/>
        <v>0</v>
      </c>
      <c r="BI110" s="189">
        <f t="shared" si="8"/>
        <v>0</v>
      </c>
      <c r="BJ110" s="18" t="s">
        <v>21</v>
      </c>
      <c r="BK110" s="189">
        <f t="shared" si="9"/>
        <v>0</v>
      </c>
      <c r="BL110" s="18" t="s">
        <v>493</v>
      </c>
      <c r="BM110" s="188" t="s">
        <v>893</v>
      </c>
    </row>
    <row r="111" spans="1:65" s="2" customFormat="1" ht="16.5" customHeight="1">
      <c r="A111" s="36"/>
      <c r="B111" s="37"/>
      <c r="C111" s="176" t="s">
        <v>237</v>
      </c>
      <c r="D111" s="176" t="s">
        <v>141</v>
      </c>
      <c r="E111" s="177" t="s">
        <v>894</v>
      </c>
      <c r="F111" s="178" t="s">
        <v>895</v>
      </c>
      <c r="G111" s="179" t="s">
        <v>184</v>
      </c>
      <c r="H111" s="180">
        <v>14</v>
      </c>
      <c r="I111" s="181"/>
      <c r="J111" s="182">
        <f t="shared" si="0"/>
        <v>0</v>
      </c>
      <c r="K111" s="183"/>
      <c r="L111" s="41"/>
      <c r="M111" s="184" t="s">
        <v>39</v>
      </c>
      <c r="N111" s="185" t="s">
        <v>51</v>
      </c>
      <c r="O111" s="66"/>
      <c r="P111" s="186">
        <f t="shared" si="1"/>
        <v>0</v>
      </c>
      <c r="Q111" s="186">
        <v>0</v>
      </c>
      <c r="R111" s="186">
        <f t="shared" si="2"/>
        <v>0</v>
      </c>
      <c r="S111" s="186">
        <v>0</v>
      </c>
      <c r="T111" s="187">
        <f t="shared" si="3"/>
        <v>0</v>
      </c>
      <c r="U111" s="36"/>
      <c r="V111" s="36"/>
      <c r="W111" s="36"/>
      <c r="X111" s="36"/>
      <c r="Y111" s="36"/>
      <c r="Z111" s="36"/>
      <c r="AA111" s="36"/>
      <c r="AB111" s="36"/>
      <c r="AC111" s="36"/>
      <c r="AD111" s="36"/>
      <c r="AE111" s="36"/>
      <c r="AR111" s="188" t="s">
        <v>493</v>
      </c>
      <c r="AT111" s="188" t="s">
        <v>141</v>
      </c>
      <c r="AU111" s="188" t="s">
        <v>21</v>
      </c>
      <c r="AY111" s="18" t="s">
        <v>138</v>
      </c>
      <c r="BE111" s="189">
        <f t="shared" si="4"/>
        <v>0</v>
      </c>
      <c r="BF111" s="189">
        <f t="shared" si="5"/>
        <v>0</v>
      </c>
      <c r="BG111" s="189">
        <f t="shared" si="6"/>
        <v>0</v>
      </c>
      <c r="BH111" s="189">
        <f t="shared" si="7"/>
        <v>0</v>
      </c>
      <c r="BI111" s="189">
        <f t="shared" si="8"/>
        <v>0</v>
      </c>
      <c r="BJ111" s="18" t="s">
        <v>21</v>
      </c>
      <c r="BK111" s="189">
        <f t="shared" si="9"/>
        <v>0</v>
      </c>
      <c r="BL111" s="18" t="s">
        <v>493</v>
      </c>
      <c r="BM111" s="188" t="s">
        <v>896</v>
      </c>
    </row>
    <row r="112" spans="1:65" s="2" customFormat="1" ht="21.75" customHeight="1">
      <c r="A112" s="36"/>
      <c r="B112" s="37"/>
      <c r="C112" s="176" t="s">
        <v>243</v>
      </c>
      <c r="D112" s="176" t="s">
        <v>141</v>
      </c>
      <c r="E112" s="177" t="s">
        <v>897</v>
      </c>
      <c r="F112" s="178" t="s">
        <v>898</v>
      </c>
      <c r="G112" s="179" t="s">
        <v>184</v>
      </c>
      <c r="H112" s="180">
        <v>54</v>
      </c>
      <c r="I112" s="181"/>
      <c r="J112" s="182">
        <f t="shared" si="0"/>
        <v>0</v>
      </c>
      <c r="K112" s="183"/>
      <c r="L112" s="41"/>
      <c r="M112" s="184" t="s">
        <v>39</v>
      </c>
      <c r="N112" s="185" t="s">
        <v>51</v>
      </c>
      <c r="O112" s="66"/>
      <c r="P112" s="186">
        <f t="shared" si="1"/>
        <v>0</v>
      </c>
      <c r="Q112" s="186">
        <v>0</v>
      </c>
      <c r="R112" s="186">
        <f t="shared" si="2"/>
        <v>0</v>
      </c>
      <c r="S112" s="186">
        <v>0</v>
      </c>
      <c r="T112" s="187">
        <f t="shared" si="3"/>
        <v>0</v>
      </c>
      <c r="U112" s="36"/>
      <c r="V112" s="36"/>
      <c r="W112" s="36"/>
      <c r="X112" s="36"/>
      <c r="Y112" s="36"/>
      <c r="Z112" s="36"/>
      <c r="AA112" s="36"/>
      <c r="AB112" s="36"/>
      <c r="AC112" s="36"/>
      <c r="AD112" s="36"/>
      <c r="AE112" s="36"/>
      <c r="AR112" s="188" t="s">
        <v>493</v>
      </c>
      <c r="AT112" s="188" t="s">
        <v>141</v>
      </c>
      <c r="AU112" s="188" t="s">
        <v>21</v>
      </c>
      <c r="AY112" s="18" t="s">
        <v>138</v>
      </c>
      <c r="BE112" s="189">
        <f t="shared" si="4"/>
        <v>0</v>
      </c>
      <c r="BF112" s="189">
        <f t="shared" si="5"/>
        <v>0</v>
      </c>
      <c r="BG112" s="189">
        <f t="shared" si="6"/>
        <v>0</v>
      </c>
      <c r="BH112" s="189">
        <f t="shared" si="7"/>
        <v>0</v>
      </c>
      <c r="BI112" s="189">
        <f t="shared" si="8"/>
        <v>0</v>
      </c>
      <c r="BJ112" s="18" t="s">
        <v>21</v>
      </c>
      <c r="BK112" s="189">
        <f t="shared" si="9"/>
        <v>0</v>
      </c>
      <c r="BL112" s="18" t="s">
        <v>493</v>
      </c>
      <c r="BM112" s="188" t="s">
        <v>899</v>
      </c>
    </row>
    <row r="113" spans="1:65" s="2" customFormat="1" ht="21.75" customHeight="1">
      <c r="A113" s="36"/>
      <c r="B113" s="37"/>
      <c r="C113" s="176" t="s">
        <v>7</v>
      </c>
      <c r="D113" s="176" t="s">
        <v>141</v>
      </c>
      <c r="E113" s="177" t="s">
        <v>900</v>
      </c>
      <c r="F113" s="178" t="s">
        <v>901</v>
      </c>
      <c r="G113" s="179" t="s">
        <v>184</v>
      </c>
      <c r="H113" s="180">
        <v>15</v>
      </c>
      <c r="I113" s="181"/>
      <c r="J113" s="182">
        <f t="shared" si="0"/>
        <v>0</v>
      </c>
      <c r="K113" s="183"/>
      <c r="L113" s="41"/>
      <c r="M113" s="184" t="s">
        <v>39</v>
      </c>
      <c r="N113" s="185" t="s">
        <v>51</v>
      </c>
      <c r="O113" s="66"/>
      <c r="P113" s="186">
        <f t="shared" si="1"/>
        <v>0</v>
      </c>
      <c r="Q113" s="186">
        <v>0</v>
      </c>
      <c r="R113" s="186">
        <f t="shared" si="2"/>
        <v>0</v>
      </c>
      <c r="S113" s="186">
        <v>0</v>
      </c>
      <c r="T113" s="187">
        <f t="shared" si="3"/>
        <v>0</v>
      </c>
      <c r="U113" s="36"/>
      <c r="V113" s="36"/>
      <c r="W113" s="36"/>
      <c r="X113" s="36"/>
      <c r="Y113" s="36"/>
      <c r="Z113" s="36"/>
      <c r="AA113" s="36"/>
      <c r="AB113" s="36"/>
      <c r="AC113" s="36"/>
      <c r="AD113" s="36"/>
      <c r="AE113" s="36"/>
      <c r="AR113" s="188" t="s">
        <v>493</v>
      </c>
      <c r="AT113" s="188" t="s">
        <v>141</v>
      </c>
      <c r="AU113" s="188" t="s">
        <v>21</v>
      </c>
      <c r="AY113" s="18" t="s">
        <v>138</v>
      </c>
      <c r="BE113" s="189">
        <f t="shared" si="4"/>
        <v>0</v>
      </c>
      <c r="BF113" s="189">
        <f t="shared" si="5"/>
        <v>0</v>
      </c>
      <c r="BG113" s="189">
        <f t="shared" si="6"/>
        <v>0</v>
      </c>
      <c r="BH113" s="189">
        <f t="shared" si="7"/>
        <v>0</v>
      </c>
      <c r="BI113" s="189">
        <f t="shared" si="8"/>
        <v>0</v>
      </c>
      <c r="BJ113" s="18" t="s">
        <v>21</v>
      </c>
      <c r="BK113" s="189">
        <f t="shared" si="9"/>
        <v>0</v>
      </c>
      <c r="BL113" s="18" t="s">
        <v>493</v>
      </c>
      <c r="BM113" s="188" t="s">
        <v>902</v>
      </c>
    </row>
    <row r="114" spans="1:65" s="2" customFormat="1" ht="21.75" customHeight="1">
      <c r="A114" s="36"/>
      <c r="B114" s="37"/>
      <c r="C114" s="176" t="s">
        <v>252</v>
      </c>
      <c r="D114" s="176" t="s">
        <v>141</v>
      </c>
      <c r="E114" s="177" t="s">
        <v>903</v>
      </c>
      <c r="F114" s="178" t="s">
        <v>904</v>
      </c>
      <c r="G114" s="179" t="s">
        <v>184</v>
      </c>
      <c r="H114" s="180">
        <v>15</v>
      </c>
      <c r="I114" s="181"/>
      <c r="J114" s="182">
        <f t="shared" si="0"/>
        <v>0</v>
      </c>
      <c r="K114" s="183"/>
      <c r="L114" s="41"/>
      <c r="M114" s="184" t="s">
        <v>39</v>
      </c>
      <c r="N114" s="185" t="s">
        <v>51</v>
      </c>
      <c r="O114" s="66"/>
      <c r="P114" s="186">
        <f t="shared" si="1"/>
        <v>0</v>
      </c>
      <c r="Q114" s="186">
        <v>0</v>
      </c>
      <c r="R114" s="186">
        <f t="shared" si="2"/>
        <v>0</v>
      </c>
      <c r="S114" s="186">
        <v>0</v>
      </c>
      <c r="T114" s="187">
        <f t="shared" si="3"/>
        <v>0</v>
      </c>
      <c r="U114" s="36"/>
      <c r="V114" s="36"/>
      <c r="W114" s="36"/>
      <c r="X114" s="36"/>
      <c r="Y114" s="36"/>
      <c r="Z114" s="36"/>
      <c r="AA114" s="36"/>
      <c r="AB114" s="36"/>
      <c r="AC114" s="36"/>
      <c r="AD114" s="36"/>
      <c r="AE114" s="36"/>
      <c r="AR114" s="188" t="s">
        <v>493</v>
      </c>
      <c r="AT114" s="188" t="s">
        <v>141</v>
      </c>
      <c r="AU114" s="188" t="s">
        <v>21</v>
      </c>
      <c r="AY114" s="18" t="s">
        <v>138</v>
      </c>
      <c r="BE114" s="189">
        <f t="shared" si="4"/>
        <v>0</v>
      </c>
      <c r="BF114" s="189">
        <f t="shared" si="5"/>
        <v>0</v>
      </c>
      <c r="BG114" s="189">
        <f t="shared" si="6"/>
        <v>0</v>
      </c>
      <c r="BH114" s="189">
        <f t="shared" si="7"/>
        <v>0</v>
      </c>
      <c r="BI114" s="189">
        <f t="shared" si="8"/>
        <v>0</v>
      </c>
      <c r="BJ114" s="18" t="s">
        <v>21</v>
      </c>
      <c r="BK114" s="189">
        <f t="shared" si="9"/>
        <v>0</v>
      </c>
      <c r="BL114" s="18" t="s">
        <v>493</v>
      </c>
      <c r="BM114" s="188" t="s">
        <v>905</v>
      </c>
    </row>
    <row r="115" spans="1:65" s="2" customFormat="1" ht="16.5" customHeight="1">
      <c r="A115" s="36"/>
      <c r="B115" s="37"/>
      <c r="C115" s="176" t="s">
        <v>258</v>
      </c>
      <c r="D115" s="176" t="s">
        <v>141</v>
      </c>
      <c r="E115" s="177" t="s">
        <v>906</v>
      </c>
      <c r="F115" s="178" t="s">
        <v>907</v>
      </c>
      <c r="G115" s="179" t="s">
        <v>278</v>
      </c>
      <c r="H115" s="180">
        <v>100</v>
      </c>
      <c r="I115" s="181"/>
      <c r="J115" s="182">
        <f t="shared" si="0"/>
        <v>0</v>
      </c>
      <c r="K115" s="183"/>
      <c r="L115" s="41"/>
      <c r="M115" s="184" t="s">
        <v>39</v>
      </c>
      <c r="N115" s="185" t="s">
        <v>51</v>
      </c>
      <c r="O115" s="66"/>
      <c r="P115" s="186">
        <f t="shared" si="1"/>
        <v>0</v>
      </c>
      <c r="Q115" s="186">
        <v>0</v>
      </c>
      <c r="R115" s="186">
        <f t="shared" si="2"/>
        <v>0</v>
      </c>
      <c r="S115" s="186">
        <v>0</v>
      </c>
      <c r="T115" s="187">
        <f t="shared" si="3"/>
        <v>0</v>
      </c>
      <c r="U115" s="36"/>
      <c r="V115" s="36"/>
      <c r="W115" s="36"/>
      <c r="X115" s="36"/>
      <c r="Y115" s="36"/>
      <c r="Z115" s="36"/>
      <c r="AA115" s="36"/>
      <c r="AB115" s="36"/>
      <c r="AC115" s="36"/>
      <c r="AD115" s="36"/>
      <c r="AE115" s="36"/>
      <c r="AR115" s="188" t="s">
        <v>493</v>
      </c>
      <c r="AT115" s="188" t="s">
        <v>141</v>
      </c>
      <c r="AU115" s="188" t="s">
        <v>21</v>
      </c>
      <c r="AY115" s="18" t="s">
        <v>138</v>
      </c>
      <c r="BE115" s="189">
        <f t="shared" si="4"/>
        <v>0</v>
      </c>
      <c r="BF115" s="189">
        <f t="shared" si="5"/>
        <v>0</v>
      </c>
      <c r="BG115" s="189">
        <f t="shared" si="6"/>
        <v>0</v>
      </c>
      <c r="BH115" s="189">
        <f t="shared" si="7"/>
        <v>0</v>
      </c>
      <c r="BI115" s="189">
        <f t="shared" si="8"/>
        <v>0</v>
      </c>
      <c r="BJ115" s="18" t="s">
        <v>21</v>
      </c>
      <c r="BK115" s="189">
        <f t="shared" si="9"/>
        <v>0</v>
      </c>
      <c r="BL115" s="18" t="s">
        <v>493</v>
      </c>
      <c r="BM115" s="188" t="s">
        <v>908</v>
      </c>
    </row>
    <row r="116" spans="1:65" s="2" customFormat="1" ht="16.5" customHeight="1">
      <c r="A116" s="36"/>
      <c r="B116" s="37"/>
      <c r="C116" s="176" t="s">
        <v>265</v>
      </c>
      <c r="D116" s="176" t="s">
        <v>141</v>
      </c>
      <c r="E116" s="177" t="s">
        <v>909</v>
      </c>
      <c r="F116" s="178" t="s">
        <v>910</v>
      </c>
      <c r="G116" s="179" t="s">
        <v>184</v>
      </c>
      <c r="H116" s="180">
        <v>14</v>
      </c>
      <c r="I116" s="181"/>
      <c r="J116" s="182">
        <f t="shared" si="0"/>
        <v>0</v>
      </c>
      <c r="K116" s="183"/>
      <c r="L116" s="41"/>
      <c r="M116" s="184" t="s">
        <v>39</v>
      </c>
      <c r="N116" s="185" t="s">
        <v>51</v>
      </c>
      <c r="O116" s="66"/>
      <c r="P116" s="186">
        <f t="shared" si="1"/>
        <v>0</v>
      </c>
      <c r="Q116" s="186">
        <v>0</v>
      </c>
      <c r="R116" s="186">
        <f t="shared" si="2"/>
        <v>0</v>
      </c>
      <c r="S116" s="186">
        <v>0</v>
      </c>
      <c r="T116" s="187">
        <f t="shared" si="3"/>
        <v>0</v>
      </c>
      <c r="U116" s="36"/>
      <c r="V116" s="36"/>
      <c r="W116" s="36"/>
      <c r="X116" s="36"/>
      <c r="Y116" s="36"/>
      <c r="Z116" s="36"/>
      <c r="AA116" s="36"/>
      <c r="AB116" s="36"/>
      <c r="AC116" s="36"/>
      <c r="AD116" s="36"/>
      <c r="AE116" s="36"/>
      <c r="AR116" s="188" t="s">
        <v>493</v>
      </c>
      <c r="AT116" s="188" t="s">
        <v>141</v>
      </c>
      <c r="AU116" s="188" t="s">
        <v>21</v>
      </c>
      <c r="AY116" s="18" t="s">
        <v>138</v>
      </c>
      <c r="BE116" s="189">
        <f t="shared" si="4"/>
        <v>0</v>
      </c>
      <c r="BF116" s="189">
        <f t="shared" si="5"/>
        <v>0</v>
      </c>
      <c r="BG116" s="189">
        <f t="shared" si="6"/>
        <v>0</v>
      </c>
      <c r="BH116" s="189">
        <f t="shared" si="7"/>
        <v>0</v>
      </c>
      <c r="BI116" s="189">
        <f t="shared" si="8"/>
        <v>0</v>
      </c>
      <c r="BJ116" s="18" t="s">
        <v>21</v>
      </c>
      <c r="BK116" s="189">
        <f t="shared" si="9"/>
        <v>0</v>
      </c>
      <c r="BL116" s="18" t="s">
        <v>493</v>
      </c>
      <c r="BM116" s="188" t="s">
        <v>911</v>
      </c>
    </row>
    <row r="117" spans="1:65" s="2" customFormat="1" ht="24.2" customHeight="1">
      <c r="A117" s="36"/>
      <c r="B117" s="37"/>
      <c r="C117" s="176" t="s">
        <v>271</v>
      </c>
      <c r="D117" s="176" t="s">
        <v>141</v>
      </c>
      <c r="E117" s="177" t="s">
        <v>912</v>
      </c>
      <c r="F117" s="178" t="s">
        <v>913</v>
      </c>
      <c r="G117" s="179" t="s">
        <v>184</v>
      </c>
      <c r="H117" s="180">
        <v>14</v>
      </c>
      <c r="I117" s="181"/>
      <c r="J117" s="182">
        <f t="shared" si="0"/>
        <v>0</v>
      </c>
      <c r="K117" s="183"/>
      <c r="L117" s="41"/>
      <c r="M117" s="184" t="s">
        <v>39</v>
      </c>
      <c r="N117" s="185" t="s">
        <v>51</v>
      </c>
      <c r="O117" s="66"/>
      <c r="P117" s="186">
        <f t="shared" si="1"/>
        <v>0</v>
      </c>
      <c r="Q117" s="186">
        <v>0</v>
      </c>
      <c r="R117" s="186">
        <f t="shared" si="2"/>
        <v>0</v>
      </c>
      <c r="S117" s="186">
        <v>0</v>
      </c>
      <c r="T117" s="187">
        <f t="shared" si="3"/>
        <v>0</v>
      </c>
      <c r="U117" s="36"/>
      <c r="V117" s="36"/>
      <c r="W117" s="36"/>
      <c r="X117" s="36"/>
      <c r="Y117" s="36"/>
      <c r="Z117" s="36"/>
      <c r="AA117" s="36"/>
      <c r="AB117" s="36"/>
      <c r="AC117" s="36"/>
      <c r="AD117" s="36"/>
      <c r="AE117" s="36"/>
      <c r="AR117" s="188" t="s">
        <v>493</v>
      </c>
      <c r="AT117" s="188" t="s">
        <v>141</v>
      </c>
      <c r="AU117" s="188" t="s">
        <v>21</v>
      </c>
      <c r="AY117" s="18" t="s">
        <v>138</v>
      </c>
      <c r="BE117" s="189">
        <f t="shared" si="4"/>
        <v>0</v>
      </c>
      <c r="BF117" s="189">
        <f t="shared" si="5"/>
        <v>0</v>
      </c>
      <c r="BG117" s="189">
        <f t="shared" si="6"/>
        <v>0</v>
      </c>
      <c r="BH117" s="189">
        <f t="shared" si="7"/>
        <v>0</v>
      </c>
      <c r="BI117" s="189">
        <f t="shared" si="8"/>
        <v>0</v>
      </c>
      <c r="BJ117" s="18" t="s">
        <v>21</v>
      </c>
      <c r="BK117" s="189">
        <f t="shared" si="9"/>
        <v>0</v>
      </c>
      <c r="BL117" s="18" t="s">
        <v>493</v>
      </c>
      <c r="BM117" s="188" t="s">
        <v>914</v>
      </c>
    </row>
    <row r="118" spans="1:65" s="2" customFormat="1" ht="24.2" customHeight="1">
      <c r="A118" s="36"/>
      <c r="B118" s="37"/>
      <c r="C118" s="176" t="s">
        <v>275</v>
      </c>
      <c r="D118" s="176" t="s">
        <v>141</v>
      </c>
      <c r="E118" s="177" t="s">
        <v>915</v>
      </c>
      <c r="F118" s="178" t="s">
        <v>916</v>
      </c>
      <c r="G118" s="179" t="s">
        <v>184</v>
      </c>
      <c r="H118" s="180">
        <v>1</v>
      </c>
      <c r="I118" s="181"/>
      <c r="J118" s="182">
        <f t="shared" si="0"/>
        <v>0</v>
      </c>
      <c r="K118" s="183"/>
      <c r="L118" s="41"/>
      <c r="M118" s="184" t="s">
        <v>39</v>
      </c>
      <c r="N118" s="185" t="s">
        <v>51</v>
      </c>
      <c r="O118" s="66"/>
      <c r="P118" s="186">
        <f t="shared" si="1"/>
        <v>0</v>
      </c>
      <c r="Q118" s="186">
        <v>0</v>
      </c>
      <c r="R118" s="186">
        <f t="shared" si="2"/>
        <v>0</v>
      </c>
      <c r="S118" s="186">
        <v>0</v>
      </c>
      <c r="T118" s="187">
        <f t="shared" si="3"/>
        <v>0</v>
      </c>
      <c r="U118" s="36"/>
      <c r="V118" s="36"/>
      <c r="W118" s="36"/>
      <c r="X118" s="36"/>
      <c r="Y118" s="36"/>
      <c r="Z118" s="36"/>
      <c r="AA118" s="36"/>
      <c r="AB118" s="36"/>
      <c r="AC118" s="36"/>
      <c r="AD118" s="36"/>
      <c r="AE118" s="36"/>
      <c r="AR118" s="188" t="s">
        <v>493</v>
      </c>
      <c r="AT118" s="188" t="s">
        <v>141</v>
      </c>
      <c r="AU118" s="188" t="s">
        <v>21</v>
      </c>
      <c r="AY118" s="18" t="s">
        <v>138</v>
      </c>
      <c r="BE118" s="189">
        <f t="shared" si="4"/>
        <v>0</v>
      </c>
      <c r="BF118" s="189">
        <f t="shared" si="5"/>
        <v>0</v>
      </c>
      <c r="BG118" s="189">
        <f t="shared" si="6"/>
        <v>0</v>
      </c>
      <c r="BH118" s="189">
        <f t="shared" si="7"/>
        <v>0</v>
      </c>
      <c r="BI118" s="189">
        <f t="shared" si="8"/>
        <v>0</v>
      </c>
      <c r="BJ118" s="18" t="s">
        <v>21</v>
      </c>
      <c r="BK118" s="189">
        <f t="shared" si="9"/>
        <v>0</v>
      </c>
      <c r="BL118" s="18" t="s">
        <v>493</v>
      </c>
      <c r="BM118" s="188" t="s">
        <v>917</v>
      </c>
    </row>
    <row r="119" spans="1:65" s="2" customFormat="1" ht="16.5" customHeight="1">
      <c r="A119" s="36"/>
      <c r="B119" s="37"/>
      <c r="C119" s="176" t="s">
        <v>283</v>
      </c>
      <c r="D119" s="176" t="s">
        <v>141</v>
      </c>
      <c r="E119" s="177" t="s">
        <v>918</v>
      </c>
      <c r="F119" s="178" t="s">
        <v>919</v>
      </c>
      <c r="G119" s="179" t="s">
        <v>144</v>
      </c>
      <c r="H119" s="180">
        <v>10</v>
      </c>
      <c r="I119" s="181"/>
      <c r="J119" s="182">
        <f t="shared" si="0"/>
        <v>0</v>
      </c>
      <c r="K119" s="183"/>
      <c r="L119" s="41"/>
      <c r="M119" s="184" t="s">
        <v>39</v>
      </c>
      <c r="N119" s="185" t="s">
        <v>51</v>
      </c>
      <c r="O119" s="66"/>
      <c r="P119" s="186">
        <f t="shared" si="1"/>
        <v>0</v>
      </c>
      <c r="Q119" s="186">
        <v>0</v>
      </c>
      <c r="R119" s="186">
        <f t="shared" si="2"/>
        <v>0</v>
      </c>
      <c r="S119" s="186">
        <v>0</v>
      </c>
      <c r="T119" s="187">
        <f t="shared" si="3"/>
        <v>0</v>
      </c>
      <c r="U119" s="36"/>
      <c r="V119" s="36"/>
      <c r="W119" s="36"/>
      <c r="X119" s="36"/>
      <c r="Y119" s="36"/>
      <c r="Z119" s="36"/>
      <c r="AA119" s="36"/>
      <c r="AB119" s="36"/>
      <c r="AC119" s="36"/>
      <c r="AD119" s="36"/>
      <c r="AE119" s="36"/>
      <c r="AR119" s="188" t="s">
        <v>493</v>
      </c>
      <c r="AT119" s="188" t="s">
        <v>141</v>
      </c>
      <c r="AU119" s="188" t="s">
        <v>21</v>
      </c>
      <c r="AY119" s="18" t="s">
        <v>138</v>
      </c>
      <c r="BE119" s="189">
        <f t="shared" si="4"/>
        <v>0</v>
      </c>
      <c r="BF119" s="189">
        <f t="shared" si="5"/>
        <v>0</v>
      </c>
      <c r="BG119" s="189">
        <f t="shared" si="6"/>
        <v>0</v>
      </c>
      <c r="BH119" s="189">
        <f t="shared" si="7"/>
        <v>0</v>
      </c>
      <c r="BI119" s="189">
        <f t="shared" si="8"/>
        <v>0</v>
      </c>
      <c r="BJ119" s="18" t="s">
        <v>21</v>
      </c>
      <c r="BK119" s="189">
        <f t="shared" si="9"/>
        <v>0</v>
      </c>
      <c r="BL119" s="18" t="s">
        <v>493</v>
      </c>
      <c r="BM119" s="188" t="s">
        <v>920</v>
      </c>
    </row>
    <row r="120" spans="1:65" s="2" customFormat="1" ht="16.5" customHeight="1">
      <c r="A120" s="36"/>
      <c r="B120" s="37"/>
      <c r="C120" s="176" t="s">
        <v>288</v>
      </c>
      <c r="D120" s="176" t="s">
        <v>141</v>
      </c>
      <c r="E120" s="177" t="s">
        <v>921</v>
      </c>
      <c r="F120" s="178" t="s">
        <v>922</v>
      </c>
      <c r="G120" s="179" t="s">
        <v>144</v>
      </c>
      <c r="H120" s="180">
        <v>10</v>
      </c>
      <c r="I120" s="181"/>
      <c r="J120" s="182">
        <f t="shared" si="0"/>
        <v>0</v>
      </c>
      <c r="K120" s="183"/>
      <c r="L120" s="41"/>
      <c r="M120" s="184" t="s">
        <v>39</v>
      </c>
      <c r="N120" s="185" t="s">
        <v>51</v>
      </c>
      <c r="O120" s="66"/>
      <c r="P120" s="186">
        <f t="shared" si="1"/>
        <v>0</v>
      </c>
      <c r="Q120" s="186">
        <v>0</v>
      </c>
      <c r="R120" s="186">
        <f t="shared" si="2"/>
        <v>0</v>
      </c>
      <c r="S120" s="186">
        <v>0</v>
      </c>
      <c r="T120" s="187">
        <f t="shared" si="3"/>
        <v>0</v>
      </c>
      <c r="U120" s="36"/>
      <c r="V120" s="36"/>
      <c r="W120" s="36"/>
      <c r="X120" s="36"/>
      <c r="Y120" s="36"/>
      <c r="Z120" s="36"/>
      <c r="AA120" s="36"/>
      <c r="AB120" s="36"/>
      <c r="AC120" s="36"/>
      <c r="AD120" s="36"/>
      <c r="AE120" s="36"/>
      <c r="AR120" s="188" t="s">
        <v>493</v>
      </c>
      <c r="AT120" s="188" t="s">
        <v>141</v>
      </c>
      <c r="AU120" s="188" t="s">
        <v>21</v>
      </c>
      <c r="AY120" s="18" t="s">
        <v>138</v>
      </c>
      <c r="BE120" s="189">
        <f t="shared" si="4"/>
        <v>0</v>
      </c>
      <c r="BF120" s="189">
        <f t="shared" si="5"/>
        <v>0</v>
      </c>
      <c r="BG120" s="189">
        <f t="shared" si="6"/>
        <v>0</v>
      </c>
      <c r="BH120" s="189">
        <f t="shared" si="7"/>
        <v>0</v>
      </c>
      <c r="BI120" s="189">
        <f t="shared" si="8"/>
        <v>0</v>
      </c>
      <c r="BJ120" s="18" t="s">
        <v>21</v>
      </c>
      <c r="BK120" s="189">
        <f t="shared" si="9"/>
        <v>0</v>
      </c>
      <c r="BL120" s="18" t="s">
        <v>493</v>
      </c>
      <c r="BM120" s="188" t="s">
        <v>923</v>
      </c>
    </row>
    <row r="121" spans="1:65" s="2" customFormat="1" ht="16.5" customHeight="1">
      <c r="A121" s="36"/>
      <c r="B121" s="37"/>
      <c r="C121" s="176" t="s">
        <v>294</v>
      </c>
      <c r="D121" s="176" t="s">
        <v>141</v>
      </c>
      <c r="E121" s="177" t="s">
        <v>924</v>
      </c>
      <c r="F121" s="178" t="s">
        <v>925</v>
      </c>
      <c r="G121" s="179" t="s">
        <v>148</v>
      </c>
      <c r="H121" s="180">
        <v>80</v>
      </c>
      <c r="I121" s="181"/>
      <c r="J121" s="182">
        <f t="shared" si="0"/>
        <v>0</v>
      </c>
      <c r="K121" s="183"/>
      <c r="L121" s="41"/>
      <c r="M121" s="255" t="s">
        <v>39</v>
      </c>
      <c r="N121" s="256" t="s">
        <v>51</v>
      </c>
      <c r="O121" s="257"/>
      <c r="P121" s="258">
        <f t="shared" si="1"/>
        <v>0</v>
      </c>
      <c r="Q121" s="258">
        <v>0</v>
      </c>
      <c r="R121" s="258">
        <f t="shared" si="2"/>
        <v>0</v>
      </c>
      <c r="S121" s="258">
        <v>0</v>
      </c>
      <c r="T121" s="259">
        <f t="shared" si="3"/>
        <v>0</v>
      </c>
      <c r="U121" s="36"/>
      <c r="V121" s="36"/>
      <c r="W121" s="36"/>
      <c r="X121" s="36"/>
      <c r="Y121" s="36"/>
      <c r="Z121" s="36"/>
      <c r="AA121" s="36"/>
      <c r="AB121" s="36"/>
      <c r="AC121" s="36"/>
      <c r="AD121" s="36"/>
      <c r="AE121" s="36"/>
      <c r="AR121" s="188" t="s">
        <v>493</v>
      </c>
      <c r="AT121" s="188" t="s">
        <v>141</v>
      </c>
      <c r="AU121" s="188" t="s">
        <v>21</v>
      </c>
      <c r="AY121" s="18" t="s">
        <v>138</v>
      </c>
      <c r="BE121" s="189">
        <f t="shared" si="4"/>
        <v>0</v>
      </c>
      <c r="BF121" s="189">
        <f t="shared" si="5"/>
        <v>0</v>
      </c>
      <c r="BG121" s="189">
        <f t="shared" si="6"/>
        <v>0</v>
      </c>
      <c r="BH121" s="189">
        <f t="shared" si="7"/>
        <v>0</v>
      </c>
      <c r="BI121" s="189">
        <f t="shared" si="8"/>
        <v>0</v>
      </c>
      <c r="BJ121" s="18" t="s">
        <v>21</v>
      </c>
      <c r="BK121" s="189">
        <f t="shared" si="9"/>
        <v>0</v>
      </c>
      <c r="BL121" s="18" t="s">
        <v>493</v>
      </c>
      <c r="BM121" s="188" t="s">
        <v>926</v>
      </c>
    </row>
    <row r="122" spans="1:65" s="2" customFormat="1" ht="6.95" customHeight="1">
      <c r="A122" s="36"/>
      <c r="B122" s="49"/>
      <c r="C122" s="50"/>
      <c r="D122" s="50"/>
      <c r="E122" s="50"/>
      <c r="F122" s="50"/>
      <c r="G122" s="50"/>
      <c r="H122" s="50"/>
      <c r="I122" s="50"/>
      <c r="J122" s="50"/>
      <c r="K122" s="50"/>
      <c r="L122" s="41"/>
      <c r="M122" s="36"/>
      <c r="O122" s="36"/>
      <c r="P122" s="36"/>
      <c r="Q122" s="36"/>
      <c r="R122" s="36"/>
      <c r="S122" s="36"/>
      <c r="T122" s="36"/>
      <c r="U122" s="36"/>
      <c r="V122" s="36"/>
      <c r="W122" s="36"/>
      <c r="X122" s="36"/>
      <c r="Y122" s="36"/>
      <c r="Z122" s="36"/>
      <c r="AA122" s="36"/>
      <c r="AB122" s="36"/>
      <c r="AC122" s="36"/>
      <c r="AD122" s="36"/>
      <c r="AE122" s="36"/>
    </row>
  </sheetData>
  <sheetProtection algorithmName="SHA-512" hashValue="vc5D6q3EjmkIsA2cuyXK3LYudjDh0F1KceskcAvcOvlPHu9RAkrBNxM4i7SnsJU+L3QQFXg0bqDlkdISSndYpQ==" saltValue="ikDRkC16oXGdodw2xlc0m32r3BqjPeuBwKvntmlp3VJDv98SMHPbz7QUJ5sr4f5l6plKLR3S3cfcBxdGeHKIXw==" spinCount="100000" sheet="1" objects="1" scenarios="1" formatColumns="0" formatRows="0" autoFilter="0"/>
  <autoFilter ref="C79:K121" xr:uid="{00000000-0009-0000-0000-000003000000}"/>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BM103"/>
  <sheetViews>
    <sheetView showGridLines="0" workbookViewId="0"/>
  </sheetViews>
  <sheetFormatPr defaultRowHeight="15"/>
  <cols>
    <col min="1" max="1" width="8.33203125" style="1" customWidth="1"/>
    <col min="2" max="2" width="1.1640625" style="1" customWidth="1"/>
    <col min="3" max="3" width="4.1640625" style="1" customWidth="1"/>
    <col min="4" max="4" width="4.33203125" style="1" customWidth="1"/>
    <col min="5" max="5" width="17.1640625" style="1" customWidth="1"/>
    <col min="6" max="6" width="50.83203125" style="1" customWidth="1"/>
    <col min="7" max="7" width="7.5" style="1" customWidth="1"/>
    <col min="8" max="8" width="14" style="1" customWidth="1"/>
    <col min="9" max="9" width="15.83203125" style="1" customWidth="1"/>
    <col min="10" max="10" width="22.33203125" style="1" customWidth="1"/>
    <col min="11" max="11" width="22.33203125" style="1" hidden="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302"/>
      <c r="M2" s="302"/>
      <c r="N2" s="302"/>
      <c r="O2" s="302"/>
      <c r="P2" s="302"/>
      <c r="Q2" s="302"/>
      <c r="R2" s="302"/>
      <c r="S2" s="302"/>
      <c r="T2" s="302"/>
      <c r="U2" s="302"/>
      <c r="V2" s="302"/>
      <c r="AT2" s="18" t="s">
        <v>98</v>
      </c>
    </row>
    <row r="3" spans="1:46" s="1" customFormat="1" ht="6.95" customHeight="1">
      <c r="B3" s="103"/>
      <c r="C3" s="104"/>
      <c r="D3" s="104"/>
      <c r="E3" s="104"/>
      <c r="F3" s="104"/>
      <c r="G3" s="104"/>
      <c r="H3" s="104"/>
      <c r="I3" s="104"/>
      <c r="J3" s="104"/>
      <c r="K3" s="104"/>
      <c r="L3" s="21"/>
      <c r="AT3" s="18" t="s">
        <v>89</v>
      </c>
    </row>
    <row r="4" spans="1:46" s="1" customFormat="1" ht="24.95" customHeight="1">
      <c r="B4" s="21"/>
      <c r="D4" s="105" t="s">
        <v>99</v>
      </c>
      <c r="L4" s="21"/>
      <c r="M4" s="106" t="s">
        <v>10</v>
      </c>
      <c r="AT4" s="18" t="s">
        <v>4</v>
      </c>
    </row>
    <row r="5" spans="1:46" s="1" customFormat="1" ht="6.95" customHeight="1">
      <c r="B5" s="21"/>
      <c r="L5" s="21"/>
    </row>
    <row r="6" spans="1:46" s="1" customFormat="1" ht="12" customHeight="1">
      <c r="B6" s="21"/>
      <c r="D6" s="107" t="s">
        <v>16</v>
      </c>
      <c r="L6" s="21"/>
    </row>
    <row r="7" spans="1:46" s="1" customFormat="1" ht="26.25" customHeight="1">
      <c r="B7" s="21"/>
      <c r="E7" s="303" t="str">
        <f>'Rekapitulace stavby'!K6</f>
        <v>Výměna střešní konstrukce tribuny - Sportovní stadion Nový Bydžov (ÚRS 2022 01)</v>
      </c>
      <c r="F7" s="304"/>
      <c r="G7" s="304"/>
      <c r="H7" s="304"/>
      <c r="L7" s="21"/>
    </row>
    <row r="8" spans="1:46" s="2" customFormat="1" ht="12" customHeight="1">
      <c r="A8" s="36"/>
      <c r="B8" s="41"/>
      <c r="C8" s="36"/>
      <c r="D8" s="107" t="s">
        <v>100</v>
      </c>
      <c r="E8" s="36"/>
      <c r="F8" s="36"/>
      <c r="G8" s="36"/>
      <c r="H8" s="36"/>
      <c r="I8" s="36"/>
      <c r="J8" s="36"/>
      <c r="K8" s="36"/>
      <c r="L8" s="108"/>
      <c r="S8" s="36"/>
      <c r="T8" s="36"/>
      <c r="U8" s="36"/>
      <c r="V8" s="36"/>
      <c r="W8" s="36"/>
      <c r="X8" s="36"/>
      <c r="Y8" s="36"/>
      <c r="Z8" s="36"/>
      <c r="AA8" s="36"/>
      <c r="AB8" s="36"/>
      <c r="AC8" s="36"/>
      <c r="AD8" s="36"/>
      <c r="AE8" s="36"/>
    </row>
    <row r="9" spans="1:46" s="2" customFormat="1" ht="16.5" customHeight="1">
      <c r="A9" s="36"/>
      <c r="B9" s="41"/>
      <c r="C9" s="36"/>
      <c r="D9" s="36"/>
      <c r="E9" s="305" t="s">
        <v>927</v>
      </c>
      <c r="F9" s="306"/>
      <c r="G9" s="306"/>
      <c r="H9" s="306"/>
      <c r="I9" s="36"/>
      <c r="J9" s="36"/>
      <c r="K9" s="36"/>
      <c r="L9" s="108"/>
      <c r="S9" s="36"/>
      <c r="T9" s="36"/>
      <c r="U9" s="36"/>
      <c r="V9" s="36"/>
      <c r="W9" s="36"/>
      <c r="X9" s="36"/>
      <c r="Y9" s="36"/>
      <c r="Z9" s="36"/>
      <c r="AA9" s="36"/>
      <c r="AB9" s="36"/>
      <c r="AC9" s="36"/>
      <c r="AD9" s="36"/>
      <c r="AE9" s="36"/>
    </row>
    <row r="10" spans="1:46" s="2" customFormat="1" ht="11.25">
      <c r="A10" s="36"/>
      <c r="B10" s="41"/>
      <c r="C10" s="36"/>
      <c r="D10" s="36"/>
      <c r="E10" s="36"/>
      <c r="F10" s="36"/>
      <c r="G10" s="36"/>
      <c r="H10" s="36"/>
      <c r="I10" s="36"/>
      <c r="J10" s="36"/>
      <c r="K10" s="36"/>
      <c r="L10" s="108"/>
      <c r="S10" s="36"/>
      <c r="T10" s="36"/>
      <c r="U10" s="36"/>
      <c r="V10" s="36"/>
      <c r="W10" s="36"/>
      <c r="X10" s="36"/>
      <c r="Y10" s="36"/>
      <c r="Z10" s="36"/>
      <c r="AA10" s="36"/>
      <c r="AB10" s="36"/>
      <c r="AC10" s="36"/>
      <c r="AD10" s="36"/>
      <c r="AE10" s="36"/>
    </row>
    <row r="11" spans="1:46" s="2" customFormat="1" ht="12" customHeight="1">
      <c r="A11" s="36"/>
      <c r="B11" s="41"/>
      <c r="C11" s="36"/>
      <c r="D11" s="107" t="s">
        <v>18</v>
      </c>
      <c r="E11" s="36"/>
      <c r="F11" s="109" t="s">
        <v>39</v>
      </c>
      <c r="G11" s="36"/>
      <c r="H11" s="36"/>
      <c r="I11" s="107" t="s">
        <v>20</v>
      </c>
      <c r="J11" s="109" t="s">
        <v>39</v>
      </c>
      <c r="K11" s="36"/>
      <c r="L11" s="108"/>
      <c r="S11" s="36"/>
      <c r="T11" s="36"/>
      <c r="U11" s="36"/>
      <c r="V11" s="36"/>
      <c r="W11" s="36"/>
      <c r="X11" s="36"/>
      <c r="Y11" s="36"/>
      <c r="Z11" s="36"/>
      <c r="AA11" s="36"/>
      <c r="AB11" s="36"/>
      <c r="AC11" s="36"/>
      <c r="AD11" s="36"/>
      <c r="AE11" s="36"/>
    </row>
    <row r="12" spans="1:46" s="2" customFormat="1" ht="12" customHeight="1">
      <c r="A12" s="36"/>
      <c r="B12" s="41"/>
      <c r="C12" s="36"/>
      <c r="D12" s="107" t="s">
        <v>22</v>
      </c>
      <c r="E12" s="36"/>
      <c r="F12" s="109" t="s">
        <v>23</v>
      </c>
      <c r="G12" s="36"/>
      <c r="H12" s="36"/>
      <c r="I12" s="107" t="s">
        <v>24</v>
      </c>
      <c r="J12" s="110" t="str">
        <f>'Rekapitulace stavby'!AN8</f>
        <v>21. 2. 2022</v>
      </c>
      <c r="K12" s="36"/>
      <c r="L12" s="108"/>
      <c r="S12" s="36"/>
      <c r="T12" s="36"/>
      <c r="U12" s="36"/>
      <c r="V12" s="36"/>
      <c r="W12" s="36"/>
      <c r="X12" s="36"/>
      <c r="Y12" s="36"/>
      <c r="Z12" s="36"/>
      <c r="AA12" s="36"/>
      <c r="AB12" s="36"/>
      <c r="AC12" s="36"/>
      <c r="AD12" s="36"/>
      <c r="AE12" s="36"/>
    </row>
    <row r="13" spans="1:46" s="2" customFormat="1" ht="10.9" customHeight="1">
      <c r="A13" s="36"/>
      <c r="B13" s="41"/>
      <c r="C13" s="36"/>
      <c r="D13" s="36"/>
      <c r="E13" s="36"/>
      <c r="F13" s="36"/>
      <c r="G13" s="36"/>
      <c r="H13" s="36"/>
      <c r="I13" s="36"/>
      <c r="J13" s="36"/>
      <c r="K13" s="36"/>
      <c r="L13" s="108"/>
      <c r="S13" s="36"/>
      <c r="T13" s="36"/>
      <c r="U13" s="36"/>
      <c r="V13" s="36"/>
      <c r="W13" s="36"/>
      <c r="X13" s="36"/>
      <c r="Y13" s="36"/>
      <c r="Z13" s="36"/>
      <c r="AA13" s="36"/>
      <c r="AB13" s="36"/>
      <c r="AC13" s="36"/>
      <c r="AD13" s="36"/>
      <c r="AE13" s="36"/>
    </row>
    <row r="14" spans="1:46" s="2" customFormat="1" ht="12" customHeight="1">
      <c r="A14" s="36"/>
      <c r="B14" s="41"/>
      <c r="C14" s="36"/>
      <c r="D14" s="107" t="s">
        <v>30</v>
      </c>
      <c r="E14" s="36"/>
      <c r="F14" s="36"/>
      <c r="G14" s="36"/>
      <c r="H14" s="36"/>
      <c r="I14" s="107" t="s">
        <v>31</v>
      </c>
      <c r="J14" s="109" t="s">
        <v>32</v>
      </c>
      <c r="K14" s="36"/>
      <c r="L14" s="108"/>
      <c r="S14" s="36"/>
      <c r="T14" s="36"/>
      <c r="U14" s="36"/>
      <c r="V14" s="36"/>
      <c r="W14" s="36"/>
      <c r="X14" s="36"/>
      <c r="Y14" s="36"/>
      <c r="Z14" s="36"/>
      <c r="AA14" s="36"/>
      <c r="AB14" s="36"/>
      <c r="AC14" s="36"/>
      <c r="AD14" s="36"/>
      <c r="AE14" s="36"/>
    </row>
    <row r="15" spans="1:46" s="2" customFormat="1" ht="18" customHeight="1">
      <c r="A15" s="36"/>
      <c r="B15" s="41"/>
      <c r="C15" s="36"/>
      <c r="D15" s="36"/>
      <c r="E15" s="109" t="s">
        <v>102</v>
      </c>
      <c r="F15" s="36"/>
      <c r="G15" s="36"/>
      <c r="H15" s="36"/>
      <c r="I15" s="107" t="s">
        <v>34</v>
      </c>
      <c r="J15" s="109" t="s">
        <v>39</v>
      </c>
      <c r="K15" s="36"/>
      <c r="L15" s="108"/>
      <c r="S15" s="36"/>
      <c r="T15" s="36"/>
      <c r="U15" s="36"/>
      <c r="V15" s="36"/>
      <c r="W15" s="36"/>
      <c r="X15" s="36"/>
      <c r="Y15" s="36"/>
      <c r="Z15" s="36"/>
      <c r="AA15" s="36"/>
      <c r="AB15" s="36"/>
      <c r="AC15" s="36"/>
      <c r="AD15" s="36"/>
      <c r="AE15" s="36"/>
    </row>
    <row r="16" spans="1:46" s="2" customFormat="1" ht="6.95" customHeight="1">
      <c r="A16" s="36"/>
      <c r="B16" s="41"/>
      <c r="C16" s="36"/>
      <c r="D16" s="36"/>
      <c r="E16" s="36"/>
      <c r="F16" s="36"/>
      <c r="G16" s="36"/>
      <c r="H16" s="36"/>
      <c r="I16" s="36"/>
      <c r="J16" s="36"/>
      <c r="K16" s="36"/>
      <c r="L16" s="108"/>
      <c r="S16" s="36"/>
      <c r="T16" s="36"/>
      <c r="U16" s="36"/>
      <c r="V16" s="36"/>
      <c r="W16" s="36"/>
      <c r="X16" s="36"/>
      <c r="Y16" s="36"/>
      <c r="Z16" s="36"/>
      <c r="AA16" s="36"/>
      <c r="AB16" s="36"/>
      <c r="AC16" s="36"/>
      <c r="AD16" s="36"/>
      <c r="AE16" s="36"/>
    </row>
    <row r="17" spans="1:31" s="2" customFormat="1" ht="12" customHeight="1">
      <c r="A17" s="36"/>
      <c r="B17" s="41"/>
      <c r="C17" s="36"/>
      <c r="D17" s="107" t="s">
        <v>36</v>
      </c>
      <c r="E17" s="36"/>
      <c r="F17" s="36"/>
      <c r="G17" s="36"/>
      <c r="H17" s="36"/>
      <c r="I17" s="107" t="s">
        <v>31</v>
      </c>
      <c r="J17" s="31" t="str">
        <f>'Rekapitulace stavby'!AN13</f>
        <v>Vyplň údaj</v>
      </c>
      <c r="K17" s="36"/>
      <c r="L17" s="108"/>
      <c r="S17" s="36"/>
      <c r="T17" s="36"/>
      <c r="U17" s="36"/>
      <c r="V17" s="36"/>
      <c r="W17" s="36"/>
      <c r="X17" s="36"/>
      <c r="Y17" s="36"/>
      <c r="Z17" s="36"/>
      <c r="AA17" s="36"/>
      <c r="AB17" s="36"/>
      <c r="AC17" s="36"/>
      <c r="AD17" s="36"/>
      <c r="AE17" s="36"/>
    </row>
    <row r="18" spans="1:31" s="2" customFormat="1" ht="18" customHeight="1">
      <c r="A18" s="36"/>
      <c r="B18" s="41"/>
      <c r="C18" s="36"/>
      <c r="D18" s="36"/>
      <c r="E18" s="307" t="str">
        <f>'Rekapitulace stavby'!E14</f>
        <v>Vyplň údaj</v>
      </c>
      <c r="F18" s="308"/>
      <c r="G18" s="308"/>
      <c r="H18" s="308"/>
      <c r="I18" s="107" t="s">
        <v>34</v>
      </c>
      <c r="J18" s="31" t="str">
        <f>'Rekapitulace stavby'!AN14</f>
        <v>Vyplň údaj</v>
      </c>
      <c r="K18" s="36"/>
      <c r="L18" s="108"/>
      <c r="S18" s="36"/>
      <c r="T18" s="36"/>
      <c r="U18" s="36"/>
      <c r="V18" s="36"/>
      <c r="W18" s="36"/>
      <c r="X18" s="36"/>
      <c r="Y18" s="36"/>
      <c r="Z18" s="36"/>
      <c r="AA18" s="36"/>
      <c r="AB18" s="36"/>
      <c r="AC18" s="36"/>
      <c r="AD18" s="36"/>
      <c r="AE18" s="36"/>
    </row>
    <row r="19" spans="1:31" s="2" customFormat="1" ht="6.95" customHeight="1">
      <c r="A19" s="36"/>
      <c r="B19" s="41"/>
      <c r="C19" s="36"/>
      <c r="D19" s="36"/>
      <c r="E19" s="36"/>
      <c r="F19" s="36"/>
      <c r="G19" s="36"/>
      <c r="H19" s="36"/>
      <c r="I19" s="36"/>
      <c r="J19" s="36"/>
      <c r="K19" s="36"/>
      <c r="L19" s="108"/>
      <c r="S19" s="36"/>
      <c r="T19" s="36"/>
      <c r="U19" s="36"/>
      <c r="V19" s="36"/>
      <c r="W19" s="36"/>
      <c r="X19" s="36"/>
      <c r="Y19" s="36"/>
      <c r="Z19" s="36"/>
      <c r="AA19" s="36"/>
      <c r="AB19" s="36"/>
      <c r="AC19" s="36"/>
      <c r="AD19" s="36"/>
      <c r="AE19" s="36"/>
    </row>
    <row r="20" spans="1:31" s="2" customFormat="1" ht="12" customHeight="1">
      <c r="A20" s="36"/>
      <c r="B20" s="41"/>
      <c r="C20" s="36"/>
      <c r="D20" s="107" t="s">
        <v>38</v>
      </c>
      <c r="E20" s="36"/>
      <c r="F20" s="36"/>
      <c r="G20" s="36"/>
      <c r="H20" s="36"/>
      <c r="I20" s="107" t="s">
        <v>31</v>
      </c>
      <c r="J20" s="109" t="s">
        <v>103</v>
      </c>
      <c r="K20" s="36"/>
      <c r="L20" s="108"/>
      <c r="S20" s="36"/>
      <c r="T20" s="36"/>
      <c r="U20" s="36"/>
      <c r="V20" s="36"/>
      <c r="W20" s="36"/>
      <c r="X20" s="36"/>
      <c r="Y20" s="36"/>
      <c r="Z20" s="36"/>
      <c r="AA20" s="36"/>
      <c r="AB20" s="36"/>
      <c r="AC20" s="36"/>
      <c r="AD20" s="36"/>
      <c r="AE20" s="36"/>
    </row>
    <row r="21" spans="1:31" s="2" customFormat="1" ht="18" customHeight="1">
      <c r="A21" s="36"/>
      <c r="B21" s="41"/>
      <c r="C21" s="36"/>
      <c r="D21" s="36"/>
      <c r="E21" s="109" t="s">
        <v>104</v>
      </c>
      <c r="F21" s="36"/>
      <c r="G21" s="36"/>
      <c r="H21" s="36"/>
      <c r="I21" s="107" t="s">
        <v>34</v>
      </c>
      <c r="J21" s="109" t="s">
        <v>105</v>
      </c>
      <c r="K21" s="36"/>
      <c r="L21" s="108"/>
      <c r="S21" s="36"/>
      <c r="T21" s="36"/>
      <c r="U21" s="36"/>
      <c r="V21" s="36"/>
      <c r="W21" s="36"/>
      <c r="X21" s="36"/>
      <c r="Y21" s="36"/>
      <c r="Z21" s="36"/>
      <c r="AA21" s="36"/>
      <c r="AB21" s="36"/>
      <c r="AC21" s="36"/>
      <c r="AD21" s="36"/>
      <c r="AE21" s="36"/>
    </row>
    <row r="22" spans="1:31" s="2" customFormat="1" ht="6.95" customHeight="1">
      <c r="A22" s="36"/>
      <c r="B22" s="41"/>
      <c r="C22" s="36"/>
      <c r="D22" s="36"/>
      <c r="E22" s="36"/>
      <c r="F22" s="36"/>
      <c r="G22" s="36"/>
      <c r="H22" s="36"/>
      <c r="I22" s="36"/>
      <c r="J22" s="36"/>
      <c r="K22" s="36"/>
      <c r="L22" s="108"/>
      <c r="S22" s="36"/>
      <c r="T22" s="36"/>
      <c r="U22" s="36"/>
      <c r="V22" s="36"/>
      <c r="W22" s="36"/>
      <c r="X22" s="36"/>
      <c r="Y22" s="36"/>
      <c r="Z22" s="36"/>
      <c r="AA22" s="36"/>
      <c r="AB22" s="36"/>
      <c r="AC22" s="36"/>
      <c r="AD22" s="36"/>
      <c r="AE22" s="36"/>
    </row>
    <row r="23" spans="1:31" s="2" customFormat="1" ht="12" customHeight="1">
      <c r="A23" s="36"/>
      <c r="B23" s="41"/>
      <c r="C23" s="36"/>
      <c r="D23" s="107" t="s">
        <v>42</v>
      </c>
      <c r="E23" s="36"/>
      <c r="F23" s="36"/>
      <c r="G23" s="36"/>
      <c r="H23" s="36"/>
      <c r="I23" s="107" t="s">
        <v>31</v>
      </c>
      <c r="J23" s="109" t="s">
        <v>106</v>
      </c>
      <c r="K23" s="36"/>
      <c r="L23" s="108"/>
      <c r="S23" s="36"/>
      <c r="T23" s="36"/>
      <c r="U23" s="36"/>
      <c r="V23" s="36"/>
      <c r="W23" s="36"/>
      <c r="X23" s="36"/>
      <c r="Y23" s="36"/>
      <c r="Z23" s="36"/>
      <c r="AA23" s="36"/>
      <c r="AB23" s="36"/>
      <c r="AC23" s="36"/>
      <c r="AD23" s="36"/>
      <c r="AE23" s="36"/>
    </row>
    <row r="24" spans="1:31" s="2" customFormat="1" ht="18" customHeight="1">
      <c r="A24" s="36"/>
      <c r="B24" s="41"/>
      <c r="C24" s="36"/>
      <c r="D24" s="36"/>
      <c r="E24" s="109" t="s">
        <v>107</v>
      </c>
      <c r="F24" s="36"/>
      <c r="G24" s="36"/>
      <c r="H24" s="36"/>
      <c r="I24" s="107" t="s">
        <v>34</v>
      </c>
      <c r="J24" s="109" t="s">
        <v>39</v>
      </c>
      <c r="K24" s="36"/>
      <c r="L24" s="108"/>
      <c r="S24" s="36"/>
      <c r="T24" s="36"/>
      <c r="U24" s="36"/>
      <c r="V24" s="36"/>
      <c r="W24" s="36"/>
      <c r="X24" s="36"/>
      <c r="Y24" s="36"/>
      <c r="Z24" s="36"/>
      <c r="AA24" s="36"/>
      <c r="AB24" s="36"/>
      <c r="AC24" s="36"/>
      <c r="AD24" s="36"/>
      <c r="AE24" s="36"/>
    </row>
    <row r="25" spans="1:31" s="2" customFormat="1" ht="6.95" customHeight="1">
      <c r="A25" s="36"/>
      <c r="B25" s="41"/>
      <c r="C25" s="36"/>
      <c r="D25" s="36"/>
      <c r="E25" s="36"/>
      <c r="F25" s="36"/>
      <c r="G25" s="36"/>
      <c r="H25" s="36"/>
      <c r="I25" s="36"/>
      <c r="J25" s="36"/>
      <c r="K25" s="36"/>
      <c r="L25" s="108"/>
      <c r="S25" s="36"/>
      <c r="T25" s="36"/>
      <c r="U25" s="36"/>
      <c r="V25" s="36"/>
      <c r="W25" s="36"/>
      <c r="X25" s="36"/>
      <c r="Y25" s="36"/>
      <c r="Z25" s="36"/>
      <c r="AA25" s="36"/>
      <c r="AB25" s="36"/>
      <c r="AC25" s="36"/>
      <c r="AD25" s="36"/>
      <c r="AE25" s="36"/>
    </row>
    <row r="26" spans="1:31" s="2" customFormat="1" ht="12" customHeight="1">
      <c r="A26" s="36"/>
      <c r="B26" s="41"/>
      <c r="C26" s="36"/>
      <c r="D26" s="107" t="s">
        <v>44</v>
      </c>
      <c r="E26" s="36"/>
      <c r="F26" s="36"/>
      <c r="G26" s="36"/>
      <c r="H26" s="36"/>
      <c r="I26" s="36"/>
      <c r="J26" s="36"/>
      <c r="K26" s="36"/>
      <c r="L26" s="108"/>
      <c r="S26" s="36"/>
      <c r="T26" s="36"/>
      <c r="U26" s="36"/>
      <c r="V26" s="36"/>
      <c r="W26" s="36"/>
      <c r="X26" s="36"/>
      <c r="Y26" s="36"/>
      <c r="Z26" s="36"/>
      <c r="AA26" s="36"/>
      <c r="AB26" s="36"/>
      <c r="AC26" s="36"/>
      <c r="AD26" s="36"/>
      <c r="AE26" s="36"/>
    </row>
    <row r="27" spans="1:31" s="8" customFormat="1" ht="71.25" customHeight="1">
      <c r="A27" s="111"/>
      <c r="B27" s="112"/>
      <c r="C27" s="111"/>
      <c r="D27" s="111"/>
      <c r="E27" s="309" t="s">
        <v>45</v>
      </c>
      <c r="F27" s="309"/>
      <c r="G27" s="309"/>
      <c r="H27" s="309"/>
      <c r="I27" s="111"/>
      <c r="J27" s="111"/>
      <c r="K27" s="111"/>
      <c r="L27" s="113"/>
      <c r="S27" s="111"/>
      <c r="T27" s="111"/>
      <c r="U27" s="111"/>
      <c r="V27" s="111"/>
      <c r="W27" s="111"/>
      <c r="X27" s="111"/>
      <c r="Y27" s="111"/>
      <c r="Z27" s="111"/>
      <c r="AA27" s="111"/>
      <c r="AB27" s="111"/>
      <c r="AC27" s="111"/>
      <c r="AD27" s="111"/>
      <c r="AE27" s="111"/>
    </row>
    <row r="28" spans="1:31" s="2" customFormat="1" ht="6.95" customHeight="1">
      <c r="A28" s="36"/>
      <c r="B28" s="41"/>
      <c r="C28" s="36"/>
      <c r="D28" s="36"/>
      <c r="E28" s="36"/>
      <c r="F28" s="36"/>
      <c r="G28" s="36"/>
      <c r="H28" s="36"/>
      <c r="I28" s="36"/>
      <c r="J28" s="36"/>
      <c r="K28" s="36"/>
      <c r="L28" s="108"/>
      <c r="S28" s="36"/>
      <c r="T28" s="36"/>
      <c r="U28" s="36"/>
      <c r="V28" s="36"/>
      <c r="W28" s="36"/>
      <c r="X28" s="36"/>
      <c r="Y28" s="36"/>
      <c r="Z28" s="36"/>
      <c r="AA28" s="36"/>
      <c r="AB28" s="36"/>
      <c r="AC28" s="36"/>
      <c r="AD28" s="36"/>
      <c r="AE28" s="36"/>
    </row>
    <row r="29" spans="1:31" s="2" customFormat="1" ht="6.95" customHeight="1">
      <c r="A29" s="36"/>
      <c r="B29" s="41"/>
      <c r="C29" s="36"/>
      <c r="D29" s="114"/>
      <c r="E29" s="114"/>
      <c r="F29" s="114"/>
      <c r="G29" s="114"/>
      <c r="H29" s="114"/>
      <c r="I29" s="114"/>
      <c r="J29" s="114"/>
      <c r="K29" s="114"/>
      <c r="L29" s="108"/>
      <c r="S29" s="36"/>
      <c r="T29" s="36"/>
      <c r="U29" s="36"/>
      <c r="V29" s="36"/>
      <c r="W29" s="36"/>
      <c r="X29" s="36"/>
      <c r="Y29" s="36"/>
      <c r="Z29" s="36"/>
      <c r="AA29" s="36"/>
      <c r="AB29" s="36"/>
      <c r="AC29" s="36"/>
      <c r="AD29" s="36"/>
      <c r="AE29" s="36"/>
    </row>
    <row r="30" spans="1:31" s="2" customFormat="1" ht="25.35" customHeight="1">
      <c r="A30" s="36"/>
      <c r="B30" s="41"/>
      <c r="C30" s="36"/>
      <c r="D30" s="115" t="s">
        <v>46</v>
      </c>
      <c r="E30" s="36"/>
      <c r="F30" s="36"/>
      <c r="G30" s="36"/>
      <c r="H30" s="36"/>
      <c r="I30" s="36"/>
      <c r="J30" s="116">
        <f>ROUND(J84, 2)</f>
        <v>0</v>
      </c>
      <c r="K30" s="36"/>
      <c r="L30" s="108"/>
      <c r="S30" s="36"/>
      <c r="T30" s="36"/>
      <c r="U30" s="36"/>
      <c r="V30" s="36"/>
      <c r="W30" s="36"/>
      <c r="X30" s="36"/>
      <c r="Y30" s="36"/>
      <c r="Z30" s="36"/>
      <c r="AA30" s="36"/>
      <c r="AB30" s="36"/>
      <c r="AC30" s="36"/>
      <c r="AD30" s="36"/>
      <c r="AE30" s="36"/>
    </row>
    <row r="31" spans="1:31" s="2" customFormat="1" ht="6.95" customHeight="1">
      <c r="A31" s="36"/>
      <c r="B31" s="41"/>
      <c r="C31" s="36"/>
      <c r="D31" s="114"/>
      <c r="E31" s="114"/>
      <c r="F31" s="114"/>
      <c r="G31" s="114"/>
      <c r="H31" s="114"/>
      <c r="I31" s="114"/>
      <c r="J31" s="114"/>
      <c r="K31" s="114"/>
      <c r="L31" s="108"/>
      <c r="S31" s="36"/>
      <c r="T31" s="36"/>
      <c r="U31" s="36"/>
      <c r="V31" s="36"/>
      <c r="W31" s="36"/>
      <c r="X31" s="36"/>
      <c r="Y31" s="36"/>
      <c r="Z31" s="36"/>
      <c r="AA31" s="36"/>
      <c r="AB31" s="36"/>
      <c r="AC31" s="36"/>
      <c r="AD31" s="36"/>
      <c r="AE31" s="36"/>
    </row>
    <row r="32" spans="1:31" s="2" customFormat="1" ht="14.45" customHeight="1">
      <c r="A32" s="36"/>
      <c r="B32" s="41"/>
      <c r="C32" s="36"/>
      <c r="D32" s="36"/>
      <c r="E32" s="36"/>
      <c r="F32" s="117" t="s">
        <v>48</v>
      </c>
      <c r="G32" s="36"/>
      <c r="H32" s="36"/>
      <c r="I32" s="117" t="s">
        <v>47</v>
      </c>
      <c r="J32" s="117" t="s">
        <v>49</v>
      </c>
      <c r="K32" s="36"/>
      <c r="L32" s="108"/>
      <c r="S32" s="36"/>
      <c r="T32" s="36"/>
      <c r="U32" s="36"/>
      <c r="V32" s="36"/>
      <c r="W32" s="36"/>
      <c r="X32" s="36"/>
      <c r="Y32" s="36"/>
      <c r="Z32" s="36"/>
      <c r="AA32" s="36"/>
      <c r="AB32" s="36"/>
      <c r="AC32" s="36"/>
      <c r="AD32" s="36"/>
      <c r="AE32" s="36"/>
    </row>
    <row r="33" spans="1:31" s="2" customFormat="1" ht="14.45" customHeight="1">
      <c r="A33" s="36"/>
      <c r="B33" s="41"/>
      <c r="C33" s="36"/>
      <c r="D33" s="118" t="s">
        <v>50</v>
      </c>
      <c r="E33" s="107" t="s">
        <v>51</v>
      </c>
      <c r="F33" s="119">
        <f>ROUND((SUM(BE84:BE102)),  2)</f>
        <v>0</v>
      </c>
      <c r="G33" s="36"/>
      <c r="H33" s="36"/>
      <c r="I33" s="120">
        <v>0.21</v>
      </c>
      <c r="J33" s="119">
        <f>ROUND(((SUM(BE84:BE102))*I33),  2)</f>
        <v>0</v>
      </c>
      <c r="K33" s="36"/>
      <c r="L33" s="108"/>
      <c r="S33" s="36"/>
      <c r="T33" s="36"/>
      <c r="U33" s="36"/>
      <c r="V33" s="36"/>
      <c r="W33" s="36"/>
      <c r="X33" s="36"/>
      <c r="Y33" s="36"/>
      <c r="Z33" s="36"/>
      <c r="AA33" s="36"/>
      <c r="AB33" s="36"/>
      <c r="AC33" s="36"/>
      <c r="AD33" s="36"/>
      <c r="AE33" s="36"/>
    </row>
    <row r="34" spans="1:31" s="2" customFormat="1" ht="14.45" customHeight="1">
      <c r="A34" s="36"/>
      <c r="B34" s="41"/>
      <c r="C34" s="36"/>
      <c r="D34" s="36"/>
      <c r="E34" s="107" t="s">
        <v>52</v>
      </c>
      <c r="F34" s="119">
        <f>ROUND((SUM(BF84:BF102)),  2)</f>
        <v>0</v>
      </c>
      <c r="G34" s="36"/>
      <c r="H34" s="36"/>
      <c r="I34" s="120">
        <v>0.15</v>
      </c>
      <c r="J34" s="119">
        <f>ROUND(((SUM(BF84:BF102))*I34),  2)</f>
        <v>0</v>
      </c>
      <c r="K34" s="36"/>
      <c r="L34" s="108"/>
      <c r="S34" s="36"/>
      <c r="T34" s="36"/>
      <c r="U34" s="36"/>
      <c r="V34" s="36"/>
      <c r="W34" s="36"/>
      <c r="X34" s="36"/>
      <c r="Y34" s="36"/>
      <c r="Z34" s="36"/>
      <c r="AA34" s="36"/>
      <c r="AB34" s="36"/>
      <c r="AC34" s="36"/>
      <c r="AD34" s="36"/>
      <c r="AE34" s="36"/>
    </row>
    <row r="35" spans="1:31" s="2" customFormat="1" ht="14.45" hidden="1" customHeight="1">
      <c r="A35" s="36"/>
      <c r="B35" s="41"/>
      <c r="C35" s="36"/>
      <c r="D35" s="36"/>
      <c r="E35" s="107" t="s">
        <v>53</v>
      </c>
      <c r="F35" s="119">
        <f>ROUND((SUM(BG84:BG102)),  2)</f>
        <v>0</v>
      </c>
      <c r="G35" s="36"/>
      <c r="H35" s="36"/>
      <c r="I35" s="120">
        <v>0.21</v>
      </c>
      <c r="J35" s="119">
        <f>0</f>
        <v>0</v>
      </c>
      <c r="K35" s="36"/>
      <c r="L35" s="108"/>
      <c r="S35" s="36"/>
      <c r="T35" s="36"/>
      <c r="U35" s="36"/>
      <c r="V35" s="36"/>
      <c r="W35" s="36"/>
      <c r="X35" s="36"/>
      <c r="Y35" s="36"/>
      <c r="Z35" s="36"/>
      <c r="AA35" s="36"/>
      <c r="AB35" s="36"/>
      <c r="AC35" s="36"/>
      <c r="AD35" s="36"/>
      <c r="AE35" s="36"/>
    </row>
    <row r="36" spans="1:31" s="2" customFormat="1" ht="14.45" hidden="1" customHeight="1">
      <c r="A36" s="36"/>
      <c r="B36" s="41"/>
      <c r="C36" s="36"/>
      <c r="D36" s="36"/>
      <c r="E36" s="107" t="s">
        <v>54</v>
      </c>
      <c r="F36" s="119">
        <f>ROUND((SUM(BH84:BH102)),  2)</f>
        <v>0</v>
      </c>
      <c r="G36" s="36"/>
      <c r="H36" s="36"/>
      <c r="I36" s="120">
        <v>0.15</v>
      </c>
      <c r="J36" s="119">
        <f>0</f>
        <v>0</v>
      </c>
      <c r="K36" s="36"/>
      <c r="L36" s="108"/>
      <c r="S36" s="36"/>
      <c r="T36" s="36"/>
      <c r="U36" s="36"/>
      <c r="V36" s="36"/>
      <c r="W36" s="36"/>
      <c r="X36" s="36"/>
      <c r="Y36" s="36"/>
      <c r="Z36" s="36"/>
      <c r="AA36" s="36"/>
      <c r="AB36" s="36"/>
      <c r="AC36" s="36"/>
      <c r="AD36" s="36"/>
      <c r="AE36" s="36"/>
    </row>
    <row r="37" spans="1:31" s="2" customFormat="1" ht="14.45" hidden="1" customHeight="1">
      <c r="A37" s="36"/>
      <c r="B37" s="41"/>
      <c r="C37" s="36"/>
      <c r="D37" s="36"/>
      <c r="E37" s="107" t="s">
        <v>55</v>
      </c>
      <c r="F37" s="119">
        <f>ROUND((SUM(BI84:BI102)),  2)</f>
        <v>0</v>
      </c>
      <c r="G37" s="36"/>
      <c r="H37" s="36"/>
      <c r="I37" s="120">
        <v>0</v>
      </c>
      <c r="J37" s="119">
        <f>0</f>
        <v>0</v>
      </c>
      <c r="K37" s="36"/>
      <c r="L37" s="108"/>
      <c r="S37" s="36"/>
      <c r="T37" s="36"/>
      <c r="U37" s="36"/>
      <c r="V37" s="36"/>
      <c r="W37" s="36"/>
      <c r="X37" s="36"/>
      <c r="Y37" s="36"/>
      <c r="Z37" s="36"/>
      <c r="AA37" s="36"/>
      <c r="AB37" s="36"/>
      <c r="AC37" s="36"/>
      <c r="AD37" s="36"/>
      <c r="AE37" s="36"/>
    </row>
    <row r="38" spans="1:31" s="2" customFormat="1" ht="6.95" customHeight="1">
      <c r="A38" s="36"/>
      <c r="B38" s="41"/>
      <c r="C38" s="36"/>
      <c r="D38" s="36"/>
      <c r="E38" s="36"/>
      <c r="F38" s="36"/>
      <c r="G38" s="36"/>
      <c r="H38" s="36"/>
      <c r="I38" s="36"/>
      <c r="J38" s="36"/>
      <c r="K38" s="36"/>
      <c r="L38" s="108"/>
      <c r="S38" s="36"/>
      <c r="T38" s="36"/>
      <c r="U38" s="36"/>
      <c r="V38" s="36"/>
      <c r="W38" s="36"/>
      <c r="X38" s="36"/>
      <c r="Y38" s="36"/>
      <c r="Z38" s="36"/>
      <c r="AA38" s="36"/>
      <c r="AB38" s="36"/>
      <c r="AC38" s="36"/>
      <c r="AD38" s="36"/>
      <c r="AE38" s="36"/>
    </row>
    <row r="39" spans="1:31" s="2" customFormat="1" ht="25.35" customHeight="1">
      <c r="A39" s="36"/>
      <c r="B39" s="41"/>
      <c r="C39" s="121"/>
      <c r="D39" s="122" t="s">
        <v>56</v>
      </c>
      <c r="E39" s="123"/>
      <c r="F39" s="123"/>
      <c r="G39" s="124" t="s">
        <v>57</v>
      </c>
      <c r="H39" s="125" t="s">
        <v>58</v>
      </c>
      <c r="I39" s="123"/>
      <c r="J39" s="126">
        <f>SUM(J30:J37)</f>
        <v>0</v>
      </c>
      <c r="K39" s="127"/>
      <c r="L39" s="108"/>
      <c r="S39" s="36"/>
      <c r="T39" s="36"/>
      <c r="U39" s="36"/>
      <c r="V39" s="36"/>
      <c r="W39" s="36"/>
      <c r="X39" s="36"/>
      <c r="Y39" s="36"/>
      <c r="Z39" s="36"/>
      <c r="AA39" s="36"/>
      <c r="AB39" s="36"/>
      <c r="AC39" s="36"/>
      <c r="AD39" s="36"/>
      <c r="AE39" s="36"/>
    </row>
    <row r="40" spans="1:31" s="2" customFormat="1" ht="14.45" customHeight="1">
      <c r="A40" s="36"/>
      <c r="B40" s="128"/>
      <c r="C40" s="129"/>
      <c r="D40" s="129"/>
      <c r="E40" s="129"/>
      <c r="F40" s="129"/>
      <c r="G40" s="129"/>
      <c r="H40" s="129"/>
      <c r="I40" s="129"/>
      <c r="J40" s="129"/>
      <c r="K40" s="129"/>
      <c r="L40" s="108"/>
      <c r="S40" s="36"/>
      <c r="T40" s="36"/>
      <c r="U40" s="36"/>
      <c r="V40" s="36"/>
      <c r="W40" s="36"/>
      <c r="X40" s="36"/>
      <c r="Y40" s="36"/>
      <c r="Z40" s="36"/>
      <c r="AA40" s="36"/>
      <c r="AB40" s="36"/>
      <c r="AC40" s="36"/>
      <c r="AD40" s="36"/>
      <c r="AE40" s="36"/>
    </row>
    <row r="44" spans="1:31" s="2" customFormat="1" ht="6.95" hidden="1" customHeight="1">
      <c r="A44" s="36"/>
      <c r="B44" s="130"/>
      <c r="C44" s="131"/>
      <c r="D44" s="131"/>
      <c r="E44" s="131"/>
      <c r="F44" s="131"/>
      <c r="G44" s="131"/>
      <c r="H44" s="131"/>
      <c r="I44" s="131"/>
      <c r="J44" s="131"/>
      <c r="K44" s="131"/>
      <c r="L44" s="108"/>
      <c r="S44" s="36"/>
      <c r="T44" s="36"/>
      <c r="U44" s="36"/>
      <c r="V44" s="36"/>
      <c r="W44" s="36"/>
      <c r="X44" s="36"/>
      <c r="Y44" s="36"/>
      <c r="Z44" s="36"/>
      <c r="AA44" s="36"/>
      <c r="AB44" s="36"/>
      <c r="AC44" s="36"/>
      <c r="AD44" s="36"/>
      <c r="AE44" s="36"/>
    </row>
    <row r="45" spans="1:31" s="2" customFormat="1" ht="24.95" hidden="1" customHeight="1">
      <c r="A45" s="36"/>
      <c r="B45" s="37"/>
      <c r="C45" s="24" t="s">
        <v>108</v>
      </c>
      <c r="D45" s="38"/>
      <c r="E45" s="38"/>
      <c r="F45" s="38"/>
      <c r="G45" s="38"/>
      <c r="H45" s="38"/>
      <c r="I45" s="38"/>
      <c r="J45" s="38"/>
      <c r="K45" s="38"/>
      <c r="L45" s="108"/>
      <c r="S45" s="36"/>
      <c r="T45" s="36"/>
      <c r="U45" s="36"/>
      <c r="V45" s="36"/>
      <c r="W45" s="36"/>
      <c r="X45" s="36"/>
      <c r="Y45" s="36"/>
      <c r="Z45" s="36"/>
      <c r="AA45" s="36"/>
      <c r="AB45" s="36"/>
      <c r="AC45" s="36"/>
      <c r="AD45" s="36"/>
      <c r="AE45" s="36"/>
    </row>
    <row r="46" spans="1:31" s="2" customFormat="1" ht="6.95" hidden="1" customHeight="1">
      <c r="A46" s="36"/>
      <c r="B46" s="37"/>
      <c r="C46" s="38"/>
      <c r="D46" s="38"/>
      <c r="E46" s="38"/>
      <c r="F46" s="38"/>
      <c r="G46" s="38"/>
      <c r="H46" s="38"/>
      <c r="I46" s="38"/>
      <c r="J46" s="38"/>
      <c r="K46" s="38"/>
      <c r="L46" s="108"/>
      <c r="S46" s="36"/>
      <c r="T46" s="36"/>
      <c r="U46" s="36"/>
      <c r="V46" s="36"/>
      <c r="W46" s="36"/>
      <c r="X46" s="36"/>
      <c r="Y46" s="36"/>
      <c r="Z46" s="36"/>
      <c r="AA46" s="36"/>
      <c r="AB46" s="36"/>
      <c r="AC46" s="36"/>
      <c r="AD46" s="36"/>
      <c r="AE46" s="36"/>
    </row>
    <row r="47" spans="1:31" s="2" customFormat="1" ht="12" hidden="1" customHeight="1">
      <c r="A47" s="36"/>
      <c r="B47" s="37"/>
      <c r="C47" s="30" t="s">
        <v>16</v>
      </c>
      <c r="D47" s="38"/>
      <c r="E47" s="38"/>
      <c r="F47" s="38"/>
      <c r="G47" s="38"/>
      <c r="H47" s="38"/>
      <c r="I47" s="38"/>
      <c r="J47" s="38"/>
      <c r="K47" s="38"/>
      <c r="L47" s="108"/>
      <c r="S47" s="36"/>
      <c r="T47" s="36"/>
      <c r="U47" s="36"/>
      <c r="V47" s="36"/>
      <c r="W47" s="36"/>
      <c r="X47" s="36"/>
      <c r="Y47" s="36"/>
      <c r="Z47" s="36"/>
      <c r="AA47" s="36"/>
      <c r="AB47" s="36"/>
      <c r="AC47" s="36"/>
      <c r="AD47" s="36"/>
      <c r="AE47" s="36"/>
    </row>
    <row r="48" spans="1:31" s="2" customFormat="1" ht="26.25" hidden="1" customHeight="1">
      <c r="A48" s="36"/>
      <c r="B48" s="37"/>
      <c r="C48" s="38"/>
      <c r="D48" s="38"/>
      <c r="E48" s="310" t="str">
        <f>E7</f>
        <v>Výměna střešní konstrukce tribuny - Sportovní stadion Nový Bydžov (ÚRS 2022 01)</v>
      </c>
      <c r="F48" s="311"/>
      <c r="G48" s="311"/>
      <c r="H48" s="311"/>
      <c r="I48" s="38"/>
      <c r="J48" s="38"/>
      <c r="K48" s="38"/>
      <c r="L48" s="108"/>
      <c r="S48" s="36"/>
      <c r="T48" s="36"/>
      <c r="U48" s="36"/>
      <c r="V48" s="36"/>
      <c r="W48" s="36"/>
      <c r="X48" s="36"/>
      <c r="Y48" s="36"/>
      <c r="Z48" s="36"/>
      <c r="AA48" s="36"/>
      <c r="AB48" s="36"/>
      <c r="AC48" s="36"/>
      <c r="AD48" s="36"/>
      <c r="AE48" s="36"/>
    </row>
    <row r="49" spans="1:47" s="2" customFormat="1" ht="12" hidden="1" customHeight="1">
      <c r="A49" s="36"/>
      <c r="B49" s="37"/>
      <c r="C49" s="30" t="s">
        <v>100</v>
      </c>
      <c r="D49" s="38"/>
      <c r="E49" s="38"/>
      <c r="F49" s="38"/>
      <c r="G49" s="38"/>
      <c r="H49" s="38"/>
      <c r="I49" s="38"/>
      <c r="J49" s="38"/>
      <c r="K49" s="38"/>
      <c r="L49" s="108"/>
      <c r="S49" s="36"/>
      <c r="T49" s="36"/>
      <c r="U49" s="36"/>
      <c r="V49" s="36"/>
      <c r="W49" s="36"/>
      <c r="X49" s="36"/>
      <c r="Y49" s="36"/>
      <c r="Z49" s="36"/>
      <c r="AA49" s="36"/>
      <c r="AB49" s="36"/>
      <c r="AC49" s="36"/>
      <c r="AD49" s="36"/>
      <c r="AE49" s="36"/>
    </row>
    <row r="50" spans="1:47" s="2" customFormat="1" ht="16.5" hidden="1" customHeight="1">
      <c r="A50" s="36"/>
      <c r="B50" s="37"/>
      <c r="C50" s="38"/>
      <c r="D50" s="38"/>
      <c r="E50" s="263" t="str">
        <f>E9</f>
        <v>04 - VRN</v>
      </c>
      <c r="F50" s="312"/>
      <c r="G50" s="312"/>
      <c r="H50" s="312"/>
      <c r="I50" s="38"/>
      <c r="J50" s="38"/>
      <c r="K50" s="38"/>
      <c r="L50" s="108"/>
      <c r="S50" s="36"/>
      <c r="T50" s="36"/>
      <c r="U50" s="36"/>
      <c r="V50" s="36"/>
      <c r="W50" s="36"/>
      <c r="X50" s="36"/>
      <c r="Y50" s="36"/>
      <c r="Z50" s="36"/>
      <c r="AA50" s="36"/>
      <c r="AB50" s="36"/>
      <c r="AC50" s="36"/>
      <c r="AD50" s="36"/>
      <c r="AE50" s="36"/>
    </row>
    <row r="51" spans="1:47" s="2" customFormat="1" ht="6.95" hidden="1" customHeight="1">
      <c r="A51" s="36"/>
      <c r="B51" s="37"/>
      <c r="C51" s="38"/>
      <c r="D51" s="38"/>
      <c r="E51" s="38"/>
      <c r="F51" s="38"/>
      <c r="G51" s="38"/>
      <c r="H51" s="38"/>
      <c r="I51" s="38"/>
      <c r="J51" s="38"/>
      <c r="K51" s="38"/>
      <c r="L51" s="108"/>
      <c r="S51" s="36"/>
      <c r="T51" s="36"/>
      <c r="U51" s="36"/>
      <c r="V51" s="36"/>
      <c r="W51" s="36"/>
      <c r="X51" s="36"/>
      <c r="Y51" s="36"/>
      <c r="Z51" s="36"/>
      <c r="AA51" s="36"/>
      <c r="AB51" s="36"/>
      <c r="AC51" s="36"/>
      <c r="AD51" s="36"/>
      <c r="AE51" s="36"/>
    </row>
    <row r="52" spans="1:47" s="2" customFormat="1" ht="12" hidden="1" customHeight="1">
      <c r="A52" s="36"/>
      <c r="B52" s="37"/>
      <c r="C52" s="30" t="s">
        <v>22</v>
      </c>
      <c r="D52" s="38"/>
      <c r="E52" s="38"/>
      <c r="F52" s="28" t="str">
        <f>F12</f>
        <v>Nový Bydžov</v>
      </c>
      <c r="G52" s="38"/>
      <c r="H52" s="38"/>
      <c r="I52" s="30" t="s">
        <v>24</v>
      </c>
      <c r="J52" s="61" t="str">
        <f>IF(J12="","",J12)</f>
        <v>21. 2. 2022</v>
      </c>
      <c r="K52" s="38"/>
      <c r="L52" s="108"/>
      <c r="S52" s="36"/>
      <c r="T52" s="36"/>
      <c r="U52" s="36"/>
      <c r="V52" s="36"/>
      <c r="W52" s="36"/>
      <c r="X52" s="36"/>
      <c r="Y52" s="36"/>
      <c r="Z52" s="36"/>
      <c r="AA52" s="36"/>
      <c r="AB52" s="36"/>
      <c r="AC52" s="36"/>
      <c r="AD52" s="36"/>
      <c r="AE52" s="36"/>
    </row>
    <row r="53" spans="1:47" s="2" customFormat="1" ht="6.95" hidden="1" customHeight="1">
      <c r="A53" s="36"/>
      <c r="B53" s="37"/>
      <c r="C53" s="38"/>
      <c r="D53" s="38"/>
      <c r="E53" s="38"/>
      <c r="F53" s="38"/>
      <c r="G53" s="38"/>
      <c r="H53" s="38"/>
      <c r="I53" s="38"/>
      <c r="J53" s="38"/>
      <c r="K53" s="38"/>
      <c r="L53" s="108"/>
      <c r="S53" s="36"/>
      <c r="T53" s="36"/>
      <c r="U53" s="36"/>
      <c r="V53" s="36"/>
      <c r="W53" s="36"/>
      <c r="X53" s="36"/>
      <c r="Y53" s="36"/>
      <c r="Z53" s="36"/>
      <c r="AA53" s="36"/>
      <c r="AB53" s="36"/>
      <c r="AC53" s="36"/>
      <c r="AD53" s="36"/>
      <c r="AE53" s="36"/>
    </row>
    <row r="54" spans="1:47" s="2" customFormat="1" ht="40.15" hidden="1" customHeight="1">
      <c r="A54" s="36"/>
      <c r="B54" s="37"/>
      <c r="C54" s="30" t="s">
        <v>30</v>
      </c>
      <c r="D54" s="38"/>
      <c r="E54" s="38"/>
      <c r="F54" s="28" t="str">
        <f>E15</f>
        <v>Město Nový Bydžov, Masarykovo nám. čp. 1, 504 01</v>
      </c>
      <c r="G54" s="38"/>
      <c r="H54" s="38"/>
      <c r="I54" s="30" t="s">
        <v>38</v>
      </c>
      <c r="J54" s="34" t="str">
        <f>E21</f>
        <v xml:space="preserve">OBRSAL architekti s.r.o.,J.Masaryka 179/56, Praha </v>
      </c>
      <c r="K54" s="38"/>
      <c r="L54" s="108"/>
      <c r="S54" s="36"/>
      <c r="T54" s="36"/>
      <c r="U54" s="36"/>
      <c r="V54" s="36"/>
      <c r="W54" s="36"/>
      <c r="X54" s="36"/>
      <c r="Y54" s="36"/>
      <c r="Z54" s="36"/>
      <c r="AA54" s="36"/>
      <c r="AB54" s="36"/>
      <c r="AC54" s="36"/>
      <c r="AD54" s="36"/>
      <c r="AE54" s="36"/>
    </row>
    <row r="55" spans="1:47" s="2" customFormat="1" ht="40.15" hidden="1" customHeight="1">
      <c r="A55" s="36"/>
      <c r="B55" s="37"/>
      <c r="C55" s="30" t="s">
        <v>36</v>
      </c>
      <c r="D55" s="38"/>
      <c r="E55" s="38"/>
      <c r="F55" s="28" t="str">
        <f>IF(E18="","",E18)</f>
        <v>Vyplň údaj</v>
      </c>
      <c r="G55" s="38"/>
      <c r="H55" s="38"/>
      <c r="I55" s="30" t="s">
        <v>42</v>
      </c>
      <c r="J55" s="34" t="str">
        <f>E24</f>
        <v>Ing. Josef Novotný, Revoluční 232, 504 01 N.Bydžov</v>
      </c>
      <c r="K55" s="38"/>
      <c r="L55" s="108"/>
      <c r="S55" s="36"/>
      <c r="T55" s="36"/>
      <c r="U55" s="36"/>
      <c r="V55" s="36"/>
      <c r="W55" s="36"/>
      <c r="X55" s="36"/>
      <c r="Y55" s="36"/>
      <c r="Z55" s="36"/>
      <c r="AA55" s="36"/>
      <c r="AB55" s="36"/>
      <c r="AC55" s="36"/>
      <c r="AD55" s="36"/>
      <c r="AE55" s="36"/>
    </row>
    <row r="56" spans="1:47" s="2" customFormat="1" ht="10.35" hidden="1" customHeight="1">
      <c r="A56" s="36"/>
      <c r="B56" s="37"/>
      <c r="C56" s="38"/>
      <c r="D56" s="38"/>
      <c r="E56" s="38"/>
      <c r="F56" s="38"/>
      <c r="G56" s="38"/>
      <c r="H56" s="38"/>
      <c r="I56" s="38"/>
      <c r="J56" s="38"/>
      <c r="K56" s="38"/>
      <c r="L56" s="108"/>
      <c r="S56" s="36"/>
      <c r="T56" s="36"/>
      <c r="U56" s="36"/>
      <c r="V56" s="36"/>
      <c r="W56" s="36"/>
      <c r="X56" s="36"/>
      <c r="Y56" s="36"/>
      <c r="Z56" s="36"/>
      <c r="AA56" s="36"/>
      <c r="AB56" s="36"/>
      <c r="AC56" s="36"/>
      <c r="AD56" s="36"/>
      <c r="AE56" s="36"/>
    </row>
    <row r="57" spans="1:47" s="2" customFormat="1" ht="29.25" hidden="1" customHeight="1">
      <c r="A57" s="36"/>
      <c r="B57" s="37"/>
      <c r="C57" s="132" t="s">
        <v>109</v>
      </c>
      <c r="D57" s="133"/>
      <c r="E57" s="133"/>
      <c r="F57" s="133"/>
      <c r="G57" s="133"/>
      <c r="H57" s="133"/>
      <c r="I57" s="133"/>
      <c r="J57" s="134" t="s">
        <v>110</v>
      </c>
      <c r="K57" s="133"/>
      <c r="L57" s="108"/>
      <c r="S57" s="36"/>
      <c r="T57" s="36"/>
      <c r="U57" s="36"/>
      <c r="V57" s="36"/>
      <c r="W57" s="36"/>
      <c r="X57" s="36"/>
      <c r="Y57" s="36"/>
      <c r="Z57" s="36"/>
      <c r="AA57" s="36"/>
      <c r="AB57" s="36"/>
      <c r="AC57" s="36"/>
      <c r="AD57" s="36"/>
      <c r="AE57" s="36"/>
    </row>
    <row r="58" spans="1:47" s="2" customFormat="1" ht="10.35" hidden="1" customHeight="1">
      <c r="A58" s="36"/>
      <c r="B58" s="37"/>
      <c r="C58" s="38"/>
      <c r="D58" s="38"/>
      <c r="E58" s="38"/>
      <c r="F58" s="38"/>
      <c r="G58" s="38"/>
      <c r="H58" s="38"/>
      <c r="I58" s="38"/>
      <c r="J58" s="38"/>
      <c r="K58" s="38"/>
      <c r="L58" s="108"/>
      <c r="S58" s="36"/>
      <c r="T58" s="36"/>
      <c r="U58" s="36"/>
      <c r="V58" s="36"/>
      <c r="W58" s="36"/>
      <c r="X58" s="36"/>
      <c r="Y58" s="36"/>
      <c r="Z58" s="36"/>
      <c r="AA58" s="36"/>
      <c r="AB58" s="36"/>
      <c r="AC58" s="36"/>
      <c r="AD58" s="36"/>
      <c r="AE58" s="36"/>
    </row>
    <row r="59" spans="1:47" s="2" customFormat="1" ht="22.9" hidden="1" customHeight="1">
      <c r="A59" s="36"/>
      <c r="B59" s="37"/>
      <c r="C59" s="135" t="s">
        <v>78</v>
      </c>
      <c r="D59" s="38"/>
      <c r="E59" s="38"/>
      <c r="F59" s="38"/>
      <c r="G59" s="38"/>
      <c r="H59" s="38"/>
      <c r="I59" s="38"/>
      <c r="J59" s="79">
        <f>J84</f>
        <v>0</v>
      </c>
      <c r="K59" s="38"/>
      <c r="L59" s="108"/>
      <c r="S59" s="36"/>
      <c r="T59" s="36"/>
      <c r="U59" s="36"/>
      <c r="V59" s="36"/>
      <c r="W59" s="36"/>
      <c r="X59" s="36"/>
      <c r="Y59" s="36"/>
      <c r="Z59" s="36"/>
      <c r="AA59" s="36"/>
      <c r="AB59" s="36"/>
      <c r="AC59" s="36"/>
      <c r="AD59" s="36"/>
      <c r="AE59" s="36"/>
      <c r="AU59" s="18" t="s">
        <v>111</v>
      </c>
    </row>
    <row r="60" spans="1:47" s="9" customFormat="1" ht="24.95" hidden="1" customHeight="1">
      <c r="B60" s="136"/>
      <c r="C60" s="137"/>
      <c r="D60" s="138" t="s">
        <v>660</v>
      </c>
      <c r="E60" s="139"/>
      <c r="F60" s="139"/>
      <c r="G60" s="139"/>
      <c r="H60" s="139"/>
      <c r="I60" s="139"/>
      <c r="J60" s="140">
        <f>J85</f>
        <v>0</v>
      </c>
      <c r="K60" s="137"/>
      <c r="L60" s="141"/>
    </row>
    <row r="61" spans="1:47" s="10" customFormat="1" ht="19.899999999999999" hidden="1" customHeight="1">
      <c r="B61" s="142"/>
      <c r="C61" s="143"/>
      <c r="D61" s="144" t="s">
        <v>928</v>
      </c>
      <c r="E61" s="145"/>
      <c r="F61" s="145"/>
      <c r="G61" s="145"/>
      <c r="H61" s="145"/>
      <c r="I61" s="145"/>
      <c r="J61" s="146">
        <f>J86</f>
        <v>0</v>
      </c>
      <c r="K61" s="143"/>
      <c r="L61" s="147"/>
    </row>
    <row r="62" spans="1:47" s="10" customFormat="1" ht="19.899999999999999" hidden="1" customHeight="1">
      <c r="B62" s="142"/>
      <c r="C62" s="143"/>
      <c r="D62" s="144" t="s">
        <v>929</v>
      </c>
      <c r="E62" s="145"/>
      <c r="F62" s="145"/>
      <c r="G62" s="145"/>
      <c r="H62" s="145"/>
      <c r="I62" s="145"/>
      <c r="J62" s="146">
        <f>J91</f>
        <v>0</v>
      </c>
      <c r="K62" s="143"/>
      <c r="L62" s="147"/>
    </row>
    <row r="63" spans="1:47" s="10" customFormat="1" ht="19.899999999999999" hidden="1" customHeight="1">
      <c r="B63" s="142"/>
      <c r="C63" s="143"/>
      <c r="D63" s="144" t="s">
        <v>930</v>
      </c>
      <c r="E63" s="145"/>
      <c r="F63" s="145"/>
      <c r="G63" s="145"/>
      <c r="H63" s="145"/>
      <c r="I63" s="145"/>
      <c r="J63" s="146">
        <f>J96</f>
        <v>0</v>
      </c>
      <c r="K63" s="143"/>
      <c r="L63" s="147"/>
    </row>
    <row r="64" spans="1:47" s="10" customFormat="1" ht="19.899999999999999" hidden="1" customHeight="1">
      <c r="B64" s="142"/>
      <c r="C64" s="143"/>
      <c r="D64" s="144" t="s">
        <v>931</v>
      </c>
      <c r="E64" s="145"/>
      <c r="F64" s="145"/>
      <c r="G64" s="145"/>
      <c r="H64" s="145"/>
      <c r="I64" s="145"/>
      <c r="J64" s="146">
        <f>J100</f>
        <v>0</v>
      </c>
      <c r="K64" s="143"/>
      <c r="L64" s="147"/>
    </row>
    <row r="65" spans="1:31" s="2" customFormat="1" ht="21.75" hidden="1" customHeight="1">
      <c r="A65" s="36"/>
      <c r="B65" s="37"/>
      <c r="C65" s="38"/>
      <c r="D65" s="38"/>
      <c r="E65" s="38"/>
      <c r="F65" s="38"/>
      <c r="G65" s="38"/>
      <c r="H65" s="38"/>
      <c r="I65" s="38"/>
      <c r="J65" s="38"/>
      <c r="K65" s="38"/>
      <c r="L65" s="108"/>
      <c r="S65" s="36"/>
      <c r="T65" s="36"/>
      <c r="U65" s="36"/>
      <c r="V65" s="36"/>
      <c r="W65" s="36"/>
      <c r="X65" s="36"/>
      <c r="Y65" s="36"/>
      <c r="Z65" s="36"/>
      <c r="AA65" s="36"/>
      <c r="AB65" s="36"/>
      <c r="AC65" s="36"/>
      <c r="AD65" s="36"/>
      <c r="AE65" s="36"/>
    </row>
    <row r="66" spans="1:31" s="2" customFormat="1" ht="6.95" hidden="1" customHeight="1">
      <c r="A66" s="36"/>
      <c r="B66" s="49"/>
      <c r="C66" s="50"/>
      <c r="D66" s="50"/>
      <c r="E66" s="50"/>
      <c r="F66" s="50"/>
      <c r="G66" s="50"/>
      <c r="H66" s="50"/>
      <c r="I66" s="50"/>
      <c r="J66" s="50"/>
      <c r="K66" s="50"/>
      <c r="L66" s="108"/>
      <c r="S66" s="36"/>
      <c r="T66" s="36"/>
      <c r="U66" s="36"/>
      <c r="V66" s="36"/>
      <c r="W66" s="36"/>
      <c r="X66" s="36"/>
      <c r="Y66" s="36"/>
      <c r="Z66" s="36"/>
      <c r="AA66" s="36"/>
      <c r="AB66" s="36"/>
      <c r="AC66" s="36"/>
      <c r="AD66" s="36"/>
      <c r="AE66" s="36"/>
    </row>
    <row r="67" spans="1:31" ht="11.25" hidden="1"/>
    <row r="68" spans="1:31" ht="11.25" hidden="1"/>
    <row r="69" spans="1:31" ht="11.25" hidden="1"/>
    <row r="70" spans="1:31" s="2" customFormat="1" ht="6.95" customHeight="1">
      <c r="A70" s="36"/>
      <c r="B70" s="51"/>
      <c r="C70" s="52"/>
      <c r="D70" s="52"/>
      <c r="E70" s="52"/>
      <c r="F70" s="52"/>
      <c r="G70" s="52"/>
      <c r="H70" s="52"/>
      <c r="I70" s="52"/>
      <c r="J70" s="52"/>
      <c r="K70" s="52"/>
      <c r="L70" s="108"/>
      <c r="S70" s="36"/>
      <c r="T70" s="36"/>
      <c r="U70" s="36"/>
      <c r="V70" s="36"/>
      <c r="W70" s="36"/>
      <c r="X70" s="36"/>
      <c r="Y70" s="36"/>
      <c r="Z70" s="36"/>
      <c r="AA70" s="36"/>
      <c r="AB70" s="36"/>
      <c r="AC70" s="36"/>
      <c r="AD70" s="36"/>
      <c r="AE70" s="36"/>
    </row>
    <row r="71" spans="1:31" s="2" customFormat="1" ht="24.95" customHeight="1">
      <c r="A71" s="36"/>
      <c r="B71" s="37"/>
      <c r="C71" s="24" t="s">
        <v>123</v>
      </c>
      <c r="D71" s="38"/>
      <c r="E71" s="38"/>
      <c r="F71" s="38"/>
      <c r="G71" s="38"/>
      <c r="H71" s="38"/>
      <c r="I71" s="38"/>
      <c r="J71" s="38"/>
      <c r="K71" s="38"/>
      <c r="L71" s="108"/>
      <c r="S71" s="36"/>
      <c r="T71" s="36"/>
      <c r="U71" s="36"/>
      <c r="V71" s="36"/>
      <c r="W71" s="36"/>
      <c r="X71" s="36"/>
      <c r="Y71" s="36"/>
      <c r="Z71" s="36"/>
      <c r="AA71" s="36"/>
      <c r="AB71" s="36"/>
      <c r="AC71" s="36"/>
      <c r="AD71" s="36"/>
      <c r="AE71" s="36"/>
    </row>
    <row r="72" spans="1:31" s="2" customFormat="1" ht="6.95" customHeight="1">
      <c r="A72" s="36"/>
      <c r="B72" s="37"/>
      <c r="C72" s="38"/>
      <c r="D72" s="38"/>
      <c r="E72" s="38"/>
      <c r="F72" s="38"/>
      <c r="G72" s="38"/>
      <c r="H72" s="38"/>
      <c r="I72" s="38"/>
      <c r="J72" s="38"/>
      <c r="K72" s="38"/>
      <c r="L72" s="108"/>
      <c r="S72" s="36"/>
      <c r="T72" s="36"/>
      <c r="U72" s="36"/>
      <c r="V72" s="36"/>
      <c r="W72" s="36"/>
      <c r="X72" s="36"/>
      <c r="Y72" s="36"/>
      <c r="Z72" s="36"/>
      <c r="AA72" s="36"/>
      <c r="AB72" s="36"/>
      <c r="AC72" s="36"/>
      <c r="AD72" s="36"/>
      <c r="AE72" s="36"/>
    </row>
    <row r="73" spans="1:31" s="2" customFormat="1" ht="12" customHeight="1">
      <c r="A73" s="36"/>
      <c r="B73" s="37"/>
      <c r="C73" s="30" t="s">
        <v>16</v>
      </c>
      <c r="D73" s="38"/>
      <c r="E73" s="38"/>
      <c r="F73" s="38"/>
      <c r="G73" s="38"/>
      <c r="H73" s="38"/>
      <c r="I73" s="38"/>
      <c r="J73" s="38"/>
      <c r="K73" s="38"/>
      <c r="L73" s="108"/>
      <c r="S73" s="36"/>
      <c r="T73" s="36"/>
      <c r="U73" s="36"/>
      <c r="V73" s="36"/>
      <c r="W73" s="36"/>
      <c r="X73" s="36"/>
      <c r="Y73" s="36"/>
      <c r="Z73" s="36"/>
      <c r="AA73" s="36"/>
      <c r="AB73" s="36"/>
      <c r="AC73" s="36"/>
      <c r="AD73" s="36"/>
      <c r="AE73" s="36"/>
    </row>
    <row r="74" spans="1:31" s="2" customFormat="1" ht="26.25" customHeight="1">
      <c r="A74" s="36"/>
      <c r="B74" s="37"/>
      <c r="C74" s="38"/>
      <c r="D74" s="38"/>
      <c r="E74" s="310" t="str">
        <f>E7</f>
        <v>Výměna střešní konstrukce tribuny - Sportovní stadion Nový Bydžov (ÚRS 2022 01)</v>
      </c>
      <c r="F74" s="311"/>
      <c r="G74" s="311"/>
      <c r="H74" s="311"/>
      <c r="I74" s="38"/>
      <c r="J74" s="38"/>
      <c r="K74" s="38"/>
      <c r="L74" s="108"/>
      <c r="S74" s="36"/>
      <c r="T74" s="36"/>
      <c r="U74" s="36"/>
      <c r="V74" s="36"/>
      <c r="W74" s="36"/>
      <c r="X74" s="36"/>
      <c r="Y74" s="36"/>
      <c r="Z74" s="36"/>
      <c r="AA74" s="36"/>
      <c r="AB74" s="36"/>
      <c r="AC74" s="36"/>
      <c r="AD74" s="36"/>
      <c r="AE74" s="36"/>
    </row>
    <row r="75" spans="1:31" s="2" customFormat="1" ht="12" customHeight="1">
      <c r="A75" s="36"/>
      <c r="B75" s="37"/>
      <c r="C75" s="30" t="s">
        <v>100</v>
      </c>
      <c r="D75" s="38"/>
      <c r="E75" s="38"/>
      <c r="F75" s="38"/>
      <c r="G75" s="38"/>
      <c r="H75" s="38"/>
      <c r="I75" s="38"/>
      <c r="J75" s="38"/>
      <c r="K75" s="38"/>
      <c r="L75" s="108"/>
      <c r="S75" s="36"/>
      <c r="T75" s="36"/>
      <c r="U75" s="36"/>
      <c r="V75" s="36"/>
      <c r="W75" s="36"/>
      <c r="X75" s="36"/>
      <c r="Y75" s="36"/>
      <c r="Z75" s="36"/>
      <c r="AA75" s="36"/>
      <c r="AB75" s="36"/>
      <c r="AC75" s="36"/>
      <c r="AD75" s="36"/>
      <c r="AE75" s="36"/>
    </row>
    <row r="76" spans="1:31" s="2" customFormat="1" ht="16.5" customHeight="1">
      <c r="A76" s="36"/>
      <c r="B76" s="37"/>
      <c r="C76" s="38"/>
      <c r="D76" s="38"/>
      <c r="E76" s="263" t="str">
        <f>E9</f>
        <v>04 - VRN</v>
      </c>
      <c r="F76" s="312"/>
      <c r="G76" s="312"/>
      <c r="H76" s="312"/>
      <c r="I76" s="38"/>
      <c r="J76" s="38"/>
      <c r="K76" s="38"/>
      <c r="L76" s="108"/>
      <c r="S76" s="36"/>
      <c r="T76" s="36"/>
      <c r="U76" s="36"/>
      <c r="V76" s="36"/>
      <c r="W76" s="36"/>
      <c r="X76" s="36"/>
      <c r="Y76" s="36"/>
      <c r="Z76" s="36"/>
      <c r="AA76" s="36"/>
      <c r="AB76" s="36"/>
      <c r="AC76" s="36"/>
      <c r="AD76" s="36"/>
      <c r="AE76" s="36"/>
    </row>
    <row r="77" spans="1:31" s="2" customFormat="1" ht="6.95" customHeight="1">
      <c r="A77" s="36"/>
      <c r="B77" s="37"/>
      <c r="C77" s="38"/>
      <c r="D77" s="38"/>
      <c r="E77" s="38"/>
      <c r="F77" s="38"/>
      <c r="G77" s="38"/>
      <c r="H77" s="38"/>
      <c r="I77" s="38"/>
      <c r="J77" s="38"/>
      <c r="K77" s="38"/>
      <c r="L77" s="108"/>
      <c r="S77" s="36"/>
      <c r="T77" s="36"/>
      <c r="U77" s="36"/>
      <c r="V77" s="36"/>
      <c r="W77" s="36"/>
      <c r="X77" s="36"/>
      <c r="Y77" s="36"/>
      <c r="Z77" s="36"/>
      <c r="AA77" s="36"/>
      <c r="AB77" s="36"/>
      <c r="AC77" s="36"/>
      <c r="AD77" s="36"/>
      <c r="AE77" s="36"/>
    </row>
    <row r="78" spans="1:31" s="2" customFormat="1" ht="12" customHeight="1">
      <c r="A78" s="36"/>
      <c r="B78" s="37"/>
      <c r="C78" s="30" t="s">
        <v>22</v>
      </c>
      <c r="D78" s="38"/>
      <c r="E78" s="38"/>
      <c r="F78" s="28" t="str">
        <f>F12</f>
        <v>Nový Bydžov</v>
      </c>
      <c r="G78" s="38"/>
      <c r="H78" s="38"/>
      <c r="I78" s="30" t="s">
        <v>24</v>
      </c>
      <c r="J78" s="61" t="str">
        <f>IF(J12="","",J12)</f>
        <v>21. 2. 2022</v>
      </c>
      <c r="K78" s="38"/>
      <c r="L78" s="108"/>
      <c r="S78" s="36"/>
      <c r="T78" s="36"/>
      <c r="U78" s="36"/>
      <c r="V78" s="36"/>
      <c r="W78" s="36"/>
      <c r="X78" s="36"/>
      <c r="Y78" s="36"/>
      <c r="Z78" s="36"/>
      <c r="AA78" s="36"/>
      <c r="AB78" s="36"/>
      <c r="AC78" s="36"/>
      <c r="AD78" s="36"/>
      <c r="AE78" s="36"/>
    </row>
    <row r="79" spans="1:31" s="2" customFormat="1" ht="6.95" customHeight="1">
      <c r="A79" s="36"/>
      <c r="B79" s="37"/>
      <c r="C79" s="38"/>
      <c r="D79" s="38"/>
      <c r="E79" s="38"/>
      <c r="F79" s="38"/>
      <c r="G79" s="38"/>
      <c r="H79" s="38"/>
      <c r="I79" s="38"/>
      <c r="J79" s="38"/>
      <c r="K79" s="38"/>
      <c r="L79" s="108"/>
      <c r="S79" s="36"/>
      <c r="T79" s="36"/>
      <c r="U79" s="36"/>
      <c r="V79" s="36"/>
      <c r="W79" s="36"/>
      <c r="X79" s="36"/>
      <c r="Y79" s="36"/>
      <c r="Z79" s="36"/>
      <c r="AA79" s="36"/>
      <c r="AB79" s="36"/>
      <c r="AC79" s="36"/>
      <c r="AD79" s="36"/>
      <c r="AE79" s="36"/>
    </row>
    <row r="80" spans="1:31" s="2" customFormat="1" ht="40.15" customHeight="1">
      <c r="A80" s="36"/>
      <c r="B80" s="37"/>
      <c r="C80" s="30" t="s">
        <v>30</v>
      </c>
      <c r="D80" s="38"/>
      <c r="E80" s="38"/>
      <c r="F80" s="28" t="str">
        <f>E15</f>
        <v>Město Nový Bydžov, Masarykovo nám. čp. 1, 504 01</v>
      </c>
      <c r="G80" s="38"/>
      <c r="H80" s="38"/>
      <c r="I80" s="30" t="s">
        <v>38</v>
      </c>
      <c r="J80" s="34" t="str">
        <f>E21</f>
        <v xml:space="preserve">OBRSAL architekti s.r.o.,J.Masaryka 179/56, Praha </v>
      </c>
      <c r="K80" s="38"/>
      <c r="L80" s="108"/>
      <c r="S80" s="36"/>
      <c r="T80" s="36"/>
      <c r="U80" s="36"/>
      <c r="V80" s="36"/>
      <c r="W80" s="36"/>
      <c r="X80" s="36"/>
      <c r="Y80" s="36"/>
      <c r="Z80" s="36"/>
      <c r="AA80" s="36"/>
      <c r="AB80" s="36"/>
      <c r="AC80" s="36"/>
      <c r="AD80" s="36"/>
      <c r="AE80" s="36"/>
    </row>
    <row r="81" spans="1:65" s="2" customFormat="1" ht="40.15" customHeight="1">
      <c r="A81" s="36"/>
      <c r="B81" s="37"/>
      <c r="C81" s="30" t="s">
        <v>36</v>
      </c>
      <c r="D81" s="38"/>
      <c r="E81" s="38"/>
      <c r="F81" s="28" t="str">
        <f>IF(E18="","",E18)</f>
        <v>Vyplň údaj</v>
      </c>
      <c r="G81" s="38"/>
      <c r="H81" s="38"/>
      <c r="I81" s="30" t="s">
        <v>42</v>
      </c>
      <c r="J81" s="34" t="str">
        <f>E24</f>
        <v>Ing. Josef Novotný, Revoluční 232, 504 01 N.Bydžov</v>
      </c>
      <c r="K81" s="38"/>
      <c r="L81" s="108"/>
      <c r="S81" s="36"/>
      <c r="T81" s="36"/>
      <c r="U81" s="36"/>
      <c r="V81" s="36"/>
      <c r="W81" s="36"/>
      <c r="X81" s="36"/>
      <c r="Y81" s="36"/>
      <c r="Z81" s="36"/>
      <c r="AA81" s="36"/>
      <c r="AB81" s="36"/>
      <c r="AC81" s="36"/>
      <c r="AD81" s="36"/>
      <c r="AE81" s="36"/>
    </row>
    <row r="82" spans="1:65" s="2" customFormat="1" ht="10.35" customHeight="1">
      <c r="A82" s="36"/>
      <c r="B82" s="37"/>
      <c r="C82" s="38"/>
      <c r="D82" s="38"/>
      <c r="E82" s="38"/>
      <c r="F82" s="38"/>
      <c r="G82" s="38"/>
      <c r="H82" s="38"/>
      <c r="I82" s="38"/>
      <c r="J82" s="38"/>
      <c r="K82" s="38"/>
      <c r="L82" s="108"/>
      <c r="S82" s="36"/>
      <c r="T82" s="36"/>
      <c r="U82" s="36"/>
      <c r="V82" s="36"/>
      <c r="W82" s="36"/>
      <c r="X82" s="36"/>
      <c r="Y82" s="36"/>
      <c r="Z82" s="36"/>
      <c r="AA82" s="36"/>
      <c r="AB82" s="36"/>
      <c r="AC82" s="36"/>
      <c r="AD82" s="36"/>
      <c r="AE82" s="36"/>
    </row>
    <row r="83" spans="1:65" s="11" customFormat="1" ht="29.25" customHeight="1">
      <c r="A83" s="148"/>
      <c r="B83" s="149"/>
      <c r="C83" s="150" t="s">
        <v>124</v>
      </c>
      <c r="D83" s="151" t="s">
        <v>65</v>
      </c>
      <c r="E83" s="151" t="s">
        <v>61</v>
      </c>
      <c r="F83" s="151" t="s">
        <v>62</v>
      </c>
      <c r="G83" s="151" t="s">
        <v>125</v>
      </c>
      <c r="H83" s="151" t="s">
        <v>126</v>
      </c>
      <c r="I83" s="151" t="s">
        <v>127</v>
      </c>
      <c r="J83" s="152" t="s">
        <v>110</v>
      </c>
      <c r="K83" s="153" t="s">
        <v>128</v>
      </c>
      <c r="L83" s="154"/>
      <c r="M83" s="70" t="s">
        <v>39</v>
      </c>
      <c r="N83" s="71" t="s">
        <v>50</v>
      </c>
      <c r="O83" s="71" t="s">
        <v>129</v>
      </c>
      <c r="P83" s="71" t="s">
        <v>130</v>
      </c>
      <c r="Q83" s="71" t="s">
        <v>131</v>
      </c>
      <c r="R83" s="71" t="s">
        <v>132</v>
      </c>
      <c r="S83" s="71" t="s">
        <v>133</v>
      </c>
      <c r="T83" s="72" t="s">
        <v>134</v>
      </c>
      <c r="U83" s="148"/>
      <c r="V83" s="148"/>
      <c r="W83" s="148"/>
      <c r="X83" s="148"/>
      <c r="Y83" s="148"/>
      <c r="Z83" s="148"/>
      <c r="AA83" s="148"/>
      <c r="AB83" s="148"/>
      <c r="AC83" s="148"/>
      <c r="AD83" s="148"/>
      <c r="AE83" s="148"/>
    </row>
    <row r="84" spans="1:65" s="2" customFormat="1" ht="22.9" customHeight="1">
      <c r="A84" s="36"/>
      <c r="B84" s="37"/>
      <c r="C84" s="77" t="s">
        <v>135</v>
      </c>
      <c r="D84" s="38"/>
      <c r="E84" s="38"/>
      <c r="F84" s="38"/>
      <c r="G84" s="38"/>
      <c r="H84" s="38"/>
      <c r="I84" s="38"/>
      <c r="J84" s="155">
        <f>BK84</f>
        <v>0</v>
      </c>
      <c r="K84" s="38"/>
      <c r="L84" s="41"/>
      <c r="M84" s="73"/>
      <c r="N84" s="156"/>
      <c r="O84" s="74"/>
      <c r="P84" s="157">
        <f>P85</f>
        <v>0</v>
      </c>
      <c r="Q84" s="74"/>
      <c r="R84" s="157">
        <f>R85</f>
        <v>0</v>
      </c>
      <c r="S84" s="74"/>
      <c r="T84" s="158">
        <f>T85</f>
        <v>0</v>
      </c>
      <c r="U84" s="36"/>
      <c r="V84" s="36"/>
      <c r="W84" s="36"/>
      <c r="X84" s="36"/>
      <c r="Y84" s="36"/>
      <c r="Z84" s="36"/>
      <c r="AA84" s="36"/>
      <c r="AB84" s="36"/>
      <c r="AC84" s="36"/>
      <c r="AD84" s="36"/>
      <c r="AE84" s="36"/>
      <c r="AT84" s="18" t="s">
        <v>79</v>
      </c>
      <c r="AU84" s="18" t="s">
        <v>111</v>
      </c>
      <c r="BK84" s="159">
        <f>BK85</f>
        <v>0</v>
      </c>
    </row>
    <row r="85" spans="1:65" s="12" customFormat="1" ht="25.9" customHeight="1">
      <c r="B85" s="160"/>
      <c r="C85" s="161"/>
      <c r="D85" s="162" t="s">
        <v>79</v>
      </c>
      <c r="E85" s="163" t="s">
        <v>97</v>
      </c>
      <c r="F85" s="163" t="s">
        <v>810</v>
      </c>
      <c r="G85" s="161"/>
      <c r="H85" s="161"/>
      <c r="I85" s="164"/>
      <c r="J85" s="165">
        <f>BK85</f>
        <v>0</v>
      </c>
      <c r="K85" s="161"/>
      <c r="L85" s="166"/>
      <c r="M85" s="167"/>
      <c r="N85" s="168"/>
      <c r="O85" s="168"/>
      <c r="P85" s="169">
        <f>P86+P91+P96+P100</f>
        <v>0</v>
      </c>
      <c r="Q85" s="168"/>
      <c r="R85" s="169">
        <f>R86+R91+R96+R100</f>
        <v>0</v>
      </c>
      <c r="S85" s="168"/>
      <c r="T85" s="170">
        <f>T86+T91+T96+T100</f>
        <v>0</v>
      </c>
      <c r="AR85" s="171" t="s">
        <v>163</v>
      </c>
      <c r="AT85" s="172" t="s">
        <v>79</v>
      </c>
      <c r="AU85" s="172" t="s">
        <v>80</v>
      </c>
      <c r="AY85" s="171" t="s">
        <v>138</v>
      </c>
      <c r="BK85" s="173">
        <f>BK86+BK91+BK96+BK100</f>
        <v>0</v>
      </c>
    </row>
    <row r="86" spans="1:65" s="12" customFormat="1" ht="22.9" customHeight="1">
      <c r="B86" s="160"/>
      <c r="C86" s="161"/>
      <c r="D86" s="162" t="s">
        <v>79</v>
      </c>
      <c r="E86" s="174" t="s">
        <v>932</v>
      </c>
      <c r="F86" s="174" t="s">
        <v>933</v>
      </c>
      <c r="G86" s="161"/>
      <c r="H86" s="161"/>
      <c r="I86" s="164"/>
      <c r="J86" s="175">
        <f>BK86</f>
        <v>0</v>
      </c>
      <c r="K86" s="161"/>
      <c r="L86" s="166"/>
      <c r="M86" s="167"/>
      <c r="N86" s="168"/>
      <c r="O86" s="168"/>
      <c r="P86" s="169">
        <f>SUM(P87:P90)</f>
        <v>0</v>
      </c>
      <c r="Q86" s="168"/>
      <c r="R86" s="169">
        <f>SUM(R87:R90)</f>
        <v>0</v>
      </c>
      <c r="S86" s="168"/>
      <c r="T86" s="170">
        <f>SUM(T87:T90)</f>
        <v>0</v>
      </c>
      <c r="AR86" s="171" t="s">
        <v>163</v>
      </c>
      <c r="AT86" s="172" t="s">
        <v>79</v>
      </c>
      <c r="AU86" s="172" t="s">
        <v>21</v>
      </c>
      <c r="AY86" s="171" t="s">
        <v>138</v>
      </c>
      <c r="BK86" s="173">
        <f>SUM(BK87:BK90)</f>
        <v>0</v>
      </c>
    </row>
    <row r="87" spans="1:65" s="2" customFormat="1" ht="33" customHeight="1">
      <c r="A87" s="36"/>
      <c r="B87" s="37"/>
      <c r="C87" s="176" t="s">
        <v>89</v>
      </c>
      <c r="D87" s="176" t="s">
        <v>141</v>
      </c>
      <c r="E87" s="177" t="s">
        <v>934</v>
      </c>
      <c r="F87" s="178" t="s">
        <v>935</v>
      </c>
      <c r="G87" s="179" t="s">
        <v>589</v>
      </c>
      <c r="H87" s="180">
        <v>1</v>
      </c>
      <c r="I87" s="181"/>
      <c r="J87" s="182">
        <f>ROUND(I87*H87,2)</f>
        <v>0</v>
      </c>
      <c r="K87" s="183"/>
      <c r="L87" s="41"/>
      <c r="M87" s="184" t="s">
        <v>39</v>
      </c>
      <c r="N87" s="185" t="s">
        <v>51</v>
      </c>
      <c r="O87" s="66"/>
      <c r="P87" s="186">
        <f>O87*H87</f>
        <v>0</v>
      </c>
      <c r="Q87" s="186">
        <v>0</v>
      </c>
      <c r="R87" s="186">
        <f>Q87*H87</f>
        <v>0</v>
      </c>
      <c r="S87" s="186">
        <v>0</v>
      </c>
      <c r="T87" s="187">
        <f>S87*H87</f>
        <v>0</v>
      </c>
      <c r="U87" s="36"/>
      <c r="V87" s="36"/>
      <c r="W87" s="36"/>
      <c r="X87" s="36"/>
      <c r="Y87" s="36"/>
      <c r="Z87" s="36"/>
      <c r="AA87" s="36"/>
      <c r="AB87" s="36"/>
      <c r="AC87" s="36"/>
      <c r="AD87" s="36"/>
      <c r="AE87" s="36"/>
      <c r="AR87" s="188" t="s">
        <v>816</v>
      </c>
      <c r="AT87" s="188" t="s">
        <v>141</v>
      </c>
      <c r="AU87" s="188" t="s">
        <v>89</v>
      </c>
      <c r="AY87" s="18" t="s">
        <v>138</v>
      </c>
      <c r="BE87" s="189">
        <f>IF(N87="základní",J87,0)</f>
        <v>0</v>
      </c>
      <c r="BF87" s="189">
        <f>IF(N87="snížená",J87,0)</f>
        <v>0</v>
      </c>
      <c r="BG87" s="189">
        <f>IF(N87="zákl. přenesená",J87,0)</f>
        <v>0</v>
      </c>
      <c r="BH87" s="189">
        <f>IF(N87="sníž. přenesená",J87,0)</f>
        <v>0</v>
      </c>
      <c r="BI87" s="189">
        <f>IF(N87="nulová",J87,0)</f>
        <v>0</v>
      </c>
      <c r="BJ87" s="18" t="s">
        <v>21</v>
      </c>
      <c r="BK87" s="189">
        <f>ROUND(I87*H87,2)</f>
        <v>0</v>
      </c>
      <c r="BL87" s="18" t="s">
        <v>816</v>
      </c>
      <c r="BM87" s="188" t="s">
        <v>936</v>
      </c>
    </row>
    <row r="88" spans="1:65" s="2" customFormat="1" ht="16.5" customHeight="1">
      <c r="A88" s="36"/>
      <c r="B88" s="37"/>
      <c r="C88" s="176" t="s">
        <v>21</v>
      </c>
      <c r="D88" s="176" t="s">
        <v>141</v>
      </c>
      <c r="E88" s="177" t="s">
        <v>937</v>
      </c>
      <c r="F88" s="178" t="s">
        <v>938</v>
      </c>
      <c r="G88" s="179" t="s">
        <v>589</v>
      </c>
      <c r="H88" s="180">
        <v>1</v>
      </c>
      <c r="I88" s="181"/>
      <c r="J88" s="182">
        <f>ROUND(I88*H88,2)</f>
        <v>0</v>
      </c>
      <c r="K88" s="183"/>
      <c r="L88" s="41"/>
      <c r="M88" s="184" t="s">
        <v>39</v>
      </c>
      <c r="N88" s="185" t="s">
        <v>51</v>
      </c>
      <c r="O88" s="66"/>
      <c r="P88" s="186">
        <f>O88*H88</f>
        <v>0</v>
      </c>
      <c r="Q88" s="186">
        <v>0</v>
      </c>
      <c r="R88" s="186">
        <f>Q88*H88</f>
        <v>0</v>
      </c>
      <c r="S88" s="186">
        <v>0</v>
      </c>
      <c r="T88" s="187">
        <f>S88*H88</f>
        <v>0</v>
      </c>
      <c r="U88" s="36"/>
      <c r="V88" s="36"/>
      <c r="W88" s="36"/>
      <c r="X88" s="36"/>
      <c r="Y88" s="36"/>
      <c r="Z88" s="36"/>
      <c r="AA88" s="36"/>
      <c r="AB88" s="36"/>
      <c r="AC88" s="36"/>
      <c r="AD88" s="36"/>
      <c r="AE88" s="36"/>
      <c r="AR88" s="188" t="s">
        <v>816</v>
      </c>
      <c r="AT88" s="188" t="s">
        <v>141</v>
      </c>
      <c r="AU88" s="188" t="s">
        <v>89</v>
      </c>
      <c r="AY88" s="18" t="s">
        <v>138</v>
      </c>
      <c r="BE88" s="189">
        <f>IF(N88="základní",J88,0)</f>
        <v>0</v>
      </c>
      <c r="BF88" s="189">
        <f>IF(N88="snížená",J88,0)</f>
        <v>0</v>
      </c>
      <c r="BG88" s="189">
        <f>IF(N88="zákl. přenesená",J88,0)</f>
        <v>0</v>
      </c>
      <c r="BH88" s="189">
        <f>IF(N88="sníž. přenesená",J88,0)</f>
        <v>0</v>
      </c>
      <c r="BI88" s="189">
        <f>IF(N88="nulová",J88,0)</f>
        <v>0</v>
      </c>
      <c r="BJ88" s="18" t="s">
        <v>21</v>
      </c>
      <c r="BK88" s="189">
        <f>ROUND(I88*H88,2)</f>
        <v>0</v>
      </c>
      <c r="BL88" s="18" t="s">
        <v>816</v>
      </c>
      <c r="BM88" s="188" t="s">
        <v>939</v>
      </c>
    </row>
    <row r="89" spans="1:65" s="2" customFormat="1" ht="24.2" customHeight="1">
      <c r="A89" s="36"/>
      <c r="B89" s="37"/>
      <c r="C89" s="176" t="s">
        <v>194</v>
      </c>
      <c r="D89" s="176" t="s">
        <v>141</v>
      </c>
      <c r="E89" s="177" t="s">
        <v>940</v>
      </c>
      <c r="F89" s="178" t="s">
        <v>941</v>
      </c>
      <c r="G89" s="179" t="s">
        <v>589</v>
      </c>
      <c r="H89" s="180">
        <v>1</v>
      </c>
      <c r="I89" s="181"/>
      <c r="J89" s="182">
        <f>ROUND(I89*H89,2)</f>
        <v>0</v>
      </c>
      <c r="K89" s="183"/>
      <c r="L89" s="41"/>
      <c r="M89" s="184" t="s">
        <v>39</v>
      </c>
      <c r="N89" s="185" t="s">
        <v>51</v>
      </c>
      <c r="O89" s="66"/>
      <c r="P89" s="186">
        <f>O89*H89</f>
        <v>0</v>
      </c>
      <c r="Q89" s="186">
        <v>0</v>
      </c>
      <c r="R89" s="186">
        <f>Q89*H89</f>
        <v>0</v>
      </c>
      <c r="S89" s="186">
        <v>0</v>
      </c>
      <c r="T89" s="187">
        <f>S89*H89</f>
        <v>0</v>
      </c>
      <c r="U89" s="36"/>
      <c r="V89" s="36"/>
      <c r="W89" s="36"/>
      <c r="X89" s="36"/>
      <c r="Y89" s="36"/>
      <c r="Z89" s="36"/>
      <c r="AA89" s="36"/>
      <c r="AB89" s="36"/>
      <c r="AC89" s="36"/>
      <c r="AD89" s="36"/>
      <c r="AE89" s="36"/>
      <c r="AR89" s="188" t="s">
        <v>816</v>
      </c>
      <c r="AT89" s="188" t="s">
        <v>141</v>
      </c>
      <c r="AU89" s="188" t="s">
        <v>89</v>
      </c>
      <c r="AY89" s="18" t="s">
        <v>138</v>
      </c>
      <c r="BE89" s="189">
        <f>IF(N89="základní",J89,0)</f>
        <v>0</v>
      </c>
      <c r="BF89" s="189">
        <f>IF(N89="snížená",J89,0)</f>
        <v>0</v>
      </c>
      <c r="BG89" s="189">
        <f>IF(N89="zákl. přenesená",J89,0)</f>
        <v>0</v>
      </c>
      <c r="BH89" s="189">
        <f>IF(N89="sníž. přenesená",J89,0)</f>
        <v>0</v>
      </c>
      <c r="BI89" s="189">
        <f>IF(N89="nulová",J89,0)</f>
        <v>0</v>
      </c>
      <c r="BJ89" s="18" t="s">
        <v>21</v>
      </c>
      <c r="BK89" s="189">
        <f>ROUND(I89*H89,2)</f>
        <v>0</v>
      </c>
      <c r="BL89" s="18" t="s">
        <v>816</v>
      </c>
      <c r="BM89" s="188" t="s">
        <v>942</v>
      </c>
    </row>
    <row r="90" spans="1:65" s="2" customFormat="1" ht="21.75" customHeight="1">
      <c r="A90" s="36"/>
      <c r="B90" s="37"/>
      <c r="C90" s="176" t="s">
        <v>153</v>
      </c>
      <c r="D90" s="176" t="s">
        <v>141</v>
      </c>
      <c r="E90" s="177" t="s">
        <v>943</v>
      </c>
      <c r="F90" s="178" t="s">
        <v>944</v>
      </c>
      <c r="G90" s="179" t="s">
        <v>589</v>
      </c>
      <c r="H90" s="180">
        <v>1</v>
      </c>
      <c r="I90" s="181"/>
      <c r="J90" s="182">
        <f>ROUND(I90*H90,2)</f>
        <v>0</v>
      </c>
      <c r="K90" s="183"/>
      <c r="L90" s="41"/>
      <c r="M90" s="184" t="s">
        <v>39</v>
      </c>
      <c r="N90" s="185" t="s">
        <v>51</v>
      </c>
      <c r="O90" s="66"/>
      <c r="P90" s="186">
        <f>O90*H90</f>
        <v>0</v>
      </c>
      <c r="Q90" s="186">
        <v>0</v>
      </c>
      <c r="R90" s="186">
        <f>Q90*H90</f>
        <v>0</v>
      </c>
      <c r="S90" s="186">
        <v>0</v>
      </c>
      <c r="T90" s="187">
        <f>S90*H90</f>
        <v>0</v>
      </c>
      <c r="U90" s="36"/>
      <c r="V90" s="36"/>
      <c r="W90" s="36"/>
      <c r="X90" s="36"/>
      <c r="Y90" s="36"/>
      <c r="Z90" s="36"/>
      <c r="AA90" s="36"/>
      <c r="AB90" s="36"/>
      <c r="AC90" s="36"/>
      <c r="AD90" s="36"/>
      <c r="AE90" s="36"/>
      <c r="AR90" s="188" t="s">
        <v>139</v>
      </c>
      <c r="AT90" s="188" t="s">
        <v>141</v>
      </c>
      <c r="AU90" s="188" t="s">
        <v>89</v>
      </c>
      <c r="AY90" s="18" t="s">
        <v>138</v>
      </c>
      <c r="BE90" s="189">
        <f>IF(N90="základní",J90,0)</f>
        <v>0</v>
      </c>
      <c r="BF90" s="189">
        <f>IF(N90="snížená",J90,0)</f>
        <v>0</v>
      </c>
      <c r="BG90" s="189">
        <f>IF(N90="zákl. přenesená",J90,0)</f>
        <v>0</v>
      </c>
      <c r="BH90" s="189">
        <f>IF(N90="sníž. přenesená",J90,0)</f>
        <v>0</v>
      </c>
      <c r="BI90" s="189">
        <f>IF(N90="nulová",J90,0)</f>
        <v>0</v>
      </c>
      <c r="BJ90" s="18" t="s">
        <v>21</v>
      </c>
      <c r="BK90" s="189">
        <f>ROUND(I90*H90,2)</f>
        <v>0</v>
      </c>
      <c r="BL90" s="18" t="s">
        <v>139</v>
      </c>
      <c r="BM90" s="188" t="s">
        <v>945</v>
      </c>
    </row>
    <row r="91" spans="1:65" s="12" customFormat="1" ht="22.9" customHeight="1">
      <c r="B91" s="160"/>
      <c r="C91" s="161"/>
      <c r="D91" s="162" t="s">
        <v>79</v>
      </c>
      <c r="E91" s="174" t="s">
        <v>946</v>
      </c>
      <c r="F91" s="174" t="s">
        <v>947</v>
      </c>
      <c r="G91" s="161"/>
      <c r="H91" s="161"/>
      <c r="I91" s="164"/>
      <c r="J91" s="175">
        <f>BK91</f>
        <v>0</v>
      </c>
      <c r="K91" s="161"/>
      <c r="L91" s="166"/>
      <c r="M91" s="167"/>
      <c r="N91" s="168"/>
      <c r="O91" s="168"/>
      <c r="P91" s="169">
        <f>SUM(P92:P95)</f>
        <v>0</v>
      </c>
      <c r="Q91" s="168"/>
      <c r="R91" s="169">
        <f>SUM(R92:R95)</f>
        <v>0</v>
      </c>
      <c r="S91" s="168"/>
      <c r="T91" s="170">
        <f>SUM(T92:T95)</f>
        <v>0</v>
      </c>
      <c r="AR91" s="171" t="s">
        <v>163</v>
      </c>
      <c r="AT91" s="172" t="s">
        <v>79</v>
      </c>
      <c r="AU91" s="172" t="s">
        <v>21</v>
      </c>
      <c r="AY91" s="171" t="s">
        <v>138</v>
      </c>
      <c r="BK91" s="173">
        <f>SUM(BK92:BK95)</f>
        <v>0</v>
      </c>
    </row>
    <row r="92" spans="1:65" s="2" customFormat="1" ht="24.2" customHeight="1">
      <c r="A92" s="36"/>
      <c r="B92" s="37"/>
      <c r="C92" s="176" t="s">
        <v>139</v>
      </c>
      <c r="D92" s="176" t="s">
        <v>141</v>
      </c>
      <c r="E92" s="177" t="s">
        <v>948</v>
      </c>
      <c r="F92" s="178" t="s">
        <v>949</v>
      </c>
      <c r="G92" s="179" t="s">
        <v>589</v>
      </c>
      <c r="H92" s="180">
        <v>1</v>
      </c>
      <c r="I92" s="181"/>
      <c r="J92" s="182">
        <f>ROUND(I92*H92,2)</f>
        <v>0</v>
      </c>
      <c r="K92" s="183"/>
      <c r="L92" s="41"/>
      <c r="M92" s="184" t="s">
        <v>39</v>
      </c>
      <c r="N92" s="185" t="s">
        <v>51</v>
      </c>
      <c r="O92" s="66"/>
      <c r="P92" s="186">
        <f>O92*H92</f>
        <v>0</v>
      </c>
      <c r="Q92" s="186">
        <v>0</v>
      </c>
      <c r="R92" s="186">
        <f>Q92*H92</f>
        <v>0</v>
      </c>
      <c r="S92" s="186">
        <v>0</v>
      </c>
      <c r="T92" s="187">
        <f>S92*H92</f>
        <v>0</v>
      </c>
      <c r="U92" s="36"/>
      <c r="V92" s="36"/>
      <c r="W92" s="36"/>
      <c r="X92" s="36"/>
      <c r="Y92" s="36"/>
      <c r="Z92" s="36"/>
      <c r="AA92" s="36"/>
      <c r="AB92" s="36"/>
      <c r="AC92" s="36"/>
      <c r="AD92" s="36"/>
      <c r="AE92" s="36"/>
      <c r="AR92" s="188" t="s">
        <v>139</v>
      </c>
      <c r="AT92" s="188" t="s">
        <v>141</v>
      </c>
      <c r="AU92" s="188" t="s">
        <v>89</v>
      </c>
      <c r="AY92" s="18" t="s">
        <v>138</v>
      </c>
      <c r="BE92" s="189">
        <f>IF(N92="základní",J92,0)</f>
        <v>0</v>
      </c>
      <c r="BF92" s="189">
        <f>IF(N92="snížená",J92,0)</f>
        <v>0</v>
      </c>
      <c r="BG92" s="189">
        <f>IF(N92="zákl. přenesená",J92,0)</f>
        <v>0</v>
      </c>
      <c r="BH92" s="189">
        <f>IF(N92="sníž. přenesená",J92,0)</f>
        <v>0</v>
      </c>
      <c r="BI92" s="189">
        <f>IF(N92="nulová",J92,0)</f>
        <v>0</v>
      </c>
      <c r="BJ92" s="18" t="s">
        <v>21</v>
      </c>
      <c r="BK92" s="189">
        <f>ROUND(I92*H92,2)</f>
        <v>0</v>
      </c>
      <c r="BL92" s="18" t="s">
        <v>139</v>
      </c>
      <c r="BM92" s="188" t="s">
        <v>950</v>
      </c>
    </row>
    <row r="93" spans="1:65" s="2" customFormat="1" ht="21.75" customHeight="1">
      <c r="A93" s="36"/>
      <c r="B93" s="37"/>
      <c r="C93" s="176" t="s">
        <v>163</v>
      </c>
      <c r="D93" s="176" t="s">
        <v>141</v>
      </c>
      <c r="E93" s="177" t="s">
        <v>951</v>
      </c>
      <c r="F93" s="178" t="s">
        <v>952</v>
      </c>
      <c r="G93" s="179" t="s">
        <v>589</v>
      </c>
      <c r="H93" s="180">
        <v>1</v>
      </c>
      <c r="I93" s="181"/>
      <c r="J93" s="182">
        <f>ROUND(I93*H93,2)</f>
        <v>0</v>
      </c>
      <c r="K93" s="183"/>
      <c r="L93" s="41"/>
      <c r="M93" s="184" t="s">
        <v>39</v>
      </c>
      <c r="N93" s="185" t="s">
        <v>51</v>
      </c>
      <c r="O93" s="66"/>
      <c r="P93" s="186">
        <f>O93*H93</f>
        <v>0</v>
      </c>
      <c r="Q93" s="186">
        <v>0</v>
      </c>
      <c r="R93" s="186">
        <f>Q93*H93</f>
        <v>0</v>
      </c>
      <c r="S93" s="186">
        <v>0</v>
      </c>
      <c r="T93" s="187">
        <f>S93*H93</f>
        <v>0</v>
      </c>
      <c r="U93" s="36"/>
      <c r="V93" s="36"/>
      <c r="W93" s="36"/>
      <c r="X93" s="36"/>
      <c r="Y93" s="36"/>
      <c r="Z93" s="36"/>
      <c r="AA93" s="36"/>
      <c r="AB93" s="36"/>
      <c r="AC93" s="36"/>
      <c r="AD93" s="36"/>
      <c r="AE93" s="36"/>
      <c r="AR93" s="188" t="s">
        <v>139</v>
      </c>
      <c r="AT93" s="188" t="s">
        <v>141</v>
      </c>
      <c r="AU93" s="188" t="s">
        <v>89</v>
      </c>
      <c r="AY93" s="18" t="s">
        <v>138</v>
      </c>
      <c r="BE93" s="189">
        <f>IF(N93="základní",J93,0)</f>
        <v>0</v>
      </c>
      <c r="BF93" s="189">
        <f>IF(N93="snížená",J93,0)</f>
        <v>0</v>
      </c>
      <c r="BG93" s="189">
        <f>IF(N93="zákl. přenesená",J93,0)</f>
        <v>0</v>
      </c>
      <c r="BH93" s="189">
        <f>IF(N93="sníž. přenesená",J93,0)</f>
        <v>0</v>
      </c>
      <c r="BI93" s="189">
        <f>IF(N93="nulová",J93,0)</f>
        <v>0</v>
      </c>
      <c r="BJ93" s="18" t="s">
        <v>21</v>
      </c>
      <c r="BK93" s="189">
        <f>ROUND(I93*H93,2)</f>
        <v>0</v>
      </c>
      <c r="BL93" s="18" t="s">
        <v>139</v>
      </c>
      <c r="BM93" s="188" t="s">
        <v>953</v>
      </c>
    </row>
    <row r="94" spans="1:65" s="2" customFormat="1" ht="16.5" customHeight="1">
      <c r="A94" s="36"/>
      <c r="B94" s="37"/>
      <c r="C94" s="176" t="s">
        <v>169</v>
      </c>
      <c r="D94" s="176" t="s">
        <v>141</v>
      </c>
      <c r="E94" s="177" t="s">
        <v>954</v>
      </c>
      <c r="F94" s="178" t="s">
        <v>955</v>
      </c>
      <c r="G94" s="179" t="s">
        <v>589</v>
      </c>
      <c r="H94" s="180">
        <v>1</v>
      </c>
      <c r="I94" s="181"/>
      <c r="J94" s="182">
        <f>ROUND(I94*H94,2)</f>
        <v>0</v>
      </c>
      <c r="K94" s="183"/>
      <c r="L94" s="41"/>
      <c r="M94" s="184" t="s">
        <v>39</v>
      </c>
      <c r="N94" s="185" t="s">
        <v>51</v>
      </c>
      <c r="O94" s="66"/>
      <c r="P94" s="186">
        <f>O94*H94</f>
        <v>0</v>
      </c>
      <c r="Q94" s="186">
        <v>0</v>
      </c>
      <c r="R94" s="186">
        <f>Q94*H94</f>
        <v>0</v>
      </c>
      <c r="S94" s="186">
        <v>0</v>
      </c>
      <c r="T94" s="187">
        <f>S94*H94</f>
        <v>0</v>
      </c>
      <c r="U94" s="36"/>
      <c r="V94" s="36"/>
      <c r="W94" s="36"/>
      <c r="X94" s="36"/>
      <c r="Y94" s="36"/>
      <c r="Z94" s="36"/>
      <c r="AA94" s="36"/>
      <c r="AB94" s="36"/>
      <c r="AC94" s="36"/>
      <c r="AD94" s="36"/>
      <c r="AE94" s="36"/>
      <c r="AR94" s="188" t="s">
        <v>139</v>
      </c>
      <c r="AT94" s="188" t="s">
        <v>141</v>
      </c>
      <c r="AU94" s="188" t="s">
        <v>89</v>
      </c>
      <c r="AY94" s="18" t="s">
        <v>138</v>
      </c>
      <c r="BE94" s="189">
        <f>IF(N94="základní",J94,0)</f>
        <v>0</v>
      </c>
      <c r="BF94" s="189">
        <f>IF(N94="snížená",J94,0)</f>
        <v>0</v>
      </c>
      <c r="BG94" s="189">
        <f>IF(N94="zákl. přenesená",J94,0)</f>
        <v>0</v>
      </c>
      <c r="BH94" s="189">
        <f>IF(N94="sníž. přenesená",J94,0)</f>
        <v>0</v>
      </c>
      <c r="BI94" s="189">
        <f>IF(N94="nulová",J94,0)</f>
        <v>0</v>
      </c>
      <c r="BJ94" s="18" t="s">
        <v>21</v>
      </c>
      <c r="BK94" s="189">
        <f>ROUND(I94*H94,2)</f>
        <v>0</v>
      </c>
      <c r="BL94" s="18" t="s">
        <v>139</v>
      </c>
      <c r="BM94" s="188" t="s">
        <v>956</v>
      </c>
    </row>
    <row r="95" spans="1:65" s="2" customFormat="1" ht="16.5" customHeight="1">
      <c r="A95" s="36"/>
      <c r="B95" s="37"/>
      <c r="C95" s="176" t="s">
        <v>173</v>
      </c>
      <c r="D95" s="176" t="s">
        <v>141</v>
      </c>
      <c r="E95" s="177" t="s">
        <v>957</v>
      </c>
      <c r="F95" s="178" t="s">
        <v>958</v>
      </c>
      <c r="G95" s="179" t="s">
        <v>589</v>
      </c>
      <c r="H95" s="180">
        <v>1</v>
      </c>
      <c r="I95" s="181"/>
      <c r="J95" s="182">
        <f>ROUND(I95*H95,2)</f>
        <v>0</v>
      </c>
      <c r="K95" s="183"/>
      <c r="L95" s="41"/>
      <c r="M95" s="184" t="s">
        <v>39</v>
      </c>
      <c r="N95" s="185" t="s">
        <v>51</v>
      </c>
      <c r="O95" s="66"/>
      <c r="P95" s="186">
        <f>O95*H95</f>
        <v>0</v>
      </c>
      <c r="Q95" s="186">
        <v>0</v>
      </c>
      <c r="R95" s="186">
        <f>Q95*H95</f>
        <v>0</v>
      </c>
      <c r="S95" s="186">
        <v>0</v>
      </c>
      <c r="T95" s="187">
        <f>S95*H95</f>
        <v>0</v>
      </c>
      <c r="U95" s="36"/>
      <c r="V95" s="36"/>
      <c r="W95" s="36"/>
      <c r="X95" s="36"/>
      <c r="Y95" s="36"/>
      <c r="Z95" s="36"/>
      <c r="AA95" s="36"/>
      <c r="AB95" s="36"/>
      <c r="AC95" s="36"/>
      <c r="AD95" s="36"/>
      <c r="AE95" s="36"/>
      <c r="AR95" s="188" t="s">
        <v>139</v>
      </c>
      <c r="AT95" s="188" t="s">
        <v>141</v>
      </c>
      <c r="AU95" s="188" t="s">
        <v>89</v>
      </c>
      <c r="AY95" s="18" t="s">
        <v>138</v>
      </c>
      <c r="BE95" s="189">
        <f>IF(N95="základní",J95,0)</f>
        <v>0</v>
      </c>
      <c r="BF95" s="189">
        <f>IF(N95="snížená",J95,0)</f>
        <v>0</v>
      </c>
      <c r="BG95" s="189">
        <f>IF(N95="zákl. přenesená",J95,0)</f>
        <v>0</v>
      </c>
      <c r="BH95" s="189">
        <f>IF(N95="sníž. přenesená",J95,0)</f>
        <v>0</v>
      </c>
      <c r="BI95" s="189">
        <f>IF(N95="nulová",J95,0)</f>
        <v>0</v>
      </c>
      <c r="BJ95" s="18" t="s">
        <v>21</v>
      </c>
      <c r="BK95" s="189">
        <f>ROUND(I95*H95,2)</f>
        <v>0</v>
      </c>
      <c r="BL95" s="18" t="s">
        <v>139</v>
      </c>
      <c r="BM95" s="188" t="s">
        <v>959</v>
      </c>
    </row>
    <row r="96" spans="1:65" s="12" customFormat="1" ht="22.9" customHeight="1">
      <c r="B96" s="160"/>
      <c r="C96" s="161"/>
      <c r="D96" s="162" t="s">
        <v>79</v>
      </c>
      <c r="E96" s="174" t="s">
        <v>960</v>
      </c>
      <c r="F96" s="174" t="s">
        <v>961</v>
      </c>
      <c r="G96" s="161"/>
      <c r="H96" s="161"/>
      <c r="I96" s="164"/>
      <c r="J96" s="175">
        <f>BK96</f>
        <v>0</v>
      </c>
      <c r="K96" s="161"/>
      <c r="L96" s="166"/>
      <c r="M96" s="167"/>
      <c r="N96" s="168"/>
      <c r="O96" s="168"/>
      <c r="P96" s="169">
        <f>SUM(P97:P99)</f>
        <v>0</v>
      </c>
      <c r="Q96" s="168"/>
      <c r="R96" s="169">
        <f>SUM(R97:R99)</f>
        <v>0</v>
      </c>
      <c r="S96" s="168"/>
      <c r="T96" s="170">
        <f>SUM(T97:T99)</f>
        <v>0</v>
      </c>
      <c r="AR96" s="171" t="s">
        <v>163</v>
      </c>
      <c r="AT96" s="172" t="s">
        <v>79</v>
      </c>
      <c r="AU96" s="172" t="s">
        <v>21</v>
      </c>
      <c r="AY96" s="171" t="s">
        <v>138</v>
      </c>
      <c r="BK96" s="173">
        <f>SUM(BK97:BK99)</f>
        <v>0</v>
      </c>
    </row>
    <row r="97" spans="1:65" s="2" customFormat="1" ht="37.9" customHeight="1">
      <c r="A97" s="36"/>
      <c r="B97" s="37"/>
      <c r="C97" s="176" t="s">
        <v>181</v>
      </c>
      <c r="D97" s="176" t="s">
        <v>141</v>
      </c>
      <c r="E97" s="177" t="s">
        <v>962</v>
      </c>
      <c r="F97" s="178" t="s">
        <v>963</v>
      </c>
      <c r="G97" s="179" t="s">
        <v>589</v>
      </c>
      <c r="H97" s="180">
        <v>1</v>
      </c>
      <c r="I97" s="181"/>
      <c r="J97" s="182">
        <f>ROUND(I97*H97,2)</f>
        <v>0</v>
      </c>
      <c r="K97" s="183"/>
      <c r="L97" s="41"/>
      <c r="M97" s="184" t="s">
        <v>39</v>
      </c>
      <c r="N97" s="185" t="s">
        <v>51</v>
      </c>
      <c r="O97" s="66"/>
      <c r="P97" s="186">
        <f>O97*H97</f>
        <v>0</v>
      </c>
      <c r="Q97" s="186">
        <v>0</v>
      </c>
      <c r="R97" s="186">
        <f>Q97*H97</f>
        <v>0</v>
      </c>
      <c r="S97" s="186">
        <v>0</v>
      </c>
      <c r="T97" s="187">
        <f>S97*H97</f>
        <v>0</v>
      </c>
      <c r="U97" s="36"/>
      <c r="V97" s="36"/>
      <c r="W97" s="36"/>
      <c r="X97" s="36"/>
      <c r="Y97" s="36"/>
      <c r="Z97" s="36"/>
      <c r="AA97" s="36"/>
      <c r="AB97" s="36"/>
      <c r="AC97" s="36"/>
      <c r="AD97" s="36"/>
      <c r="AE97" s="36"/>
      <c r="AR97" s="188" t="s">
        <v>816</v>
      </c>
      <c r="AT97" s="188" t="s">
        <v>141</v>
      </c>
      <c r="AU97" s="188" t="s">
        <v>89</v>
      </c>
      <c r="AY97" s="18" t="s">
        <v>138</v>
      </c>
      <c r="BE97" s="189">
        <f>IF(N97="základní",J97,0)</f>
        <v>0</v>
      </c>
      <c r="BF97" s="189">
        <f>IF(N97="snížená",J97,0)</f>
        <v>0</v>
      </c>
      <c r="BG97" s="189">
        <f>IF(N97="zákl. přenesená",J97,0)</f>
        <v>0</v>
      </c>
      <c r="BH97" s="189">
        <f>IF(N97="sníž. přenesená",J97,0)</f>
        <v>0</v>
      </c>
      <c r="BI97" s="189">
        <f>IF(N97="nulová",J97,0)</f>
        <v>0</v>
      </c>
      <c r="BJ97" s="18" t="s">
        <v>21</v>
      </c>
      <c r="BK97" s="189">
        <f>ROUND(I97*H97,2)</f>
        <v>0</v>
      </c>
      <c r="BL97" s="18" t="s">
        <v>816</v>
      </c>
      <c r="BM97" s="188" t="s">
        <v>964</v>
      </c>
    </row>
    <row r="98" spans="1:65" s="2" customFormat="1" ht="24.2" customHeight="1">
      <c r="A98" s="36"/>
      <c r="B98" s="37"/>
      <c r="C98" s="176" t="s">
        <v>161</v>
      </c>
      <c r="D98" s="176" t="s">
        <v>141</v>
      </c>
      <c r="E98" s="177" t="s">
        <v>965</v>
      </c>
      <c r="F98" s="178" t="s">
        <v>966</v>
      </c>
      <c r="G98" s="179" t="s">
        <v>589</v>
      </c>
      <c r="H98" s="180">
        <v>1</v>
      </c>
      <c r="I98" s="181"/>
      <c r="J98" s="182">
        <f>ROUND(I98*H98,2)</f>
        <v>0</v>
      </c>
      <c r="K98" s="183"/>
      <c r="L98" s="41"/>
      <c r="M98" s="184" t="s">
        <v>39</v>
      </c>
      <c r="N98" s="185" t="s">
        <v>51</v>
      </c>
      <c r="O98" s="66"/>
      <c r="P98" s="186">
        <f>O98*H98</f>
        <v>0</v>
      </c>
      <c r="Q98" s="186">
        <v>0</v>
      </c>
      <c r="R98" s="186">
        <f>Q98*H98</f>
        <v>0</v>
      </c>
      <c r="S98" s="186">
        <v>0</v>
      </c>
      <c r="T98" s="187">
        <f>S98*H98</f>
        <v>0</v>
      </c>
      <c r="U98" s="36"/>
      <c r="V98" s="36"/>
      <c r="W98" s="36"/>
      <c r="X98" s="36"/>
      <c r="Y98" s="36"/>
      <c r="Z98" s="36"/>
      <c r="AA98" s="36"/>
      <c r="AB98" s="36"/>
      <c r="AC98" s="36"/>
      <c r="AD98" s="36"/>
      <c r="AE98" s="36"/>
      <c r="AR98" s="188" t="s">
        <v>816</v>
      </c>
      <c r="AT98" s="188" t="s">
        <v>141</v>
      </c>
      <c r="AU98" s="188" t="s">
        <v>89</v>
      </c>
      <c r="AY98" s="18" t="s">
        <v>138</v>
      </c>
      <c r="BE98" s="189">
        <f>IF(N98="základní",J98,0)</f>
        <v>0</v>
      </c>
      <c r="BF98" s="189">
        <f>IF(N98="snížená",J98,0)</f>
        <v>0</v>
      </c>
      <c r="BG98" s="189">
        <f>IF(N98="zákl. přenesená",J98,0)</f>
        <v>0</v>
      </c>
      <c r="BH98" s="189">
        <f>IF(N98="sníž. přenesená",J98,0)</f>
        <v>0</v>
      </c>
      <c r="BI98" s="189">
        <f>IF(N98="nulová",J98,0)</f>
        <v>0</v>
      </c>
      <c r="BJ98" s="18" t="s">
        <v>21</v>
      </c>
      <c r="BK98" s="189">
        <f>ROUND(I98*H98,2)</f>
        <v>0</v>
      </c>
      <c r="BL98" s="18" t="s">
        <v>816</v>
      </c>
      <c r="BM98" s="188" t="s">
        <v>967</v>
      </c>
    </row>
    <row r="99" spans="1:65" s="2" customFormat="1" ht="11.25">
      <c r="A99" s="36"/>
      <c r="B99" s="37"/>
      <c r="C99" s="38"/>
      <c r="D99" s="213" t="s">
        <v>177</v>
      </c>
      <c r="E99" s="38"/>
      <c r="F99" s="214" t="s">
        <v>968</v>
      </c>
      <c r="G99" s="38"/>
      <c r="H99" s="38"/>
      <c r="I99" s="215"/>
      <c r="J99" s="38"/>
      <c r="K99" s="38"/>
      <c r="L99" s="41"/>
      <c r="M99" s="216"/>
      <c r="N99" s="217"/>
      <c r="O99" s="66"/>
      <c r="P99" s="66"/>
      <c r="Q99" s="66"/>
      <c r="R99" s="66"/>
      <c r="S99" s="66"/>
      <c r="T99" s="67"/>
      <c r="U99" s="36"/>
      <c r="V99" s="36"/>
      <c r="W99" s="36"/>
      <c r="X99" s="36"/>
      <c r="Y99" s="36"/>
      <c r="Z99" s="36"/>
      <c r="AA99" s="36"/>
      <c r="AB99" s="36"/>
      <c r="AC99" s="36"/>
      <c r="AD99" s="36"/>
      <c r="AE99" s="36"/>
      <c r="AT99" s="18" t="s">
        <v>177</v>
      </c>
      <c r="AU99" s="18" t="s">
        <v>89</v>
      </c>
    </row>
    <row r="100" spans="1:65" s="12" customFormat="1" ht="22.9" customHeight="1">
      <c r="B100" s="160"/>
      <c r="C100" s="161"/>
      <c r="D100" s="162" t="s">
        <v>79</v>
      </c>
      <c r="E100" s="174" t="s">
        <v>969</v>
      </c>
      <c r="F100" s="174" t="s">
        <v>970</v>
      </c>
      <c r="G100" s="161"/>
      <c r="H100" s="161"/>
      <c r="I100" s="164"/>
      <c r="J100" s="175">
        <f>BK100</f>
        <v>0</v>
      </c>
      <c r="K100" s="161"/>
      <c r="L100" s="166"/>
      <c r="M100" s="167"/>
      <c r="N100" s="168"/>
      <c r="O100" s="168"/>
      <c r="P100" s="169">
        <f>SUM(P101:P102)</f>
        <v>0</v>
      </c>
      <c r="Q100" s="168"/>
      <c r="R100" s="169">
        <f>SUM(R101:R102)</f>
        <v>0</v>
      </c>
      <c r="S100" s="168"/>
      <c r="T100" s="170">
        <f>SUM(T101:T102)</f>
        <v>0</v>
      </c>
      <c r="AR100" s="171" t="s">
        <v>163</v>
      </c>
      <c r="AT100" s="172" t="s">
        <v>79</v>
      </c>
      <c r="AU100" s="172" t="s">
        <v>21</v>
      </c>
      <c r="AY100" s="171" t="s">
        <v>138</v>
      </c>
      <c r="BK100" s="173">
        <f>SUM(BK101:BK102)</f>
        <v>0</v>
      </c>
    </row>
    <row r="101" spans="1:65" s="2" customFormat="1" ht="16.5" customHeight="1">
      <c r="A101" s="36"/>
      <c r="B101" s="37"/>
      <c r="C101" s="176" t="s">
        <v>190</v>
      </c>
      <c r="D101" s="176" t="s">
        <v>141</v>
      </c>
      <c r="E101" s="177" t="s">
        <v>971</v>
      </c>
      <c r="F101" s="178" t="s">
        <v>972</v>
      </c>
      <c r="G101" s="179" t="s">
        <v>589</v>
      </c>
      <c r="H101" s="180">
        <v>1</v>
      </c>
      <c r="I101" s="181"/>
      <c r="J101" s="182">
        <f>ROUND(I101*H101,2)</f>
        <v>0</v>
      </c>
      <c r="K101" s="183"/>
      <c r="L101" s="41"/>
      <c r="M101" s="184" t="s">
        <v>39</v>
      </c>
      <c r="N101" s="185" t="s">
        <v>51</v>
      </c>
      <c r="O101" s="66"/>
      <c r="P101" s="186">
        <f>O101*H101</f>
        <v>0</v>
      </c>
      <c r="Q101" s="186">
        <v>0</v>
      </c>
      <c r="R101" s="186">
        <f>Q101*H101</f>
        <v>0</v>
      </c>
      <c r="S101" s="186">
        <v>0</v>
      </c>
      <c r="T101" s="187">
        <f>S101*H101</f>
        <v>0</v>
      </c>
      <c r="U101" s="36"/>
      <c r="V101" s="36"/>
      <c r="W101" s="36"/>
      <c r="X101" s="36"/>
      <c r="Y101" s="36"/>
      <c r="Z101" s="36"/>
      <c r="AA101" s="36"/>
      <c r="AB101" s="36"/>
      <c r="AC101" s="36"/>
      <c r="AD101" s="36"/>
      <c r="AE101" s="36"/>
      <c r="AR101" s="188" t="s">
        <v>816</v>
      </c>
      <c r="AT101" s="188" t="s">
        <v>141</v>
      </c>
      <c r="AU101" s="188" t="s">
        <v>89</v>
      </c>
      <c r="AY101" s="18" t="s">
        <v>138</v>
      </c>
      <c r="BE101" s="189">
        <f>IF(N101="základní",J101,0)</f>
        <v>0</v>
      </c>
      <c r="BF101" s="189">
        <f>IF(N101="snížená",J101,0)</f>
        <v>0</v>
      </c>
      <c r="BG101" s="189">
        <f>IF(N101="zákl. přenesená",J101,0)</f>
        <v>0</v>
      </c>
      <c r="BH101" s="189">
        <f>IF(N101="sníž. přenesená",J101,0)</f>
        <v>0</v>
      </c>
      <c r="BI101" s="189">
        <f>IF(N101="nulová",J101,0)</f>
        <v>0</v>
      </c>
      <c r="BJ101" s="18" t="s">
        <v>21</v>
      </c>
      <c r="BK101" s="189">
        <f>ROUND(I101*H101,2)</f>
        <v>0</v>
      </c>
      <c r="BL101" s="18" t="s">
        <v>816</v>
      </c>
      <c r="BM101" s="188" t="s">
        <v>973</v>
      </c>
    </row>
    <row r="102" spans="1:65" s="2" customFormat="1" ht="11.25">
      <c r="A102" s="36"/>
      <c r="B102" s="37"/>
      <c r="C102" s="38"/>
      <c r="D102" s="213" t="s">
        <v>177</v>
      </c>
      <c r="E102" s="38"/>
      <c r="F102" s="214" t="s">
        <v>974</v>
      </c>
      <c r="G102" s="38"/>
      <c r="H102" s="38"/>
      <c r="I102" s="215"/>
      <c r="J102" s="38"/>
      <c r="K102" s="38"/>
      <c r="L102" s="41"/>
      <c r="M102" s="260"/>
      <c r="N102" s="261"/>
      <c r="O102" s="257"/>
      <c r="P102" s="257"/>
      <c r="Q102" s="257"/>
      <c r="R102" s="257"/>
      <c r="S102" s="257"/>
      <c r="T102" s="262"/>
      <c r="U102" s="36"/>
      <c r="V102" s="36"/>
      <c r="W102" s="36"/>
      <c r="X102" s="36"/>
      <c r="Y102" s="36"/>
      <c r="Z102" s="36"/>
      <c r="AA102" s="36"/>
      <c r="AB102" s="36"/>
      <c r="AC102" s="36"/>
      <c r="AD102" s="36"/>
      <c r="AE102" s="36"/>
      <c r="AT102" s="18" t="s">
        <v>177</v>
      </c>
      <c r="AU102" s="18" t="s">
        <v>89</v>
      </c>
    </row>
    <row r="103" spans="1:65" s="2" customFormat="1" ht="6.95" customHeight="1">
      <c r="A103" s="36"/>
      <c r="B103" s="49"/>
      <c r="C103" s="50"/>
      <c r="D103" s="50"/>
      <c r="E103" s="50"/>
      <c r="F103" s="50"/>
      <c r="G103" s="50"/>
      <c r="H103" s="50"/>
      <c r="I103" s="50"/>
      <c r="J103" s="50"/>
      <c r="K103" s="50"/>
      <c r="L103" s="41"/>
      <c r="M103" s="36"/>
      <c r="O103" s="36"/>
      <c r="P103" s="36"/>
      <c r="Q103" s="36"/>
      <c r="R103" s="36"/>
      <c r="S103" s="36"/>
      <c r="T103" s="36"/>
      <c r="U103" s="36"/>
      <c r="V103" s="36"/>
      <c r="W103" s="36"/>
      <c r="X103" s="36"/>
      <c r="Y103" s="36"/>
      <c r="Z103" s="36"/>
      <c r="AA103" s="36"/>
      <c r="AB103" s="36"/>
      <c r="AC103" s="36"/>
      <c r="AD103" s="36"/>
      <c r="AE103" s="36"/>
    </row>
  </sheetData>
  <sheetProtection algorithmName="SHA-512" hashValue="I+VRLuJSe6kunABKbX99ZjMwCqDd1nqnr11gVjGkrk8RsQPCgL7YtgjQq9zrkpaTTVkMty/DAuyEFnp+dtnV/A==" saltValue="oYg7fxuCv4C4lwvIrxYTrezDlXdNzQnDkhY4MWoFYLDnGdys2jePcF7SQwckyNne/WBxp7eh/yn/Y+oPLwuPVg==" spinCount="100000" sheet="1" objects="1" scenarios="1" formatColumns="0" formatRows="0" autoFilter="0"/>
  <autoFilter ref="C83:K102" xr:uid="{00000000-0009-0000-0000-000004000000}"/>
  <mergeCells count="9">
    <mergeCell ref="E50:H50"/>
    <mergeCell ref="E74:H74"/>
    <mergeCell ref="E76:H76"/>
    <mergeCell ref="L2:V2"/>
    <mergeCell ref="E7:H7"/>
    <mergeCell ref="E9:H9"/>
    <mergeCell ref="E18:H18"/>
    <mergeCell ref="E27:H27"/>
    <mergeCell ref="E48:H48"/>
  </mergeCells>
  <hyperlinks>
    <hyperlink ref="F99" r:id="rId1" xr:uid="{00000000-0004-0000-0400-000000000000}"/>
    <hyperlink ref="F102" r:id="rId2" xr:uid="{00000000-0004-0000-0400-000001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10</vt:i4>
      </vt:variant>
    </vt:vector>
  </HeadingPairs>
  <TitlesOfParts>
    <vt:vector size="15" baseType="lpstr">
      <vt:lpstr>Rekapitulace stavby</vt:lpstr>
      <vt:lpstr>01 - SO-01_Výměna střešní...</vt:lpstr>
      <vt:lpstr>02 - Opatření k zajištění...</vt:lpstr>
      <vt:lpstr>03 - Hromosvody</vt:lpstr>
      <vt:lpstr>04 - VRN</vt:lpstr>
      <vt:lpstr>'01 - SO-01_Výměna střešní...'!Názvy_tisku</vt:lpstr>
      <vt:lpstr>'02 - Opatření k zajištění...'!Názvy_tisku</vt:lpstr>
      <vt:lpstr>'03 - Hromosvody'!Názvy_tisku</vt:lpstr>
      <vt:lpstr>'04 - VRN'!Názvy_tisku</vt:lpstr>
      <vt:lpstr>'Rekapitulace stavby'!Názvy_tisku</vt:lpstr>
      <vt:lpstr>'01 - SO-01_Výměna střešní...'!Oblast_tisku</vt:lpstr>
      <vt:lpstr>'02 - Opatření k zajištění...'!Oblast_tisku</vt:lpstr>
      <vt:lpstr>'03 - Hromosvody'!Oblast_tisku</vt:lpstr>
      <vt:lpstr>'04 - VRN'!Oblast_tisku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Pavel Štefan</dc:creator>
  <cp:lastModifiedBy>Kymrová Jana - Energy Benefit Centre a.s.</cp:lastModifiedBy>
  <dcterms:created xsi:type="dcterms:W3CDTF">2022-03-30T07:50:52Z</dcterms:created>
  <dcterms:modified xsi:type="dcterms:W3CDTF">2022-03-30T08:02:51Z</dcterms:modified>
</cp:coreProperties>
</file>