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Komunikace ul. Na Skupici, Na Kopečku\výběr_dodavatele_2026\vysvětlení_zd\2\"/>
    </mc:Choice>
  </mc:AlternateContent>
  <xr:revisionPtr revIDLastSave="0" documentId="13_ncr:1_{ADC887A1-5F41-403B-9219-0758AAFB5A13}" xr6:coauthVersionLast="36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kapitulace" sheetId="4" r:id="rId1"/>
    <sheet name="SO 101" sheetId="2" r:id="rId2"/>
    <sheet name="SO 102" sheetId="3" r:id="rId3"/>
    <sheet name="SO 103 souhrn" sheetId="7" r:id="rId4"/>
    <sheet name="SO 103" sheetId="8" r:id="rId5"/>
  </sheets>
  <definedNames>
    <definedName name="Excel_BuiltIn_Print_Area" localSheetId="3">'SO 103 souhrn'!$A:$F</definedName>
    <definedName name="Excel_BuiltIn_Print_Titles" localSheetId="4">'SO 103'!$7:$7</definedName>
    <definedName name="_xlnm.Print_Titles" localSheetId="4">'SO 103'!$7:$7</definedName>
  </definedNames>
  <calcPr calcId="191029"/>
</workbook>
</file>

<file path=xl/calcChain.xml><?xml version="1.0" encoding="utf-8"?>
<calcChain xmlns="http://schemas.openxmlformats.org/spreadsheetml/2006/main">
  <c r="O194" i="3" l="1"/>
  <c r="I194" i="3"/>
  <c r="I186" i="3"/>
  <c r="O186" i="3" s="1"/>
  <c r="H65" i="8" l="1"/>
  <c r="H50" i="8"/>
  <c r="H10" i="8" l="1"/>
  <c r="J10" i="8"/>
  <c r="O10" i="8"/>
  <c r="H11" i="8"/>
  <c r="J11" i="8"/>
  <c r="O11" i="8"/>
  <c r="H12" i="8"/>
  <c r="J12" i="8"/>
  <c r="O12" i="8"/>
  <c r="H13" i="8"/>
  <c r="J13" i="8"/>
  <c r="H14" i="8"/>
  <c r="J14" i="8"/>
  <c r="O14" i="8"/>
  <c r="H15" i="8"/>
  <c r="J15" i="8"/>
  <c r="O15" i="8"/>
  <c r="H16" i="8"/>
  <c r="J16" i="8"/>
  <c r="O16" i="8"/>
  <c r="H17" i="8"/>
  <c r="J17" i="8"/>
  <c r="O17" i="8"/>
  <c r="H18" i="8"/>
  <c r="J18" i="8"/>
  <c r="O18" i="8"/>
  <c r="H19" i="8"/>
  <c r="J19" i="8"/>
  <c r="O19" i="8"/>
  <c r="H20" i="8"/>
  <c r="J20" i="8"/>
  <c r="O20" i="8"/>
  <c r="H21" i="8"/>
  <c r="J21" i="8"/>
  <c r="O21" i="8"/>
  <c r="H22" i="8"/>
  <c r="J22" i="8"/>
  <c r="O22" i="8"/>
  <c r="H23" i="8"/>
  <c r="J23" i="8"/>
  <c r="O23" i="8"/>
  <c r="H24" i="8"/>
  <c r="J24" i="8"/>
  <c r="O24" i="8"/>
  <c r="H25" i="8"/>
  <c r="J25" i="8"/>
  <c r="O25" i="8"/>
  <c r="H26" i="8"/>
  <c r="J26" i="8"/>
  <c r="O26" i="8"/>
  <c r="H27" i="8"/>
  <c r="J27" i="8"/>
  <c r="O27" i="8"/>
  <c r="H28" i="8"/>
  <c r="J28" i="8"/>
  <c r="O28" i="8"/>
  <c r="H29" i="8"/>
  <c r="J29" i="8"/>
  <c r="O29" i="8"/>
  <c r="H30" i="8"/>
  <c r="J30" i="8"/>
  <c r="O30" i="8"/>
  <c r="H31" i="8"/>
  <c r="J31" i="8"/>
  <c r="O31" i="8"/>
  <c r="Q31" i="8"/>
  <c r="R31" i="8"/>
  <c r="H32" i="8"/>
  <c r="J32" i="8"/>
  <c r="O32" i="8"/>
  <c r="Q32" i="8"/>
  <c r="R32" i="8"/>
  <c r="H33" i="8"/>
  <c r="J33" i="8"/>
  <c r="O33" i="8"/>
  <c r="Q33" i="8"/>
  <c r="R33" i="8"/>
  <c r="H34" i="8"/>
  <c r="J34" i="8"/>
  <c r="O34" i="8"/>
  <c r="Q34" i="8"/>
  <c r="R34" i="8"/>
  <c r="H37" i="8"/>
  <c r="J37" i="8"/>
  <c r="H38" i="8"/>
  <c r="J38" i="8"/>
  <c r="H39" i="8"/>
  <c r="J39" i="8"/>
  <c r="H40" i="8"/>
  <c r="J40" i="8"/>
  <c r="H43" i="8"/>
  <c r="J43" i="8"/>
  <c r="H44" i="8"/>
  <c r="J44" i="8"/>
  <c r="H45" i="8"/>
  <c r="J45" i="8"/>
  <c r="H46" i="8"/>
  <c r="J46" i="8"/>
  <c r="H47" i="8"/>
  <c r="J47" i="8"/>
  <c r="H48" i="8"/>
  <c r="J48" i="8"/>
  <c r="H49" i="8"/>
  <c r="J49" i="8"/>
  <c r="H51" i="8"/>
  <c r="J51" i="8"/>
  <c r="H52" i="8"/>
  <c r="J52" i="8"/>
  <c r="H53" i="8"/>
  <c r="J53" i="8"/>
  <c r="H54" i="8"/>
  <c r="J54" i="8"/>
  <c r="H55" i="8"/>
  <c r="J55" i="8"/>
  <c r="H56" i="8"/>
  <c r="J56" i="8"/>
  <c r="H57" i="8"/>
  <c r="J57" i="8"/>
  <c r="H58" i="8"/>
  <c r="J58" i="8"/>
  <c r="H59" i="8"/>
  <c r="J59" i="8"/>
  <c r="H60" i="8"/>
  <c r="J60" i="8"/>
  <c r="H62" i="8"/>
  <c r="J62" i="8"/>
  <c r="H63" i="8"/>
  <c r="J63" i="8"/>
  <c r="H64" i="8"/>
  <c r="J64" i="8"/>
  <c r="H66" i="8"/>
  <c r="J66" i="8"/>
  <c r="H67" i="8"/>
  <c r="J67" i="8"/>
  <c r="Q67" i="8"/>
  <c r="H70" i="8"/>
  <c r="J70" i="8"/>
  <c r="H71" i="8"/>
  <c r="J71" i="8"/>
  <c r="H72" i="8"/>
  <c r="J72" i="8"/>
  <c r="H73" i="8"/>
  <c r="J73" i="8"/>
  <c r="H76" i="8"/>
  <c r="J76" i="8"/>
  <c r="H77" i="8"/>
  <c r="J77" i="8"/>
  <c r="H78" i="8"/>
  <c r="J78" i="8"/>
  <c r="H79" i="8"/>
  <c r="J79" i="8"/>
  <c r="H80" i="8"/>
  <c r="J80" i="8"/>
  <c r="H81" i="8"/>
  <c r="J81" i="8"/>
  <c r="H82" i="8"/>
  <c r="J82" i="8"/>
  <c r="H83" i="8"/>
  <c r="J83" i="8"/>
  <c r="H84" i="8"/>
  <c r="J84" i="8"/>
  <c r="H85" i="8"/>
  <c r="J85" i="8"/>
  <c r="H86" i="8"/>
  <c r="J86" i="8"/>
  <c r="H87" i="8"/>
  <c r="J87" i="8"/>
  <c r="H88" i="8"/>
  <c r="J88" i="8"/>
  <c r="H89" i="8"/>
  <c r="J89" i="8"/>
  <c r="H90" i="8"/>
  <c r="J90" i="8"/>
  <c r="H91" i="8"/>
  <c r="J91" i="8"/>
  <c r="H92" i="8"/>
  <c r="J92" i="8"/>
  <c r="H93" i="8"/>
  <c r="J93" i="8"/>
  <c r="H94" i="8"/>
  <c r="J94" i="8"/>
  <c r="H95" i="8"/>
  <c r="J95" i="8"/>
  <c r="H96" i="8"/>
  <c r="J96" i="8"/>
  <c r="H97" i="8"/>
  <c r="J97" i="8"/>
  <c r="H98" i="8"/>
  <c r="J98" i="8"/>
  <c r="H99" i="8"/>
  <c r="J99" i="8"/>
  <c r="H100" i="8"/>
  <c r="J100" i="8"/>
  <c r="H101" i="8"/>
  <c r="J101" i="8"/>
  <c r="H102" i="8"/>
  <c r="J102" i="8"/>
  <c r="H103" i="8"/>
  <c r="J103" i="8"/>
  <c r="H104" i="8"/>
  <c r="J104" i="8"/>
  <c r="H105" i="8"/>
  <c r="J105" i="8"/>
  <c r="H108" i="8"/>
  <c r="P108" i="8" s="1"/>
  <c r="J108" i="8"/>
  <c r="H109" i="8"/>
  <c r="P109" i="8" s="1"/>
  <c r="J109" i="8"/>
  <c r="H110" i="8"/>
  <c r="P110" i="8" s="1"/>
  <c r="J110" i="8"/>
  <c r="H111" i="8"/>
  <c r="J111" i="8"/>
  <c r="P111" i="8"/>
  <c r="H112" i="8"/>
  <c r="P112" i="8" s="1"/>
  <c r="J112" i="8"/>
  <c r="J18" i="7"/>
  <c r="F29" i="7"/>
  <c r="G29" i="7" s="1"/>
  <c r="J30" i="7"/>
  <c r="J41" i="8" l="1"/>
  <c r="P41" i="8" s="1"/>
  <c r="J32" i="7"/>
  <c r="H41" i="8"/>
  <c r="F11" i="7" s="1"/>
  <c r="G14" i="7" s="1"/>
  <c r="J113" i="8"/>
  <c r="H74" i="8"/>
  <c r="F13" i="7" s="1"/>
  <c r="J74" i="8"/>
  <c r="J106" i="8"/>
  <c r="O35" i="8"/>
  <c r="E9" i="7" s="1"/>
  <c r="F9" i="7" s="1"/>
  <c r="J68" i="8"/>
  <c r="H68" i="8"/>
  <c r="F12" i="7" s="1"/>
  <c r="H113" i="8"/>
  <c r="H106" i="8"/>
  <c r="F14" i="7" s="1"/>
  <c r="J35" i="8"/>
  <c r="P35" i="8" s="1"/>
  <c r="H35" i="8"/>
  <c r="I231" i="3"/>
  <c r="I268" i="3"/>
  <c r="O268" i="3" s="1"/>
  <c r="I264" i="3"/>
  <c r="O264" i="3" s="1"/>
  <c r="I260" i="3"/>
  <c r="O260" i="3" s="1"/>
  <c r="O256" i="3"/>
  <c r="I256" i="3"/>
  <c r="I252" i="3"/>
  <c r="O252" i="3" s="1"/>
  <c r="I248" i="3"/>
  <c r="O248" i="3" s="1"/>
  <c r="O244" i="3"/>
  <c r="I244" i="3"/>
  <c r="I240" i="3"/>
  <c r="O240" i="3" s="1"/>
  <c r="O236" i="3"/>
  <c r="I236" i="3"/>
  <c r="O232" i="3"/>
  <c r="I232" i="3"/>
  <c r="I210" i="3"/>
  <c r="I227" i="3"/>
  <c r="O227" i="3" s="1"/>
  <c r="I223" i="3"/>
  <c r="O223" i="3" s="1"/>
  <c r="I219" i="3"/>
  <c r="O219" i="3" s="1"/>
  <c r="I215" i="3"/>
  <c r="O215" i="3" s="1"/>
  <c r="I211" i="3"/>
  <c r="O211" i="3" s="1"/>
  <c r="I206" i="3"/>
  <c r="O206" i="3" s="1"/>
  <c r="I202" i="3"/>
  <c r="O202" i="3" s="1"/>
  <c r="O198" i="3"/>
  <c r="I198" i="3"/>
  <c r="I190" i="3"/>
  <c r="O190" i="3" s="1"/>
  <c r="I182" i="3"/>
  <c r="O182" i="3" s="1"/>
  <c r="I178" i="3"/>
  <c r="O178" i="3" s="1"/>
  <c r="I174" i="3"/>
  <c r="O174" i="3" s="1"/>
  <c r="I170" i="3"/>
  <c r="O170" i="3" s="1"/>
  <c r="I166" i="3"/>
  <c r="O166" i="3" s="1"/>
  <c r="I162" i="3"/>
  <c r="O162" i="3" s="1"/>
  <c r="I158" i="3"/>
  <c r="O158" i="3" s="1"/>
  <c r="I154" i="3"/>
  <c r="O154" i="3" s="1"/>
  <c r="I150" i="3"/>
  <c r="O150" i="3" s="1"/>
  <c r="I146" i="3"/>
  <c r="O146" i="3" s="1"/>
  <c r="I142" i="3"/>
  <c r="O142" i="3" s="1"/>
  <c r="I138" i="3"/>
  <c r="O138" i="3" s="1"/>
  <c r="I124" i="3"/>
  <c r="I133" i="3"/>
  <c r="O133" i="3" s="1"/>
  <c r="I129" i="3"/>
  <c r="O129" i="3" s="1"/>
  <c r="I125" i="3"/>
  <c r="O125" i="3" s="1"/>
  <c r="I47" i="3"/>
  <c r="I120" i="3"/>
  <c r="O120" i="3" s="1"/>
  <c r="I116" i="3"/>
  <c r="O116" i="3" s="1"/>
  <c r="I112" i="3"/>
  <c r="O112" i="3" s="1"/>
  <c r="I108" i="3"/>
  <c r="O108" i="3" s="1"/>
  <c r="I104" i="3"/>
  <c r="O104" i="3" s="1"/>
  <c r="I100" i="3"/>
  <c r="O100" i="3" s="1"/>
  <c r="I96" i="3"/>
  <c r="O96" i="3" s="1"/>
  <c r="I92" i="3"/>
  <c r="O92" i="3" s="1"/>
  <c r="I88" i="3"/>
  <c r="O88" i="3" s="1"/>
  <c r="I84" i="3"/>
  <c r="O84" i="3" s="1"/>
  <c r="I80" i="3"/>
  <c r="O80" i="3" s="1"/>
  <c r="I76" i="3"/>
  <c r="O76" i="3" s="1"/>
  <c r="I72" i="3"/>
  <c r="O72" i="3" s="1"/>
  <c r="I68" i="3"/>
  <c r="O68" i="3" s="1"/>
  <c r="I64" i="3"/>
  <c r="O64" i="3" s="1"/>
  <c r="I60" i="3"/>
  <c r="O60" i="3" s="1"/>
  <c r="I56" i="3"/>
  <c r="O56" i="3" s="1"/>
  <c r="I52" i="3"/>
  <c r="O52" i="3" s="1"/>
  <c r="I48" i="3"/>
  <c r="O48" i="3" s="1"/>
  <c r="I44" i="3"/>
  <c r="O44" i="3" s="1"/>
  <c r="I41" i="3"/>
  <c r="O41" i="3" s="1"/>
  <c r="I37" i="3"/>
  <c r="O37" i="3" s="1"/>
  <c r="I33" i="3"/>
  <c r="O33" i="3" s="1"/>
  <c r="I29" i="3"/>
  <c r="O29" i="3" s="1"/>
  <c r="I25" i="3"/>
  <c r="O25" i="3" s="1"/>
  <c r="I21" i="3"/>
  <c r="O21" i="3" s="1"/>
  <c r="I17" i="3"/>
  <c r="O17" i="3" s="1"/>
  <c r="I13" i="3"/>
  <c r="O13" i="3" s="1"/>
  <c r="I9" i="3"/>
  <c r="O9" i="3" s="1"/>
  <c r="I199" i="2"/>
  <c r="I224" i="2"/>
  <c r="O224" i="2" s="1"/>
  <c r="I220" i="2"/>
  <c r="O220" i="2" s="1"/>
  <c r="I216" i="2"/>
  <c r="O216" i="2" s="1"/>
  <c r="I212" i="2"/>
  <c r="O212" i="2" s="1"/>
  <c r="I208" i="2"/>
  <c r="O208" i="2" s="1"/>
  <c r="I204" i="2"/>
  <c r="O204" i="2" s="1"/>
  <c r="I200" i="2"/>
  <c r="O200" i="2" s="1"/>
  <c r="I178" i="2"/>
  <c r="I195" i="2"/>
  <c r="O195" i="2" s="1"/>
  <c r="I191" i="2"/>
  <c r="O191" i="2" s="1"/>
  <c r="O187" i="2"/>
  <c r="I187" i="2"/>
  <c r="I183" i="2"/>
  <c r="O183" i="2" s="1"/>
  <c r="O179" i="2"/>
  <c r="I179" i="2"/>
  <c r="I137" i="2"/>
  <c r="I174" i="2"/>
  <c r="O174" i="2" s="1"/>
  <c r="I170" i="2"/>
  <c r="O170" i="2" s="1"/>
  <c r="I166" i="2"/>
  <c r="O166" i="2" s="1"/>
  <c r="I162" i="2"/>
  <c r="O162" i="2" s="1"/>
  <c r="I158" i="2"/>
  <c r="O158" i="2" s="1"/>
  <c r="I154" i="2"/>
  <c r="O154" i="2" s="1"/>
  <c r="I150" i="2"/>
  <c r="O150" i="2" s="1"/>
  <c r="I146" i="2"/>
  <c r="O146" i="2" s="1"/>
  <c r="I142" i="2"/>
  <c r="O142" i="2" s="1"/>
  <c r="I138" i="2"/>
  <c r="O138" i="2" s="1"/>
  <c r="I133" i="2"/>
  <c r="O133" i="2" s="1"/>
  <c r="I129" i="2"/>
  <c r="I124" i="2" s="1"/>
  <c r="I125" i="2"/>
  <c r="O125" i="2" s="1"/>
  <c r="I51" i="2"/>
  <c r="I120" i="2"/>
  <c r="O120" i="2" s="1"/>
  <c r="I116" i="2"/>
  <c r="O116" i="2" s="1"/>
  <c r="I112" i="2"/>
  <c r="O112" i="2" s="1"/>
  <c r="I108" i="2"/>
  <c r="O108" i="2" s="1"/>
  <c r="I104" i="2"/>
  <c r="O104" i="2" s="1"/>
  <c r="I100" i="2"/>
  <c r="O100" i="2" s="1"/>
  <c r="I96" i="2"/>
  <c r="O96" i="2" s="1"/>
  <c r="I92" i="2"/>
  <c r="O92" i="2" s="1"/>
  <c r="I88" i="2"/>
  <c r="O88" i="2" s="1"/>
  <c r="I84" i="2"/>
  <c r="O84" i="2" s="1"/>
  <c r="I80" i="2"/>
  <c r="O80" i="2" s="1"/>
  <c r="I76" i="2"/>
  <c r="O76" i="2" s="1"/>
  <c r="I72" i="2"/>
  <c r="O72" i="2" s="1"/>
  <c r="I68" i="2"/>
  <c r="O68" i="2" s="1"/>
  <c r="I64" i="2"/>
  <c r="O64" i="2" s="1"/>
  <c r="I60" i="2"/>
  <c r="O60" i="2" s="1"/>
  <c r="I56" i="2"/>
  <c r="O56" i="2" s="1"/>
  <c r="I52" i="2"/>
  <c r="O52" i="2" s="1"/>
  <c r="I48" i="2"/>
  <c r="O48" i="2" s="1"/>
  <c r="I45" i="2"/>
  <c r="O45" i="2" s="1"/>
  <c r="I41" i="2"/>
  <c r="O41" i="2" s="1"/>
  <c r="I37" i="2"/>
  <c r="O37" i="2" s="1"/>
  <c r="I33" i="2"/>
  <c r="O33" i="2" s="1"/>
  <c r="O29" i="2"/>
  <c r="I29" i="2"/>
  <c r="I25" i="2"/>
  <c r="O25" i="2" s="1"/>
  <c r="I21" i="2"/>
  <c r="O21" i="2" s="1"/>
  <c r="I17" i="2"/>
  <c r="O17" i="2" s="1"/>
  <c r="I13" i="2"/>
  <c r="I8" i="2" s="1"/>
  <c r="I3" i="2" s="1"/>
  <c r="C10" i="4" s="1"/>
  <c r="I9" i="2"/>
  <c r="O9" i="2" s="1"/>
  <c r="H115" i="8" l="1"/>
  <c r="P113" i="8"/>
  <c r="F18" i="7" s="1"/>
  <c r="I8" i="3"/>
  <c r="D11" i="4"/>
  <c r="F8" i="7"/>
  <c r="E10" i="7" s="1"/>
  <c r="F10" i="7" s="1"/>
  <c r="E16" i="7"/>
  <c r="F16" i="7" s="1"/>
  <c r="O42" i="8"/>
  <c r="O113" i="8" s="1"/>
  <c r="O13" i="2"/>
  <c r="D10" i="4" s="1"/>
  <c r="E10" i="4" s="1"/>
  <c r="O129" i="2"/>
  <c r="I137" i="3"/>
  <c r="I3" i="3" l="1"/>
  <c r="C11" i="4" s="1"/>
  <c r="E11" i="4" s="1"/>
  <c r="G12" i="7"/>
  <c r="E15" i="7" s="1"/>
  <c r="F15" i="7" s="1"/>
  <c r="F17" i="7" s="1"/>
  <c r="E22" i="7" s="1"/>
  <c r="F22" i="7" s="1"/>
  <c r="E21" i="7" l="1"/>
  <c r="F21" i="7" s="1"/>
  <c r="F23" i="7" s="1"/>
  <c r="G23" i="7" s="1"/>
  <c r="F19" i="7"/>
  <c r="G19" i="7" s="1"/>
  <c r="F31" i="7" s="1"/>
  <c r="E32" i="7" l="1"/>
  <c r="F32" i="7" s="1"/>
  <c r="F33" i="7" s="1"/>
  <c r="C12" i="4" l="1"/>
  <c r="D12" i="4" s="1"/>
  <c r="E12" i="4" s="1"/>
  <c r="C7" i="4" s="1"/>
  <c r="C6" i="4" l="1"/>
</calcChain>
</file>

<file path=xl/sharedStrings.xml><?xml version="1.0" encoding="utf-8"?>
<sst xmlns="http://schemas.openxmlformats.org/spreadsheetml/2006/main" count="2073" uniqueCount="619">
  <si>
    <t>EstiCon</t>
  </si>
  <si>
    <t>Firma:</t>
  </si>
  <si>
    <t>Rekapitulace ceny</t>
  </si>
  <si>
    <t>Stavba: 18 - STAVEBNÍ ÚPRAVY MÍSTNÍ KOMUNIKACE V UL. NA SKUPICI A NA KOPEČKU, PODĚBRADY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</si>
  <si>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</si>
  <si>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</si>
  <si>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</si>
  <si>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</si>
  <si>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</si>
  <si>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</si>
  <si>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</si>
  <si>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 101</t>
  </si>
  <si>
    <t>KOMUNIKACE - UL. NA KOPEČKU</t>
  </si>
  <si>
    <t>SO 102</t>
  </si>
  <si>
    <t>KOMUNIKACE - UL. NA SKUPICI</t>
  </si>
  <si>
    <t>Soupis prací objektu</t>
  </si>
  <si>
    <t>S</t>
  </si>
  <si>
    <t>Stavba:</t>
  </si>
  <si>
    <t>18</t>
  </si>
  <si>
    <t>STAVEBNÍ ÚPRAVY MÍSTNÍ KOMUNIKACE V UL. NA SKUPICI A NA KOPEČKU, PODĚBRADY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</si>
  <si>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</si>
  <si>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</si>
  <si>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</si>
  <si>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</si>
  <si>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</si>
  <si>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</si>
  <si>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</si>
  <si>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</si>
  <si>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</si>
  <si>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</si>
  <si>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</si>
  <si>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</si>
  <si>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</si>
  <si>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</si>
  <si>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</si>
  <si>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</si>
  <si>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</si>
  <si>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00001</t>
  </si>
  <si>
    <t/>
  </si>
  <si>
    <t>PROJEKTOVÁ DOKUMENTACE PRO REALIZACI STAVBY</t>
  </si>
  <si>
    <t>KPL</t>
  </si>
  <si>
    <t>OTSKP ~ 2025</t>
  </si>
  <si>
    <t>PP</t>
  </si>
  <si>
    <t>VV</t>
  </si>
  <si>
    <t>1 = 1,000 [A]</t>
  </si>
  <si>
    <t>TS</t>
  </si>
  <si>
    <t>00002</t>
  </si>
  <si>
    <t>GEODETICKÉ VYTÝČENÍ STAVBY PŘED REALIZACÍ A V PRŮBĚHU STAVBY</t>
  </si>
  <si>
    <t>00003</t>
  </si>
  <si>
    <t>GEODETICKÉ ZAMĚŘENÍ STAVBY - SKUTEČNÉ PROVEDENÍ</t>
  </si>
  <si>
    <t>00004</t>
  </si>
  <si>
    <t>GEODETICKÉ ZAMĚŘENÍ - VYHOTOVENÍ GEOMETRICKÉHO PLÁNU PRO ODDĚLENÍ POZEMKU</t>
  </si>
  <si>
    <t>014101</t>
  </si>
  <si>
    <t>A</t>
  </si>
  <si>
    <t>POPLATKY ZA SKLÁDKU - vytěžené zeminy a horniny</t>
  </si>
  <si>
    <t>M3</t>
  </si>
  <si>
    <t>zahrnuje veškeré poplatky provozovateli skládky související s uložením odpadu na skládce.</t>
  </si>
  <si>
    <t>C</t>
  </si>
  <si>
    <t>POPLATKY ZA SKLÁDKU - prostý beton, obrubníky</t>
  </si>
  <si>
    <t>dle položky 113524 140*(0,25*0,15) = 5,250 [A]_x000D_
Celkové množství = 5,250</t>
  </si>
  <si>
    <t>H</t>
  </si>
  <si>
    <t>POPLATKY ZA SKLÁDKU - sejmutí drnu</t>
  </si>
  <si>
    <t>dle pol. 11130 880,5*0,2 = 176,100 [A]_x000D_
Celkové množství = 176,100</t>
  </si>
  <si>
    <t>014121</t>
  </si>
  <si>
    <t>POPLATKY ZA SKLÁDKU TYP S-OO (OSTATNÍ ODPAD) - asfalt</t>
  </si>
  <si>
    <t>dle pol. č. 113137 25,14 = 25,140 [A]</t>
  </si>
  <si>
    <t>02720</t>
  </si>
  <si>
    <t>2</t>
  </si>
  <si>
    <t>POMOC PRÁCE ZŘÍZ NEBO ZAJIŠŤ REGULACI A OCHRANU DOPRAVY - DOPRAVNĚ INŽENÝRSKÉ OPATŘENÍ</t>
  </si>
  <si>
    <t>DIO</t>
  </si>
  <si>
    <t>1=1.000 [A] _x000D_
Celkem 1 = 1,000</t>
  </si>
  <si>
    <t>zahrnuje veškeré náklady spojené s objednatelem požadovanými zarízeními</t>
  </si>
  <si>
    <t>02944</t>
  </si>
  <si>
    <t>OSTAT POŽADAVKY - DOKUMENTACE SKUTEC PROVEDENÍ V DIGIT FORME</t>
  </si>
  <si>
    <t>zahrnuje veškeré náklady spojené s objednatelem požadovanými pracemi</t>
  </si>
  <si>
    <t>03170</t>
  </si>
  <si>
    <t>ZARÍZENÍ STAVENIŠTE</t>
  </si>
  <si>
    <t>zahrnuje objednatelem povolené náklady na porízení (event. pronájem), provozování, udržování a likvidaci zhotovitelova zarízení</t>
  </si>
  <si>
    <t>1</t>
  </si>
  <si>
    <t>Zemní práce</t>
  </si>
  <si>
    <t>11130</t>
  </si>
  <si>
    <t>KOM</t>
  </si>
  <si>
    <t>SEJMUTÍ DRNU</t>
  </si>
  <si>
    <t>M2</t>
  </si>
  <si>
    <t>Doprava na kompostárnu včetně uložení</t>
  </si>
  <si>
    <t>Příprava území 880,5 = 880,500 [A]_x000D_
Celkové množství = 880,500</t>
  </si>
  <si>
    <t>vcetne vodorovné dopravy  a uložení na skládku</t>
  </si>
  <si>
    <t>113137</t>
  </si>
  <si>
    <t>ODSTRANĚNÍ KRYTU ZPEVNĚNÝCH PLOCH S ASFALT POJIVEM, ODVOZ DO 16KM</t>
  </si>
  <si>
    <t>Chodník 251,4*0,1 = 25,140 [A]_x000D_
Celkové množství = 25,140</t>
  </si>
  <si>
    <t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</t>
  </si>
  <si>
    <t>113177</t>
  </si>
  <si>
    <t>ODSTRAN KRYTU ZPEVNĚNÝCH PLOCH Z DLAŽEB KOSTEK, ODVOZ DO 16KM</t>
  </si>
  <si>
    <t>Komunikace-žula 1587,3*0,12 = 190,476 [A]_x000D_
Komunikace-kamenná 261,1*0,15 = 39,165 [B]_x000D_
Chodník-žula 47,3*0,06 = 2,838 [C]_x000D_
Chodník-bet. dlažba 413,35*0,06 = 24,801 [D]_x000D_
Celkové množství = 257,280</t>
  </si>
  <si>
    <t>113327</t>
  </si>
  <si>
    <t>ODSTRANĚNÍ PODKLADŮ ZPEVNĚNÝCH PLOCH Z KAMENIVA NESTMEL, ODVOZ DO 16KM</t>
  </si>
  <si>
    <t>Chodník (47,3+413,35+251,4+19)*0,3 = 219,315 [C]_x000D_
Celkové množství = 219,315</t>
  </si>
  <si>
    <t>113524</t>
  </si>
  <si>
    <t>ODSTRANĚNÍ CHODNÍKOVÝCH A SILNIČNÍCH OBRUBNÍKŮ BETONOVÝCH, ODVOZ DO 5KM</t>
  </si>
  <si>
    <t>M</t>
  </si>
  <si>
    <t>140 = 140,000 [A]</t>
  </si>
  <si>
    <t>11352B</t>
  </si>
  <si>
    <t>ODSTRANĚNÍ CHODNÍKOVÝCH A SILNIČNÍCH OBRUBNÍKŮ BETONOVÝCH - DOPRAVA</t>
  </si>
  <si>
    <t>tkm</t>
  </si>
  <si>
    <t>(140*0,025)*22 = 77,000 [A]_x000D_
Celkové množství = 77,000</t>
  </si>
  <si>
    <t>Položka zahrnuje:
- samostatnou dopravu suti a vybouraných hmot.
Položka nezahrnuje:
- x
Způsob měření:
- množství se určí jako součin hmotnosti [t] a požadované vzdálenosti [km].</t>
  </si>
  <si>
    <t>113534</t>
  </si>
  <si>
    <t>ODSTRANĚNÍ SILNIČNÍCH KAMENNÝCH OBRUBNÍKŮ, ODVOZ DO 5KM</t>
  </si>
  <si>
    <t>225 = 225,000 [A]_x000D_
Celkové množství = 225,000</t>
  </si>
  <si>
    <t>11511</t>
  </si>
  <si>
    <t>ČERPÁNÍ VODY DO 500 L/MIN</t>
  </si>
  <si>
    <t>HOD</t>
  </si>
  <si>
    <t>300 = 300,000 [A]_x000D_
Celkové množství = 300,000</t>
  </si>
  <si>
    <t>Položka zahrnuje:
- čerpání vody na povrchu
- potrubí 
- pohotovost záložní čerpací soupravy
- zřízení čerpací jímky
- následná demontáž a likvidace těchto zařízení
Položka nezahrnuje:
- x</t>
  </si>
  <si>
    <t>12373</t>
  </si>
  <si>
    <t>AZ</t>
  </si>
  <si>
    <t>ODKOP PRO SPOD STAVBU SILNIC A ŽELEZNIC TR. I</t>
  </si>
  <si>
    <t>Aktivní zóna-komunikace 1501,6*0,5 = 750,800 [A]_x000D_
Aktivní zóna-Parkoviště 489,7*0,5 = 244,850 [B]_x000D_
Aktivní zóna-vjezdy 63,4*0,5 = 31,700 [C]_x000D_
Celkové množství = 1027,350</t>
  </si>
  <si>
    <t>položka zahrnuje:
- vodorovná a svislá doprava, premístení, preložení, manipulace s výkopkem
- kompletní provedení vykopávky nezapažené i zapažené
- ošetrení výkopište po celou dobu práce v nem vc. klimatických opatrení
- ztížení vykopávek v blízkosti podzemního vedení, konstrukcí a objektu vc. jejich docasného zajištení
- ztížení pod vodou, v okolí výbušnin, ve stísnených prostorech a pod.
- príplatek za lepivost
- težení po vrstvách, pásech a po jiných nutných cástech (figurách)
- cerpání vody vc. cerpacích jímek, potrubí a pohotovostní cerpací soupravy (viz ustanovení k pol. 1151,2)
- potrebné snížení hladiny podzemní vody
- težení a rozpojování jednotlivých balvanu
- vytahování a nošení výkopku
- svahování a presvah. svahu do konecného tvaru, výmena hornin v podloží a v pláni znehodnocené klimatickými vlivy
- rucní vykopávky, odstranení korenu a napadávek
- pažení, vzeprení a rozeprení vc. prepažování (vyjma štetových sten)
- úpravu, ochranu a ocištení dna, základové spáry, sten a svahu
- zhutnení podloží, prípadne i svahu vc. svahování
- zrízení stupnu v podloží a lavic na svazích, není-li pro tyto práce zrízena samostatná položka
- udržování výkopište a jeho ochrana proti vode
- odvedení nebo obvedení vody v okolí výkopište a ve výkopišti
- trídení výkopku
- veškeré pomocné konstrukce umožnující provedení vykopávky (príjezdy, sjezdy, nájezdy, lešení, podper. konstr., premostení, zpevnené plochy, zakrytí a pod.)
- nezahrnuje uložení zeminy (na skládku, do násypu) ani poplatky za skládku, vykazují se v položce c.0141**</t>
  </si>
  <si>
    <t>Odkop pro komunikace+parkování+vjezdy (1501,6+489,7+63,4)*0,4 = 821,880 [A]_x000D_
Celkové množství = 821,880</t>
  </si>
  <si>
    <t>12573</t>
  </si>
  <si>
    <t>OR</t>
  </si>
  <si>
    <t>VYKOPÁVKY ZE ZEMNÍKŮ A SKLÁDEK TŘ. I</t>
  </si>
  <si>
    <t>Vykopávka z deponie ornice + doprava na staveniště</t>
  </si>
  <si>
    <t>dle pol. 18220.OR 1099.000*0,2 = 219,800_x000D_
Celkové množství = 219,800</t>
  </si>
  <si>
    <t>položka zahrnuje:
- vodorovná a svislá doprava, premístení, preložení, manipulace s výkopkem
- kompletní provedení vykopávky nezapažené i zapažené
- ošetrení výkopište po celou dobu práce v nem vc. klimatických opatrení
- ztížení vykopávek v blízkosti podzemního vedení, konstrukcí a objektu vc. jejich docasného zajištení
- ztížení pod vodou, v okolí výbušnin, ve stísnených prostorech a pod.
- príplatek za lepivost
- težení po vrstvách, pásech a po jiných nutných cástech (figurách)
- cerpání vody vc. cerpacích jímek, potrubí a pohotovostní cerpací soupravy (viz ustanovení k pol. 1151,2)
- potrebné snížení hladiny podzemní vody
- težení a rozpojování jednotlivých balvanu
- vytahování a nošení výkopku
- rucní vykopávky, odstranení korenu a napadávek
- pažení, vzeprení a rozeprení vc. prepažování (vyjma štetových sten)
- úpravu, ochranu a ocištení dna, základové spáry, sten a svahu
- udržování výkopište a jeho ochrana proti vode
- odvedení nebo obvedení vody v okolí výkopište a ve výkopišti
- trídení výkopku
- veškeré pomocné konstrukce umožnující provedení vykopávky (príjezdy, sjezdy, nájezdy, lešení, podper. konstr., premostení, zpevnené plochy, zakrytí a pod.)
položka nezahrnuje:
- práce spojené s otvírkou zemníku</t>
  </si>
  <si>
    <t>17120</t>
  </si>
  <si>
    <t>ULOŽENÍ SYPANINY DO NÁSYPŮ A NA SKLÁDKY BEZ ZHUTNĚNÍ</t>
  </si>
  <si>
    <t>Uložení drnu na kompostárnu</t>
  </si>
  <si>
    <t>dle položky 11130.KOM 1099.000*0,2 = 219,800_x000D_
Celkové množství = 219,800</t>
  </si>
  <si>
    <t>položka zahrnuje:
- kompletní provedení zemní konstrukce do predepsaného tvaru
- ošetrení úložište po celou dobu práce v nem vc. klimatických opatrení
- ztížení v okolí vedení, konstrukcí a objektu a jejich docasné zajištení
- ztížení provádení ve ztížených podmínkách a stísnených prostorech
- ztížené ukládání sypaniny pod vodu
- ukládání po vrstvách a po jiných nutných cástech (figurách) vc. dosypávek
- spouštení a nošení materiálu
- úprava, ocištení a ochrana podloží a svahu
- svahování, uzavírání povrchu svahu
- udržování úložište a jeho ochrana proti vode
- odvedení nebo obvedení vody v okolí úložište a v úložišti
- veškeré  pomocné konstrukce umožnující provedení  zemní konstrukce  (príjezdy,  sjezdy,  nájezdy, lešení, podperné konstrukce, premostení, zpevnené plochy, zakrytí a pod.)</t>
  </si>
  <si>
    <t>SKL</t>
  </si>
  <si>
    <t>Uložení na skládku</t>
  </si>
  <si>
    <t>dle pol. 12373.SKL 1027.350 = 1027,350_x000D_
Celkové množství = 1027,350</t>
  </si>
  <si>
    <t>17680</t>
  </si>
  <si>
    <t>VÝPLNE Z NAKUPOVANÝCH MATERIÁLU</t>
  </si>
  <si>
    <t>OTSKP ~ 2022</t>
  </si>
  <si>
    <t>Aktivní zóna (AZ)-dle pol. č. 12373 1027.350 = 1027,350 [B]_x000D_
Celkové množství = 1027,350</t>
  </si>
  <si>
    <t>položka zahrnuje:
- kompletní provedení zemní konstrukce vcetne nákupu a dopravy materiálu dle zadávací dokumentace
- úprava  ukládaného  materiálu  vlhcením,  trídením,  promícháním  nebo  vysoušením,  príp. jiné úpravy za úcelem zlepšení jeho  mech. vlastností
- hutnení i ruzné míry hutnení 
- ošetrení úložište po celou dobu práce v nem vc. klimatických opatrení
- ztížení v okolí vedení, konstrukcí a objektu a jejich docasné zajištení
- ztížení provádení vc. hutnení ve ztížených podmínkách a stísnených prostorech
- ztížené ukládání sypaniny pod vodu
- ukládání po vrstvách a po jiných nutných cástech (figurách) vc. dosypávek
- spouštení a nošení materiálu
- výmena cástí zemní konstrukce znehodnocené klimatickými vlivy
- rucní hutnení a výpln jam a prohlubní v podloží
- úprava, ocištení, ochrana a zhutnení podloží
- udržování úložište a jeho ochrana proti vode
- odvedení nebo obvedení vody v okolí úložište a v úložišti
- veškeré  pomocné konstrukce umožnující provedení  zemní konstrukce  (príjezdy,  sjezdy,  nájezdy, lešení, podperné konstrukce, premostení, zpevnené plochy, zakrytí a pod.)</t>
  </si>
  <si>
    <t>18110</t>
  </si>
  <si>
    <t>ÚPRAVA PLÁNĚ SE ZHUTNĚNÍM V HORNINĚ TŘ. I</t>
  </si>
  <si>
    <t>Hutneni plane</t>
  </si>
  <si>
    <t>Komunikace 1501,6 = 1501,600 [A]_x000D_
Parkoviště 489,7 = 489,700 [B]_x000D_
Chodníky 237,2+324+44 = 605,200 [C]_x000D_
Mlatová cesta 95 = 95,000 [D]_x000D_
Celkové množství = 2691,500</t>
  </si>
  <si>
    <t>položka zahrnuje úpravu pláne vcetne vyrovnání výškových rozdílu. Míru zhutnení urcuje projekt.</t>
  </si>
  <si>
    <t>18220</t>
  </si>
  <si>
    <t>ROZPROSTŘENÍ ORNICE</t>
  </si>
  <si>
    <t>zpětné použití ornice z deponie</t>
  </si>
  <si>
    <t>880.500 = 880,500 [A]_x000D_
Celkové množství = 880,500</t>
  </si>
  <si>
    <t>položka zahrnuje:
nutné premístení ornice z docasných skládek vzdálených do 50m
rozprostrení ornice v predepsané tlouštce ve svahu pres 1:5</t>
  </si>
  <si>
    <t>18241</t>
  </si>
  <si>
    <t>ZALOŽENÍ TRÁVNÍKU RUČNÍM VÝSEVEM</t>
  </si>
  <si>
    <t>dle pol. 18220.OR 880.500 = 880,500_x000D_
Celkové množství = 880,500</t>
  </si>
  <si>
    <t>Zahrnuje dodání predepsané travní smesi, její výsev na ornici, zalévání, první pokosení, to vše bez ohledu na sklon terénu</t>
  </si>
  <si>
    <t>184722</t>
  </si>
  <si>
    <t>ZDRAVOTNÍ ŘEZ VĚTVÍ STROMŮ KMENE D DO 90CM</t>
  </si>
  <si>
    <t>KUS</t>
  </si>
  <si>
    <t>7 = 7,000 [A]</t>
  </si>
  <si>
    <t>Položka zahrnuje:
- odstranění větví suchých a odumírajících
- odstranění větví nevhodných po stránce tvaru a budoucího vývoje koruny
- odstranění větví napadených patogenními organismy
- odstranění větví se silně sníženou vitalitou
- odstranění sekundárních výhonů
Položka nezahrnuje:
- x</t>
  </si>
  <si>
    <t>Základy</t>
  </si>
  <si>
    <t>21197</t>
  </si>
  <si>
    <t>OPLÁŠTĚNÍ ODVODŇOVACÍCH ŽEBER Z GEOTEXTILIE</t>
  </si>
  <si>
    <t>450*(2*3,14*0,075)+50 = 261,950 [A]</t>
  </si>
  <si>
    <t>Položka zahrnuje:
- dodávku a uložení předepsané fólie včetně potřebných přesahů
- mimostaveništní a vnitrostaveništní dopravu 
Položka nezahrnuje:
- x
Způsob měření:
- přesahy se nezapočítávají do výměry</t>
  </si>
  <si>
    <t>212635</t>
  </si>
  <si>
    <t>TRATIVODY KOMPL Z TRUB Z PLAST HM DN DO 150MM, RÝHA TŘ I</t>
  </si>
  <si>
    <t>225*2 = 450,000_x000D_
Celkové množství = 450,000</t>
  </si>
  <si>
    <t>Položka platí pro kompletní konstrukce trativodu a zahrnuje zejména:
- výkop rýhy predepsaného tvaru v dané tríde težitelnosti, výpln, zásyp trativodu vcetne dopravy, uložení prebytecného materiálu, dodávky predepsaného materiálu pro výpln a zásyp
- zrízení spojovací vrstvy
- zrízení podkladu a lože trativodu z predepsaného materiálu
- dodávka a uložení trativodu predepsaného materiálu a profilu
- obsyp trativodu predepsaným materiálem
- ukoncení trativodu zaústením do potrubí nebo vodotece, prípadne vybudování ukoncujícího objektu (kaplicky) dle VL
- veškerý materiál, výrobky a polotovary, vcetne mimostaveništní a vnitrostaveništní dopravy
- nezahrnuje opláštení z geotextilie, fólie</t>
  </si>
  <si>
    <t>21461C</t>
  </si>
  <si>
    <t>SEPARAČNÍ GEOTEXTILIE DO 300G/M2</t>
  </si>
  <si>
    <t>Komunikace+parkování 1501,6+489,7 = 1991,300 [A]_x000D_
Celkové množství = 1991,300</t>
  </si>
  <si>
    <t>Položka zahrnuje:
- dodávku předepsané geotextilie
- úpravu, očištění a ochranu podkladu
- přichycení k podkladu, případně zatížení
- úpravy spojů a zajištění okrajů
- úpravy pro odvodnění
- nutné přesahy (nezapočítávají se do výměry)
- mimostaveništní a vnitrostaveništní dopravu
Položka nezahrnuje:
- x</t>
  </si>
  <si>
    <t>5</t>
  </si>
  <si>
    <t>Komunikace</t>
  </si>
  <si>
    <t>56331</t>
  </si>
  <si>
    <t>VOZOVKOVÉ VRSTVY ZE ŠTĚRKODRTI TL. DO 40MM</t>
  </si>
  <si>
    <t>Mlatová cesta-okrová lomová výsivka 95 = 95,000 [A]_x000D_
Celkové množství = 95,000</t>
  </si>
  <si>
    <t>Položka zahrnuje:
- dodání kameniva předepsané kvality a zrnitosti
- rozprostření a zhutnění vrstvy v předepsané tloušťce
- zřízení vrstvy bez rozlišení šířky, pokládání vrstvy po etapách
Položka nezahrnuje:
- postřiky, nátěry</t>
  </si>
  <si>
    <t>56332</t>
  </si>
  <si>
    <t>VOZOVKOVÉ VRSTVY ZE ŠTĚRKODRTI TL. DO 60MM</t>
  </si>
  <si>
    <t>Mlatové cesty 95 = 95,000 [A]_x000D_
Celkové množství = 95,000</t>
  </si>
  <si>
    <t>56333</t>
  </si>
  <si>
    <t>VOZOVKOVÉ VRSTVY ZE ŠTĚRKODRTI TL. DO 150MM</t>
  </si>
  <si>
    <t>Chodník 324+44 = 368,000 [A]_x000D_
Komunikace 1366,6+489,7 = 1856,300 [B]_x000D_
Mlatová cesta 95 = 95,000 [C]_x000D_
Celkové množství = 2319,300</t>
  </si>
  <si>
    <t>56334</t>
  </si>
  <si>
    <t>VOZOVKOVÉ VRSTVY ZE ŠTĚRKODRTI TL. DO 200MM</t>
  </si>
  <si>
    <t>ŠDA tl. 0,2 m</t>
  </si>
  <si>
    <t>Komunikace+rozšíření 1501,6+489,7 = 1991,300 [B]_x000D_
 = 1991,300</t>
  </si>
  <si>
    <t>- dodání kameniva predepsané kvality a zrnitosti
- rozprostrení a zhutnení vrstvy v predepsané tlouštce
- zrízení vrstvy bez rozlišení šírky, pokládání vrstvy po etapách
- nezahrnuje postriky, nátery</t>
  </si>
  <si>
    <t>56336</t>
  </si>
  <si>
    <t>VOZOVKOVÉ VRSTVY ZE ŠTĚRKODRTI TL. DO 300MM</t>
  </si>
  <si>
    <t>Vjezdy 63,4 = 63,400 [A]_x000D_
Celkové množství = 63,400</t>
  </si>
  <si>
    <t>58211</t>
  </si>
  <si>
    <t>Komunikace 1366,6 = 1366,600 [A]_x000D_
Parkování 489,7 = 489,700 [B]_x000D_
Celkové množství = 1856,300</t>
  </si>
  <si>
    <t>Položka zahrnuje:
- dodání dlažebního materiálu v požadované kvalitě, dodání materiálu pro předepsané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</si>
  <si>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58221</t>
  </si>
  <si>
    <t>582312</t>
  </si>
  <si>
    <t>58241</t>
  </si>
  <si>
    <t>Ohraničení varovných a signálních pásů v chodníku ze žuly 22 = 22,000 [A]_x000D_
Celkové množství = 22,000</t>
  </si>
  <si>
    <t>582617</t>
  </si>
  <si>
    <t>Varovný pás v chodníku ze žuly 22 = 22,000 [A]_x000D_
Celkové množství = 22,000</t>
  </si>
  <si>
    <t>8</t>
  </si>
  <si>
    <t>Potrubí</t>
  </si>
  <si>
    <t>87433</t>
  </si>
  <si>
    <t>POTRUBÍ Z TRUB PLASTOVÝCH ODPADNÍCH DN DO 150MM</t>
  </si>
  <si>
    <t>Propojení UV 5*4 = 20,000 [A]</t>
  </si>
  <si>
    <t>položky pro zhotovení potrubí platí bez ohledu na sklon
zahrnuje:
- výrobní dokumentaci (vcetne technologického predpisu)
- dodání veškerého trubního a pomocného materiálu  (trouby,  trubky,  tvarovky,  spojovací a tesnící  materiál a pod.), podperných, závesných a upevnovacích prvku, vcetne potrebných úprav
- úprava a príprava podkladu a podper, ocištení a ošetrení podkladu a podper
- zrízení plne funkcního potrubí, kompletní soustavy, podle príslušného technologického predpisu
- zrízení potrubí i jednotlivých cástí po etapách, vcetne pracovních spar a spoju, pracovního zaslepení koncu a pod.
- úprava prostupu, pruchodu  šachtami a komorami, okolí podper a vyústení, zaústení, napojení, vyvedení a upevnení odpad. výustí
- ochrana potrubí náterem (vc. úpravy povrchu), prípadne izolací, nejsou-li tyto práce predmetem jiné položky
- úprava, ocištení a ošetrení prostoru kolem potrubí
- položky platí pro práce provádené v prostoru zapaženém i nezapaženém a i v kolektorech, chránickách
- položky zahrnují i práce spojené s nutnými obtoky, prevádením a cerpáním vody
nezahrnuje zkoušky vodotesnosti a televizní prohlídku</t>
  </si>
  <si>
    <t>89712</t>
  </si>
  <si>
    <t>VPUST KANALIZACNÍ ULICNÍ KOMPLETNÍ Z BETONOVÝCH DÍLCU</t>
  </si>
  <si>
    <t>5 = 5,000 [A]</t>
  </si>
  <si>
    <t>položka zahrnuje:
- dodávku a osazení predepsaných dílu vcetne mríže
- výpln, tesnení  a tmelení spar a spoju,
- opatrení  povrchu  betonu  izolací  proti zemní vlhkosti v cástech, kde prijdou do styku se zeminou nebo kamenivem,
- predepsané podkladní konstrukce</t>
  </si>
  <si>
    <t>89921</t>
  </si>
  <si>
    <t>VÝŠKOVÁ ÚPRAVA POKLOPŮ</t>
  </si>
  <si>
    <t>Betonové šachty 1 = 1,000 [A]_x000D_
Celkové množství = 1,000</t>
  </si>
  <si>
    <t>Položka zahrnuje:
- všechny nutné práce a materiály pro zvýšení nebo snížení zařízení (včetně nutné úpravy stávajícího povrchu vozovky nebo chodníku)
Položka nezahrnuje:
- x</t>
  </si>
  <si>
    <t>89922</t>
  </si>
  <si>
    <t>VÝŠKOVÁ ÚPRAVA MŘÍŽÍ</t>
  </si>
  <si>
    <t>Uliční vpustě 5 = 5,000 [A]</t>
  </si>
  <si>
    <t>89923</t>
  </si>
  <si>
    <t>VÝŠKOVÁ ÚPRAVA KRYCÍCH HRNCŮ</t>
  </si>
  <si>
    <t>Šoupata, hydranty 12 = 12,000 [A]_x000D_
Celkové množství = 12,000</t>
  </si>
  <si>
    <t>9</t>
  </si>
  <si>
    <t>Ostatní konstrukce a práce</t>
  </si>
  <si>
    <t>914171</t>
  </si>
  <si>
    <t>DOPRAVNÍ ZNACKY ZÁKLADNÍ VELIKOSTI HLINÍKOVÉ FÓLIE TR 2 - DODÁVKA A MONTÁŽ</t>
  </si>
  <si>
    <t>SDZ - B2 1 = 1,000 [A]_x000D_
SDZ - B28 1 = 1,000 [B]_x000D_
SDZ - IP12 1 = 1,000 [C]_x000D_
SDZ - IP11a 1 = 1,000 [D]_x000D_
Celkové množství = 4,000</t>
  </si>
  <si>
    <t>položka zahrnuje:
- dodávku a montáž znacek v požadovaném provedení</t>
  </si>
  <si>
    <t>914941</t>
  </si>
  <si>
    <t>SLOUPKY A STOJKY DOPRAVNÍCH ZNAČEK Z HLINÍK TRUBEK DO PATKY - DODÁVKA A MONTÁŽ</t>
  </si>
  <si>
    <t>4.000 = 4,000 [A]</t>
  </si>
  <si>
    <t>Položka zahrnuje:
- sloupky
- upevňovací zařízení
- osazení (betonová patka, zemní práce)
Položka nezahrnuje:
- x</t>
  </si>
  <si>
    <t>915111</t>
  </si>
  <si>
    <t>VODOROVNÉ DOPRAVNÍ ZNAČENÍ BARVOU (ŽLUTÁ) HLADKÉ - DODÁVKA A POKLÁDKA</t>
  </si>
  <si>
    <t>Vjezdy 65*0,125 = 8,125 [A]_x000D_
Celkové množství = 8,125</t>
  </si>
  <si>
    <t>Položka zahrnuje:
- dodání a pokládku nátěrového materiálu
- předznačení a reflexní úpravu
Položka nezahrnuje:
- x
Způsob měření:
- měří se pouze natíraná plocha</t>
  </si>
  <si>
    <t>917424</t>
  </si>
  <si>
    <t>100x250 mm - chodník park 262 = 262,000 [A]_x000D_
150x250 mm - komunikace, parkoviště, vjezdy, chodník 288+380,5 = 668,500 [B]_x000D_
120x250 mm - chodník 41 = 41,000 [C]_x000D_
Celkové množství = 971,500</t>
  </si>
  <si>
    <t>Položka zahrnuje:
- dodání a pokládku betonových obrubníků o rozměrech předepsaných zadávací dokumentací
- betonové lože i boční betonovou opěrku
Položka nezahrnuje:
- x</t>
  </si>
  <si>
    <t>917512</t>
  </si>
  <si>
    <t>Lem mlatové cesty 95*2 = 190,000 [A]</t>
  </si>
  <si>
    <t>Položka zahrnuje:
- dodání a pokládku záhonových obrubníků z recyklované pryže o rozměrech předepsaných zadávací dokumentací
- lože předepsané zadávací dokumentací
Položka nezahrnuje:
- x</t>
  </si>
  <si>
    <t>919112</t>
  </si>
  <si>
    <t>ŘEZÁNÍ ASFALTOVÉHO KRYTU VOZOVEK TL DO 100MM</t>
  </si>
  <si>
    <t>17 = 17,000 [A]_x000D_
Celkové množství = 17,000</t>
  </si>
  <si>
    <t>Položka zahrnuje:
- řezání vozovkové vrstvy v předepsané tloušťce
- spotřeba vody
Položka nezahrnuje:
- x</t>
  </si>
  <si>
    <t>931323</t>
  </si>
  <si>
    <t>TĚSNĚNÍ DILATAČ SPAR ASF ZÁLIVKOU MODIFIK PRŮŘ DO 300MM2</t>
  </si>
  <si>
    <t>dle pol. 919112 17 = 17,000_x000D_
Celkové množství = 17,000</t>
  </si>
  <si>
    <t>položka zahrnuje dodávku a osazení predepsaného materiálu, ocištení ploch spáry pred úpravou, ocištení okolí spáry po úprave
nezahrnuje tesnící profil</t>
  </si>
  <si>
    <t>dle pol. 11130 1099.000*0,2 = 219,800 [A]_x000D_
Celkové množství = 219,800</t>
  </si>
  <si>
    <t>342.280 = 342,280 [A]</t>
  </si>
  <si>
    <t>Příprava území 153+520+340+86 = 1099,000 [A]_x000D_
Celkové množství = 1099,000</t>
  </si>
  <si>
    <t>112024</t>
  </si>
  <si>
    <t>KÁCENÍ STROMŮ D KMENE DO 0,9M S ODSTRANĚNÍM PAŘEZŮ, ODVOZ DO 5KM</t>
  </si>
  <si>
    <t>3 = 3,000 [A]</t>
  </si>
  <si>
    <t>Položka  zahrnuje:
- poražení stromu a osekání větví
- spálení větví na hromadách nebo štěpkování
- dopravu a uložení kmenů, případné další práce s nimi dle pokynů zadávací dokumentace
- vytrhání nebo vykopání pařezů
- veškeré zemní práce spojené s odstraněním pařezů
- dopravu a uložení pařezů, případně další práce s nimi dle pokynů zadávací dokumentace
- zásyp jam po pařezech
Položka nezahrnuje:
- x
Způsob měření:
- kácení stromů se měří v [ks] poražených stromů (průměr stromů se měří ve výšce 1,3m nad terénem)</t>
  </si>
  <si>
    <t>Chodník 99,6*0,1 = 9,960 [A]_x000D_
Celkové množství = 9,960</t>
  </si>
  <si>
    <t>Komunikace 9,9*0,1 = 0,990 [A]_x000D_
Celkové množství = 0,990</t>
  </si>
  <si>
    <t>Komunikace (2204+64+9,9)*0,5 = 1138,950 [A]_x000D_
Parkovací místa (60,6+72,5)*0,4 = 53,240 [B]_x000D_
Chodník (99,6+183+29,2+215,7)*0,3 = 158,250 [C]_x000D_
Celkové množství = 1350,440</t>
  </si>
  <si>
    <t>ODSTRANĚNÍ CHODNÍKOVÝCH KAMENNÝCH OBRUBNÍKŮ, ODVOZ DO 5KM</t>
  </si>
  <si>
    <t>386+120 = 506,000 [A]</t>
  </si>
  <si>
    <t>113742</t>
  </si>
  <si>
    <t>FRÉZOVÁNÍ ZPEVNĚNÝCH PLOCH ASFALTOVÝCH TL. DO 40MM</t>
  </si>
  <si>
    <t>2204/3 = 734,667 [A]_x000D_
Celkové množství = 734,667</t>
  </si>
  <si>
    <t>113744</t>
  </si>
  <si>
    <t>FRÉZOVÁNÍ ZPEVNĚNÝCH PLOCH ASFALTOVÝCH TL. DO 60MM</t>
  </si>
  <si>
    <t>113747</t>
  </si>
  <si>
    <t>FRÉZOVÁNÍ ZPEVNĚNÝCH PLOCH ASFALTOVÝCH TL. DO 120MM</t>
  </si>
  <si>
    <t>Aktivní zóna-komunikace 2535,9*0,5 = 1267,950 [A]_x000D_
Aktivní zóna-Parkoviště 183*0,5 = 91,500 [B]_x000D_
Aktivní zóna-vjezdy 181,9*0,5 = 90,950 [C]_x000D_
Celkové množství = 1450,400</t>
  </si>
  <si>
    <t>položka zahrnuje:_x000D_
- vodorovná a svislá doprava, premístení, preložení, manipulace s výkopkem_x000D_
- kompletní provedení vykopávky nezapažené i zapažené_x000D_
- ošetrení výkopište po celou dobu práce v nem vc. klimatických opatrení_x000D_
- ztížení vykopávek v blízkosti podzemního vedení, konstrukcí a objektu vc. jejich docasného zajištení_x000D_
- ztížení pod vodou, v okolí výbušnin, ve stísnených prostorech a pod._x000D_
- príplatek za lepivost_x000D_
- težení po vrstvách, pásech a po jiných nutných cástech (figurách)_x000D_
- cerpání vody vc. cerpacích jímek, potrubí a pohotovostní cerpací soupravy (viz ustanovení k pol. 1151,2)_x000D_
- potrebné snížení hladiny podzemní vody_x000D_
- težení a rozpojování jednotlivých balvanu_x000D_
- vytahování a nošení výkopku_x000D_
- rucní vykopávky, odstranení korenu a napadávek_x000D_
- pažení, vzeprení a rozeprení vc. prepažování (vyjma štetových sten)_x000D_
- úpravu, ochranu a ocištení dna, základové spáry, sten a svahu_x000D_
- udržování výkopište a jeho ochrana proti vode_x000D_
- odvedení nebo obvedení vody v okolí výkopište a ve výkopišti_x000D_
- trídení výkopku_x000D_
- veškeré pomocné konstrukce umožnující provedení vykopávky (príjezdy, sjezdy, nájezdy, lešení, podper. konstr., premostení, zpevnené plochy, zakrytí a pod.)_x000D_
položka nezahrnuje:_x000D_
- práce spojené s otvírkou zemníku</t>
  </si>
  <si>
    <t>položka zahrnuje:_x000D_
- kompletní provedení zemní konstrukce do predepsaného tvaru_x000D_
- ošetrení úložište po celou dobu práce v nem vc. klimatických opatrení_x000D_
- ztížení v okolí vedení, konstrukcí a objektu a jejich docasné zajištení_x000D_
- ztížení provádení ve ztížených podmínkách a stísnených prostorech_x000D_
- ztížené ukládání sypaniny pod vodu_x000D_
- ukládání po vrstvách a po jiných nutných cástech (figurách) vc. dosypávek_x000D_
- spouštení a nošení materiálu_x000D_
- úprava, ocištení a ochrana podloží a svahu_x000D_
- svahování, uzavírání povrchu svahu_x000D_
- udržování úložište a jeho ochrana proti vode_x000D_
- odvedení nebo obvedení vody v okolí úložište a v úložišti_x000D_
- veškeré  pomocné konstrukce umožnující provedení  zemní konstrukce  (príjezdy,  sjezdy,  nájezdy, lešení, podperné konstrukce, premostení, zpevnené plochy, zakrytí a pod.)</t>
  </si>
  <si>
    <t>dle pol. 12373.SKL 1450.400 = 1450,400_x000D_
Celkové množství = 1450,400</t>
  </si>
  <si>
    <t>Aktivní zóna (AZ)-dle pol. č. 12373 1450.400 = 1450,400 [B]_x000D_
Celkové množství = 1450,400</t>
  </si>
  <si>
    <t>Komunikace 2535,9 = 2535,900 [A]_x000D_
Parkoviště 183 = 183,000 [B]_x000D_
Chodníky 620,9 = 620,900 [C]_x000D_
Mlatová cesta 195 = 195,000 [D]_x000D_
Celkové množství = 3534,800</t>
  </si>
  <si>
    <t>(1099)*0,2 = 219,800 [A]</t>
  </si>
  <si>
    <t>položka zahrnuje:_x000D_
nutné premístení ornice z docasných skládek vzdálených do 50m_x000D_
rozprostrení ornice v predepsané tlouštce ve svahu pres 1:5</t>
  </si>
  <si>
    <t>dle pol. 18220.OR 1099.000 = 1099,000_x000D_
Celkové množství = 1099,000</t>
  </si>
  <si>
    <t>4 = 4,000 [A]</t>
  </si>
  <si>
    <t>780*(2*3,14*0,075)+50 = 417,380 [A]</t>
  </si>
  <si>
    <t>390*2 = 780,000</t>
  </si>
  <si>
    <t>Položka platí pro kompletní konstrukce trativodu a zahrnuje zejména:_x000D_
- výkop rýhy predepsaného tvaru v dané tríde težitelnosti, výpln, zásyp trativodu vcetne dopravy, uložení prebytecného materiálu, dodávky predepsaného materiálu pro výpln a zásyp_x000D_
- zrízení spojovací vrstvy_x000D_
- zrízení podkladu a lože trativodu z predepsaného materiálu_x000D_
- dodávka a uložení trativodu predepsaného materiálu a profilu_x000D_
- obsyp trativodu predepsaným materiálem_x000D_
- ukoncení trativodu zaústením do potrubí nebo vodotece, prípadne vybudování ukoncujícího objektu (kaplicky) dle VL_x000D_
- veškerý materiál, výrobky a polotovary, vcetne mimostaveništní a vnitrostaveništní dopravy_x000D_
- nezahrnuje opláštení z geotextilie, fólie</t>
  </si>
  <si>
    <t>Komunikace+parkování 2535,9+183 = 2718,900 [A]_x000D_
Celkové množství = 2718,900</t>
  </si>
  <si>
    <t>Mlatová cesta-okrová lomová výsivka 195 = 195,000 [A]_x000D_
Celkové množství = 195,000</t>
  </si>
  <si>
    <t>Mlatové cesty 195 = 195,000 [A]_x000D_
Celkové množství = 195,000</t>
  </si>
  <si>
    <t>Chodník 620,9+26,4 = 647,300 [A]_x000D_
Komunikace 2302,5 = 2302,500 [B]_x000D_
Mlatová cesta 195 = 195,000 [C]_x000D_
Celkové množství = 3144,800</t>
  </si>
  <si>
    <t>Komunikace+rozšíření 2535,9 = 2535,900 [B]_x000D_
 = 2535,900</t>
  </si>
  <si>
    <t>- dodání kameniva predepsané kvality a zrnitosti_x000D_
- rozprostrení a zhutnení vrstvy v predepsané tlouštce_x000D_
- zrízení vrstvy bez rozlišení šírky, pokládání vrstvy po etapách_x000D_
- nezahrnuje postriky, nátery</t>
  </si>
  <si>
    <t>Vjezdy 181,9+24,2 = 206,100 [A]_x000D_
Parkoviště 183 = 183,000 [B]_x000D_
Celkové množství = 389,100</t>
  </si>
  <si>
    <t>572121</t>
  </si>
  <si>
    <t>INFILTRAČNÍ POSTŘIK ASFALTOVÝ DO 1,0KG/M2</t>
  </si>
  <si>
    <t>Komunikace 2302.500 = 2302,500 [A]_x000D_
Celkové množství = 2302,500</t>
  </si>
  <si>
    <t>Položka zahrnuje:
- dodání všech předepsaných materiálů pro postřiky v předepsaném množství
- provedení dle předepsaného technologického předpisu
- zřízení vrstvy bez rozlišení šířky, pokládání vrstvy po etapách
- úpravu napojení, ukončení
Položka nezahrnuje:
- x</t>
  </si>
  <si>
    <t>572224</t>
  </si>
  <si>
    <t>SPOJOVACÍ POSTŘIK Z MODIFIK EMULZE DO 1,0KG/M2</t>
  </si>
  <si>
    <t>PS-C 0,6 kg/m2</t>
  </si>
  <si>
    <t>Komunikace 2302.500 = 2302,500_x000D_
Celkové množství = 2302,500</t>
  </si>
  <si>
    <t>- dodání všech predepsaných materiálu pro postriky v predepsaném množství_x000D_
- provedení dle predepsaného technologického predpisu_x000D_
- zrízení vrstvy bez rozlišení šírky, pokládání vrstvy po etapách_x000D_
- úpravu napojení, ukoncení</t>
  </si>
  <si>
    <t>574A34</t>
  </si>
  <si>
    <t>ASFALTOVÝ BETON PRO OBRUSNÉ VRSTVY ACO 11+, 11S TL. 40MM</t>
  </si>
  <si>
    <t>Komunikace 2302,5 = 2302,500 [A]_x000D_
Celkové množství = 2302,500</t>
  </si>
  <si>
    <t>- dodání smesi v požadované kvalite_x000D_
- ocištení podkladu_x000D_
- uložení smesi dle predepsaného technologického predpisu, zhutnení vrstvy v predepsané tlouštce_x000D_
- zrízení vrstvy bez rozlišení šírky, pokládání vrstvy po etapách, vcetne pracovních spar a spoju_x000D_
- úpravu napojení, ukoncení podél obrubníku, dilatacních zarízení, odvodnovacích proužku, odvodnovacu, vpustí, šachet a pod._x000D_
- nezahrnuje postriky, nátery_x000D_
- nezahrnuje tesnení podél obrubníku, dilatacních zarízení, odvodnovacích proužku, odvodnovacu, vpustí, šachet a pod.</t>
  </si>
  <si>
    <t>574E88</t>
  </si>
  <si>
    <t>ASFALTOVÝ BETON PRO PODKLADNÍ VRSTVY ACP 22+, 22S TL. 90MM</t>
  </si>
  <si>
    <t>Položka zahrnuje:
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Položka nezahrnuje:
- postřiky, nátěry
- těsnění podél obrubníků, dilatačních zařízení, odvodňovacích proužků, odvodňovačů, vpustí, šachet a pod.</t>
  </si>
  <si>
    <t>Chodník-žula 2 = 2,000 [A]_x000D_
Celkové množství = 2,000</t>
  </si>
  <si>
    <t>Ohraničení varovných a signálních pásů v chodníku ze žuly 1 = 1,000 [A]_x000D_
Celkové množství = 1,000</t>
  </si>
  <si>
    <t>582611</t>
  </si>
  <si>
    <t>582612</t>
  </si>
  <si>
    <t>- dodání dlažebního materiálu v požadované kvalite, dodání materiálu pro predepsané  lože v tlouštce predepsané dokumentací a pro predepsanou výpln spar
- ocištení podkladu
- uložení dlažby dle predepsaného technologického predpisu vcetne predepsané podkladní vrstvy a predepsané výplne spar
- zrízení vrstvy bez rozlišení šírky, pokládání vrstvy po etapách 
- úpravu napojení, ukoncení podél obrubníku, dilatacních zarízení, odvodnovacích proužku, odvodnovacu, vpustí, šachet a pod., nestanoví-li zadávací dokumentace jinak
- nezahrnuje postriky, nátery
- nezahrnuje tesnení podél obrubníku, dilatacních zarízení, odvodnovacích proužku, odvodnovacu, vpustí, šachet a pod.</t>
  </si>
  <si>
    <t>Varovný pás v chodníku ze žuly 1,2 = 1,200 [A]_x000D_
Celkové množství = 1,200</t>
  </si>
  <si>
    <t>58261A</t>
  </si>
  <si>
    <t>Varovné pásy v chodníku 13,2 = 13,200 [A]_x000D_
Celkové množství = 13,200</t>
  </si>
  <si>
    <t>58261B</t>
  </si>
  <si>
    <t>Varovné pásy ve vjezdech 24,2 = 24,200 [A]_x000D_
Celkové množství = 24,200</t>
  </si>
  <si>
    <t>Propojení UV 3*4 = 12,000 [A]</t>
  </si>
  <si>
    <t>Betonové šachty 11 = 11,000 [A]_x000D_
Celkové množství = 11,000</t>
  </si>
  <si>
    <t>Uliční vpustě 3 = 3,000 [A]</t>
  </si>
  <si>
    <t>Šoupata, hydranty 29 = 29,000 [A]_x000D_
Celkové množství = 29,000</t>
  </si>
  <si>
    <t>SDZ - P4 1 = 1,000 [A]_x000D_
SDZ - B29 1 = 1,000 [B]_x000D_
SDZ - IP10a 1 = 1,000 [C]_x000D_
SDZ - IP10b 1 = 1,000 [D]_x000D_
Celkové množství = 4,000</t>
  </si>
  <si>
    <t>VODOROVNÉ DOPRAVNÍ ZNAČENÍ BARVOU HLADKÉ - DODÁVKA A POKLÁDKA</t>
  </si>
  <si>
    <t>VDZ - V13 13 = 13,000 [A]_x000D_
Celkové množství = 13,000</t>
  </si>
  <si>
    <t>Vjezdy 30*0,125 = 3,750 [A]_x000D_
Celkové množství = 3,750</t>
  </si>
  <si>
    <t>915211</t>
  </si>
  <si>
    <t>VODOROVNÉ DOPRAVNÍ ZNAČENÍ PLASTEM HLADKÉ - DODÁVKA A POKLÁDKA</t>
  </si>
  <si>
    <t>917223</t>
  </si>
  <si>
    <t>100x250x1000</t>
  </si>
  <si>
    <t>100x250 40 = 40,000 [A]_x000D_
80x250 286 = 286,000 [B]_x000D_
Celkové množství = 326,000</t>
  </si>
  <si>
    <t>Položka zahrnuje:_x000D_
dodání a pokládku betonových obrubníku o rozmerech predepsaných zadávací dokumentací_x000D_
betonové lože i bocní betonovou operku.</t>
  </si>
  <si>
    <t>917224</t>
  </si>
  <si>
    <t>150x250 mm 388+406 = 794,000 [A]_x000D_
150x150 mm 24 = 24,000 [B]_x000D_
Levý 150/250x250 mm 5 = 5,000 [C]_x000D_
Pravý 150/250x250 mm 5 = 5,000 [D]_x000D_
Celkové množství = 828,000</t>
  </si>
  <si>
    <t>Lem mlatové cesty 170*2 = 340,000 [A]</t>
  </si>
  <si>
    <t>55 = 55,000 [A]</t>
  </si>
  <si>
    <t>dle pol. 919112 55 = 55,000</t>
  </si>
  <si>
    <t>položka zahrnuje dodávku a osazení predepsaného materiálu, ocištení ploch spáry pred úpravou, ocištení okolí spáry po úprave_x000D_
nezahrnuje tesnící profil</t>
  </si>
  <si>
    <t>CENA vč.DPH (Kč)</t>
  </si>
  <si>
    <t>DPH základní sazba</t>
  </si>
  <si>
    <t>cena bez DPH</t>
  </si>
  <si>
    <t>NÁKLADY hl.XI celkem</t>
  </si>
  <si>
    <t>dokumentace skutečného provedení</t>
  </si>
  <si>
    <t>komplexní zkoušky</t>
  </si>
  <si>
    <t>revize</t>
  </si>
  <si>
    <t>kompletační činnost</t>
  </si>
  <si>
    <t>NÁKLADY hl.VI celkem</t>
  </si>
  <si>
    <t>PV/ narušení dopravy</t>
  </si>
  <si>
    <t>zařízení staveniště</t>
  </si>
  <si>
    <t>NÁKLADY hl.III celkem</t>
  </si>
  <si>
    <t>ostatní náklady+recyklace</t>
  </si>
  <si>
    <t>materiál+výkony celkem</t>
  </si>
  <si>
    <t>PPV pro zemní práce</t>
  </si>
  <si>
    <t>PPV pro elektromontáže</t>
  </si>
  <si>
    <t>zemní práce</t>
  </si>
  <si>
    <t>demontáže</t>
  </si>
  <si>
    <t>elektromontáže</t>
  </si>
  <si>
    <t>materiál zemní+stavební</t>
  </si>
  <si>
    <t>materiál podružný</t>
  </si>
  <si>
    <t>prořez</t>
  </si>
  <si>
    <t>materiál elektromontážní</t>
  </si>
  <si>
    <t>dphZ</t>
  </si>
  <si>
    <t>sazbaDPH</t>
  </si>
  <si>
    <t>cena /Kč/</t>
  </si>
  <si>
    <t>základ</t>
  </si>
  <si>
    <t>%</t>
  </si>
  <si>
    <t>p.č.</t>
  </si>
  <si>
    <t>objekt: Veřejné osvětlení</t>
  </si>
  <si>
    <t>číslo akce:25-008-Po</t>
  </si>
  <si>
    <t>ON</t>
  </si>
  <si>
    <t>součet</t>
  </si>
  <si>
    <t>*</t>
  </si>
  <si>
    <t>kpl.</t>
  </si>
  <si>
    <t>geodetické zaměření skutečné polohy</t>
  </si>
  <si>
    <t>92.</t>
  </si>
  <si>
    <t>vytýčení stávajících sítí</t>
  </si>
  <si>
    <t>91.</t>
  </si>
  <si>
    <t>nákladní auto 5t /doprava betonu,demont.mater./</t>
  </si>
  <si>
    <t>90.</t>
  </si>
  <si>
    <t>přesun montážní plošiny MP16</t>
  </si>
  <si>
    <t>89.</t>
  </si>
  <si>
    <t>hod</t>
  </si>
  <si>
    <t>montážní plošina do 16m</t>
  </si>
  <si>
    <t>88.</t>
  </si>
  <si>
    <t>Ostatní náklady</t>
  </si>
  <si>
    <t>CZ</t>
  </si>
  <si>
    <t>ks</t>
  </si>
  <si>
    <t>jáma úplná /sonda/pro odhalení stáv.plynového vedení tr.z3</t>
  </si>
  <si>
    <t>87.</t>
  </si>
  <si>
    <t>m3</t>
  </si>
  <si>
    <t>odvoz stav.suti do 10km vč.poplatku za skládku</t>
  </si>
  <si>
    <t>86.</t>
  </si>
  <si>
    <t>zához jámy třída zeminy 3</t>
  </si>
  <si>
    <t>85.</t>
  </si>
  <si>
    <t>rozbourání betonového základu</t>
  </si>
  <si>
    <t>84.</t>
  </si>
  <si>
    <t>83.</t>
  </si>
  <si>
    <t>výkop jámy do 2m3 pro stožár VO strojní tz.3/ko1.0</t>
  </si>
  <si>
    <t>82.</t>
  </si>
  <si>
    <t>pouzdrový základ VO mimo trasu kabelu pr.0,8/0,8 m</t>
  </si>
  <si>
    <t>81.</t>
  </si>
  <si>
    <t>podklad a obetonování chrániček</t>
  </si>
  <si>
    <t>80.</t>
  </si>
  <si>
    <t>hutnění zeminy po vrstvách při strojním záhrnu</t>
  </si>
  <si>
    <t>79.</t>
  </si>
  <si>
    <t>m2</t>
  </si>
  <si>
    <t>provizorní úprava terénu třída zeminy 3</t>
  </si>
  <si>
    <t>78.</t>
  </si>
  <si>
    <t>odvoz zeminy do 10km vč.poplatku za skládku</t>
  </si>
  <si>
    <t>77.</t>
  </si>
  <si>
    <t>m</t>
  </si>
  <si>
    <t>zához kabelové rýhy šířka 35/hloubka 40cm tz.3</t>
  </si>
  <si>
    <t>76.</t>
  </si>
  <si>
    <t>výstražná fólie šířka nad 30cm</t>
  </si>
  <si>
    <t>75.</t>
  </si>
  <si>
    <t>kabelové lože 2x10cm kopaný písek šířka do 65cm</t>
  </si>
  <si>
    <t>74.</t>
  </si>
  <si>
    <t>výkop kabel.rýhy šířka 35/hloubka 40cm tz.3/ko1.0</t>
  </si>
  <si>
    <t>73.</t>
  </si>
  <si>
    <t>72.</t>
  </si>
  <si>
    <t>71.</t>
  </si>
  <si>
    <t>zához kabelové rýhy šířka 35/hloubka 50cm tz.3</t>
  </si>
  <si>
    <t>70.</t>
  </si>
  <si>
    <t>69.</t>
  </si>
  <si>
    <t>68.</t>
  </si>
  <si>
    <t>67.</t>
  </si>
  <si>
    <t>jáma pro spojku kabelu do 10kV tř.zeminy 3/ko1.0</t>
  </si>
  <si>
    <t>66.</t>
  </si>
  <si>
    <t>výkop kabel.rýhy šířka 35/hloubka 50cm tz.3/ko1.0</t>
  </si>
  <si>
    <t>65.</t>
  </si>
  <si>
    <t>64.</t>
  </si>
  <si>
    <t>63.</t>
  </si>
  <si>
    <t>62.</t>
  </si>
  <si>
    <t>zához kabelové rýhy šířka 35/hloubka 80cm tz.3</t>
  </si>
  <si>
    <t>61.</t>
  </si>
  <si>
    <t>60.</t>
  </si>
  <si>
    <t>59.</t>
  </si>
  <si>
    <t>výkop kabel.rýhy šířka 35/hloubka 80cm tz.3/ko1.0</t>
  </si>
  <si>
    <t>58.</t>
  </si>
  <si>
    <t>CD</t>
  </si>
  <si>
    <t>demontáž DZ a označníků názvů ulic</t>
  </si>
  <si>
    <t>57.</t>
  </si>
  <si>
    <t>svítidlo sodíkové venkovní       /dmtž</t>
  </si>
  <si>
    <t>56.</t>
  </si>
  <si>
    <t>stožár ocelový paticový vč. výstroje              /dmtž</t>
  </si>
  <si>
    <t>55.</t>
  </si>
  <si>
    <t>demontáž hnízda místního rozhlasu             /dmtž</t>
  </si>
  <si>
    <t>54.</t>
  </si>
  <si>
    <t>Demontáže</t>
  </si>
  <si>
    <t>CE</t>
  </si>
  <si>
    <t>Z</t>
  </si>
  <si>
    <t>kpl</t>
  </si>
  <si>
    <t>vypnutí hlavn vedení vč.zajištění+vyzkouš+označení</t>
  </si>
  <si>
    <t>53.</t>
  </si>
  <si>
    <t>montáž kabelové komory</t>
  </si>
  <si>
    <t>52.</t>
  </si>
  <si>
    <t xml:space="preserve">pokládka mikrotrubičky 12/8 mm volně uložená </t>
  </si>
  <si>
    <t>51.</t>
  </si>
  <si>
    <t>pokládka trubky HDPE</t>
  </si>
  <si>
    <t>50.</t>
  </si>
  <si>
    <t>montáž označníků názvů ulice</t>
  </si>
  <si>
    <t>49.</t>
  </si>
  <si>
    <t>montáž a zapojení hnízda MR vč.nap.kabelu</t>
  </si>
  <si>
    <t>48.</t>
  </si>
  <si>
    <t>LED svítidlo venkovní na stožár</t>
  </si>
  <si>
    <t>47.</t>
  </si>
  <si>
    <t>elektrovýzbroj stožárů pro 1 okruh</t>
  </si>
  <si>
    <t>46.</t>
  </si>
  <si>
    <t>stožár osvětlovací sadový ocelový kónický</t>
  </si>
  <si>
    <t>45.</t>
  </si>
  <si>
    <t>úprava RVO - doplnění jističe a relé</t>
  </si>
  <si>
    <t>44.</t>
  </si>
  <si>
    <t>ochrana zemní svorky smršťovací trubicí 30/8mm</t>
  </si>
  <si>
    <t>43.</t>
  </si>
  <si>
    <t>ochrana zemní svorky asfaltovým nátěrem</t>
  </si>
  <si>
    <t>42.</t>
  </si>
  <si>
    <t>svorka hromosvodová do 2 šroubů</t>
  </si>
  <si>
    <t>41.</t>
  </si>
  <si>
    <t>svorka hromosvodová do 4 šroubů</t>
  </si>
  <si>
    <t>40.</t>
  </si>
  <si>
    <t>uzemňov.vedení v zemi úplná mtž FeZn pr.8-10mm</t>
  </si>
  <si>
    <t>39.</t>
  </si>
  <si>
    <t>trubka plast volně uložená do pr.110mm</t>
  </si>
  <si>
    <t>38.</t>
  </si>
  <si>
    <t>trubka plast volně uložená do pr.63mm</t>
  </si>
  <si>
    <t>37.</t>
  </si>
  <si>
    <t>trubka plast volně uložená do pr.50mm</t>
  </si>
  <si>
    <t>36.</t>
  </si>
  <si>
    <t>příplatek na zatažení do prostupu kabel do 0,75kg</t>
  </si>
  <si>
    <t>35.</t>
  </si>
  <si>
    <t>spojka 1kV smršťovací do 5x25</t>
  </si>
  <si>
    <t>34.</t>
  </si>
  <si>
    <t>ukončení kabelu do 5x6</t>
  </si>
  <si>
    <t>33.</t>
  </si>
  <si>
    <t>ukončení kabelu do 4x10</t>
  </si>
  <si>
    <t>32.</t>
  </si>
  <si>
    <t>kabel(-CYKY) volně uložený do 3x6/4x4/7x2,5</t>
  </si>
  <si>
    <t>31.</t>
  </si>
  <si>
    <t>kabel(-CYKY) volně ulož.do 5x10/12x4/19x2,5/24x1,5</t>
  </si>
  <si>
    <t>30.</t>
  </si>
  <si>
    <t>NhSuma</t>
  </si>
  <si>
    <t>Nh/mj</t>
  </si>
  <si>
    <t>Elektromontáže</t>
  </si>
  <si>
    <t>MZ</t>
  </si>
  <si>
    <t>stožárové pouzdro plast SP250/1000</t>
  </si>
  <si>
    <t>29.</t>
  </si>
  <si>
    <t>prkno 2,5cm SM,BO</t>
  </si>
  <si>
    <t>28.</t>
  </si>
  <si>
    <t>beton B20</t>
  </si>
  <si>
    <t>27.</t>
  </si>
  <si>
    <t>písek kopaný 0-2mm</t>
  </si>
  <si>
    <t>26.</t>
  </si>
  <si>
    <t>Materiál zemní+stavební</t>
  </si>
  <si>
    <t>ME</t>
  </si>
  <si>
    <t>svítidlo 24LED/500mA/WW727,39W ,2700K RAL 7016</t>
  </si>
  <si>
    <t>25.</t>
  </si>
  <si>
    <t>svítidlo 24LED/400mA/WW727,Back Light 30W ,2700K RAL 7016</t>
  </si>
  <si>
    <t>24.</t>
  </si>
  <si>
    <t>svítidlo 16LED/500mA/WW727,Back Light 25,5W ,2700K RAL 7016</t>
  </si>
  <si>
    <t>23.</t>
  </si>
  <si>
    <t>svítidlo 16LED/350mA/WW727,18,3W ,2700K RAL 7016</t>
  </si>
  <si>
    <t>22.</t>
  </si>
  <si>
    <t>pojistková patrona E27 (2-4A)</t>
  </si>
  <si>
    <t>21.</t>
  </si>
  <si>
    <t>stožárová výzbroj SV-B 6.10.4 průchozí/TNC  1xE27</t>
  </si>
  <si>
    <t>20.</t>
  </si>
  <si>
    <t>Ochranná plastová manžeta</t>
  </si>
  <si>
    <t>19.</t>
  </si>
  <si>
    <t>Stožár konický žz Stileton 60/60/3 opatřený nátěrem Dyplex systém RAL 7016</t>
  </si>
  <si>
    <t>18.</t>
  </si>
  <si>
    <t>Stožár konický žz Stileton 60/50/3 opatřený nátěrem Dyplex systém RAL 7016</t>
  </si>
  <si>
    <t>17.</t>
  </si>
  <si>
    <t>jistič 1f 6A</t>
  </si>
  <si>
    <t>16.</t>
  </si>
  <si>
    <t>smršťovací trubice GPH SB žz 12,7/6,4</t>
  </si>
  <si>
    <t>15.</t>
  </si>
  <si>
    <t>svorka  drátu zemnící SS 2šrouby FeZn</t>
  </si>
  <si>
    <t>14.</t>
  </si>
  <si>
    <t>svorka zemnící připojovací SP</t>
  </si>
  <si>
    <t>13.</t>
  </si>
  <si>
    <t>časové zpožďovací relé na lištu</t>
  </si>
  <si>
    <t>12.</t>
  </si>
  <si>
    <t>vedení FeZn pr.10mm(0,68kg/m)</t>
  </si>
  <si>
    <t>11.</t>
  </si>
  <si>
    <t>kabelová komora 680 x 680 mm KMR - HT vč.víka A15</t>
  </si>
  <si>
    <t>10.</t>
  </si>
  <si>
    <t>mikrotrubička 12/8 pro OK silnostěnná</t>
  </si>
  <si>
    <t>9.</t>
  </si>
  <si>
    <t>trubka HDPE pro OK - 40/33 - černá</t>
  </si>
  <si>
    <t>8.</t>
  </si>
  <si>
    <t>roura korugovaná KOPOFLEX KF09110 pr.110/94mm</t>
  </si>
  <si>
    <t>7.</t>
  </si>
  <si>
    <t>roura korugovaná KOPOFLEX KF09063 pr.63/52 mm</t>
  </si>
  <si>
    <t>6.</t>
  </si>
  <si>
    <t>roura korugovaná KOPOFLEX KF09050 pr.50/41mm</t>
  </si>
  <si>
    <t>5.</t>
  </si>
  <si>
    <t>spojka 1kV plast 4žilová SVCZC 25-Cu - Al</t>
  </si>
  <si>
    <t>4.</t>
  </si>
  <si>
    <t>kabel CYKY 3 J x1,5</t>
  </si>
  <si>
    <t>3.</t>
  </si>
  <si>
    <t>kabel CYKY 3J x 6</t>
  </si>
  <si>
    <t>2.</t>
  </si>
  <si>
    <t>kabel CYKY 4J x10</t>
  </si>
  <si>
    <t>1.</t>
  </si>
  <si>
    <t>recySuma</t>
  </si>
  <si>
    <t>recy/mj</t>
  </si>
  <si>
    <t>Materiál elektromontážní</t>
  </si>
  <si>
    <t>recZ</t>
  </si>
  <si>
    <t>recy/ON</t>
  </si>
  <si>
    <t>proř/ON09</t>
  </si>
  <si>
    <t>kap.</t>
  </si>
  <si>
    <t>TC</t>
  </si>
  <si>
    <t>VKP</t>
  </si>
  <si>
    <t>Rc/Nh/Sum</t>
  </si>
  <si>
    <t>Rc/Nh/mj.</t>
  </si>
  <si>
    <t>cena celkem</t>
  </si>
  <si>
    <t xml:space="preserve">cena/mj.    </t>
  </si>
  <si>
    <t>množství</t>
  </si>
  <si>
    <t>mj.</t>
  </si>
  <si>
    <t>popis položky</t>
  </si>
  <si>
    <t>č.položky</t>
  </si>
  <si>
    <t>Soupis položek</t>
  </si>
  <si>
    <t>název akce: Rekonstrukce ulic Ke Skupici, Na Kopečku a Kubovýchn sadů</t>
  </si>
  <si>
    <t>Vyplní uchazeč</t>
  </si>
  <si>
    <t>SO 103</t>
  </si>
  <si>
    <t>název akce: Rekonstrukce ulic Ke Skupici, Na Kopečku a Kubových sadů</t>
  </si>
  <si>
    <t>VEŘEJNÉ OSVĚTLENÍ</t>
  </si>
  <si>
    <t>Typ svítidla:</t>
  </si>
  <si>
    <t xml:space="preserve">U takto označených položek uchazeč uvede výrobce a výrobek v barevně vyznačeném poli. </t>
  </si>
  <si>
    <r>
      <t xml:space="preserve">dle pol. 12373.AZ + 12373.KOM 1027.350+821.880 = 1849,230 [A]
</t>
    </r>
    <r>
      <rPr>
        <i/>
        <sz val="11"/>
        <color rgb="FFFF0000"/>
        <rFont val="Calibri"/>
        <family val="2"/>
        <charset val="238"/>
        <scheme val="minor"/>
      </rPr>
      <t>dle pol. 113327 219,315 = 219,315 [B]</t>
    </r>
    <r>
      <rPr>
        <i/>
        <sz val="11"/>
        <rFont val="Calibri"/>
        <family val="2"/>
        <charset val="238"/>
        <scheme val="minor"/>
      </rPr>
      <t xml:space="preserve">
Celkové množství = 2068,545</t>
    </r>
  </si>
  <si>
    <r>
      <t xml:space="preserve">Položka zahrnuje:
</t>
    </r>
    <r>
      <rPr>
        <sz val="11"/>
        <color rgb="FFFF0000"/>
        <rFont val="Calibri"/>
        <family val="2"/>
        <charset val="238"/>
        <scheme val="minor"/>
      </rPr>
      <t>- veškerou manipulaci s vybouranou sutí a s vybouranými hmotami vč. uložení a čištění na deponii města Poděbrady, dopravné tam i zpět na stavbu.</t>
    </r>
    <r>
      <rPr>
        <sz val="11"/>
        <rFont val="Calibri"/>
        <family val="2"/>
        <scheme val="minor"/>
      </rPr>
      <t xml:space="preserve">
Položka nezahrnuje:
-  poplatek za skládku, který se vykazuje v položce 0141** (s výjimkou malého množství bouraného materiálu, kde je možné poplatek zahrnout do jednotkové ceny bourání – tento fakt musí být uveden v doplňujícím textu k položce). jednotkové ceny bourání – tento fakt musí být uveden v doplňujícím textu k položce).</t>
    </r>
  </si>
  <si>
    <r>
      <t>DLÁŽDĚNÉ KRYTY Z VELKÝCH KOSTEK DO LOŽE Z KAMENIVA</t>
    </r>
    <r>
      <rPr>
        <sz val="11"/>
        <color rgb="FFFF0000"/>
        <rFont val="Calibri"/>
        <family val="2"/>
        <charset val="238"/>
        <scheme val="minor"/>
      </rPr>
      <t xml:space="preserve"> (POUŽITÍ 80% VYTĚŽENÝCH KOSTEK, 20% NÁKUP)</t>
    </r>
  </si>
  <si>
    <r>
      <t>DLÁŽDĚNÉ KRYTY Z DROBNÝCH KOSTEK DO LOŽE Z KAMENIVA</t>
    </r>
    <r>
      <rPr>
        <sz val="11"/>
        <color rgb="FFFF0000"/>
        <rFont val="Calibri"/>
        <family val="2"/>
        <charset val="238"/>
        <scheme val="minor"/>
      </rPr>
      <t xml:space="preserve"> (100% NÁKUP)</t>
    </r>
  </si>
  <si>
    <r>
      <t>CHODNÍKOVÉ OBRUBY Z KAMENNÝCH OBRUBNÍKŮ ŠÍŘ 150MM</t>
    </r>
    <r>
      <rPr>
        <sz val="11"/>
        <color rgb="FFFF0000"/>
        <rFont val="Calibri"/>
        <family val="2"/>
        <charset val="238"/>
        <scheme val="minor"/>
      </rPr>
      <t xml:space="preserve"> (70% POUŽITÍ VYTĚŽENÝCH, 30% NÁKUP)</t>
    </r>
  </si>
  <si>
    <r>
      <t xml:space="preserve">ZÁHONOVÉ OBRUBY Z OBRUBNÍKŮ Z OCELI 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</si>
  <si>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DLÁŽDĚNÉ KRYTY Z KAMEN DESEK DO LOŽE Z KAMENIVA 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</si>
  <si>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DLÁŽDĚNÉ KRYTY Z MOZAIK KOSTEK VÍCEBAREVNÝCH DO LOŽE Z KAMENIVA </t>
    </r>
    <r>
      <rPr>
        <sz val="11"/>
        <color rgb="FFFF0000"/>
        <rFont val="Calibri"/>
        <family val="2"/>
        <charset val="238"/>
        <scheme val="minor"/>
      </rPr>
      <t xml:space="preserve"> (100% NÁKUP - 50% barva šedá, 50% barva bíla)</t>
    </r>
  </si>
  <si>
    <r>
      <t xml:space="preserve">Položka zahrnuje:
- dodání dlažebního materiálu v požadované kvalitě, dodání materiálu pro předepsané lože v tloušťce předepsané dokumentací a pro předepsanou výplň spar, </t>
    </r>
    <r>
      <rPr>
        <sz val="11"/>
        <color rgb="FFFF0000"/>
        <rFont val="Calibri"/>
        <family val="2"/>
        <charset val="238"/>
        <scheme val="minor"/>
      </rPr>
      <t>viz. foto - Technická zpráva, vzor do obdélníků jako u hotelu GOLFI</t>
    </r>
    <r>
      <rPr>
        <sz val="11"/>
        <rFont val="Calibri"/>
        <family val="2"/>
        <scheme val="minor"/>
      </rPr>
      <t xml:space="preserve">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  </r>
  </si>
  <si>
    <r>
      <t xml:space="preserve">dle pol. 12373.SKL 1450,4 = 1450,400 [A]
</t>
    </r>
    <r>
      <rPr>
        <i/>
        <sz val="11"/>
        <color rgb="FFFF0000"/>
        <rFont val="Calibri"/>
        <family val="2"/>
        <charset val="238"/>
        <scheme val="minor"/>
      </rPr>
      <t>dle pol. 113327 1350,44 = 1350,440 [B]</t>
    </r>
    <r>
      <rPr>
        <i/>
        <sz val="11"/>
        <rFont val="Calibri"/>
        <family val="2"/>
        <charset val="238"/>
        <scheme val="minor"/>
      </rPr>
      <t xml:space="preserve">
Celkové množství = 2800,840</t>
    </r>
  </si>
  <si>
    <r>
      <t xml:space="preserve">Položka zahrnuje:
</t>
    </r>
    <r>
      <rPr>
        <sz val="11"/>
        <color rgb="FFFF0000"/>
        <rFont val="Calibri"/>
        <family val="2"/>
        <charset val="238"/>
        <scheme val="minor"/>
      </rPr>
      <t>- veškerou manipulaci s vybouranou sutí a s vybouranými hmotami vč. uložení a čištění na deponii města Poděbrady, dopravné tam i zpět na stavbu.</t>
    </r>
    <r>
      <rPr>
        <sz val="11"/>
        <rFont val="Calibri"/>
        <family val="2"/>
        <scheme val="minor"/>
      </rPr>
      <t xml:space="preserve">
Položka nezahrnuje:
-  poplatek za skládku, který se vykazuje v položce 0141** (s výjimkou malého množství bouraného materiálu, kde je možné poplatek zahrnout do jednotkové ceny bourání – tento fakt musí být uveden v doplňujícím textu k položce).</t>
    </r>
  </si>
  <si>
    <r>
      <t>DLÁŽDĚNÉ KRYTY Z DROBNÝCH KOSTEK DO LOŽE Z KAMENIVA</t>
    </r>
    <r>
      <rPr>
        <sz val="11"/>
        <color rgb="FFFF0000"/>
        <rFont val="Calibri"/>
        <family val="2"/>
        <charset val="238"/>
        <scheme val="minor"/>
      </rPr>
      <t xml:space="preserve">  (100% NÁKUP, barva přírodní)</t>
    </r>
  </si>
  <si>
    <r>
      <t xml:space="preserve">DLÁŽDĚNÉ KRYTY Z KAMEN DESEK DO LOŽE Z KAMENIVA  </t>
    </r>
    <r>
      <rPr>
        <sz val="11"/>
        <color rgb="FFFF0000"/>
        <rFont val="Calibri"/>
        <family val="2"/>
        <charset val="238"/>
        <scheme val="minor"/>
      </rPr>
      <t>(100% NÁKUP, barva přírodní)</t>
    </r>
  </si>
  <si>
    <r>
      <t xml:space="preserve">KRYTY Z BETON DLAŽDIC SE ZÁMKEM ŠEDÝCH TL 60MM DO LOŽE Z KAM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</si>
  <si>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KRYTY Z BETON DLAŽDIC SE ZÁMKEM ŠEDÝCH TL 80MM DO LOŽE Z KAM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</si>
  <si>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KRYTY Z BETON DLAŽDIC SE ZÁMKEM ŠEDÝCH RELIÉF TL 60MM DO LOŽE Z KAM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</si>
  <si>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KRYTY Z BETON DLAŽDIC SE ZÁMKEM ČERVENÝCH RELIÉF TL 60MM DO LOŽE Z KAM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</si>
  <si>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KRYTY Z BETON DLAŽDIC SE ZÁMKEM ČERVENÝCH RELIÉF TL 80MM DO LOŽE Z KAM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</si>
  <si>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SILNIČNÍ A CHODNÍKOVÉ OBRUBY Z BETONOVÝCH OBRUBNÍKŮ ŠÍŘ 100MM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</si>
  <si>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SILNIČNÍ A CHODNÍKOVÉ OBRUBY Z BETONOVÝCH OBRUBNÍKŮ ŠÍŘ 150MM 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</si>
  <si>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ZÁHONOVÉ OBRUBY Z OBRUBNÍKŮ Z OCELI </t>
    </r>
    <r>
      <rPr>
        <sz val="11"/>
        <color rgb="FFFF0000"/>
        <rFont val="Calibri"/>
        <family val="2"/>
        <charset val="238"/>
        <scheme val="minor"/>
      </rPr>
      <t>(100% NÁKUP)</t>
    </r>
  </si>
  <si>
    <r>
      <t xml:space="preserve">KRYTY Z BETON DLAŽDIC SE ZÁMKEM ŠEDÝCH RELIÉF TL 60MM DO LOŽE Z KAM  </t>
    </r>
    <r>
      <rPr>
        <sz val="11"/>
        <color rgb="FFFF0000"/>
        <rFont val="Calibri"/>
        <family val="2"/>
        <charset val="238"/>
        <scheme val="minor"/>
      </rPr>
      <t>(100% NÁKUP)</t>
    </r>
  </si>
  <si>
    <t>Vysvětlení zadávací dokumentace č. 2</t>
  </si>
  <si>
    <t>Potrubí PVC DN 110,  
včetně rýhy, 
separační geotextílie 
obsyp  ŠD 16-32</t>
  </si>
  <si>
    <t>44.1</t>
  </si>
  <si>
    <t>KRYTY Z BETON DLAŽDIC SE ZÁMKEM ŠEDÝCH ROVNÁ TL 60MM DO LOŽE Z KAM (100% NÁKUP)</t>
  </si>
  <si>
    <t>Lemování varovných pásů-dlažba rovné hrany 8 = 8,000 [A]_x000D_
Celkové množství = 8,000</t>
  </si>
  <si>
    <t>Chodník 620,9-8 = 612,900 [A]
Celkové množství = 612,900</t>
  </si>
  <si>
    <t>45.1</t>
  </si>
  <si>
    <t>KRYTY Z BETON DLAŽDIC SE ZÁMKEM ŠEDÝCH ROVNÁ TL 80MM DO LOŽE Z KAM (100% NÁKUP)</t>
  </si>
  <si>
    <t>19 = 19,000 [A]_x000D_
Celkové množství = 19,000</t>
  </si>
  <si>
    <t>Vjezdy 181,9-19 = 162,900 [A]
Parkovací místa 183 = 183,000 [B]
Celkové množství = 345,900</t>
  </si>
  <si>
    <r>
      <t xml:space="preserve">Položka zahrnuje:
- dodání a pokládku </t>
    </r>
    <r>
      <rPr>
        <sz val="11"/>
        <color rgb="FFFF0000"/>
        <rFont val="Calibri"/>
        <family val="2"/>
        <charset val="238"/>
        <scheme val="minor"/>
      </rPr>
      <t>kamenných</t>
    </r>
    <r>
      <rPr>
        <sz val="11"/>
        <rFont val="Calibri"/>
        <family val="2"/>
        <scheme val="minor"/>
      </rPr>
      <t xml:space="preserve"> obrubníků o rozměrech předepsaných zadávací dokumentací
- betonové lože i boční betonovou opěrku
Položka nezahrnuje:
- x</t>
    </r>
  </si>
  <si>
    <r>
      <t xml:space="preserve">Chodník-žula </t>
    </r>
    <r>
      <rPr>
        <i/>
        <sz val="11"/>
        <color rgb="FFFF0000"/>
        <rFont val="Calibri"/>
        <family val="2"/>
        <charset val="238"/>
        <scheme val="minor"/>
      </rPr>
      <t xml:space="preserve">řezaná </t>
    </r>
    <r>
      <rPr>
        <i/>
        <sz val="11"/>
        <rFont val="Calibri"/>
        <family val="2"/>
        <charset val="238"/>
        <scheme val="minor"/>
      </rPr>
      <t>324 = 324,000 [A]
Celkové množství = 324,000</t>
    </r>
  </si>
  <si>
    <r>
      <t xml:space="preserve">Chodník-park-žula </t>
    </r>
    <r>
      <rPr>
        <i/>
        <sz val="11"/>
        <color rgb="FFFF0000"/>
        <rFont val="Calibri"/>
        <family val="2"/>
        <charset val="238"/>
        <scheme val="minor"/>
      </rPr>
      <t>řezaná</t>
    </r>
    <r>
      <rPr>
        <i/>
        <sz val="11"/>
        <rFont val="Calibri"/>
        <family val="2"/>
        <charset val="238"/>
        <scheme val="minor"/>
      </rPr>
      <t xml:space="preserve"> 237,2 = 237,200 [A]
Vjezdy 63,4 = 63,400 [B]
Celkové množství = 300,600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</si>
</sst>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#\ ###\ ###\ ##0.00"/>
    <numFmt numFmtId="165" formatCode="#\ ###\ ###\ ###\ ##0.000"/>
    <numFmt numFmtId="166" formatCode="##\ ###\ ##0;##\ ###\ ##0;;"/>
    <numFmt numFmtId="167" formatCode="#\ ###\ ##0;#\ ###\ ##0;;"/>
    <numFmt numFmtId="168" formatCode="0.00;0.00;;"/>
    <numFmt numFmtId="169" formatCode="0.000;0.000;;"/>
    <numFmt numFmtId="170" formatCode="#\ ###\ ###"/>
    <numFmt numFmtId="171" formatCode="000000000"/>
  </numFmts>
  <fonts count="32" x14ac:knownFonts="1">
    <font>
      <sz val="11"/>
      <name val="Calibri"/>
      <family val="2"/>
      <scheme val="minor"/>
    </font>
    <font>
      <sz val="11"/>
      <color rgb="FFD9D9D9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color rgb="FF000000"/>
      <name val="Arial"/>
      <family val="2"/>
      <charset val="238"/>
    </font>
    <font>
      <sz val="11"/>
      <color indexed="8"/>
      <name val="Times New Roman CE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 CE"/>
      <charset val="238"/>
    </font>
    <font>
      <b/>
      <sz val="12"/>
      <color indexed="8"/>
      <name val="Times New Roman CE"/>
      <charset val="238"/>
    </font>
    <font>
      <b/>
      <sz val="16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Times New Roman CE"/>
      <charset val="238"/>
    </font>
    <font>
      <i/>
      <sz val="10"/>
      <color indexed="8"/>
      <name val="Calibri"/>
      <family val="2"/>
      <charset val="238"/>
      <scheme val="minor"/>
    </font>
    <font>
      <b/>
      <sz val="12"/>
      <color indexed="25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  <xf numFmtId="0" fontId="10" fillId="0" borderId="0"/>
  </cellStyleXfs>
  <cellXfs count="188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4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4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>
      <alignment horizontal="left" vertical="center" wrapText="1"/>
    </xf>
    <xf numFmtId="0" fontId="0" fillId="2" borderId="7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4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0" fillId="0" borderId="0" xfId="0" applyAlignment="1">
      <alignment wrapText="1"/>
    </xf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9" fillId="0" borderId="0" xfId="9" applyFont="1"/>
    <xf numFmtId="0" fontId="9" fillId="0" borderId="0" xfId="9" applyFont="1" applyAlignment="1">
      <alignment horizontal="right"/>
    </xf>
    <xf numFmtId="0" fontId="9" fillId="0" borderId="0" xfId="9" applyFont="1" applyAlignment="1">
      <alignment horizontal="center"/>
    </xf>
    <xf numFmtId="166" fontId="9" fillId="0" borderId="0" xfId="9" applyNumberFormat="1" applyFont="1"/>
    <xf numFmtId="0" fontId="11" fillId="0" borderId="0" xfId="9" applyFont="1"/>
    <xf numFmtId="0" fontId="13" fillId="0" borderId="0" xfId="9" applyFont="1" applyAlignment="1">
      <alignment vertical="center"/>
    </xf>
    <xf numFmtId="0" fontId="12" fillId="0" borderId="0" xfId="9" applyFont="1"/>
    <xf numFmtId="168" fontId="9" fillId="0" borderId="0" xfId="9" applyNumberFormat="1" applyFont="1"/>
    <xf numFmtId="169" fontId="9" fillId="0" borderId="0" xfId="9" applyNumberFormat="1" applyFont="1"/>
    <xf numFmtId="0" fontId="14" fillId="0" borderId="0" xfId="9" applyFont="1"/>
    <xf numFmtId="170" fontId="9" fillId="0" borderId="0" xfId="9" applyNumberFormat="1" applyFont="1" applyAlignment="1">
      <alignment horizontal="right"/>
    </xf>
    <xf numFmtId="49" fontId="9" fillId="0" borderId="0" xfId="9" applyNumberFormat="1" applyFont="1"/>
    <xf numFmtId="49" fontId="9" fillId="0" borderId="40" xfId="9" applyNumberFormat="1" applyFont="1" applyBorder="1" applyAlignment="1">
      <alignment horizontal="center"/>
    </xf>
    <xf numFmtId="168" fontId="9" fillId="0" borderId="41" xfId="9" applyNumberFormat="1" applyFont="1" applyBorder="1"/>
    <xf numFmtId="169" fontId="9" fillId="0" borderId="40" xfId="9" applyNumberFormat="1" applyFont="1" applyBorder="1"/>
    <xf numFmtId="49" fontId="9" fillId="0" borderId="23" xfId="9" applyNumberFormat="1" applyFont="1" applyBorder="1" applyAlignment="1">
      <alignment horizontal="center"/>
    </xf>
    <xf numFmtId="168" fontId="9" fillId="0" borderId="22" xfId="9" applyNumberFormat="1" applyFont="1" applyBorder="1"/>
    <xf numFmtId="169" fontId="9" fillId="0" borderId="23" xfId="9" applyNumberFormat="1" applyFont="1" applyBorder="1"/>
    <xf numFmtId="169" fontId="9" fillId="0" borderId="46" xfId="9" applyNumberFormat="1" applyFont="1" applyBorder="1"/>
    <xf numFmtId="0" fontId="9" fillId="0" borderId="38" xfId="9" applyFont="1" applyBorder="1" applyAlignment="1">
      <alignment horizontal="center"/>
    </xf>
    <xf numFmtId="168" fontId="9" fillId="0" borderId="37" xfId="9" applyNumberFormat="1" applyFont="1" applyBorder="1"/>
    <xf numFmtId="0" fontId="12" fillId="0" borderId="0" xfId="9" applyFont="1" applyAlignment="1">
      <alignment horizontal="center"/>
    </xf>
    <xf numFmtId="0" fontId="15" fillId="0" borderId="0" xfId="9" applyFont="1"/>
    <xf numFmtId="0" fontId="16" fillId="0" borderId="0" xfId="9" applyFont="1"/>
    <xf numFmtId="0" fontId="17" fillId="0" borderId="0" xfId="9" applyFont="1"/>
    <xf numFmtId="171" fontId="17" fillId="0" borderId="0" xfId="9" applyNumberFormat="1" applyFont="1"/>
    <xf numFmtId="2" fontId="17" fillId="0" borderId="0" xfId="9" applyNumberFormat="1" applyFont="1"/>
    <xf numFmtId="170" fontId="17" fillId="0" borderId="0" xfId="9" applyNumberFormat="1" applyFont="1"/>
    <xf numFmtId="0" fontId="18" fillId="0" borderId="0" xfId="9" applyFont="1" applyAlignment="1">
      <alignment vertical="center"/>
    </xf>
    <xf numFmtId="2" fontId="16" fillId="0" borderId="0" xfId="9" applyNumberFormat="1" applyFont="1"/>
    <xf numFmtId="0" fontId="15" fillId="0" borderId="0" xfId="9" applyFont="1" applyAlignment="1">
      <alignment horizontal="left"/>
    </xf>
    <xf numFmtId="0" fontId="15" fillId="0" borderId="0" xfId="9" applyFont="1" applyAlignment="1">
      <alignment vertical="center"/>
    </xf>
    <xf numFmtId="0" fontId="17" fillId="6" borderId="0" xfId="9" applyFont="1" applyFill="1"/>
    <xf numFmtId="0" fontId="17" fillId="0" borderId="43" xfId="9" applyFont="1" applyBorder="1" applyAlignment="1">
      <alignment horizontal="right"/>
    </xf>
    <xf numFmtId="171" fontId="17" fillId="0" borderId="23" xfId="9" applyNumberFormat="1" applyFont="1" applyBorder="1"/>
    <xf numFmtId="49" fontId="17" fillId="0" borderId="23" xfId="9" applyNumberFormat="1" applyFont="1" applyBorder="1"/>
    <xf numFmtId="2" fontId="17" fillId="6" borderId="23" xfId="9" applyNumberFormat="1" applyFont="1" applyFill="1" applyBorder="1"/>
    <xf numFmtId="4" fontId="17" fillId="7" borderId="23" xfId="9" applyNumberFormat="1" applyFont="1" applyFill="1" applyBorder="1"/>
    <xf numFmtId="4" fontId="17" fillId="0" borderId="44" xfId="9" applyNumberFormat="1" applyFont="1" applyBorder="1"/>
    <xf numFmtId="0" fontId="19" fillId="0" borderId="48" xfId="9" applyFont="1" applyBorder="1" applyAlignment="1">
      <alignment horizontal="left" vertical="center" wrapText="1"/>
    </xf>
    <xf numFmtId="49" fontId="17" fillId="0" borderId="23" xfId="9" applyNumberFormat="1" applyFont="1" applyBorder="1" applyAlignment="1">
      <alignment vertical="center"/>
    </xf>
    <xf numFmtId="2" fontId="17" fillId="6" borderId="23" xfId="9" applyNumberFormat="1" applyFont="1" applyFill="1" applyBorder="1" applyAlignment="1">
      <alignment vertical="center"/>
    </xf>
    <xf numFmtId="4" fontId="17" fillId="7" borderId="23" xfId="9" applyNumberFormat="1" applyFont="1" applyFill="1" applyBorder="1" applyAlignment="1">
      <alignment vertical="center"/>
    </xf>
    <xf numFmtId="4" fontId="17" fillId="0" borderId="44" xfId="9" applyNumberFormat="1" applyFont="1" applyBorder="1" applyAlignment="1">
      <alignment vertical="center"/>
    </xf>
    <xf numFmtId="171" fontId="17" fillId="0" borderId="47" xfId="9" applyNumberFormat="1" applyFont="1" applyBorder="1"/>
    <xf numFmtId="49" fontId="17" fillId="0" borderId="47" xfId="9" applyNumberFormat="1" applyFont="1" applyBorder="1"/>
    <xf numFmtId="49" fontId="17" fillId="0" borderId="0" xfId="9" applyNumberFormat="1" applyFont="1"/>
    <xf numFmtId="0" fontId="17" fillId="0" borderId="51" xfId="9" applyFont="1" applyBorder="1" applyAlignment="1">
      <alignment horizontal="right"/>
    </xf>
    <xf numFmtId="171" fontId="17" fillId="0" borderId="50" xfId="9" applyNumberFormat="1" applyFont="1" applyBorder="1"/>
    <xf numFmtId="49" fontId="17" fillId="0" borderId="50" xfId="9" applyNumberFormat="1" applyFont="1" applyBorder="1"/>
    <xf numFmtId="49" fontId="17" fillId="0" borderId="52" xfId="9" applyNumberFormat="1" applyFont="1" applyBorder="1"/>
    <xf numFmtId="2" fontId="17" fillId="6" borderId="52" xfId="9" applyNumberFormat="1" applyFont="1" applyFill="1" applyBorder="1"/>
    <xf numFmtId="4" fontId="17" fillId="7" borderId="52" xfId="9" applyNumberFormat="1" applyFont="1" applyFill="1" applyBorder="1"/>
    <xf numFmtId="4" fontId="17" fillId="0" borderId="53" xfId="9" applyNumberFormat="1" applyFont="1" applyBorder="1"/>
    <xf numFmtId="4" fontId="15" fillId="0" borderId="0" xfId="9" applyNumberFormat="1" applyFont="1"/>
    <xf numFmtId="4" fontId="17" fillId="0" borderId="0" xfId="9" applyNumberFormat="1" applyFont="1"/>
    <xf numFmtId="0" fontId="17" fillId="0" borderId="45" xfId="9" applyFont="1" applyBorder="1" applyAlignment="1">
      <alignment horizontal="center"/>
    </xf>
    <xf numFmtId="0" fontId="17" fillId="0" borderId="51" xfId="9" applyFont="1" applyBorder="1" applyAlignment="1">
      <alignment horizontal="center"/>
    </xf>
    <xf numFmtId="171" fontId="17" fillId="0" borderId="40" xfId="9" applyNumberFormat="1" applyFont="1" applyBorder="1"/>
    <xf numFmtId="49" fontId="17" fillId="0" borderId="40" xfId="9" applyNumberFormat="1" applyFont="1" applyBorder="1"/>
    <xf numFmtId="2" fontId="17" fillId="6" borderId="40" xfId="9" applyNumberFormat="1" applyFont="1" applyFill="1" applyBorder="1"/>
    <xf numFmtId="4" fontId="17" fillId="7" borderId="40" xfId="9" applyNumberFormat="1" applyFont="1" applyFill="1" applyBorder="1"/>
    <xf numFmtId="4" fontId="17" fillId="0" borderId="42" xfId="9" applyNumberFormat="1" applyFont="1" applyBorder="1"/>
    <xf numFmtId="171" fontId="17" fillId="0" borderId="52" xfId="9" applyNumberFormat="1" applyFont="1" applyBorder="1"/>
    <xf numFmtId="4" fontId="17" fillId="0" borderId="52" xfId="9" applyNumberFormat="1" applyFont="1" applyBorder="1"/>
    <xf numFmtId="171" fontId="17" fillId="0" borderId="0" xfId="9" applyNumberFormat="1" applyFont="1" applyAlignment="1">
      <alignment horizontal="center" vertical="center"/>
    </xf>
    <xf numFmtId="167" fontId="16" fillId="0" borderId="0" xfId="9" applyNumberFormat="1" applyFont="1"/>
    <xf numFmtId="166" fontId="16" fillId="0" borderId="0" xfId="9" applyNumberFormat="1" applyFont="1"/>
    <xf numFmtId="0" fontId="20" fillId="0" borderId="0" xfId="9" applyFont="1" applyAlignment="1">
      <alignment vertical="center"/>
    </xf>
    <xf numFmtId="0" fontId="16" fillId="0" borderId="39" xfId="9" applyFont="1" applyBorder="1" applyAlignment="1">
      <alignment horizontal="right"/>
    </xf>
    <xf numFmtId="0" fontId="16" fillId="0" borderId="38" xfId="9" applyFont="1" applyBorder="1" applyAlignment="1">
      <alignment horizontal="right"/>
    </xf>
    <xf numFmtId="2" fontId="16" fillId="0" borderId="38" xfId="9" applyNumberFormat="1" applyFont="1" applyBorder="1" applyAlignment="1">
      <alignment horizontal="right"/>
    </xf>
    <xf numFmtId="167" fontId="16" fillId="0" borderId="38" xfId="9" applyNumberFormat="1" applyFont="1" applyBorder="1" applyAlignment="1">
      <alignment horizontal="right"/>
    </xf>
    <xf numFmtId="166" fontId="16" fillId="0" borderId="37" xfId="9" applyNumberFormat="1" applyFont="1" applyBorder="1" applyAlignment="1">
      <alignment horizontal="right"/>
    </xf>
    <xf numFmtId="0" fontId="16" fillId="0" borderId="25" xfId="9" applyFont="1" applyBorder="1"/>
    <xf numFmtId="49" fontId="16" fillId="0" borderId="24" xfId="9" applyNumberFormat="1" applyFont="1" applyBorder="1"/>
    <xf numFmtId="2" fontId="16" fillId="0" borderId="23" xfId="9" applyNumberFormat="1" applyFont="1" applyBorder="1"/>
    <xf numFmtId="167" fontId="16" fillId="0" borderId="23" xfId="9" applyNumberFormat="1" applyFont="1" applyBorder="1"/>
    <xf numFmtId="166" fontId="16" fillId="0" borderId="22" xfId="9" applyNumberFormat="1" applyFont="1" applyBorder="1"/>
    <xf numFmtId="0" fontId="16" fillId="0" borderId="36" xfId="9" applyFont="1" applyBorder="1"/>
    <xf numFmtId="49" fontId="16" fillId="0" borderId="35" xfId="9" applyNumberFormat="1" applyFont="1" applyBorder="1"/>
    <xf numFmtId="2" fontId="16" fillId="0" borderId="34" xfId="9" applyNumberFormat="1" applyFont="1" applyBorder="1"/>
    <xf numFmtId="167" fontId="16" fillId="0" borderId="34" xfId="9" applyNumberFormat="1" applyFont="1" applyBorder="1"/>
    <xf numFmtId="166" fontId="16" fillId="0" borderId="33" xfId="9" applyNumberFormat="1" applyFont="1" applyBorder="1"/>
    <xf numFmtId="0" fontId="16" fillId="5" borderId="32" xfId="9" applyFont="1" applyFill="1" applyBorder="1"/>
    <xf numFmtId="49" fontId="16" fillId="5" borderId="31" xfId="9" applyNumberFormat="1" applyFont="1" applyFill="1" applyBorder="1"/>
    <xf numFmtId="2" fontId="16" fillId="5" borderId="31" xfId="9" applyNumberFormat="1" applyFont="1" applyFill="1" applyBorder="1"/>
    <xf numFmtId="167" fontId="16" fillId="5" borderId="31" xfId="9" applyNumberFormat="1" applyFont="1" applyFill="1" applyBorder="1"/>
    <xf numFmtId="166" fontId="16" fillId="5" borderId="30" xfId="9" applyNumberFormat="1" applyFont="1" applyFill="1" applyBorder="1"/>
    <xf numFmtId="0" fontId="16" fillId="0" borderId="29" xfId="9" applyFont="1" applyBorder="1"/>
    <xf numFmtId="49" fontId="16" fillId="0" borderId="28" xfId="9" applyNumberFormat="1" applyFont="1" applyBorder="1"/>
    <xf numFmtId="2" fontId="16" fillId="0" borderId="27" xfId="9" applyNumberFormat="1" applyFont="1" applyBorder="1"/>
    <xf numFmtId="167" fontId="16" fillId="0" borderId="27" xfId="9" applyNumberFormat="1" applyFont="1" applyBorder="1"/>
    <xf numFmtId="166" fontId="16" fillId="0" borderId="26" xfId="9" applyNumberFormat="1" applyFont="1" applyBorder="1"/>
    <xf numFmtId="166" fontId="16" fillId="4" borderId="22" xfId="9" applyNumberFormat="1" applyFont="1" applyFill="1" applyBorder="1"/>
    <xf numFmtId="0" fontId="18" fillId="0" borderId="21" xfId="9" applyFont="1" applyBorder="1"/>
    <xf numFmtId="49" fontId="18" fillId="0" borderId="20" xfId="9" applyNumberFormat="1" applyFont="1" applyBorder="1"/>
    <xf numFmtId="2" fontId="18" fillId="0" borderId="20" xfId="9" applyNumberFormat="1" applyFont="1" applyBorder="1"/>
    <xf numFmtId="167" fontId="18" fillId="0" borderId="20" xfId="9" applyNumberFormat="1" applyFont="1" applyBorder="1"/>
    <xf numFmtId="166" fontId="18" fillId="0" borderId="19" xfId="9" applyNumberFormat="1" applyFont="1" applyBorder="1"/>
    <xf numFmtId="169" fontId="9" fillId="0" borderId="49" xfId="9" applyNumberFormat="1" applyFont="1" applyBorder="1"/>
    <xf numFmtId="0" fontId="15" fillId="8" borderId="54" xfId="9" applyFont="1" applyFill="1" applyBorder="1"/>
    <xf numFmtId="171" fontId="15" fillId="8" borderId="55" xfId="9" applyNumberFormat="1" applyFont="1" applyFill="1" applyBorder="1"/>
    <xf numFmtId="0" fontId="15" fillId="8" borderId="55" xfId="9" applyFont="1" applyFill="1" applyBorder="1"/>
    <xf numFmtId="2" fontId="15" fillId="8" borderId="55" xfId="9" applyNumberFormat="1" applyFont="1" applyFill="1" applyBorder="1"/>
    <xf numFmtId="170" fontId="15" fillId="8" borderId="56" xfId="9" applyNumberFormat="1" applyFont="1" applyFill="1" applyBorder="1"/>
    <xf numFmtId="171" fontId="17" fillId="0" borderId="23" xfId="9" applyNumberFormat="1" applyFont="1" applyBorder="1" applyAlignment="1">
      <alignment horizontal="right" vertical="center"/>
    </xf>
    <xf numFmtId="166" fontId="16" fillId="9" borderId="22" xfId="9" applyNumberFormat="1" applyFont="1" applyFill="1" applyBorder="1"/>
    <xf numFmtId="0" fontId="21" fillId="0" borderId="1" xfId="1" applyFont="1" applyBorder="1">
      <alignment horizontal="right" vertical="center" wrapText="1"/>
    </xf>
    <xf numFmtId="0" fontId="22" fillId="10" borderId="1" xfId="9" applyFont="1" applyFill="1" applyBorder="1"/>
    <xf numFmtId="2" fontId="22" fillId="0" borderId="0" xfId="9" applyNumberFormat="1" applyFont="1"/>
    <xf numFmtId="167" fontId="22" fillId="0" borderId="0" xfId="9" applyNumberFormat="1" applyFont="1"/>
    <xf numFmtId="166" fontId="22" fillId="0" borderId="0" xfId="9" applyNumberFormat="1" applyFont="1"/>
    <xf numFmtId="0" fontId="23" fillId="0" borderId="0" xfId="9" applyFont="1"/>
    <xf numFmtId="0" fontId="23" fillId="0" borderId="0" xfId="9" applyFont="1" applyAlignment="1">
      <alignment horizontal="center"/>
    </xf>
    <xf numFmtId="0" fontId="23" fillId="0" borderId="0" xfId="9" applyFont="1" applyAlignment="1">
      <alignment horizontal="right"/>
    </xf>
    <xf numFmtId="0" fontId="24" fillId="0" borderId="0" xfId="9" applyFont="1"/>
    <xf numFmtId="49" fontId="25" fillId="0" borderId="0" xfId="0" applyNumberFormat="1" applyFont="1"/>
    <xf numFmtId="49" fontId="26" fillId="0" borderId="0" xfId="0" applyNumberFormat="1" applyFont="1" applyAlignment="1">
      <alignment horizontal="left" vertical="center" wrapText="1"/>
    </xf>
    <xf numFmtId="49" fontId="25" fillId="11" borderId="57" xfId="0" applyNumberFormat="1" applyFont="1" applyFill="1" applyBorder="1"/>
    <xf numFmtId="49" fontId="26" fillId="0" borderId="0" xfId="0" applyNumberFormat="1" applyFont="1" applyAlignment="1">
      <alignment horizontal="left" vertical="center"/>
    </xf>
    <xf numFmtId="49" fontId="17" fillId="0" borderId="27" xfId="9" applyNumberFormat="1" applyFont="1" applyBorder="1"/>
    <xf numFmtId="171" fontId="17" fillId="0" borderId="44" xfId="9" applyNumberFormat="1" applyFont="1" applyBorder="1"/>
    <xf numFmtId="49" fontId="17" fillId="0" borderId="43" xfId="9" applyNumberFormat="1" applyFont="1" applyBorder="1"/>
    <xf numFmtId="49" fontId="15" fillId="11" borderId="57" xfId="9" applyNumberFormat="1" applyFont="1" applyFill="1" applyBorder="1" applyAlignment="1">
      <alignment vertical="top"/>
    </xf>
    <xf numFmtId="0" fontId="0" fillId="4" borderId="7" xfId="0" applyFill="1" applyBorder="1"/>
    <xf numFmtId="0" fontId="28" fillId="0" borderId="7" xfId="0" applyFont="1" applyBorder="1" applyAlignment="1">
      <alignment wrapText="1"/>
    </xf>
    <xf numFmtId="165" fontId="30" fillId="0" borderId="7" xfId="0" applyNumberFormat="1" applyFont="1" applyBorder="1" applyAlignment="1">
      <alignment horizontal="center"/>
    </xf>
    <xf numFmtId="0" fontId="30" fillId="0" borderId="7" xfId="0" applyFont="1" applyBorder="1" applyAlignment="1">
      <alignment wrapText="1"/>
    </xf>
    <xf numFmtId="0" fontId="0" fillId="4" borderId="7" xfId="0" applyFill="1" applyBorder="1" applyAlignment="1">
      <alignment horizontal="right"/>
    </xf>
    <xf numFmtId="0" fontId="30" fillId="0" borderId="7" xfId="0" applyFont="1" applyBorder="1" applyAlignment="1">
      <alignment horizontal="right"/>
    </xf>
    <xf numFmtId="0" fontId="30" fillId="0" borderId="7" xfId="0" applyFont="1" applyBorder="1"/>
    <xf numFmtId="0" fontId="30" fillId="0" borderId="7" xfId="0" applyFont="1" applyBorder="1" applyAlignment="1">
      <alignment horizontal="center"/>
    </xf>
    <xf numFmtId="0" fontId="29" fillId="0" borderId="7" xfId="0" applyFont="1" applyBorder="1" applyAlignment="1">
      <alignment wrapText="1"/>
    </xf>
    <xf numFmtId="0" fontId="27" fillId="0" borderId="7" xfId="0" applyFont="1" applyBorder="1" applyAlignment="1">
      <alignment wrapText="1"/>
    </xf>
    <xf numFmtId="0" fontId="31" fillId="0" borderId="7" xfId="0" applyFont="1" applyBorder="1" applyAlignment="1">
      <alignment wrapText="1"/>
    </xf>
    <xf numFmtId="0" fontId="3" fillId="2" borderId="0" xfId="2" applyFill="1">
      <alignment horizontal="left" vertical="center" wrapText="1"/>
    </xf>
    <xf numFmtId="0" fontId="0" fillId="2" borderId="0" xfId="0" applyFill="1"/>
    <xf numFmtId="0" fontId="5" fillId="2" borderId="0" xfId="5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</cellXfs>
  <cellStyles count="10">
    <cellStyle name="NadpisRekapitulaceSoupisPraciStyle" xfId="2" xr:uid="{00000000-0005-0000-0000-000002000000}"/>
    <cellStyle name="NadpisStrukturyStyle" xfId="6" xr:uid="{00000000-0005-0000-0000-000006000000}"/>
    <cellStyle name="NadpisySloupcuStyle" xfId="4" xr:uid="{00000000-0005-0000-0000-000004000000}"/>
    <cellStyle name="Normální" xfId="0" builtinId="0"/>
    <cellStyle name="Normální 2" xfId="9" xr:uid="{FB0B6CFA-972C-41EB-A047-A7AD770B8F23}"/>
    <cellStyle name="NormalStyle" xfId="1" xr:uid="{00000000-0005-0000-0000-000001000000}"/>
    <cellStyle name="PolDoplnInfoStyle" xfId="8" xr:uid="{00000000-0005-0000-0000-000008000000}"/>
    <cellStyle name="RekapitulaceCenyStyle" xfId="3" xr:uid="{00000000-0005-0000-0000-000003000000}"/>
    <cellStyle name="StavbaRozpocetHeaderStyle" xfId="5" xr:uid="{00000000-0005-0000-0000-000005000000}"/>
    <cellStyle name="StavebniDilStyle" xfId="7" xr:uid="{00000000-0005-0000-0000-000007000000}"/>
  </cellStyles>
  <dxfs count="0"/>
  <tableStyles count="0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workbookViewId="0">
      <selection activeCell="A22" sqref="A22"/>
    </sheetView>
  </sheetViews>
  <sheetFormatPr defaultRowHeight="15" x14ac:dyDescent="0.25"/>
  <cols>
    <col min="1" max="2" width="32.42578125" customWidth="1"/>
    <col min="3" max="5" width="19.42578125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/>
      <c r="B2" s="180" t="s">
        <v>2</v>
      </c>
      <c r="C2" s="3"/>
      <c r="D2" s="3"/>
      <c r="E2" s="3"/>
    </row>
    <row r="3" spans="1:5" x14ac:dyDescent="0.25">
      <c r="A3" s="3"/>
      <c r="B3" s="181"/>
      <c r="C3" s="3"/>
      <c r="D3" s="3"/>
      <c r="E3" s="3"/>
    </row>
    <row r="4" spans="1:5" ht="64.5" customHeight="1" x14ac:dyDescent="0.25">
      <c r="A4" s="3"/>
      <c r="B4" s="180" t="s">
        <v>3</v>
      </c>
      <c r="C4" s="181"/>
      <c r="D4" s="181"/>
      <c r="E4" s="181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5" t="s">
        <v>4</v>
      </c>
      <c r="C6" s="6">
        <f>SUM(C10:C12)</f>
        <v>0</v>
      </c>
      <c r="D6" s="3"/>
      <c r="E6" s="3"/>
    </row>
    <row r="7" spans="1:5" x14ac:dyDescent="0.25">
      <c r="A7" s="3"/>
      <c r="B7" s="5" t="s">
        <v>5</v>
      </c>
      <c r="C7" s="6">
        <f>SUM(E10:E12)</f>
        <v>0</v>
      </c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 x14ac:dyDescent="0.25">
      <c r="A10" s="8" t="s">
        <v>11</v>
      </c>
      <c r="B10" s="8" t="s">
        <v>12</v>
      </c>
      <c r="C10" s="9">
        <f>'SO 101'!I3</f>
        <v>0</v>
      </c>
      <c r="D10" s="9">
        <f>SUMIFS('SO 101'!O:O,'SO 101'!A:A,"P")</f>
        <v>0</v>
      </c>
      <c r="E10" s="9">
        <f>C10+D10</f>
        <v>0</v>
      </c>
    </row>
    <row r="11" spans="1:5" x14ac:dyDescent="0.25">
      <c r="A11" s="8" t="s">
        <v>13</v>
      </c>
      <c r="B11" s="8" t="s">
        <v>14</v>
      </c>
      <c r="C11" s="9">
        <f>'SO 102'!I3</f>
        <v>0</v>
      </c>
      <c r="D11" s="9">
        <f>SUMIFS('SO 102'!O:O,'SO 102'!A:A,"P")</f>
        <v>0</v>
      </c>
      <c r="E11" s="9">
        <f>C11+D11</f>
        <v>0</v>
      </c>
    </row>
    <row r="12" spans="1:5" x14ac:dyDescent="0.25">
      <c r="A12" s="152" t="s">
        <v>579</v>
      </c>
      <c r="B12" s="152" t="s">
        <v>581</v>
      </c>
      <c r="C12" s="9">
        <f>'SO 103 souhrn'!F31</f>
        <v>0</v>
      </c>
      <c r="D12" s="9">
        <f>C12*0.21</f>
        <v>0</v>
      </c>
      <c r="E12" s="9">
        <f>C12+D12</f>
        <v>0</v>
      </c>
    </row>
    <row r="21" spans="1:1" x14ac:dyDescent="0.25">
      <c r="A21" t="s">
        <v>606</v>
      </c>
    </row>
  </sheetData>
  <mergeCells count="2">
    <mergeCell ref="B2:B3"/>
    <mergeCell ref="B4:E4"/>
  </mergeCells>
  <pageMargins left="0.7" right="0.7" top="0.78740157499999996" bottom="0.78740157499999996" header="0.3" footer="0.3"/>
  <pageSetup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27"/>
  <sheetViews>
    <sheetView topLeftCell="B73" workbookViewId="0">
      <selection activeCell="E215" sqref="E215"/>
    </sheetView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15</v>
      </c>
      <c r="F2" s="3"/>
      <c r="G2" s="3"/>
      <c r="H2" s="3"/>
      <c r="I2" s="3"/>
      <c r="J2" s="15"/>
    </row>
    <row r="3" spans="1:16" ht="30" x14ac:dyDescent="0.25">
      <c r="A3" s="3" t="s">
        <v>16</v>
      </c>
      <c r="B3" s="16" t="s">
        <v>17</v>
      </c>
      <c r="C3" s="182" t="s">
        <v>18</v>
      </c>
      <c r="D3" s="183"/>
      <c r="E3" s="17" t="s">
        <v>19</v>
      </c>
      <c r="F3" s="3"/>
      <c r="G3" s="3"/>
      <c r="H3" s="18" t="s">
        <v>11</v>
      </c>
      <c r="I3" s="19">
        <f>SUMIFS(I8:I227,A8:A227,"SD")</f>
        <v>0</v>
      </c>
      <c r="J3" s="15"/>
      <c r="O3">
        <v>0</v>
      </c>
      <c r="P3">
        <v>2</v>
      </c>
    </row>
    <row r="4" spans="1:16" x14ac:dyDescent="0.25">
      <c r="A4" s="3" t="s">
        <v>20</v>
      </c>
      <c r="B4" s="16" t="s">
        <v>21</v>
      </c>
      <c r="C4" s="182" t="s">
        <v>11</v>
      </c>
      <c r="D4" s="183"/>
      <c r="E4" s="17" t="s">
        <v>12</v>
      </c>
      <c r="F4" s="3"/>
      <c r="G4" s="3"/>
      <c r="H4" s="3"/>
      <c r="I4" s="3"/>
      <c r="J4" s="15"/>
      <c r="O4">
        <v>0.15</v>
      </c>
      <c r="P4">
        <v>2</v>
      </c>
    </row>
    <row r="5" spans="1:16" x14ac:dyDescent="0.25">
      <c r="A5" s="184" t="s">
        <v>22</v>
      </c>
      <c r="B5" s="185" t="s">
        <v>23</v>
      </c>
      <c r="C5" s="186" t="s">
        <v>24</v>
      </c>
      <c r="D5" s="186" t="s">
        <v>25</v>
      </c>
      <c r="E5" s="186" t="s">
        <v>26</v>
      </c>
      <c r="F5" s="186" t="s">
        <v>27</v>
      </c>
      <c r="G5" s="186" t="s">
        <v>28</v>
      </c>
      <c r="H5" s="186" t="s">
        <v>29</v>
      </c>
      <c r="I5" s="186"/>
      <c r="J5" s="187" t="s">
        <v>30</v>
      </c>
      <c r="O5">
        <v>0.21</v>
      </c>
    </row>
    <row r="6" spans="1:16" x14ac:dyDescent="0.25">
      <c r="A6" s="184"/>
      <c r="B6" s="185"/>
      <c r="C6" s="186"/>
      <c r="D6" s="186"/>
      <c r="E6" s="186"/>
      <c r="F6" s="186"/>
      <c r="G6" s="186"/>
      <c r="H6" s="7" t="s">
        <v>31</v>
      </c>
      <c r="I6" s="7" t="s">
        <v>32</v>
      </c>
      <c r="J6" s="18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33</v>
      </c>
      <c r="B8" s="25"/>
      <c r="C8" s="26" t="s">
        <v>34</v>
      </c>
      <c r="D8" s="27"/>
      <c r="E8" s="24" t="s">
        <v>35</v>
      </c>
      <c r="F8" s="27"/>
      <c r="G8" s="27"/>
      <c r="H8" s="27"/>
      <c r="I8" s="28">
        <f>SUMIFS(I9:I50,A9:A50,"P")</f>
        <v>0</v>
      </c>
      <c r="J8" s="29"/>
    </row>
    <row r="9" spans="1:16" x14ac:dyDescent="0.25">
      <c r="A9" s="30" t="s">
        <v>36</v>
      </c>
      <c r="B9" s="30">
        <v>1</v>
      </c>
      <c r="C9" s="31" t="s">
        <v>37</v>
      </c>
      <c r="D9" s="30" t="s">
        <v>38</v>
      </c>
      <c r="E9" s="32" t="s">
        <v>39</v>
      </c>
      <c r="F9" s="33" t="s">
        <v>40</v>
      </c>
      <c r="G9" s="34">
        <v>1</v>
      </c>
      <c r="H9" s="35">
        <v>0</v>
      </c>
      <c r="I9" s="35">
        <f>ROUND(G9*H9,P4)</f>
        <v>0</v>
      </c>
      <c r="J9" s="33" t="s">
        <v>41</v>
      </c>
      <c r="O9" s="36">
        <f>I9*0.21</f>
        <v>0</v>
      </c>
      <c r="P9">
        <v>3</v>
      </c>
    </row>
    <row r="10" spans="1:16" x14ac:dyDescent="0.25">
      <c r="A10" s="30" t="s">
        <v>42</v>
      </c>
      <c r="B10" s="37"/>
      <c r="E10" s="38"/>
      <c r="J10" s="39"/>
    </row>
    <row r="11" spans="1:16" x14ac:dyDescent="0.25">
      <c r="A11" s="30" t="s">
        <v>43</v>
      </c>
      <c r="B11" s="37"/>
      <c r="E11" s="40" t="s">
        <v>44</v>
      </c>
      <c r="J11" s="39"/>
    </row>
    <row r="12" spans="1:16" x14ac:dyDescent="0.25">
      <c r="A12" s="30" t="s">
        <v>45</v>
      </c>
      <c r="B12" s="37"/>
      <c r="E12" s="38"/>
      <c r="J12" s="39"/>
    </row>
    <row r="13" spans="1:16" x14ac:dyDescent="0.25">
      <c r="A13" s="30" t="s">
        <v>36</v>
      </c>
      <c r="B13" s="30">
        <v>2</v>
      </c>
      <c r="C13" s="31" t="s">
        <v>46</v>
      </c>
      <c r="D13" s="30" t="s">
        <v>38</v>
      </c>
      <c r="E13" s="32" t="s">
        <v>47</v>
      </c>
      <c r="F13" s="33" t="s">
        <v>40</v>
      </c>
      <c r="G13" s="34">
        <v>1</v>
      </c>
      <c r="H13" s="35">
        <v>0</v>
      </c>
      <c r="I13" s="35">
        <f>ROUND(G13*H13,P4)</f>
        <v>0</v>
      </c>
      <c r="J13" s="33" t="s">
        <v>41</v>
      </c>
      <c r="O13" s="36">
        <f>I13*0.21</f>
        <v>0</v>
      </c>
      <c r="P13">
        <v>3</v>
      </c>
    </row>
    <row r="14" spans="1:16" x14ac:dyDescent="0.25">
      <c r="A14" s="30" t="s">
        <v>42</v>
      </c>
      <c r="B14" s="37"/>
      <c r="E14" s="38"/>
      <c r="J14" s="39"/>
    </row>
    <row r="15" spans="1:16" x14ac:dyDescent="0.25">
      <c r="A15" s="30" t="s">
        <v>43</v>
      </c>
      <c r="B15" s="37"/>
      <c r="E15" s="40" t="s">
        <v>44</v>
      </c>
      <c r="J15" s="39"/>
    </row>
    <row r="16" spans="1:16" x14ac:dyDescent="0.25">
      <c r="A16" s="30" t="s">
        <v>45</v>
      </c>
      <c r="B16" s="37"/>
      <c r="E16" s="38"/>
      <c r="J16" s="39"/>
    </row>
    <row r="17" spans="1:16" x14ac:dyDescent="0.25">
      <c r="A17" s="30" t="s">
        <v>36</v>
      </c>
      <c r="B17" s="30">
        <v>3</v>
      </c>
      <c r="C17" s="31" t="s">
        <v>48</v>
      </c>
      <c r="D17" s="30" t="s">
        <v>38</v>
      </c>
      <c r="E17" s="32" t="s">
        <v>49</v>
      </c>
      <c r="F17" s="33" t="s">
        <v>40</v>
      </c>
      <c r="G17" s="34">
        <v>1</v>
      </c>
      <c r="H17" s="35">
        <v>0</v>
      </c>
      <c r="I17" s="35">
        <f>ROUND(G17*H17,P4)</f>
        <v>0</v>
      </c>
      <c r="J17" s="33" t="s">
        <v>41</v>
      </c>
      <c r="O17" s="36">
        <f>I17*0.21</f>
        <v>0</v>
      </c>
      <c r="P17">
        <v>3</v>
      </c>
    </row>
    <row r="18" spans="1:16" x14ac:dyDescent="0.25">
      <c r="A18" s="30" t="s">
        <v>42</v>
      </c>
      <c r="B18" s="37"/>
      <c r="E18" s="38"/>
      <c r="J18" s="39"/>
    </row>
    <row r="19" spans="1:16" x14ac:dyDescent="0.25">
      <c r="A19" s="30" t="s">
        <v>43</v>
      </c>
      <c r="B19" s="37"/>
      <c r="E19" s="40" t="s">
        <v>44</v>
      </c>
      <c r="J19" s="39"/>
    </row>
    <row r="20" spans="1:16" x14ac:dyDescent="0.25">
      <c r="A20" s="30" t="s">
        <v>45</v>
      </c>
      <c r="B20" s="37"/>
      <c r="E20" s="38"/>
      <c r="J20" s="39"/>
    </row>
    <row r="21" spans="1:16" ht="30" x14ac:dyDescent="0.25">
      <c r="A21" s="30" t="s">
        <v>36</v>
      </c>
      <c r="B21" s="30">
        <v>4</v>
      </c>
      <c r="C21" s="31" t="s">
        <v>50</v>
      </c>
      <c r="D21" s="30" t="s">
        <v>38</v>
      </c>
      <c r="E21" s="32" t="s">
        <v>51</v>
      </c>
      <c r="F21" s="33" t="s">
        <v>40</v>
      </c>
      <c r="G21" s="34">
        <v>1</v>
      </c>
      <c r="H21" s="35">
        <v>0</v>
      </c>
      <c r="I21" s="35">
        <f>ROUND(G21*H21,P4)</f>
        <v>0</v>
      </c>
      <c r="J21" s="33" t="s">
        <v>41</v>
      </c>
      <c r="O21" s="36">
        <f>I21*0.21</f>
        <v>0</v>
      </c>
      <c r="P21">
        <v>3</v>
      </c>
    </row>
    <row r="22" spans="1:16" x14ac:dyDescent="0.25">
      <c r="A22" s="30" t="s">
        <v>42</v>
      </c>
      <c r="B22" s="37"/>
      <c r="E22" s="38"/>
      <c r="J22" s="39"/>
    </row>
    <row r="23" spans="1:16" x14ac:dyDescent="0.25">
      <c r="A23" s="30" t="s">
        <v>43</v>
      </c>
      <c r="B23" s="37"/>
      <c r="E23" s="40" t="s">
        <v>44</v>
      </c>
      <c r="J23" s="39"/>
    </row>
    <row r="24" spans="1:16" x14ac:dyDescent="0.25">
      <c r="A24" s="30" t="s">
        <v>45</v>
      </c>
      <c r="B24" s="37"/>
      <c r="E24" s="38"/>
      <c r="J24" s="39"/>
    </row>
    <row r="25" spans="1:16" x14ac:dyDescent="0.25">
      <c r="A25" s="30" t="s">
        <v>36</v>
      </c>
      <c r="B25" s="169">
        <v>5</v>
      </c>
      <c r="C25" s="31" t="s">
        <v>52</v>
      </c>
      <c r="D25" s="30" t="s">
        <v>53</v>
      </c>
      <c r="E25" s="32" t="s">
        <v>54</v>
      </c>
      <c r="F25" s="33" t="s">
        <v>55</v>
      </c>
      <c r="G25" s="171">
        <v>2068.5450000000001</v>
      </c>
      <c r="H25" s="35">
        <v>0</v>
      </c>
      <c r="I25" s="35">
        <f>ROUND(G25*H25,P4)</f>
        <v>0</v>
      </c>
      <c r="J25" s="30"/>
      <c r="O25" s="36">
        <f>I25*0.21</f>
        <v>0</v>
      </c>
      <c r="P25">
        <v>3</v>
      </c>
    </row>
    <row r="26" spans="1:16" x14ac:dyDescent="0.25">
      <c r="A26" s="30" t="s">
        <v>42</v>
      </c>
      <c r="B26" s="37"/>
      <c r="E26" s="38" t="s">
        <v>38</v>
      </c>
      <c r="J26" s="39"/>
    </row>
    <row r="27" spans="1:16" ht="45" x14ac:dyDescent="0.25">
      <c r="A27" s="30" t="s">
        <v>43</v>
      </c>
      <c r="B27" s="37"/>
      <c r="E27" s="170" t="s">
        <v>584</v>
      </c>
      <c r="J27" s="39"/>
    </row>
    <row r="28" spans="1:16" ht="30" x14ac:dyDescent="0.25">
      <c r="A28" s="30" t="s">
        <v>45</v>
      </c>
      <c r="B28" s="37"/>
      <c r="E28" s="32" t="s">
        <v>56</v>
      </c>
      <c r="J28" s="39"/>
    </row>
    <row r="29" spans="1:16" x14ac:dyDescent="0.25">
      <c r="A29" s="30" t="s">
        <v>36</v>
      </c>
      <c r="B29" s="30">
        <v>6</v>
      </c>
      <c r="C29" s="31" t="s">
        <v>52</v>
      </c>
      <c r="D29" s="30" t="s">
        <v>57</v>
      </c>
      <c r="E29" s="32" t="s">
        <v>58</v>
      </c>
      <c r="F29" s="33" t="s">
        <v>55</v>
      </c>
      <c r="G29" s="34">
        <v>5.25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42</v>
      </c>
      <c r="B30" s="37"/>
      <c r="E30" s="38" t="s">
        <v>38</v>
      </c>
      <c r="J30" s="39"/>
    </row>
    <row r="31" spans="1:16" ht="30" x14ac:dyDescent="0.25">
      <c r="A31" s="30" t="s">
        <v>43</v>
      </c>
      <c r="B31" s="37"/>
      <c r="E31" s="40" t="s">
        <v>59</v>
      </c>
      <c r="J31" s="39"/>
    </row>
    <row r="32" spans="1:16" x14ac:dyDescent="0.25">
      <c r="A32" s="30" t="s">
        <v>45</v>
      </c>
      <c r="B32" s="37"/>
      <c r="E32" s="38"/>
      <c r="J32" s="39"/>
    </row>
    <row r="33" spans="1:16" x14ac:dyDescent="0.25">
      <c r="A33" s="30" t="s">
        <v>36</v>
      </c>
      <c r="B33" s="30">
        <v>7</v>
      </c>
      <c r="C33" s="31" t="s">
        <v>52</v>
      </c>
      <c r="D33" s="30" t="s">
        <v>60</v>
      </c>
      <c r="E33" s="32" t="s">
        <v>61</v>
      </c>
      <c r="F33" s="33" t="s">
        <v>55</v>
      </c>
      <c r="G33" s="34">
        <v>176.1</v>
      </c>
      <c r="H33" s="35">
        <v>0</v>
      </c>
      <c r="I33" s="35">
        <f>ROUND(G33*H33,P4)</f>
        <v>0</v>
      </c>
      <c r="J33" s="30"/>
      <c r="O33" s="36">
        <f>I33*0.21</f>
        <v>0</v>
      </c>
      <c r="P33">
        <v>3</v>
      </c>
    </row>
    <row r="34" spans="1:16" x14ac:dyDescent="0.25">
      <c r="A34" s="30" t="s">
        <v>42</v>
      </c>
      <c r="B34" s="37"/>
      <c r="E34" s="38" t="s">
        <v>38</v>
      </c>
      <c r="J34" s="39"/>
    </row>
    <row r="35" spans="1:16" ht="30" x14ac:dyDescent="0.25">
      <c r="A35" s="30" t="s">
        <v>43</v>
      </c>
      <c r="B35" s="37"/>
      <c r="E35" s="40" t="s">
        <v>62</v>
      </c>
      <c r="J35" s="39"/>
    </row>
    <row r="36" spans="1:16" ht="30" x14ac:dyDescent="0.25">
      <c r="A36" s="30" t="s">
        <v>45</v>
      </c>
      <c r="B36" s="37"/>
      <c r="E36" s="32" t="s">
        <v>56</v>
      </c>
      <c r="J36" s="39"/>
    </row>
    <row r="37" spans="1:16" x14ac:dyDescent="0.25">
      <c r="A37" s="30" t="s">
        <v>36</v>
      </c>
      <c r="B37" s="30">
        <v>8</v>
      </c>
      <c r="C37" s="31" t="s">
        <v>63</v>
      </c>
      <c r="D37" s="30" t="s">
        <v>38</v>
      </c>
      <c r="E37" s="32" t="s">
        <v>64</v>
      </c>
      <c r="F37" s="33" t="s">
        <v>55</v>
      </c>
      <c r="G37" s="34">
        <v>25.14</v>
      </c>
      <c r="H37" s="35">
        <v>0</v>
      </c>
      <c r="I37" s="35">
        <f>ROUND(G37*H37,P4)</f>
        <v>0</v>
      </c>
      <c r="J37" s="33" t="s">
        <v>41</v>
      </c>
      <c r="O37" s="36">
        <f>I37*0.21</f>
        <v>0</v>
      </c>
      <c r="P37">
        <v>3</v>
      </c>
    </row>
    <row r="38" spans="1:16" x14ac:dyDescent="0.25">
      <c r="A38" s="30" t="s">
        <v>42</v>
      </c>
      <c r="B38" s="37"/>
      <c r="E38" s="38" t="s">
        <v>38</v>
      </c>
      <c r="J38" s="39"/>
    </row>
    <row r="39" spans="1:16" x14ac:dyDescent="0.25">
      <c r="A39" s="30" t="s">
        <v>43</v>
      </c>
      <c r="B39" s="37"/>
      <c r="E39" s="40" t="s">
        <v>65</v>
      </c>
      <c r="J39" s="39"/>
    </row>
    <row r="40" spans="1:16" ht="30" x14ac:dyDescent="0.25">
      <c r="A40" s="30" t="s">
        <v>45</v>
      </c>
      <c r="B40" s="37"/>
      <c r="E40" s="32" t="s">
        <v>56</v>
      </c>
      <c r="J40" s="39"/>
    </row>
    <row r="41" spans="1:16" ht="30" x14ac:dyDescent="0.25">
      <c r="A41" s="30" t="s">
        <v>36</v>
      </c>
      <c r="B41" s="30">
        <v>9</v>
      </c>
      <c r="C41" s="31" t="s">
        <v>66</v>
      </c>
      <c r="D41" s="30" t="s">
        <v>67</v>
      </c>
      <c r="E41" s="32" t="s">
        <v>68</v>
      </c>
      <c r="F41" s="33" t="s">
        <v>40</v>
      </c>
      <c r="G41" s="34">
        <v>1</v>
      </c>
      <c r="H41" s="35">
        <v>0</v>
      </c>
      <c r="I41" s="35">
        <f>ROUND(G41*H41,P4)</f>
        <v>0</v>
      </c>
      <c r="J41" s="30"/>
      <c r="O41" s="36">
        <f>I41*0.21</f>
        <v>0</v>
      </c>
      <c r="P41">
        <v>3</v>
      </c>
    </row>
    <row r="42" spans="1:16" x14ac:dyDescent="0.25">
      <c r="A42" s="30" t="s">
        <v>42</v>
      </c>
      <c r="B42" s="37"/>
      <c r="E42" s="32" t="s">
        <v>69</v>
      </c>
      <c r="J42" s="39"/>
    </row>
    <row r="43" spans="1:16" ht="30" x14ac:dyDescent="0.25">
      <c r="A43" s="30" t="s">
        <v>43</v>
      </c>
      <c r="B43" s="37"/>
      <c r="E43" s="40" t="s">
        <v>70</v>
      </c>
      <c r="J43" s="39"/>
    </row>
    <row r="44" spans="1:16" ht="30" x14ac:dyDescent="0.25">
      <c r="A44" s="30" t="s">
        <v>45</v>
      </c>
      <c r="B44" s="37"/>
      <c r="E44" s="32" t="s">
        <v>71</v>
      </c>
      <c r="J44" s="39"/>
    </row>
    <row r="45" spans="1:16" ht="30" x14ac:dyDescent="0.25">
      <c r="A45" s="30" t="s">
        <v>36</v>
      </c>
      <c r="B45" s="30">
        <v>10</v>
      </c>
      <c r="C45" s="31" t="s">
        <v>72</v>
      </c>
      <c r="D45" s="30" t="s">
        <v>38</v>
      </c>
      <c r="E45" s="32" t="s">
        <v>73</v>
      </c>
      <c r="F45" s="33" t="s">
        <v>40</v>
      </c>
      <c r="G45" s="34">
        <v>1</v>
      </c>
      <c r="H45" s="35">
        <v>0</v>
      </c>
      <c r="I45" s="35">
        <f>ROUND(G45*H45,P4)</f>
        <v>0</v>
      </c>
      <c r="J45" s="33" t="s">
        <v>41</v>
      </c>
      <c r="O45" s="36">
        <f>I45*0.21</f>
        <v>0</v>
      </c>
      <c r="P45">
        <v>3</v>
      </c>
    </row>
    <row r="46" spans="1:16" x14ac:dyDescent="0.25">
      <c r="A46" s="30" t="s">
        <v>42</v>
      </c>
      <c r="B46" s="37"/>
      <c r="E46" s="38" t="s">
        <v>38</v>
      </c>
      <c r="J46" s="39"/>
    </row>
    <row r="47" spans="1:16" ht="30" x14ac:dyDescent="0.25">
      <c r="A47" s="30" t="s">
        <v>45</v>
      </c>
      <c r="B47" s="37"/>
      <c r="E47" s="32" t="s">
        <v>74</v>
      </c>
      <c r="J47" s="39"/>
    </row>
    <row r="48" spans="1:16" x14ac:dyDescent="0.25">
      <c r="A48" s="30" t="s">
        <v>36</v>
      </c>
      <c r="B48" s="30">
        <v>11</v>
      </c>
      <c r="C48" s="31" t="s">
        <v>75</v>
      </c>
      <c r="D48" s="30" t="s">
        <v>38</v>
      </c>
      <c r="E48" s="32" t="s">
        <v>76</v>
      </c>
      <c r="F48" s="33" t="s">
        <v>40</v>
      </c>
      <c r="G48" s="34">
        <v>1</v>
      </c>
      <c r="H48" s="35">
        <v>0</v>
      </c>
      <c r="I48" s="35">
        <f>ROUND(G48*H48,P4)</f>
        <v>0</v>
      </c>
      <c r="J48" s="33" t="s">
        <v>41</v>
      </c>
      <c r="O48" s="36">
        <f>I48*0.21</f>
        <v>0</v>
      </c>
      <c r="P48">
        <v>3</v>
      </c>
    </row>
    <row r="49" spans="1:16" x14ac:dyDescent="0.25">
      <c r="A49" s="30" t="s">
        <v>42</v>
      </c>
      <c r="B49" s="37"/>
      <c r="E49" s="38" t="s">
        <v>38</v>
      </c>
      <c r="J49" s="39"/>
    </row>
    <row r="50" spans="1:16" ht="30" x14ac:dyDescent="0.25">
      <c r="A50" s="30" t="s">
        <v>45</v>
      </c>
      <c r="B50" s="37"/>
      <c r="E50" s="32" t="s">
        <v>77</v>
      </c>
      <c r="J50" s="39"/>
    </row>
    <row r="51" spans="1:16" x14ac:dyDescent="0.25">
      <c r="A51" s="24" t="s">
        <v>33</v>
      </c>
      <c r="B51" s="25"/>
      <c r="C51" s="26" t="s">
        <v>78</v>
      </c>
      <c r="D51" s="27"/>
      <c r="E51" s="24" t="s">
        <v>79</v>
      </c>
      <c r="F51" s="27"/>
      <c r="G51" s="27"/>
      <c r="H51" s="27"/>
      <c r="I51" s="28">
        <f>SUMIFS(I52:I123,A52:A123,"P")</f>
        <v>0</v>
      </c>
      <c r="J51" s="29"/>
    </row>
    <row r="52" spans="1:16" x14ac:dyDescent="0.25">
      <c r="A52" s="30" t="s">
        <v>36</v>
      </c>
      <c r="B52" s="30">
        <v>12</v>
      </c>
      <c r="C52" s="31" t="s">
        <v>80</v>
      </c>
      <c r="D52" s="30" t="s">
        <v>81</v>
      </c>
      <c r="E52" s="32" t="s">
        <v>82</v>
      </c>
      <c r="F52" s="33" t="s">
        <v>83</v>
      </c>
      <c r="G52" s="34">
        <v>880.5</v>
      </c>
      <c r="H52" s="35">
        <v>0</v>
      </c>
      <c r="I52" s="35">
        <f>ROUND(G52*H52,P4)</f>
        <v>0</v>
      </c>
      <c r="J52" s="30"/>
      <c r="O52" s="36">
        <f>I52*0.21</f>
        <v>0</v>
      </c>
      <c r="P52">
        <v>3</v>
      </c>
    </row>
    <row r="53" spans="1:16" x14ac:dyDescent="0.25">
      <c r="A53" s="30" t="s">
        <v>42</v>
      </c>
      <c r="B53" s="37"/>
      <c r="E53" s="32" t="s">
        <v>84</v>
      </c>
      <c r="J53" s="39"/>
    </row>
    <row r="54" spans="1:16" ht="30" x14ac:dyDescent="0.25">
      <c r="A54" s="30" t="s">
        <v>43</v>
      </c>
      <c r="B54" s="37"/>
      <c r="E54" s="40" t="s">
        <v>85</v>
      </c>
      <c r="J54" s="39"/>
    </row>
    <row r="55" spans="1:16" x14ac:dyDescent="0.25">
      <c r="A55" s="30" t="s">
        <v>45</v>
      </c>
      <c r="B55" s="37"/>
      <c r="E55" s="32" t="s">
        <v>86</v>
      </c>
      <c r="J55" s="39"/>
    </row>
    <row r="56" spans="1:16" ht="30" x14ac:dyDescent="0.25">
      <c r="A56" s="30" t="s">
        <v>36</v>
      </c>
      <c r="B56" s="30">
        <v>13</v>
      </c>
      <c r="C56" s="31" t="s">
        <v>87</v>
      </c>
      <c r="D56" s="30" t="s">
        <v>38</v>
      </c>
      <c r="E56" s="32" t="s">
        <v>88</v>
      </c>
      <c r="F56" s="33" t="s">
        <v>55</v>
      </c>
      <c r="G56" s="34">
        <v>25.14</v>
      </c>
      <c r="H56" s="35">
        <v>0</v>
      </c>
      <c r="I56" s="35">
        <f>ROUND(G56*H56,P4)</f>
        <v>0</v>
      </c>
      <c r="J56" s="33" t="s">
        <v>41</v>
      </c>
      <c r="O56" s="36">
        <f>I56*0.21</f>
        <v>0</v>
      </c>
      <c r="P56">
        <v>3</v>
      </c>
    </row>
    <row r="57" spans="1:16" x14ac:dyDescent="0.25">
      <c r="A57" s="30" t="s">
        <v>42</v>
      </c>
      <c r="B57" s="37"/>
      <c r="E57" s="38" t="s">
        <v>38</v>
      </c>
      <c r="J57" s="39"/>
    </row>
    <row r="58" spans="1:16" ht="30" x14ac:dyDescent="0.25">
      <c r="A58" s="30" t="s">
        <v>43</v>
      </c>
      <c r="B58" s="37"/>
      <c r="E58" s="40" t="s">
        <v>89</v>
      </c>
      <c r="J58" s="39"/>
    </row>
    <row r="59" spans="1:16" ht="120" x14ac:dyDescent="0.25">
      <c r="A59" s="30" t="s">
        <v>45</v>
      </c>
      <c r="B59" s="37"/>
      <c r="E59" s="32" t="s">
        <v>90</v>
      </c>
      <c r="J59" s="39"/>
    </row>
    <row r="60" spans="1:16" ht="30" x14ac:dyDescent="0.25">
      <c r="A60" s="30" t="s">
        <v>36</v>
      </c>
      <c r="B60" s="169">
        <v>14</v>
      </c>
      <c r="C60" s="31" t="s">
        <v>91</v>
      </c>
      <c r="D60" s="30" t="s">
        <v>38</v>
      </c>
      <c r="E60" s="32" t="s">
        <v>92</v>
      </c>
      <c r="F60" s="33" t="s">
        <v>55</v>
      </c>
      <c r="G60" s="34">
        <v>257.27999999999997</v>
      </c>
      <c r="H60" s="35">
        <v>0</v>
      </c>
      <c r="I60" s="35">
        <f>ROUND(G60*H60,P4)</f>
        <v>0</v>
      </c>
      <c r="J60" s="33" t="s">
        <v>41</v>
      </c>
      <c r="O60" s="36">
        <f>I60*0.21</f>
        <v>0</v>
      </c>
      <c r="P60">
        <v>3</v>
      </c>
    </row>
    <row r="61" spans="1:16" x14ac:dyDescent="0.25">
      <c r="A61" s="30" t="s">
        <v>42</v>
      </c>
      <c r="B61" s="37"/>
      <c r="E61" s="38" t="s">
        <v>38</v>
      </c>
      <c r="J61" s="39"/>
    </row>
    <row r="62" spans="1:16" ht="75" x14ac:dyDescent="0.25">
      <c r="A62" s="30" t="s">
        <v>43</v>
      </c>
      <c r="B62" s="37"/>
      <c r="E62" s="40" t="s">
        <v>93</v>
      </c>
      <c r="J62" s="39"/>
    </row>
    <row r="63" spans="1:16" ht="150" x14ac:dyDescent="0.25">
      <c r="A63" s="30" t="s">
        <v>45</v>
      </c>
      <c r="B63" s="37"/>
      <c r="E63" s="32" t="s">
        <v>585</v>
      </c>
      <c r="J63" s="39"/>
    </row>
    <row r="64" spans="1:16" ht="30" x14ac:dyDescent="0.25">
      <c r="A64" s="30" t="s">
        <v>36</v>
      </c>
      <c r="B64" s="30">
        <v>15</v>
      </c>
      <c r="C64" s="31" t="s">
        <v>94</v>
      </c>
      <c r="D64" s="30" t="s">
        <v>38</v>
      </c>
      <c r="E64" s="32" t="s">
        <v>95</v>
      </c>
      <c r="F64" s="33" t="s">
        <v>55</v>
      </c>
      <c r="G64" s="34">
        <v>219.315</v>
      </c>
      <c r="H64" s="35">
        <v>0</v>
      </c>
      <c r="I64" s="35">
        <f>ROUND(G64*H64,P4)</f>
        <v>0</v>
      </c>
      <c r="J64" s="33" t="s">
        <v>41</v>
      </c>
      <c r="O64" s="36">
        <f>I64*0.21</f>
        <v>0</v>
      </c>
      <c r="P64">
        <v>3</v>
      </c>
    </row>
    <row r="65" spans="1:16" x14ac:dyDescent="0.25">
      <c r="A65" s="30" t="s">
        <v>42</v>
      </c>
      <c r="B65" s="37"/>
      <c r="E65" s="38" t="s">
        <v>38</v>
      </c>
      <c r="J65" s="39"/>
    </row>
    <row r="66" spans="1:16" ht="30" x14ac:dyDescent="0.25">
      <c r="A66" s="30" t="s">
        <v>43</v>
      </c>
      <c r="B66" s="37"/>
      <c r="E66" s="40" t="s">
        <v>96</v>
      </c>
      <c r="J66" s="39"/>
    </row>
    <row r="67" spans="1:16" ht="120" x14ac:dyDescent="0.25">
      <c r="A67" s="30" t="s">
        <v>45</v>
      </c>
      <c r="B67" s="37"/>
      <c r="E67" s="32" t="s">
        <v>90</v>
      </c>
      <c r="J67" s="39"/>
    </row>
    <row r="68" spans="1:16" ht="30" x14ac:dyDescent="0.25">
      <c r="A68" s="30" t="s">
        <v>36</v>
      </c>
      <c r="B68" s="30">
        <v>16</v>
      </c>
      <c r="C68" s="31" t="s">
        <v>97</v>
      </c>
      <c r="D68" s="30" t="s">
        <v>38</v>
      </c>
      <c r="E68" s="32" t="s">
        <v>98</v>
      </c>
      <c r="F68" s="33" t="s">
        <v>99</v>
      </c>
      <c r="G68" s="34">
        <v>140</v>
      </c>
      <c r="H68" s="35">
        <v>0</v>
      </c>
      <c r="I68" s="35">
        <f>ROUND(G68*H68,P4)</f>
        <v>0</v>
      </c>
      <c r="J68" s="33" t="s">
        <v>41</v>
      </c>
      <c r="O68" s="36">
        <f>I68*0.21</f>
        <v>0</v>
      </c>
      <c r="P68">
        <v>3</v>
      </c>
    </row>
    <row r="69" spans="1:16" x14ac:dyDescent="0.25">
      <c r="A69" s="30" t="s">
        <v>42</v>
      </c>
      <c r="B69" s="37"/>
      <c r="E69" s="38" t="s">
        <v>38</v>
      </c>
      <c r="J69" s="39"/>
    </row>
    <row r="70" spans="1:16" x14ac:dyDescent="0.25">
      <c r="A70" s="30" t="s">
        <v>43</v>
      </c>
      <c r="B70" s="37"/>
      <c r="E70" s="40" t="s">
        <v>100</v>
      </c>
      <c r="J70" s="39"/>
    </row>
    <row r="71" spans="1:16" ht="120" x14ac:dyDescent="0.25">
      <c r="A71" s="30" t="s">
        <v>45</v>
      </c>
      <c r="B71" s="37"/>
      <c r="E71" s="32" t="s">
        <v>90</v>
      </c>
      <c r="J71" s="39"/>
    </row>
    <row r="72" spans="1:16" ht="30" x14ac:dyDescent="0.25">
      <c r="A72" s="30" t="s">
        <v>36</v>
      </c>
      <c r="B72" s="30">
        <v>17</v>
      </c>
      <c r="C72" s="31" t="s">
        <v>101</v>
      </c>
      <c r="D72" s="30" t="s">
        <v>38</v>
      </c>
      <c r="E72" s="32" t="s">
        <v>102</v>
      </c>
      <c r="F72" s="33" t="s">
        <v>103</v>
      </c>
      <c r="G72" s="34">
        <v>77</v>
      </c>
      <c r="H72" s="35">
        <v>0</v>
      </c>
      <c r="I72" s="35">
        <f>ROUND(G72*H72,P4)</f>
        <v>0</v>
      </c>
      <c r="J72" s="33" t="s">
        <v>41</v>
      </c>
      <c r="O72" s="36">
        <f>I72*0.21</f>
        <v>0</v>
      </c>
      <c r="P72">
        <v>3</v>
      </c>
    </row>
    <row r="73" spans="1:16" x14ac:dyDescent="0.25">
      <c r="A73" s="30" t="s">
        <v>42</v>
      </c>
      <c r="B73" s="37"/>
      <c r="E73" s="38" t="s">
        <v>38</v>
      </c>
      <c r="J73" s="39"/>
    </row>
    <row r="74" spans="1:16" ht="30" x14ac:dyDescent="0.25">
      <c r="A74" s="30" t="s">
        <v>43</v>
      </c>
      <c r="B74" s="37"/>
      <c r="E74" s="40" t="s">
        <v>104</v>
      </c>
      <c r="J74" s="39"/>
    </row>
    <row r="75" spans="1:16" ht="105" x14ac:dyDescent="0.25">
      <c r="A75" s="30" t="s">
        <v>45</v>
      </c>
      <c r="B75" s="37"/>
      <c r="E75" s="32" t="s">
        <v>105</v>
      </c>
      <c r="J75" s="39"/>
    </row>
    <row r="76" spans="1:16" x14ac:dyDescent="0.25">
      <c r="A76" s="30" t="s">
        <v>36</v>
      </c>
      <c r="B76" s="30">
        <v>18</v>
      </c>
      <c r="C76" s="31" t="s">
        <v>106</v>
      </c>
      <c r="D76" s="30" t="s">
        <v>38</v>
      </c>
      <c r="E76" s="32" t="s">
        <v>107</v>
      </c>
      <c r="F76" s="33" t="s">
        <v>99</v>
      </c>
      <c r="G76" s="34">
        <v>225</v>
      </c>
      <c r="H76" s="35">
        <v>0</v>
      </c>
      <c r="I76" s="35">
        <f>ROUND(G76*H76,P4)</f>
        <v>0</v>
      </c>
      <c r="J76" s="33" t="s">
        <v>41</v>
      </c>
      <c r="O76" s="36">
        <f>I76*0.21</f>
        <v>0</v>
      </c>
      <c r="P76">
        <v>3</v>
      </c>
    </row>
    <row r="77" spans="1:16" x14ac:dyDescent="0.25">
      <c r="A77" s="30" t="s">
        <v>42</v>
      </c>
      <c r="B77" s="37"/>
      <c r="E77" s="38" t="s">
        <v>38</v>
      </c>
      <c r="J77" s="39"/>
    </row>
    <row r="78" spans="1:16" ht="30" x14ac:dyDescent="0.25">
      <c r="A78" s="30" t="s">
        <v>43</v>
      </c>
      <c r="B78" s="37"/>
      <c r="E78" s="40" t="s">
        <v>108</v>
      </c>
      <c r="J78" s="39"/>
    </row>
    <row r="79" spans="1:16" ht="120" x14ac:dyDescent="0.25">
      <c r="A79" s="30" t="s">
        <v>45</v>
      </c>
      <c r="B79" s="37"/>
      <c r="E79" s="32" t="s">
        <v>90</v>
      </c>
      <c r="J79" s="39"/>
    </row>
    <row r="80" spans="1:16" x14ac:dyDescent="0.25">
      <c r="A80" s="30" t="s">
        <v>36</v>
      </c>
      <c r="B80" s="30">
        <v>19</v>
      </c>
      <c r="C80" s="31" t="s">
        <v>109</v>
      </c>
      <c r="D80" s="30" t="s">
        <v>38</v>
      </c>
      <c r="E80" s="32" t="s">
        <v>110</v>
      </c>
      <c r="F80" s="33" t="s">
        <v>111</v>
      </c>
      <c r="G80" s="34">
        <v>300</v>
      </c>
      <c r="H80" s="35">
        <v>0</v>
      </c>
      <c r="I80" s="35">
        <f>ROUND(G80*H80,P4)</f>
        <v>0</v>
      </c>
      <c r="J80" s="33" t="s">
        <v>41</v>
      </c>
      <c r="O80" s="36">
        <f>I80*0.21</f>
        <v>0</v>
      </c>
      <c r="P80">
        <v>3</v>
      </c>
    </row>
    <row r="81" spans="1:16" x14ac:dyDescent="0.25">
      <c r="A81" s="30" t="s">
        <v>42</v>
      </c>
      <c r="B81" s="37"/>
      <c r="E81" s="38" t="s">
        <v>38</v>
      </c>
      <c r="J81" s="39"/>
    </row>
    <row r="82" spans="1:16" ht="30" x14ac:dyDescent="0.25">
      <c r="A82" s="30" t="s">
        <v>43</v>
      </c>
      <c r="B82" s="37"/>
      <c r="E82" s="40" t="s">
        <v>112</v>
      </c>
      <c r="J82" s="39"/>
    </row>
    <row r="83" spans="1:16" ht="120" x14ac:dyDescent="0.25">
      <c r="A83" s="30" t="s">
        <v>45</v>
      </c>
      <c r="B83" s="37"/>
      <c r="E83" s="32" t="s">
        <v>113</v>
      </c>
      <c r="J83" s="39"/>
    </row>
    <row r="84" spans="1:16" x14ac:dyDescent="0.25">
      <c r="A84" s="30" t="s">
        <v>36</v>
      </c>
      <c r="B84" s="30">
        <v>20</v>
      </c>
      <c r="C84" s="31" t="s">
        <v>114</v>
      </c>
      <c r="D84" s="30" t="s">
        <v>115</v>
      </c>
      <c r="E84" s="32" t="s">
        <v>116</v>
      </c>
      <c r="F84" s="33" t="s">
        <v>55</v>
      </c>
      <c r="G84" s="34">
        <v>1027.3499999999999</v>
      </c>
      <c r="H84" s="35">
        <v>0</v>
      </c>
      <c r="I84" s="35">
        <f>ROUND(G84*H84,P4)</f>
        <v>0</v>
      </c>
      <c r="J84" s="33" t="s">
        <v>41</v>
      </c>
      <c r="O84" s="36">
        <f>I84*0.21</f>
        <v>0</v>
      </c>
      <c r="P84">
        <v>3</v>
      </c>
    </row>
    <row r="85" spans="1:16" x14ac:dyDescent="0.25">
      <c r="A85" s="30" t="s">
        <v>42</v>
      </c>
      <c r="B85" s="37"/>
      <c r="E85" s="38" t="s">
        <v>38</v>
      </c>
      <c r="J85" s="39"/>
    </row>
    <row r="86" spans="1:16" ht="60" x14ac:dyDescent="0.25">
      <c r="A86" s="30" t="s">
        <v>43</v>
      </c>
      <c r="B86" s="37"/>
      <c r="E86" s="40" t="s">
        <v>117</v>
      </c>
      <c r="J86" s="39"/>
    </row>
    <row r="87" spans="1:16" ht="409.5" x14ac:dyDescent="0.25">
      <c r="A87" s="30" t="s">
        <v>45</v>
      </c>
      <c r="B87" s="37"/>
      <c r="E87" s="32" t="s">
        <v>118</v>
      </c>
      <c r="J87" s="39"/>
    </row>
    <row r="88" spans="1:16" x14ac:dyDescent="0.25">
      <c r="A88" s="30" t="s">
        <v>36</v>
      </c>
      <c r="B88" s="30">
        <v>21</v>
      </c>
      <c r="C88" s="31" t="s">
        <v>114</v>
      </c>
      <c r="D88" s="30" t="s">
        <v>81</v>
      </c>
      <c r="E88" s="32" t="s">
        <v>116</v>
      </c>
      <c r="F88" s="33" t="s">
        <v>55</v>
      </c>
      <c r="G88" s="34">
        <v>821.88</v>
      </c>
      <c r="H88" s="35">
        <v>0</v>
      </c>
      <c r="I88" s="35">
        <f>ROUND(G88*H88,P4)</f>
        <v>0</v>
      </c>
      <c r="J88" s="33" t="s">
        <v>41</v>
      </c>
      <c r="O88" s="36">
        <f>I88*0.21</f>
        <v>0</v>
      </c>
      <c r="P88">
        <v>3</v>
      </c>
    </row>
    <row r="89" spans="1:16" x14ac:dyDescent="0.25">
      <c r="A89" s="30" t="s">
        <v>42</v>
      </c>
      <c r="B89" s="37"/>
      <c r="E89" s="38" t="s">
        <v>38</v>
      </c>
      <c r="J89" s="39"/>
    </row>
    <row r="90" spans="1:16" ht="45" x14ac:dyDescent="0.25">
      <c r="A90" s="30" t="s">
        <v>43</v>
      </c>
      <c r="B90" s="37"/>
      <c r="E90" s="40" t="s">
        <v>119</v>
      </c>
      <c r="J90" s="39"/>
    </row>
    <row r="91" spans="1:16" ht="409.5" x14ac:dyDescent="0.25">
      <c r="A91" s="30" t="s">
        <v>45</v>
      </c>
      <c r="B91" s="37"/>
      <c r="E91" s="32" t="s">
        <v>118</v>
      </c>
      <c r="J91" s="39"/>
    </row>
    <row r="92" spans="1:16" x14ac:dyDescent="0.25">
      <c r="A92" s="30" t="s">
        <v>36</v>
      </c>
      <c r="B92" s="30">
        <v>22</v>
      </c>
      <c r="C92" s="31" t="s">
        <v>120</v>
      </c>
      <c r="D92" s="30" t="s">
        <v>121</v>
      </c>
      <c r="E92" s="32" t="s">
        <v>122</v>
      </c>
      <c r="F92" s="33" t="s">
        <v>55</v>
      </c>
      <c r="G92" s="34">
        <v>219.8</v>
      </c>
      <c r="H92" s="35">
        <v>0</v>
      </c>
      <c r="I92" s="35">
        <f>ROUND(G92*H92,P4)</f>
        <v>0</v>
      </c>
      <c r="J92" s="30"/>
      <c r="O92" s="36">
        <f>I92*0.21</f>
        <v>0</v>
      </c>
      <c r="P92">
        <v>3</v>
      </c>
    </row>
    <row r="93" spans="1:16" x14ac:dyDescent="0.25">
      <c r="A93" s="30" t="s">
        <v>42</v>
      </c>
      <c r="B93" s="37"/>
      <c r="E93" s="32" t="s">
        <v>123</v>
      </c>
      <c r="J93" s="39"/>
    </row>
    <row r="94" spans="1:16" ht="30" x14ac:dyDescent="0.25">
      <c r="A94" s="30" t="s">
        <v>43</v>
      </c>
      <c r="B94" s="37"/>
      <c r="E94" s="40" t="s">
        <v>124</v>
      </c>
      <c r="J94" s="39"/>
    </row>
    <row r="95" spans="1:16" ht="405" x14ac:dyDescent="0.25">
      <c r="A95" s="30" t="s">
        <v>45</v>
      </c>
      <c r="B95" s="37"/>
      <c r="E95" s="32" t="s">
        <v>125</v>
      </c>
      <c r="J95" s="39"/>
    </row>
    <row r="96" spans="1:16" x14ac:dyDescent="0.25">
      <c r="A96" s="30" t="s">
        <v>36</v>
      </c>
      <c r="B96" s="30">
        <v>23</v>
      </c>
      <c r="C96" s="31" t="s">
        <v>126</v>
      </c>
      <c r="D96" s="30" t="s">
        <v>81</v>
      </c>
      <c r="E96" s="32" t="s">
        <v>127</v>
      </c>
      <c r="F96" s="33" t="s">
        <v>55</v>
      </c>
      <c r="G96" s="34">
        <v>219.8</v>
      </c>
      <c r="H96" s="35">
        <v>0</v>
      </c>
      <c r="I96" s="35">
        <f>ROUND(G96*H96,P4)</f>
        <v>0</v>
      </c>
      <c r="J96" s="30"/>
      <c r="O96" s="36">
        <f>I96*0.21</f>
        <v>0</v>
      </c>
      <c r="P96">
        <v>3</v>
      </c>
    </row>
    <row r="97" spans="1:16" x14ac:dyDescent="0.25">
      <c r="A97" s="30" t="s">
        <v>42</v>
      </c>
      <c r="B97" s="37"/>
      <c r="E97" s="32" t="s">
        <v>128</v>
      </c>
      <c r="J97" s="39"/>
    </row>
    <row r="98" spans="1:16" ht="30" x14ac:dyDescent="0.25">
      <c r="A98" s="30" t="s">
        <v>43</v>
      </c>
      <c r="B98" s="37"/>
      <c r="E98" s="40" t="s">
        <v>129</v>
      </c>
      <c r="J98" s="39"/>
    </row>
    <row r="99" spans="1:16" ht="255" x14ac:dyDescent="0.25">
      <c r="A99" s="30" t="s">
        <v>45</v>
      </c>
      <c r="B99" s="37"/>
      <c r="E99" s="32" t="s">
        <v>130</v>
      </c>
      <c r="J99" s="39"/>
    </row>
    <row r="100" spans="1:16" x14ac:dyDescent="0.25">
      <c r="A100" s="30" t="s">
        <v>36</v>
      </c>
      <c r="B100" s="30">
        <v>24</v>
      </c>
      <c r="C100" s="31" t="s">
        <v>126</v>
      </c>
      <c r="D100" s="30" t="s">
        <v>131</v>
      </c>
      <c r="E100" s="32" t="s">
        <v>127</v>
      </c>
      <c r="F100" s="33" t="s">
        <v>55</v>
      </c>
      <c r="G100" s="34">
        <v>1027.3499999999999</v>
      </c>
      <c r="H100" s="35">
        <v>0</v>
      </c>
      <c r="I100" s="35">
        <f>ROUND(G100*H100,P4)</f>
        <v>0</v>
      </c>
      <c r="J100" s="30"/>
      <c r="O100" s="36">
        <f>I100*0.21</f>
        <v>0</v>
      </c>
      <c r="P100">
        <v>3</v>
      </c>
    </row>
    <row r="101" spans="1:16" x14ac:dyDescent="0.25">
      <c r="A101" s="30" t="s">
        <v>42</v>
      </c>
      <c r="B101" s="37"/>
      <c r="E101" s="32" t="s">
        <v>132</v>
      </c>
      <c r="J101" s="39"/>
    </row>
    <row r="102" spans="1:16" ht="30" x14ac:dyDescent="0.25">
      <c r="A102" s="30" t="s">
        <v>43</v>
      </c>
      <c r="B102" s="37"/>
      <c r="E102" s="40" t="s">
        <v>133</v>
      </c>
      <c r="J102" s="39"/>
    </row>
    <row r="103" spans="1:16" ht="255" x14ac:dyDescent="0.25">
      <c r="A103" s="30" t="s">
        <v>45</v>
      </c>
      <c r="B103" s="37"/>
      <c r="E103" s="32" t="s">
        <v>130</v>
      </c>
      <c r="J103" s="39"/>
    </row>
    <row r="104" spans="1:16" x14ac:dyDescent="0.25">
      <c r="A104" s="30" t="s">
        <v>36</v>
      </c>
      <c r="B104" s="30">
        <v>25</v>
      </c>
      <c r="C104" s="31" t="s">
        <v>134</v>
      </c>
      <c r="D104" s="30" t="s">
        <v>115</v>
      </c>
      <c r="E104" s="32" t="s">
        <v>135</v>
      </c>
      <c r="F104" s="33" t="s">
        <v>55</v>
      </c>
      <c r="G104" s="34">
        <v>1027.3499999999999</v>
      </c>
      <c r="H104" s="35">
        <v>0</v>
      </c>
      <c r="I104" s="35">
        <f>ROUND(G104*H104,P4)</f>
        <v>0</v>
      </c>
      <c r="J104" s="33" t="s">
        <v>136</v>
      </c>
      <c r="O104" s="36">
        <f>I104*0.21</f>
        <v>0</v>
      </c>
      <c r="P104">
        <v>3</v>
      </c>
    </row>
    <row r="105" spans="1:16" x14ac:dyDescent="0.25">
      <c r="A105" s="30" t="s">
        <v>42</v>
      </c>
      <c r="B105" s="37"/>
      <c r="E105" s="38" t="s">
        <v>38</v>
      </c>
      <c r="J105" s="39"/>
    </row>
    <row r="106" spans="1:16" ht="30" x14ac:dyDescent="0.25">
      <c r="A106" s="30" t="s">
        <v>43</v>
      </c>
      <c r="B106" s="37"/>
      <c r="E106" s="40" t="s">
        <v>137</v>
      </c>
      <c r="J106" s="39"/>
    </row>
    <row r="107" spans="1:16" ht="360" x14ac:dyDescent="0.25">
      <c r="A107" s="30" t="s">
        <v>45</v>
      </c>
      <c r="B107" s="37"/>
      <c r="E107" s="32" t="s">
        <v>138</v>
      </c>
      <c r="J107" s="39"/>
    </row>
    <row r="108" spans="1:16" x14ac:dyDescent="0.25">
      <c r="A108" s="30" t="s">
        <v>36</v>
      </c>
      <c r="B108" s="30">
        <v>26</v>
      </c>
      <c r="C108" s="31" t="s">
        <v>139</v>
      </c>
      <c r="D108" s="30" t="s">
        <v>38</v>
      </c>
      <c r="E108" s="32" t="s">
        <v>140</v>
      </c>
      <c r="F108" s="33" t="s">
        <v>83</v>
      </c>
      <c r="G108" s="34">
        <v>2691.5</v>
      </c>
      <c r="H108" s="35">
        <v>0</v>
      </c>
      <c r="I108" s="35">
        <f>ROUND(G108*H108,P4)</f>
        <v>0</v>
      </c>
      <c r="J108" s="33" t="s">
        <v>41</v>
      </c>
      <c r="O108" s="36">
        <f>I108*0.21</f>
        <v>0</v>
      </c>
      <c r="P108">
        <v>3</v>
      </c>
    </row>
    <row r="109" spans="1:16" x14ac:dyDescent="0.25">
      <c r="A109" s="30" t="s">
        <v>42</v>
      </c>
      <c r="B109" s="37"/>
      <c r="E109" s="32" t="s">
        <v>141</v>
      </c>
      <c r="J109" s="39"/>
    </row>
    <row r="110" spans="1:16" ht="75" x14ac:dyDescent="0.25">
      <c r="A110" s="30" t="s">
        <v>43</v>
      </c>
      <c r="B110" s="37"/>
      <c r="E110" s="40" t="s">
        <v>142</v>
      </c>
      <c r="J110" s="39"/>
    </row>
    <row r="111" spans="1:16" ht="30" x14ac:dyDescent="0.25">
      <c r="A111" s="30" t="s">
        <v>45</v>
      </c>
      <c r="B111" s="37"/>
      <c r="E111" s="32" t="s">
        <v>143</v>
      </c>
      <c r="J111" s="39"/>
    </row>
    <row r="112" spans="1:16" x14ac:dyDescent="0.25">
      <c r="A112" s="30" t="s">
        <v>36</v>
      </c>
      <c r="B112" s="30">
        <v>27</v>
      </c>
      <c r="C112" s="31" t="s">
        <v>144</v>
      </c>
      <c r="D112" s="30" t="s">
        <v>121</v>
      </c>
      <c r="E112" s="32" t="s">
        <v>145</v>
      </c>
      <c r="F112" s="33" t="s">
        <v>55</v>
      </c>
      <c r="G112" s="34">
        <v>880.5</v>
      </c>
      <c r="H112" s="35">
        <v>0</v>
      </c>
      <c r="I112" s="35">
        <f>ROUND(G112*H112,P4)</f>
        <v>0</v>
      </c>
      <c r="J112" s="30"/>
      <c r="O112" s="36">
        <f>I112*0.21</f>
        <v>0</v>
      </c>
      <c r="P112">
        <v>3</v>
      </c>
    </row>
    <row r="113" spans="1:16" x14ac:dyDescent="0.25">
      <c r="A113" s="30" t="s">
        <v>42</v>
      </c>
      <c r="B113" s="37"/>
      <c r="E113" s="32" t="s">
        <v>146</v>
      </c>
      <c r="J113" s="39"/>
    </row>
    <row r="114" spans="1:16" ht="30" x14ac:dyDescent="0.25">
      <c r="A114" s="30" t="s">
        <v>43</v>
      </c>
      <c r="B114" s="37"/>
      <c r="E114" s="40" t="s">
        <v>147</v>
      </c>
      <c r="J114" s="39"/>
    </row>
    <row r="115" spans="1:16" ht="45" x14ac:dyDescent="0.25">
      <c r="A115" s="30" t="s">
        <v>45</v>
      </c>
      <c r="B115" s="37"/>
      <c r="E115" s="32" t="s">
        <v>148</v>
      </c>
      <c r="J115" s="39"/>
    </row>
    <row r="116" spans="1:16" x14ac:dyDescent="0.25">
      <c r="A116" s="30" t="s">
        <v>36</v>
      </c>
      <c r="B116" s="30">
        <v>28</v>
      </c>
      <c r="C116" s="31" t="s">
        <v>149</v>
      </c>
      <c r="D116" s="30" t="s">
        <v>38</v>
      </c>
      <c r="E116" s="32" t="s">
        <v>150</v>
      </c>
      <c r="F116" s="33" t="s">
        <v>83</v>
      </c>
      <c r="G116" s="34">
        <v>880.5</v>
      </c>
      <c r="H116" s="35">
        <v>0</v>
      </c>
      <c r="I116" s="35">
        <f>ROUND(G116*H116,P4)</f>
        <v>0</v>
      </c>
      <c r="J116" s="33" t="s">
        <v>41</v>
      </c>
      <c r="O116" s="36">
        <f>I116*0.21</f>
        <v>0</v>
      </c>
      <c r="P116">
        <v>3</v>
      </c>
    </row>
    <row r="117" spans="1:16" x14ac:dyDescent="0.25">
      <c r="A117" s="30" t="s">
        <v>42</v>
      </c>
      <c r="B117" s="37"/>
      <c r="E117" s="38" t="s">
        <v>38</v>
      </c>
      <c r="J117" s="39"/>
    </row>
    <row r="118" spans="1:16" ht="30" x14ac:dyDescent="0.25">
      <c r="A118" s="30" t="s">
        <v>43</v>
      </c>
      <c r="B118" s="37"/>
      <c r="E118" s="40" t="s">
        <v>151</v>
      </c>
      <c r="J118" s="39"/>
    </row>
    <row r="119" spans="1:16" ht="30" x14ac:dyDescent="0.25">
      <c r="A119" s="30" t="s">
        <v>45</v>
      </c>
      <c r="B119" s="37"/>
      <c r="E119" s="32" t="s">
        <v>152</v>
      </c>
      <c r="J119" s="39"/>
    </row>
    <row r="120" spans="1:16" x14ac:dyDescent="0.25">
      <c r="A120" s="30" t="s">
        <v>36</v>
      </c>
      <c r="B120" s="30">
        <v>29</v>
      </c>
      <c r="C120" s="31" t="s">
        <v>153</v>
      </c>
      <c r="D120" s="30" t="s">
        <v>38</v>
      </c>
      <c r="E120" s="32" t="s">
        <v>154</v>
      </c>
      <c r="F120" s="33" t="s">
        <v>155</v>
      </c>
      <c r="G120" s="34">
        <v>7</v>
      </c>
      <c r="H120" s="35">
        <v>0</v>
      </c>
      <c r="I120" s="35">
        <f>ROUND(G120*H120,P4)</f>
        <v>0</v>
      </c>
      <c r="J120" s="33" t="s">
        <v>41</v>
      </c>
      <c r="O120" s="36">
        <f>I120*0.21</f>
        <v>0</v>
      </c>
      <c r="P120">
        <v>3</v>
      </c>
    </row>
    <row r="121" spans="1:16" x14ac:dyDescent="0.25">
      <c r="A121" s="30" t="s">
        <v>42</v>
      </c>
      <c r="B121" s="37"/>
      <c r="E121" s="38" t="s">
        <v>38</v>
      </c>
      <c r="J121" s="39"/>
    </row>
    <row r="122" spans="1:16" x14ac:dyDescent="0.25">
      <c r="A122" s="30" t="s">
        <v>43</v>
      </c>
      <c r="B122" s="37"/>
      <c r="E122" s="40" t="s">
        <v>156</v>
      </c>
      <c r="J122" s="39"/>
    </row>
    <row r="123" spans="1:16" ht="135" x14ac:dyDescent="0.25">
      <c r="A123" s="30" t="s">
        <v>45</v>
      </c>
      <c r="B123" s="37"/>
      <c r="E123" s="32" t="s">
        <v>157</v>
      </c>
      <c r="J123" s="39"/>
    </row>
    <row r="124" spans="1:16" x14ac:dyDescent="0.25">
      <c r="A124" s="24" t="s">
        <v>33</v>
      </c>
      <c r="B124" s="25"/>
      <c r="C124" s="26" t="s">
        <v>67</v>
      </c>
      <c r="D124" s="27"/>
      <c r="E124" s="24" t="s">
        <v>158</v>
      </c>
      <c r="F124" s="27"/>
      <c r="G124" s="27"/>
      <c r="H124" s="27"/>
      <c r="I124" s="28">
        <f>SUMIFS(I125:I136,A125:A136,"P")</f>
        <v>0</v>
      </c>
      <c r="J124" s="29"/>
    </row>
    <row r="125" spans="1:16" x14ac:dyDescent="0.25">
      <c r="A125" s="30" t="s">
        <v>36</v>
      </c>
      <c r="B125" s="30">
        <v>30</v>
      </c>
      <c r="C125" s="31" t="s">
        <v>159</v>
      </c>
      <c r="D125" s="30" t="s">
        <v>38</v>
      </c>
      <c r="E125" s="32" t="s">
        <v>160</v>
      </c>
      <c r="F125" s="33" t="s">
        <v>83</v>
      </c>
      <c r="G125" s="34">
        <v>261.95</v>
      </c>
      <c r="H125" s="35">
        <v>0</v>
      </c>
      <c r="I125" s="35">
        <f>ROUND(G125*H125,P4)</f>
        <v>0</v>
      </c>
      <c r="J125" s="33" t="s">
        <v>41</v>
      </c>
      <c r="O125" s="36">
        <f>I125*0.21</f>
        <v>0</v>
      </c>
      <c r="P125">
        <v>3</v>
      </c>
    </row>
    <row r="126" spans="1:16" x14ac:dyDescent="0.25">
      <c r="A126" s="30" t="s">
        <v>42</v>
      </c>
      <c r="B126" s="37"/>
      <c r="E126" s="38" t="s">
        <v>38</v>
      </c>
      <c r="J126" s="39"/>
    </row>
    <row r="127" spans="1:16" x14ac:dyDescent="0.25">
      <c r="A127" s="30" t="s">
        <v>43</v>
      </c>
      <c r="B127" s="37"/>
      <c r="E127" s="40" t="s">
        <v>161</v>
      </c>
      <c r="J127" s="39"/>
    </row>
    <row r="128" spans="1:16" ht="105" x14ac:dyDescent="0.25">
      <c r="A128" s="30" t="s">
        <v>45</v>
      </c>
      <c r="B128" s="37"/>
      <c r="E128" s="32" t="s">
        <v>162</v>
      </c>
      <c r="J128" s="39"/>
    </row>
    <row r="129" spans="1:16" x14ac:dyDescent="0.25">
      <c r="A129" s="30" t="s">
        <v>36</v>
      </c>
      <c r="B129" s="169">
        <v>31</v>
      </c>
      <c r="C129" s="31" t="s">
        <v>163</v>
      </c>
      <c r="D129" s="30" t="s">
        <v>38</v>
      </c>
      <c r="E129" s="32" t="s">
        <v>164</v>
      </c>
      <c r="F129" s="33" t="s">
        <v>99</v>
      </c>
      <c r="G129" s="34">
        <v>450</v>
      </c>
      <c r="H129" s="35">
        <v>0</v>
      </c>
      <c r="I129" s="35">
        <f>ROUND(G129*H129,P4)</f>
        <v>0</v>
      </c>
      <c r="J129" s="33" t="s">
        <v>41</v>
      </c>
      <c r="O129" s="36">
        <f>I129*0.21</f>
        <v>0</v>
      </c>
      <c r="P129">
        <v>3</v>
      </c>
    </row>
    <row r="130" spans="1:16" ht="60" x14ac:dyDescent="0.25">
      <c r="A130" s="30" t="s">
        <v>42</v>
      </c>
      <c r="B130" s="37"/>
      <c r="E130" s="172" t="s">
        <v>607</v>
      </c>
      <c r="J130" s="39"/>
    </row>
    <row r="131" spans="1:16" ht="30" x14ac:dyDescent="0.25">
      <c r="A131" s="30" t="s">
        <v>43</v>
      </c>
      <c r="B131" s="37"/>
      <c r="E131" s="40" t="s">
        <v>165</v>
      </c>
      <c r="J131" s="39"/>
    </row>
    <row r="132" spans="1:16" ht="195" x14ac:dyDescent="0.25">
      <c r="A132" s="30" t="s">
        <v>45</v>
      </c>
      <c r="B132" s="37"/>
      <c r="E132" s="32" t="s">
        <v>166</v>
      </c>
      <c r="J132" s="39"/>
    </row>
    <row r="133" spans="1:16" x14ac:dyDescent="0.25">
      <c r="A133" s="30" t="s">
        <v>36</v>
      </c>
      <c r="B133" s="30">
        <v>32</v>
      </c>
      <c r="C133" s="31" t="s">
        <v>167</v>
      </c>
      <c r="D133" s="30" t="s">
        <v>38</v>
      </c>
      <c r="E133" s="32" t="s">
        <v>168</v>
      </c>
      <c r="F133" s="33" t="s">
        <v>83</v>
      </c>
      <c r="G133" s="34">
        <v>1991.3</v>
      </c>
      <c r="H133" s="35">
        <v>0</v>
      </c>
      <c r="I133" s="35">
        <f>ROUND(G133*H133,P4)</f>
        <v>0</v>
      </c>
      <c r="J133" s="33" t="s">
        <v>41</v>
      </c>
      <c r="O133" s="36">
        <f>I133*0.21</f>
        <v>0</v>
      </c>
      <c r="P133">
        <v>3</v>
      </c>
    </row>
    <row r="134" spans="1:16" x14ac:dyDescent="0.25">
      <c r="A134" s="30" t="s">
        <v>42</v>
      </c>
      <c r="B134" s="37"/>
      <c r="E134" s="38" t="s">
        <v>38</v>
      </c>
      <c r="J134" s="39"/>
    </row>
    <row r="135" spans="1:16" ht="30" x14ac:dyDescent="0.25">
      <c r="A135" s="30" t="s">
        <v>43</v>
      </c>
      <c r="B135" s="37"/>
      <c r="E135" s="40" t="s">
        <v>169</v>
      </c>
      <c r="J135" s="39"/>
    </row>
    <row r="136" spans="1:16" ht="150" x14ac:dyDescent="0.25">
      <c r="A136" s="30" t="s">
        <v>45</v>
      </c>
      <c r="B136" s="37"/>
      <c r="E136" s="32" t="s">
        <v>170</v>
      </c>
      <c r="J136" s="39"/>
    </row>
    <row r="137" spans="1:16" x14ac:dyDescent="0.25">
      <c r="A137" s="24" t="s">
        <v>33</v>
      </c>
      <c r="B137" s="25"/>
      <c r="C137" s="26" t="s">
        <v>171</v>
      </c>
      <c r="D137" s="27"/>
      <c r="E137" s="24" t="s">
        <v>172</v>
      </c>
      <c r="F137" s="27"/>
      <c r="G137" s="27"/>
      <c r="H137" s="27"/>
      <c r="I137" s="28">
        <f>SUMIFS(I138:I177,A138:A177,"P")</f>
        <v>0</v>
      </c>
      <c r="J137" s="29"/>
    </row>
    <row r="138" spans="1:16" x14ac:dyDescent="0.25">
      <c r="A138" s="30" t="s">
        <v>36</v>
      </c>
      <c r="B138" s="30">
        <v>33</v>
      </c>
      <c r="C138" s="31" t="s">
        <v>173</v>
      </c>
      <c r="D138" s="30" t="s">
        <v>38</v>
      </c>
      <c r="E138" s="32" t="s">
        <v>174</v>
      </c>
      <c r="F138" s="33" t="s">
        <v>83</v>
      </c>
      <c r="G138" s="34">
        <v>95</v>
      </c>
      <c r="H138" s="35">
        <v>0</v>
      </c>
      <c r="I138" s="35">
        <f>ROUND(G138*H138,P4)</f>
        <v>0</v>
      </c>
      <c r="J138" s="33" t="s">
        <v>41</v>
      </c>
      <c r="O138" s="36">
        <f>I138*0.21</f>
        <v>0</v>
      </c>
      <c r="P138">
        <v>3</v>
      </c>
    </row>
    <row r="139" spans="1:16" x14ac:dyDescent="0.25">
      <c r="A139" s="30" t="s">
        <v>42</v>
      </c>
      <c r="B139" s="37"/>
      <c r="E139" s="38" t="s">
        <v>38</v>
      </c>
      <c r="J139" s="39"/>
    </row>
    <row r="140" spans="1:16" ht="30" x14ac:dyDescent="0.25">
      <c r="A140" s="30" t="s">
        <v>43</v>
      </c>
      <c r="B140" s="37"/>
      <c r="E140" s="40" t="s">
        <v>175</v>
      </c>
      <c r="J140" s="39"/>
    </row>
    <row r="141" spans="1:16" ht="90" x14ac:dyDescent="0.25">
      <c r="A141" s="30" t="s">
        <v>45</v>
      </c>
      <c r="B141" s="37"/>
      <c r="E141" s="32" t="s">
        <v>176</v>
      </c>
      <c r="J141" s="39"/>
    </row>
    <row r="142" spans="1:16" x14ac:dyDescent="0.25">
      <c r="A142" s="30" t="s">
        <v>36</v>
      </c>
      <c r="B142" s="30">
        <v>34</v>
      </c>
      <c r="C142" s="31" t="s">
        <v>177</v>
      </c>
      <c r="D142" s="30" t="s">
        <v>38</v>
      </c>
      <c r="E142" s="32" t="s">
        <v>178</v>
      </c>
      <c r="F142" s="33" t="s">
        <v>83</v>
      </c>
      <c r="G142" s="34">
        <v>95</v>
      </c>
      <c r="H142" s="35">
        <v>0</v>
      </c>
      <c r="I142" s="35">
        <f>ROUND(G142*H142,P4)</f>
        <v>0</v>
      </c>
      <c r="J142" s="33" t="s">
        <v>41</v>
      </c>
      <c r="O142" s="36">
        <f>I142*0.21</f>
        <v>0</v>
      </c>
      <c r="P142">
        <v>3</v>
      </c>
    </row>
    <row r="143" spans="1:16" x14ac:dyDescent="0.25">
      <c r="A143" s="30" t="s">
        <v>42</v>
      </c>
      <c r="B143" s="37"/>
      <c r="E143" s="38" t="s">
        <v>38</v>
      </c>
      <c r="J143" s="39"/>
    </row>
    <row r="144" spans="1:16" ht="30" x14ac:dyDescent="0.25">
      <c r="A144" s="30" t="s">
        <v>43</v>
      </c>
      <c r="B144" s="37"/>
      <c r="E144" s="40" t="s">
        <v>179</v>
      </c>
      <c r="J144" s="39"/>
    </row>
    <row r="145" spans="1:16" ht="90" x14ac:dyDescent="0.25">
      <c r="A145" s="30" t="s">
        <v>45</v>
      </c>
      <c r="B145" s="37"/>
      <c r="E145" s="32" t="s">
        <v>176</v>
      </c>
      <c r="J145" s="39"/>
    </row>
    <row r="146" spans="1:16" x14ac:dyDescent="0.25">
      <c r="A146" s="30" t="s">
        <v>36</v>
      </c>
      <c r="B146" s="30">
        <v>35</v>
      </c>
      <c r="C146" s="31" t="s">
        <v>180</v>
      </c>
      <c r="D146" s="30" t="s">
        <v>38</v>
      </c>
      <c r="E146" s="32" t="s">
        <v>181</v>
      </c>
      <c r="F146" s="33" t="s">
        <v>83</v>
      </c>
      <c r="G146" s="34">
        <v>2319.3000000000002</v>
      </c>
      <c r="H146" s="35">
        <v>0</v>
      </c>
      <c r="I146" s="35">
        <f>ROUND(G146*H146,P4)</f>
        <v>0</v>
      </c>
      <c r="J146" s="33" t="s">
        <v>41</v>
      </c>
      <c r="O146" s="36">
        <f>I146*0.21</f>
        <v>0</v>
      </c>
      <c r="P146">
        <v>3</v>
      </c>
    </row>
    <row r="147" spans="1:16" x14ac:dyDescent="0.25">
      <c r="A147" s="30" t="s">
        <v>42</v>
      </c>
      <c r="B147" s="37"/>
      <c r="E147" s="38" t="s">
        <v>38</v>
      </c>
      <c r="J147" s="39"/>
    </row>
    <row r="148" spans="1:16" ht="60" x14ac:dyDescent="0.25">
      <c r="A148" s="30" t="s">
        <v>43</v>
      </c>
      <c r="B148" s="37"/>
      <c r="E148" s="40" t="s">
        <v>182</v>
      </c>
      <c r="J148" s="39"/>
    </row>
    <row r="149" spans="1:16" ht="90" x14ac:dyDescent="0.25">
      <c r="A149" s="30" t="s">
        <v>45</v>
      </c>
      <c r="B149" s="37"/>
      <c r="E149" s="32" t="s">
        <v>176</v>
      </c>
      <c r="J149" s="39"/>
    </row>
    <row r="150" spans="1:16" x14ac:dyDescent="0.25">
      <c r="A150" s="30" t="s">
        <v>36</v>
      </c>
      <c r="B150" s="30">
        <v>36</v>
      </c>
      <c r="C150" s="31" t="s">
        <v>183</v>
      </c>
      <c r="D150" s="30" t="s">
        <v>38</v>
      </c>
      <c r="E150" s="32" t="s">
        <v>184</v>
      </c>
      <c r="F150" s="33" t="s">
        <v>83</v>
      </c>
      <c r="G150" s="34">
        <v>1991.3</v>
      </c>
      <c r="H150" s="35">
        <v>0</v>
      </c>
      <c r="I150" s="35">
        <f>ROUND(G150*H150,P4)</f>
        <v>0</v>
      </c>
      <c r="J150" s="33" t="s">
        <v>41</v>
      </c>
      <c r="O150" s="36">
        <f>I150*0.21</f>
        <v>0</v>
      </c>
      <c r="P150">
        <v>3</v>
      </c>
    </row>
    <row r="151" spans="1:16" x14ac:dyDescent="0.25">
      <c r="A151" s="30" t="s">
        <v>42</v>
      </c>
      <c r="B151" s="37"/>
      <c r="E151" s="32" t="s">
        <v>185</v>
      </c>
      <c r="J151" s="39"/>
    </row>
    <row r="152" spans="1:16" ht="30" x14ac:dyDescent="0.25">
      <c r="A152" s="30" t="s">
        <v>43</v>
      </c>
      <c r="B152" s="37"/>
      <c r="E152" s="40" t="s">
        <v>186</v>
      </c>
      <c r="J152" s="39"/>
    </row>
    <row r="153" spans="1:16" ht="60" x14ac:dyDescent="0.25">
      <c r="A153" s="30" t="s">
        <v>45</v>
      </c>
      <c r="B153" s="37"/>
      <c r="E153" s="32" t="s">
        <v>187</v>
      </c>
      <c r="J153" s="39"/>
    </row>
    <row r="154" spans="1:16" x14ac:dyDescent="0.25">
      <c r="A154" s="30" t="s">
        <v>36</v>
      </c>
      <c r="B154" s="30">
        <v>37</v>
      </c>
      <c r="C154" s="31" t="s">
        <v>188</v>
      </c>
      <c r="D154" s="30" t="s">
        <v>38</v>
      </c>
      <c r="E154" s="32" t="s">
        <v>189</v>
      </c>
      <c r="F154" s="33" t="s">
        <v>83</v>
      </c>
      <c r="G154" s="34">
        <v>63.4</v>
      </c>
      <c r="H154" s="35">
        <v>0</v>
      </c>
      <c r="I154" s="35">
        <f>ROUND(G154*H154,P4)</f>
        <v>0</v>
      </c>
      <c r="J154" s="33" t="s">
        <v>41</v>
      </c>
      <c r="O154" s="36">
        <f>I154*0.21</f>
        <v>0</v>
      </c>
      <c r="P154">
        <v>3</v>
      </c>
    </row>
    <row r="155" spans="1:16" x14ac:dyDescent="0.25">
      <c r="A155" s="30" t="s">
        <v>42</v>
      </c>
      <c r="B155" s="37"/>
      <c r="E155" s="38" t="s">
        <v>38</v>
      </c>
      <c r="J155" s="39"/>
    </row>
    <row r="156" spans="1:16" ht="30" x14ac:dyDescent="0.25">
      <c r="A156" s="30" t="s">
        <v>43</v>
      </c>
      <c r="B156" s="37"/>
      <c r="E156" s="40" t="s">
        <v>190</v>
      </c>
      <c r="J156" s="39"/>
    </row>
    <row r="157" spans="1:16" ht="90" x14ac:dyDescent="0.25">
      <c r="A157" s="30" t="s">
        <v>45</v>
      </c>
      <c r="B157" s="37"/>
      <c r="E157" s="32" t="s">
        <v>176</v>
      </c>
      <c r="J157" s="39"/>
    </row>
    <row r="158" spans="1:16" ht="30" x14ac:dyDescent="0.25">
      <c r="A158" s="30" t="s">
        <v>36</v>
      </c>
      <c r="B158" s="169">
        <v>38</v>
      </c>
      <c r="C158" s="31" t="s">
        <v>191</v>
      </c>
      <c r="D158" s="30" t="s">
        <v>38</v>
      </c>
      <c r="E158" s="32" t="s">
        <v>586</v>
      </c>
      <c r="F158" s="33" t="s">
        <v>83</v>
      </c>
      <c r="G158" s="34">
        <v>1856.3</v>
      </c>
      <c r="H158" s="35">
        <v>0</v>
      </c>
      <c r="I158" s="35">
        <f>ROUND(G158*H158,P4)</f>
        <v>0</v>
      </c>
      <c r="J158" s="33" t="s">
        <v>41</v>
      </c>
      <c r="O158" s="36">
        <f>I158*0.21</f>
        <v>0</v>
      </c>
      <c r="P158">
        <v>3</v>
      </c>
    </row>
    <row r="159" spans="1:16" x14ac:dyDescent="0.25">
      <c r="A159" s="30" t="s">
        <v>42</v>
      </c>
      <c r="B159" s="37"/>
      <c r="E159" s="38" t="s">
        <v>38</v>
      </c>
      <c r="J159" s="39"/>
    </row>
    <row r="160" spans="1:16" ht="45" x14ac:dyDescent="0.25">
      <c r="A160" s="30" t="s">
        <v>43</v>
      </c>
      <c r="B160" s="37"/>
      <c r="E160" s="40" t="s">
        <v>192</v>
      </c>
      <c r="J160" s="39"/>
    </row>
    <row r="161" spans="1:16" ht="225" x14ac:dyDescent="0.25">
      <c r="A161" s="30" t="s">
        <v>45</v>
      </c>
      <c r="B161" s="37"/>
      <c r="E161" s="32" t="s">
        <v>193</v>
      </c>
      <c r="J161" s="39"/>
    </row>
    <row r="162" spans="1:16" ht="30" x14ac:dyDescent="0.25">
      <c r="A162" s="30" t="s">
        <v>36</v>
      </c>
      <c r="B162" s="169">
        <v>39</v>
      </c>
      <c r="C162" s="31" t="s">
        <v>194</v>
      </c>
      <c r="D162" s="30" t="s">
        <v>38</v>
      </c>
      <c r="E162" s="32" t="s">
        <v>587</v>
      </c>
      <c r="F162" s="33" t="s">
        <v>83</v>
      </c>
      <c r="G162" s="34">
        <v>300.60000000000002</v>
      </c>
      <c r="H162" s="35">
        <v>0</v>
      </c>
      <c r="I162" s="35">
        <f>ROUND(G162*H162,P4)</f>
        <v>0</v>
      </c>
      <c r="J162" s="33" t="s">
        <v>41</v>
      </c>
      <c r="O162" s="36">
        <f>I162*0.21</f>
        <v>0</v>
      </c>
      <c r="P162">
        <v>3</v>
      </c>
    </row>
    <row r="163" spans="1:16" x14ac:dyDescent="0.25">
      <c r="A163" s="30" t="s">
        <v>42</v>
      </c>
      <c r="B163" s="37"/>
      <c r="E163" s="38" t="s">
        <v>38</v>
      </c>
      <c r="J163" s="39"/>
    </row>
    <row r="164" spans="1:16" ht="45" x14ac:dyDescent="0.25">
      <c r="A164" s="30" t="s">
        <v>43</v>
      </c>
      <c r="B164" s="37"/>
      <c r="E164" s="40" t="s">
        <v>618</v>
      </c>
      <c r="J164" s="39"/>
    </row>
    <row r="165" spans="1:16" ht="225" x14ac:dyDescent="0.25">
      <c r="A165" s="30" t="s">
        <v>45</v>
      </c>
      <c r="B165" s="37"/>
      <c r="E165" s="32" t="s">
        <v>193</v>
      </c>
      <c r="J165" s="39"/>
    </row>
    <row r="166" spans="1:16" ht="30" x14ac:dyDescent="0.25">
      <c r="A166" s="30" t="s">
        <v>36</v>
      </c>
      <c r="B166" s="169">
        <v>40</v>
      </c>
      <c r="C166" s="31" t="s">
        <v>195</v>
      </c>
      <c r="D166" s="30" t="s">
        <v>38</v>
      </c>
      <c r="E166" s="32" t="s">
        <v>591</v>
      </c>
      <c r="F166" s="33" t="s">
        <v>83</v>
      </c>
      <c r="G166" s="34">
        <v>324</v>
      </c>
      <c r="H166" s="35">
        <v>0</v>
      </c>
      <c r="I166" s="35">
        <f>ROUND(G166*H166,P4)</f>
        <v>0</v>
      </c>
      <c r="J166" s="33" t="s">
        <v>41</v>
      </c>
      <c r="O166" s="36">
        <f>I166*0.21</f>
        <v>0</v>
      </c>
      <c r="P166">
        <v>3</v>
      </c>
    </row>
    <row r="167" spans="1:16" x14ac:dyDescent="0.25">
      <c r="A167" s="30" t="s">
        <v>42</v>
      </c>
      <c r="B167" s="37"/>
      <c r="E167" s="38" t="s">
        <v>38</v>
      </c>
      <c r="J167" s="39"/>
    </row>
    <row r="168" spans="1:16" ht="30" x14ac:dyDescent="0.25">
      <c r="A168" s="30" t="s">
        <v>43</v>
      </c>
      <c r="B168" s="37"/>
      <c r="E168" s="40" t="s">
        <v>617</v>
      </c>
      <c r="J168" s="39"/>
    </row>
    <row r="169" spans="1:16" ht="240" x14ac:dyDescent="0.25">
      <c r="A169" s="30" t="s">
        <v>45</v>
      </c>
      <c r="B169" s="37"/>
      <c r="E169" s="32" t="s">
        <v>592</v>
      </c>
      <c r="J169" s="39"/>
    </row>
    <row r="170" spans="1:16" ht="30" x14ac:dyDescent="0.25">
      <c r="A170" s="30" t="s">
        <v>36</v>
      </c>
      <c r="B170" s="169">
        <v>41</v>
      </c>
      <c r="C170" s="31" t="s">
        <v>196</v>
      </c>
      <c r="D170" s="30" t="s">
        <v>38</v>
      </c>
      <c r="E170" s="32" t="s">
        <v>590</v>
      </c>
      <c r="F170" s="33" t="s">
        <v>83</v>
      </c>
      <c r="G170" s="34">
        <v>22</v>
      </c>
      <c r="H170" s="35">
        <v>0</v>
      </c>
      <c r="I170" s="35">
        <f>ROUND(G170*H170,P4)</f>
        <v>0</v>
      </c>
      <c r="J170" s="33" t="s">
        <v>41</v>
      </c>
      <c r="O170" s="36">
        <f>I170*0.21</f>
        <v>0</v>
      </c>
      <c r="P170">
        <v>3</v>
      </c>
    </row>
    <row r="171" spans="1:16" x14ac:dyDescent="0.25">
      <c r="A171" s="30" t="s">
        <v>42</v>
      </c>
      <c r="B171" s="37"/>
      <c r="E171" s="38" t="s">
        <v>38</v>
      </c>
      <c r="J171" s="39"/>
    </row>
    <row r="172" spans="1:16" ht="45" x14ac:dyDescent="0.25">
      <c r="A172" s="30" t="s">
        <v>43</v>
      </c>
      <c r="B172" s="37"/>
      <c r="E172" s="40" t="s">
        <v>197</v>
      </c>
      <c r="J172" s="39"/>
    </row>
    <row r="173" spans="1:16" ht="225" x14ac:dyDescent="0.25">
      <c r="A173" s="30" t="s">
        <v>45</v>
      </c>
      <c r="B173" s="37"/>
      <c r="E173" s="32" t="s">
        <v>193</v>
      </c>
      <c r="J173" s="39"/>
    </row>
    <row r="174" spans="1:16" ht="30" x14ac:dyDescent="0.25">
      <c r="A174" s="30" t="s">
        <v>36</v>
      </c>
      <c r="B174" s="169">
        <v>42</v>
      </c>
      <c r="C174" s="31" t="s">
        <v>198</v>
      </c>
      <c r="D174" s="30" t="s">
        <v>38</v>
      </c>
      <c r="E174" s="32" t="s">
        <v>605</v>
      </c>
      <c r="F174" s="33" t="s">
        <v>83</v>
      </c>
      <c r="G174" s="34">
        <v>22</v>
      </c>
      <c r="H174" s="35">
        <v>0</v>
      </c>
      <c r="I174" s="35">
        <f>ROUND(G174*H174,P4)</f>
        <v>0</v>
      </c>
      <c r="J174" s="33" t="s">
        <v>41</v>
      </c>
      <c r="O174" s="36">
        <f>I174*0.21</f>
        <v>0</v>
      </c>
      <c r="P174">
        <v>3</v>
      </c>
    </row>
    <row r="175" spans="1:16" x14ac:dyDescent="0.25">
      <c r="A175" s="30" t="s">
        <v>42</v>
      </c>
      <c r="B175" s="37"/>
      <c r="E175" s="38" t="s">
        <v>38</v>
      </c>
      <c r="J175" s="39"/>
    </row>
    <row r="176" spans="1:16" ht="30" x14ac:dyDescent="0.25">
      <c r="A176" s="30" t="s">
        <v>43</v>
      </c>
      <c r="B176" s="37"/>
      <c r="E176" s="40" t="s">
        <v>199</v>
      </c>
      <c r="J176" s="39"/>
    </row>
    <row r="177" spans="1:16" ht="225" x14ac:dyDescent="0.25">
      <c r="A177" s="30" t="s">
        <v>45</v>
      </c>
      <c r="B177" s="37"/>
      <c r="E177" s="32" t="s">
        <v>193</v>
      </c>
      <c r="J177" s="39"/>
    </row>
    <row r="178" spans="1:16" x14ac:dyDescent="0.25">
      <c r="A178" s="24" t="s">
        <v>33</v>
      </c>
      <c r="B178" s="25"/>
      <c r="C178" s="26" t="s">
        <v>200</v>
      </c>
      <c r="D178" s="27"/>
      <c r="E178" s="24" t="s">
        <v>201</v>
      </c>
      <c r="F178" s="27"/>
      <c r="G178" s="27"/>
      <c r="H178" s="27"/>
      <c r="I178" s="28">
        <f>SUMIFS(I179:I198,A179:A198,"P")</f>
        <v>0</v>
      </c>
      <c r="J178" s="29"/>
    </row>
    <row r="179" spans="1:16" x14ac:dyDescent="0.25">
      <c r="A179" s="30" t="s">
        <v>36</v>
      </c>
      <c r="B179" s="30">
        <v>43</v>
      </c>
      <c r="C179" s="31" t="s">
        <v>202</v>
      </c>
      <c r="D179" s="30" t="s">
        <v>38</v>
      </c>
      <c r="E179" s="32" t="s">
        <v>203</v>
      </c>
      <c r="F179" s="33" t="s">
        <v>99</v>
      </c>
      <c r="G179" s="34">
        <v>20</v>
      </c>
      <c r="H179" s="35">
        <v>0</v>
      </c>
      <c r="I179" s="35">
        <f>ROUND(G179*H179,P4)</f>
        <v>0</v>
      </c>
      <c r="J179" s="33" t="s">
        <v>41</v>
      </c>
      <c r="O179" s="36">
        <f>I179*0.21</f>
        <v>0</v>
      </c>
      <c r="P179">
        <v>3</v>
      </c>
    </row>
    <row r="180" spans="1:16" x14ac:dyDescent="0.25">
      <c r="A180" s="30" t="s">
        <v>42</v>
      </c>
      <c r="B180" s="37"/>
      <c r="E180" s="38" t="s">
        <v>38</v>
      </c>
      <c r="J180" s="39"/>
    </row>
    <row r="181" spans="1:16" x14ac:dyDescent="0.25">
      <c r="A181" s="30" t="s">
        <v>43</v>
      </c>
      <c r="B181" s="37"/>
      <c r="E181" s="40" t="s">
        <v>204</v>
      </c>
      <c r="J181" s="39"/>
    </row>
    <row r="182" spans="1:16" ht="330" x14ac:dyDescent="0.25">
      <c r="A182" s="30" t="s">
        <v>45</v>
      </c>
      <c r="B182" s="37"/>
      <c r="E182" s="32" t="s">
        <v>205</v>
      </c>
      <c r="J182" s="39"/>
    </row>
    <row r="183" spans="1:16" x14ac:dyDescent="0.25">
      <c r="A183" s="30" t="s">
        <v>36</v>
      </c>
      <c r="B183" s="30">
        <v>44</v>
      </c>
      <c r="C183" s="31" t="s">
        <v>206</v>
      </c>
      <c r="D183" s="30" t="s">
        <v>38</v>
      </c>
      <c r="E183" s="32" t="s">
        <v>207</v>
      </c>
      <c r="F183" s="33" t="s">
        <v>155</v>
      </c>
      <c r="G183" s="34">
        <v>5</v>
      </c>
      <c r="H183" s="35">
        <v>0</v>
      </c>
      <c r="I183" s="35">
        <f>ROUND(G183*H183,P4)</f>
        <v>0</v>
      </c>
      <c r="J183" s="33" t="s">
        <v>41</v>
      </c>
      <c r="O183" s="36">
        <f>I183*0.21</f>
        <v>0</v>
      </c>
      <c r="P183">
        <v>3</v>
      </c>
    </row>
    <row r="184" spans="1:16" x14ac:dyDescent="0.25">
      <c r="A184" s="30" t="s">
        <v>42</v>
      </c>
      <c r="B184" s="37"/>
      <c r="E184" s="38" t="s">
        <v>38</v>
      </c>
      <c r="J184" s="39"/>
    </row>
    <row r="185" spans="1:16" x14ac:dyDescent="0.25">
      <c r="A185" s="30" t="s">
        <v>43</v>
      </c>
      <c r="B185" s="37"/>
      <c r="E185" s="40" t="s">
        <v>208</v>
      </c>
      <c r="J185" s="39"/>
    </row>
    <row r="186" spans="1:16" ht="90" x14ac:dyDescent="0.25">
      <c r="A186" s="30" t="s">
        <v>45</v>
      </c>
      <c r="B186" s="37"/>
      <c r="E186" s="32" t="s">
        <v>209</v>
      </c>
      <c r="J186" s="39"/>
    </row>
    <row r="187" spans="1:16" x14ac:dyDescent="0.25">
      <c r="A187" s="30" t="s">
        <v>36</v>
      </c>
      <c r="B187" s="30">
        <v>45</v>
      </c>
      <c r="C187" s="31" t="s">
        <v>210</v>
      </c>
      <c r="D187" s="30" t="s">
        <v>38</v>
      </c>
      <c r="E187" s="32" t="s">
        <v>211</v>
      </c>
      <c r="F187" s="33" t="s">
        <v>155</v>
      </c>
      <c r="G187" s="34">
        <v>1</v>
      </c>
      <c r="H187" s="35">
        <v>0</v>
      </c>
      <c r="I187" s="35">
        <f>ROUND(G187*H187,P4)</f>
        <v>0</v>
      </c>
      <c r="J187" s="33" t="s">
        <v>41</v>
      </c>
      <c r="O187" s="36">
        <f>I187*0.21</f>
        <v>0</v>
      </c>
      <c r="P187">
        <v>3</v>
      </c>
    </row>
    <row r="188" spans="1:16" x14ac:dyDescent="0.25">
      <c r="A188" s="30" t="s">
        <v>42</v>
      </c>
      <c r="B188" s="37"/>
      <c r="E188" s="38" t="s">
        <v>38</v>
      </c>
      <c r="J188" s="39"/>
    </row>
    <row r="189" spans="1:16" ht="30" x14ac:dyDescent="0.25">
      <c r="A189" s="30" t="s">
        <v>43</v>
      </c>
      <c r="B189" s="37"/>
      <c r="E189" s="40" t="s">
        <v>212</v>
      </c>
      <c r="J189" s="39"/>
    </row>
    <row r="190" spans="1:16" ht="75" x14ac:dyDescent="0.25">
      <c r="A190" s="30" t="s">
        <v>45</v>
      </c>
      <c r="B190" s="37"/>
      <c r="E190" s="32" t="s">
        <v>213</v>
      </c>
      <c r="J190" s="39"/>
    </row>
    <row r="191" spans="1:16" x14ac:dyDescent="0.25">
      <c r="A191" s="30" t="s">
        <v>36</v>
      </c>
      <c r="B191" s="30">
        <v>46</v>
      </c>
      <c r="C191" s="31" t="s">
        <v>214</v>
      </c>
      <c r="D191" s="30" t="s">
        <v>38</v>
      </c>
      <c r="E191" s="32" t="s">
        <v>215</v>
      </c>
      <c r="F191" s="33" t="s">
        <v>155</v>
      </c>
      <c r="G191" s="34">
        <v>5</v>
      </c>
      <c r="H191" s="35">
        <v>0</v>
      </c>
      <c r="I191" s="35">
        <f>ROUND(G191*H191,P4)</f>
        <v>0</v>
      </c>
      <c r="J191" s="33" t="s">
        <v>41</v>
      </c>
      <c r="O191" s="36">
        <f>I191*0.21</f>
        <v>0</v>
      </c>
      <c r="P191">
        <v>3</v>
      </c>
    </row>
    <row r="192" spans="1:16" x14ac:dyDescent="0.25">
      <c r="A192" s="30" t="s">
        <v>42</v>
      </c>
      <c r="B192" s="37"/>
      <c r="E192" s="38" t="s">
        <v>38</v>
      </c>
      <c r="J192" s="39"/>
    </row>
    <row r="193" spans="1:16" x14ac:dyDescent="0.25">
      <c r="A193" s="30" t="s">
        <v>43</v>
      </c>
      <c r="B193" s="37"/>
      <c r="E193" s="40" t="s">
        <v>216</v>
      </c>
      <c r="J193" s="39"/>
    </row>
    <row r="194" spans="1:16" ht="75" x14ac:dyDescent="0.25">
      <c r="A194" s="30" t="s">
        <v>45</v>
      </c>
      <c r="B194" s="37"/>
      <c r="E194" s="32" t="s">
        <v>213</v>
      </c>
      <c r="J194" s="39"/>
    </row>
    <row r="195" spans="1:16" x14ac:dyDescent="0.25">
      <c r="A195" s="30" t="s">
        <v>36</v>
      </c>
      <c r="B195" s="30">
        <v>47</v>
      </c>
      <c r="C195" s="31" t="s">
        <v>217</v>
      </c>
      <c r="D195" s="30" t="s">
        <v>38</v>
      </c>
      <c r="E195" s="32" t="s">
        <v>218</v>
      </c>
      <c r="F195" s="33" t="s">
        <v>155</v>
      </c>
      <c r="G195" s="34">
        <v>12</v>
      </c>
      <c r="H195" s="35">
        <v>0</v>
      </c>
      <c r="I195" s="35">
        <f>ROUND(G195*H195,P4)</f>
        <v>0</v>
      </c>
      <c r="J195" s="33" t="s">
        <v>41</v>
      </c>
      <c r="O195" s="36">
        <f>I195*0.21</f>
        <v>0</v>
      </c>
      <c r="P195">
        <v>3</v>
      </c>
    </row>
    <row r="196" spans="1:16" x14ac:dyDescent="0.25">
      <c r="A196" s="30" t="s">
        <v>42</v>
      </c>
      <c r="B196" s="37"/>
      <c r="E196" s="38" t="s">
        <v>38</v>
      </c>
      <c r="J196" s="39"/>
    </row>
    <row r="197" spans="1:16" ht="30" x14ac:dyDescent="0.25">
      <c r="A197" s="30" t="s">
        <v>43</v>
      </c>
      <c r="B197" s="37"/>
      <c r="E197" s="40" t="s">
        <v>219</v>
      </c>
      <c r="J197" s="39"/>
    </row>
    <row r="198" spans="1:16" ht="75" x14ac:dyDescent="0.25">
      <c r="A198" s="30" t="s">
        <v>45</v>
      </c>
      <c r="B198" s="37"/>
      <c r="E198" s="32" t="s">
        <v>213</v>
      </c>
      <c r="J198" s="39"/>
    </row>
    <row r="199" spans="1:16" x14ac:dyDescent="0.25">
      <c r="A199" s="24" t="s">
        <v>33</v>
      </c>
      <c r="B199" s="25"/>
      <c r="C199" s="26" t="s">
        <v>220</v>
      </c>
      <c r="D199" s="27"/>
      <c r="E199" s="24" t="s">
        <v>221</v>
      </c>
      <c r="F199" s="27"/>
      <c r="G199" s="27"/>
      <c r="H199" s="27"/>
      <c r="I199" s="28">
        <f>SUMIFS(I200:I227,A200:A227,"P")</f>
        <v>0</v>
      </c>
      <c r="J199" s="29"/>
    </row>
    <row r="200" spans="1:16" ht="30" x14ac:dyDescent="0.25">
      <c r="A200" s="30" t="s">
        <v>36</v>
      </c>
      <c r="B200" s="30">
        <v>48</v>
      </c>
      <c r="C200" s="31" t="s">
        <v>222</v>
      </c>
      <c r="D200" s="30" t="s">
        <v>38</v>
      </c>
      <c r="E200" s="32" t="s">
        <v>223</v>
      </c>
      <c r="F200" s="33" t="s">
        <v>155</v>
      </c>
      <c r="G200" s="34">
        <v>4</v>
      </c>
      <c r="H200" s="35">
        <v>0</v>
      </c>
      <c r="I200" s="35">
        <f>ROUND(G200*H200,P4)</f>
        <v>0</v>
      </c>
      <c r="J200" s="33" t="s">
        <v>41</v>
      </c>
      <c r="O200" s="36">
        <f>I200*0.21</f>
        <v>0</v>
      </c>
      <c r="P200">
        <v>3</v>
      </c>
    </row>
    <row r="201" spans="1:16" x14ac:dyDescent="0.25">
      <c r="A201" s="30" t="s">
        <v>42</v>
      </c>
      <c r="B201" s="37"/>
      <c r="E201" s="38" t="s">
        <v>38</v>
      </c>
      <c r="J201" s="39"/>
    </row>
    <row r="202" spans="1:16" ht="75" x14ac:dyDescent="0.25">
      <c r="A202" s="30" t="s">
        <v>43</v>
      </c>
      <c r="B202" s="37"/>
      <c r="E202" s="40" t="s">
        <v>224</v>
      </c>
      <c r="J202" s="39"/>
    </row>
    <row r="203" spans="1:16" ht="30" x14ac:dyDescent="0.25">
      <c r="A203" s="30" t="s">
        <v>45</v>
      </c>
      <c r="B203" s="37"/>
      <c r="E203" s="32" t="s">
        <v>225</v>
      </c>
      <c r="J203" s="39"/>
    </row>
    <row r="204" spans="1:16" ht="30" x14ac:dyDescent="0.25">
      <c r="A204" s="30" t="s">
        <v>36</v>
      </c>
      <c r="B204" s="30">
        <v>49</v>
      </c>
      <c r="C204" s="31" t="s">
        <v>226</v>
      </c>
      <c r="D204" s="30" t="s">
        <v>38</v>
      </c>
      <c r="E204" s="32" t="s">
        <v>227</v>
      </c>
      <c r="F204" s="33" t="s">
        <v>155</v>
      </c>
      <c r="G204" s="34">
        <v>4</v>
      </c>
      <c r="H204" s="35">
        <v>0</v>
      </c>
      <c r="I204" s="35">
        <f>ROUND(G204*H204,P4)</f>
        <v>0</v>
      </c>
      <c r="J204" s="33" t="s">
        <v>41</v>
      </c>
      <c r="O204" s="36">
        <f>I204*0.21</f>
        <v>0</v>
      </c>
      <c r="P204">
        <v>3</v>
      </c>
    </row>
    <row r="205" spans="1:16" x14ac:dyDescent="0.25">
      <c r="A205" s="30" t="s">
        <v>42</v>
      </c>
      <c r="B205" s="37"/>
      <c r="E205" s="38" t="s">
        <v>38</v>
      </c>
      <c r="J205" s="39"/>
    </row>
    <row r="206" spans="1:16" x14ac:dyDescent="0.25">
      <c r="A206" s="30" t="s">
        <v>43</v>
      </c>
      <c r="B206" s="37"/>
      <c r="E206" s="40" t="s">
        <v>228</v>
      </c>
      <c r="J206" s="39"/>
    </row>
    <row r="207" spans="1:16" ht="90" x14ac:dyDescent="0.25">
      <c r="A207" s="30" t="s">
        <v>45</v>
      </c>
      <c r="B207" s="37"/>
      <c r="E207" s="32" t="s">
        <v>229</v>
      </c>
      <c r="J207" s="39"/>
    </row>
    <row r="208" spans="1:16" ht="30" x14ac:dyDescent="0.25">
      <c r="A208" s="30" t="s">
        <v>36</v>
      </c>
      <c r="B208" s="30">
        <v>50</v>
      </c>
      <c r="C208" s="31" t="s">
        <v>230</v>
      </c>
      <c r="D208" s="30" t="s">
        <v>38</v>
      </c>
      <c r="E208" s="32" t="s">
        <v>231</v>
      </c>
      <c r="F208" s="33" t="s">
        <v>83</v>
      </c>
      <c r="G208" s="34">
        <v>8.125</v>
      </c>
      <c r="H208" s="35">
        <v>0</v>
      </c>
      <c r="I208" s="35">
        <f>ROUND(G208*H208,P4)</f>
        <v>0</v>
      </c>
      <c r="J208" s="33" t="s">
        <v>41</v>
      </c>
      <c r="O208" s="36">
        <f>I208*0.21</f>
        <v>0</v>
      </c>
      <c r="P208">
        <v>3</v>
      </c>
    </row>
    <row r="209" spans="1:16" x14ac:dyDescent="0.25">
      <c r="A209" s="30" t="s">
        <v>42</v>
      </c>
      <c r="B209" s="37"/>
      <c r="E209" s="38" t="s">
        <v>38</v>
      </c>
      <c r="J209" s="39"/>
    </row>
    <row r="210" spans="1:16" ht="30" x14ac:dyDescent="0.25">
      <c r="A210" s="30" t="s">
        <v>43</v>
      </c>
      <c r="B210" s="37"/>
      <c r="E210" s="40" t="s">
        <v>232</v>
      </c>
      <c r="J210" s="39"/>
    </row>
    <row r="211" spans="1:16" ht="105" x14ac:dyDescent="0.25">
      <c r="A211" s="30" t="s">
        <v>45</v>
      </c>
      <c r="B211" s="37"/>
      <c r="E211" s="32" t="s">
        <v>233</v>
      </c>
      <c r="J211" s="39"/>
    </row>
    <row r="212" spans="1:16" ht="30" x14ac:dyDescent="0.25">
      <c r="A212" s="30" t="s">
        <v>36</v>
      </c>
      <c r="B212" s="169">
        <v>51</v>
      </c>
      <c r="C212" s="31" t="s">
        <v>234</v>
      </c>
      <c r="D212" s="30" t="s">
        <v>38</v>
      </c>
      <c r="E212" s="32" t="s">
        <v>588</v>
      </c>
      <c r="F212" s="33" t="s">
        <v>99</v>
      </c>
      <c r="G212" s="34">
        <v>971.5</v>
      </c>
      <c r="H212" s="35">
        <v>0</v>
      </c>
      <c r="I212" s="35">
        <f>ROUND(G212*H212,P4)</f>
        <v>0</v>
      </c>
      <c r="J212" s="33" t="s">
        <v>41</v>
      </c>
      <c r="O212" s="36">
        <f>I212*0.21</f>
        <v>0</v>
      </c>
      <c r="P212">
        <v>3</v>
      </c>
    </row>
    <row r="213" spans="1:16" x14ac:dyDescent="0.25">
      <c r="A213" s="30" t="s">
        <v>42</v>
      </c>
      <c r="B213" s="37"/>
      <c r="E213" s="38" t="s">
        <v>38</v>
      </c>
      <c r="J213" s="39"/>
    </row>
    <row r="214" spans="1:16" ht="75" x14ac:dyDescent="0.25">
      <c r="A214" s="30" t="s">
        <v>43</v>
      </c>
      <c r="B214" s="37"/>
      <c r="E214" s="40" t="s">
        <v>235</v>
      </c>
      <c r="J214" s="39"/>
    </row>
    <row r="215" spans="1:16" ht="90" x14ac:dyDescent="0.25">
      <c r="A215" s="30" t="s">
        <v>45</v>
      </c>
      <c r="B215" s="37"/>
      <c r="E215" s="32" t="s">
        <v>616</v>
      </c>
      <c r="J215" s="39"/>
    </row>
    <row r="216" spans="1:16" x14ac:dyDescent="0.25">
      <c r="A216" s="30" t="s">
        <v>36</v>
      </c>
      <c r="B216" s="169">
        <v>52</v>
      </c>
      <c r="C216" s="31" t="s">
        <v>237</v>
      </c>
      <c r="D216" s="30" t="s">
        <v>38</v>
      </c>
      <c r="E216" s="32" t="s">
        <v>589</v>
      </c>
      <c r="F216" s="33" t="s">
        <v>99</v>
      </c>
      <c r="G216" s="34">
        <v>190</v>
      </c>
      <c r="H216" s="35">
        <v>0</v>
      </c>
      <c r="I216" s="35">
        <f>ROUND(G216*H216,P4)</f>
        <v>0</v>
      </c>
      <c r="J216" s="33" t="s">
        <v>41</v>
      </c>
      <c r="O216" s="36">
        <f>I216*0.21</f>
        <v>0</v>
      </c>
      <c r="P216">
        <v>3</v>
      </c>
    </row>
    <row r="217" spans="1:16" x14ac:dyDescent="0.25">
      <c r="A217" s="30" t="s">
        <v>42</v>
      </c>
      <c r="B217" s="37"/>
      <c r="E217" s="38" t="s">
        <v>38</v>
      </c>
      <c r="J217" s="39"/>
    </row>
    <row r="218" spans="1:16" x14ac:dyDescent="0.25">
      <c r="A218" s="30" t="s">
        <v>43</v>
      </c>
      <c r="B218" s="37"/>
      <c r="E218" s="40" t="s">
        <v>238</v>
      </c>
      <c r="J218" s="39"/>
    </row>
    <row r="219" spans="1:16" ht="90" x14ac:dyDescent="0.25">
      <c r="A219" s="30" t="s">
        <v>45</v>
      </c>
      <c r="B219" s="37"/>
      <c r="E219" s="32" t="s">
        <v>239</v>
      </c>
      <c r="J219" s="39"/>
    </row>
    <row r="220" spans="1:16" x14ac:dyDescent="0.25">
      <c r="A220" s="30" t="s">
        <v>36</v>
      </c>
      <c r="B220" s="30">
        <v>53</v>
      </c>
      <c r="C220" s="31" t="s">
        <v>240</v>
      </c>
      <c r="D220" s="30" t="s">
        <v>38</v>
      </c>
      <c r="E220" s="32" t="s">
        <v>241</v>
      </c>
      <c r="F220" s="33" t="s">
        <v>99</v>
      </c>
      <c r="G220" s="34">
        <v>17</v>
      </c>
      <c r="H220" s="35">
        <v>0</v>
      </c>
      <c r="I220" s="35">
        <f>ROUND(G220*H220,P4)</f>
        <v>0</v>
      </c>
      <c r="J220" s="33" t="s">
        <v>41</v>
      </c>
      <c r="O220" s="36">
        <f>I220*0.21</f>
        <v>0</v>
      </c>
      <c r="P220">
        <v>3</v>
      </c>
    </row>
    <row r="221" spans="1:16" x14ac:dyDescent="0.25">
      <c r="A221" s="30" t="s">
        <v>42</v>
      </c>
      <c r="B221" s="37"/>
      <c r="E221" s="38" t="s">
        <v>38</v>
      </c>
      <c r="J221" s="39"/>
    </row>
    <row r="222" spans="1:16" ht="30" x14ac:dyDescent="0.25">
      <c r="A222" s="30" t="s">
        <v>43</v>
      </c>
      <c r="B222" s="37"/>
      <c r="E222" s="40" t="s">
        <v>242</v>
      </c>
      <c r="J222" s="39"/>
    </row>
    <row r="223" spans="1:16" ht="75" x14ac:dyDescent="0.25">
      <c r="A223" s="30" t="s">
        <v>45</v>
      </c>
      <c r="B223" s="37"/>
      <c r="E223" s="32" t="s">
        <v>243</v>
      </c>
      <c r="J223" s="39"/>
    </row>
    <row r="224" spans="1:16" x14ac:dyDescent="0.25">
      <c r="A224" s="30" t="s">
        <v>36</v>
      </c>
      <c r="B224" s="30">
        <v>54</v>
      </c>
      <c r="C224" s="31" t="s">
        <v>244</v>
      </c>
      <c r="D224" s="30" t="s">
        <v>38</v>
      </c>
      <c r="E224" s="32" t="s">
        <v>245</v>
      </c>
      <c r="F224" s="33" t="s">
        <v>99</v>
      </c>
      <c r="G224" s="34">
        <v>17</v>
      </c>
      <c r="H224" s="35">
        <v>0</v>
      </c>
      <c r="I224" s="35">
        <f>ROUND(G224*H224,P4)</f>
        <v>0</v>
      </c>
      <c r="J224" s="33" t="s">
        <v>41</v>
      </c>
      <c r="O224" s="36">
        <f>I224*0.21</f>
        <v>0</v>
      </c>
      <c r="P224">
        <v>3</v>
      </c>
    </row>
    <row r="225" spans="1:10" x14ac:dyDescent="0.25">
      <c r="A225" s="30" t="s">
        <v>42</v>
      </c>
      <c r="B225" s="37"/>
      <c r="E225" s="38" t="s">
        <v>38</v>
      </c>
      <c r="J225" s="39"/>
    </row>
    <row r="226" spans="1:10" ht="30" x14ac:dyDescent="0.25">
      <c r="A226" s="30" t="s">
        <v>43</v>
      </c>
      <c r="B226" s="37"/>
      <c r="E226" s="40" t="s">
        <v>246</v>
      </c>
      <c r="J226" s="39"/>
    </row>
    <row r="227" spans="1:10" ht="45" x14ac:dyDescent="0.25">
      <c r="A227" s="30" t="s">
        <v>45</v>
      </c>
      <c r="B227" s="41"/>
      <c r="C227" s="42"/>
      <c r="D227" s="42"/>
      <c r="E227" s="32" t="s">
        <v>247</v>
      </c>
      <c r="F227" s="42"/>
      <c r="G227" s="42"/>
      <c r="H227" s="42"/>
      <c r="I227" s="42"/>
      <c r="J227" s="43"/>
    </row>
  </sheetData>
  <mergeCells count="11">
    <mergeCell ref="E5:E6"/>
    <mergeCell ref="F5:F6"/>
    <mergeCell ref="G5:G6"/>
    <mergeCell ref="H5:I5"/>
    <mergeCell ref="J5:J6"/>
    <mergeCell ref="C3:D3"/>
    <mergeCell ref="C4:D4"/>
    <mergeCell ref="A5:A6"/>
    <mergeCell ref="B5:B6"/>
    <mergeCell ref="C5:C6"/>
    <mergeCell ref="D5:D6"/>
  </mergeCells>
  <pageMargins left="0.7" right="0.7" top="0.78740157499999996" bottom="0.78740157499999996" header="0.3" footer="0.3"/>
  <pageSetup scale="5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71"/>
  <sheetViews>
    <sheetView topLeftCell="B181" workbookViewId="0">
      <selection activeCell="E194" sqref="E194"/>
    </sheetView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15</v>
      </c>
      <c r="F2" s="3"/>
      <c r="G2" s="3"/>
      <c r="H2" s="3"/>
      <c r="I2" s="3"/>
      <c r="J2" s="15"/>
    </row>
    <row r="3" spans="1:16" ht="30" x14ac:dyDescent="0.25">
      <c r="A3" s="3" t="s">
        <v>16</v>
      </c>
      <c r="B3" s="16" t="s">
        <v>17</v>
      </c>
      <c r="C3" s="182" t="s">
        <v>18</v>
      </c>
      <c r="D3" s="183"/>
      <c r="E3" s="17" t="s">
        <v>19</v>
      </c>
      <c r="F3" s="3"/>
      <c r="G3" s="3"/>
      <c r="H3" s="18" t="s">
        <v>13</v>
      </c>
      <c r="I3" s="19">
        <f>SUMIFS(I8:I271,A8:A271,"SD")</f>
        <v>0</v>
      </c>
      <c r="J3" s="15"/>
      <c r="O3">
        <v>0</v>
      </c>
      <c r="P3">
        <v>2</v>
      </c>
    </row>
    <row r="4" spans="1:16" x14ac:dyDescent="0.25">
      <c r="A4" s="3" t="s">
        <v>20</v>
      </c>
      <c r="B4" s="16" t="s">
        <v>21</v>
      </c>
      <c r="C4" s="182" t="s">
        <v>13</v>
      </c>
      <c r="D4" s="183"/>
      <c r="E4" s="17" t="s">
        <v>14</v>
      </c>
      <c r="F4" s="3"/>
      <c r="G4" s="3"/>
      <c r="H4" s="3"/>
      <c r="I4" s="3"/>
      <c r="J4" s="15"/>
      <c r="O4">
        <v>0.15</v>
      </c>
      <c r="P4">
        <v>2</v>
      </c>
    </row>
    <row r="5" spans="1:16" x14ac:dyDescent="0.25">
      <c r="A5" s="184" t="s">
        <v>22</v>
      </c>
      <c r="B5" s="185" t="s">
        <v>23</v>
      </c>
      <c r="C5" s="186" t="s">
        <v>24</v>
      </c>
      <c r="D5" s="186" t="s">
        <v>25</v>
      </c>
      <c r="E5" s="186" t="s">
        <v>26</v>
      </c>
      <c r="F5" s="186" t="s">
        <v>27</v>
      </c>
      <c r="G5" s="186" t="s">
        <v>28</v>
      </c>
      <c r="H5" s="186" t="s">
        <v>29</v>
      </c>
      <c r="I5" s="186"/>
      <c r="J5" s="187" t="s">
        <v>30</v>
      </c>
      <c r="O5">
        <v>0.21</v>
      </c>
    </row>
    <row r="6" spans="1:16" x14ac:dyDescent="0.25">
      <c r="A6" s="184"/>
      <c r="B6" s="185"/>
      <c r="C6" s="186"/>
      <c r="D6" s="186"/>
      <c r="E6" s="186"/>
      <c r="F6" s="186"/>
      <c r="G6" s="186"/>
      <c r="H6" s="7" t="s">
        <v>31</v>
      </c>
      <c r="I6" s="7" t="s">
        <v>32</v>
      </c>
      <c r="J6" s="187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33</v>
      </c>
      <c r="B8" s="25"/>
      <c r="C8" s="26" t="s">
        <v>34</v>
      </c>
      <c r="D8" s="27"/>
      <c r="E8" s="24" t="s">
        <v>35</v>
      </c>
      <c r="F8" s="27"/>
      <c r="G8" s="27"/>
      <c r="H8" s="27"/>
      <c r="I8" s="28">
        <f>SUMIFS(I9:I46,A9:A46,"P")</f>
        <v>0</v>
      </c>
      <c r="J8" s="29"/>
    </row>
    <row r="9" spans="1:16" x14ac:dyDescent="0.25">
      <c r="A9" s="30" t="s">
        <v>36</v>
      </c>
      <c r="B9" s="30">
        <v>1</v>
      </c>
      <c r="C9" s="31" t="s">
        <v>37</v>
      </c>
      <c r="D9" s="30" t="s">
        <v>38</v>
      </c>
      <c r="E9" s="32" t="s">
        <v>39</v>
      </c>
      <c r="F9" s="33" t="s">
        <v>40</v>
      </c>
      <c r="G9" s="34">
        <v>1</v>
      </c>
      <c r="H9" s="35">
        <v>0</v>
      </c>
      <c r="I9" s="35">
        <f>ROUND(G9*H9,P4)</f>
        <v>0</v>
      </c>
      <c r="J9" s="33" t="s">
        <v>41</v>
      </c>
      <c r="O9" s="36">
        <f>I9*0.21</f>
        <v>0</v>
      </c>
      <c r="P9">
        <v>3</v>
      </c>
    </row>
    <row r="10" spans="1:16" x14ac:dyDescent="0.25">
      <c r="A10" s="30" t="s">
        <v>42</v>
      </c>
      <c r="B10" s="37"/>
      <c r="E10" s="38"/>
      <c r="J10" s="39"/>
    </row>
    <row r="11" spans="1:16" x14ac:dyDescent="0.25">
      <c r="A11" s="30" t="s">
        <v>43</v>
      </c>
      <c r="B11" s="37"/>
      <c r="E11" s="40" t="s">
        <v>44</v>
      </c>
      <c r="J11" s="39"/>
    </row>
    <row r="12" spans="1:16" x14ac:dyDescent="0.25">
      <c r="A12" s="30" t="s">
        <v>45</v>
      </c>
      <c r="B12" s="37"/>
      <c r="E12" s="38"/>
      <c r="J12" s="39"/>
    </row>
    <row r="13" spans="1:16" x14ac:dyDescent="0.25">
      <c r="A13" s="30" t="s">
        <v>36</v>
      </c>
      <c r="B13" s="30">
        <v>2</v>
      </c>
      <c r="C13" s="31" t="s">
        <v>46</v>
      </c>
      <c r="D13" s="30" t="s">
        <v>38</v>
      </c>
      <c r="E13" s="32" t="s">
        <v>47</v>
      </c>
      <c r="F13" s="33" t="s">
        <v>40</v>
      </c>
      <c r="G13" s="34">
        <v>1</v>
      </c>
      <c r="H13" s="35">
        <v>0</v>
      </c>
      <c r="I13" s="35">
        <f>ROUND(G13*H13,P4)</f>
        <v>0</v>
      </c>
      <c r="J13" s="33" t="s">
        <v>41</v>
      </c>
      <c r="O13" s="36">
        <f>I13*0.21</f>
        <v>0</v>
      </c>
      <c r="P13">
        <v>3</v>
      </c>
    </row>
    <row r="14" spans="1:16" x14ac:dyDescent="0.25">
      <c r="A14" s="30" t="s">
        <v>42</v>
      </c>
      <c r="B14" s="37"/>
      <c r="E14" s="38"/>
      <c r="J14" s="39"/>
    </row>
    <row r="15" spans="1:16" x14ac:dyDescent="0.25">
      <c r="A15" s="30" t="s">
        <v>43</v>
      </c>
      <c r="B15" s="37"/>
      <c r="E15" s="40" t="s">
        <v>44</v>
      </c>
      <c r="J15" s="39"/>
    </row>
    <row r="16" spans="1:16" x14ac:dyDescent="0.25">
      <c r="A16" s="30" t="s">
        <v>45</v>
      </c>
      <c r="B16" s="37"/>
      <c r="E16" s="38"/>
      <c r="J16" s="39"/>
    </row>
    <row r="17" spans="1:16" x14ac:dyDescent="0.25">
      <c r="A17" s="30" t="s">
        <v>36</v>
      </c>
      <c r="B17" s="30">
        <v>3</v>
      </c>
      <c r="C17" s="31" t="s">
        <v>48</v>
      </c>
      <c r="D17" s="30" t="s">
        <v>38</v>
      </c>
      <c r="E17" s="32" t="s">
        <v>49</v>
      </c>
      <c r="F17" s="33" t="s">
        <v>40</v>
      </c>
      <c r="G17" s="34">
        <v>1</v>
      </c>
      <c r="H17" s="35">
        <v>0</v>
      </c>
      <c r="I17" s="35">
        <f>ROUND(G17*H17,P4)</f>
        <v>0</v>
      </c>
      <c r="J17" s="33" t="s">
        <v>41</v>
      </c>
      <c r="O17" s="36">
        <f>I17*0.21</f>
        <v>0</v>
      </c>
      <c r="P17">
        <v>3</v>
      </c>
    </row>
    <row r="18" spans="1:16" x14ac:dyDescent="0.25">
      <c r="A18" s="30" t="s">
        <v>42</v>
      </c>
      <c r="B18" s="37"/>
      <c r="E18" s="38"/>
      <c r="J18" s="39"/>
    </row>
    <row r="19" spans="1:16" x14ac:dyDescent="0.25">
      <c r="A19" s="30" t="s">
        <v>43</v>
      </c>
      <c r="B19" s="37"/>
      <c r="E19" s="40" t="s">
        <v>44</v>
      </c>
      <c r="J19" s="39"/>
    </row>
    <row r="20" spans="1:16" x14ac:dyDescent="0.25">
      <c r="A20" s="30" t="s">
        <v>45</v>
      </c>
      <c r="B20" s="37"/>
      <c r="E20" s="38"/>
      <c r="J20" s="39"/>
    </row>
    <row r="21" spans="1:16" ht="30" x14ac:dyDescent="0.25">
      <c r="A21" s="30" t="s">
        <v>36</v>
      </c>
      <c r="B21" s="30">
        <v>4</v>
      </c>
      <c r="C21" s="31" t="s">
        <v>50</v>
      </c>
      <c r="D21" s="30" t="s">
        <v>38</v>
      </c>
      <c r="E21" s="32" t="s">
        <v>51</v>
      </c>
      <c r="F21" s="33" t="s">
        <v>40</v>
      </c>
      <c r="G21" s="34">
        <v>1</v>
      </c>
      <c r="H21" s="35">
        <v>0</v>
      </c>
      <c r="I21" s="35">
        <f>ROUND(G21*H21,P4)</f>
        <v>0</v>
      </c>
      <c r="J21" s="33" t="s">
        <v>41</v>
      </c>
      <c r="O21" s="36">
        <f>I21*0.21</f>
        <v>0</v>
      </c>
      <c r="P21">
        <v>3</v>
      </c>
    </row>
    <row r="22" spans="1:16" x14ac:dyDescent="0.25">
      <c r="A22" s="30" t="s">
        <v>42</v>
      </c>
      <c r="B22" s="37"/>
      <c r="E22" s="38"/>
      <c r="J22" s="39"/>
    </row>
    <row r="23" spans="1:16" x14ac:dyDescent="0.25">
      <c r="A23" s="30" t="s">
        <v>43</v>
      </c>
      <c r="B23" s="37"/>
      <c r="E23" s="40" t="s">
        <v>44</v>
      </c>
      <c r="J23" s="39"/>
    </row>
    <row r="24" spans="1:16" x14ac:dyDescent="0.25">
      <c r="A24" s="30" t="s">
        <v>45</v>
      </c>
      <c r="B24" s="37"/>
      <c r="E24" s="38"/>
      <c r="J24" s="39"/>
    </row>
    <row r="25" spans="1:16" x14ac:dyDescent="0.25">
      <c r="A25" s="30" t="s">
        <v>36</v>
      </c>
      <c r="B25" s="169">
        <v>5</v>
      </c>
      <c r="C25" s="31" t="s">
        <v>52</v>
      </c>
      <c r="D25" s="30" t="s">
        <v>53</v>
      </c>
      <c r="E25" s="32" t="s">
        <v>54</v>
      </c>
      <c r="F25" s="33" t="s">
        <v>55</v>
      </c>
      <c r="G25" s="171">
        <v>2800.84</v>
      </c>
      <c r="H25" s="35">
        <v>0</v>
      </c>
      <c r="I25" s="35">
        <f>ROUND(G25*H25,P4)</f>
        <v>0</v>
      </c>
      <c r="J25" s="30"/>
      <c r="O25" s="36">
        <f>I25*0.21</f>
        <v>0</v>
      </c>
      <c r="P25">
        <v>3</v>
      </c>
    </row>
    <row r="26" spans="1:16" x14ac:dyDescent="0.25">
      <c r="A26" s="30" t="s">
        <v>42</v>
      </c>
      <c r="B26" s="37"/>
      <c r="E26" s="38" t="s">
        <v>38</v>
      </c>
      <c r="J26" s="39"/>
    </row>
    <row r="27" spans="1:16" ht="45" x14ac:dyDescent="0.25">
      <c r="A27" s="30" t="s">
        <v>43</v>
      </c>
      <c r="B27" s="37"/>
      <c r="E27" s="170" t="s">
        <v>593</v>
      </c>
      <c r="J27" s="39"/>
    </row>
    <row r="28" spans="1:16" ht="30" x14ac:dyDescent="0.25">
      <c r="A28" s="30" t="s">
        <v>45</v>
      </c>
      <c r="B28" s="37"/>
      <c r="E28" s="32" t="s">
        <v>56</v>
      </c>
      <c r="J28" s="39"/>
    </row>
    <row r="29" spans="1:16" x14ac:dyDescent="0.25">
      <c r="A29" s="30" t="s">
        <v>36</v>
      </c>
      <c r="B29" s="30">
        <v>6</v>
      </c>
      <c r="C29" s="31" t="s">
        <v>52</v>
      </c>
      <c r="D29" s="30" t="s">
        <v>60</v>
      </c>
      <c r="E29" s="32" t="s">
        <v>61</v>
      </c>
      <c r="F29" s="33" t="s">
        <v>55</v>
      </c>
      <c r="G29" s="34">
        <v>219.8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42</v>
      </c>
      <c r="B30" s="37"/>
      <c r="E30" s="38" t="s">
        <v>38</v>
      </c>
      <c r="J30" s="39"/>
    </row>
    <row r="31" spans="1:16" ht="30" x14ac:dyDescent="0.25">
      <c r="A31" s="30" t="s">
        <v>43</v>
      </c>
      <c r="B31" s="37"/>
      <c r="E31" s="40" t="s">
        <v>248</v>
      </c>
      <c r="J31" s="39"/>
    </row>
    <row r="32" spans="1:16" ht="30" x14ac:dyDescent="0.25">
      <c r="A32" s="30" t="s">
        <v>45</v>
      </c>
      <c r="B32" s="37"/>
      <c r="E32" s="32" t="s">
        <v>56</v>
      </c>
      <c r="J32" s="39"/>
    </row>
    <row r="33" spans="1:16" x14ac:dyDescent="0.25">
      <c r="A33" s="30" t="s">
        <v>36</v>
      </c>
      <c r="B33" s="30">
        <v>7</v>
      </c>
      <c r="C33" s="31" t="s">
        <v>63</v>
      </c>
      <c r="D33" s="30" t="s">
        <v>38</v>
      </c>
      <c r="E33" s="32" t="s">
        <v>64</v>
      </c>
      <c r="F33" s="33" t="s">
        <v>55</v>
      </c>
      <c r="G33" s="34">
        <v>342.28</v>
      </c>
      <c r="H33" s="35">
        <v>0</v>
      </c>
      <c r="I33" s="35">
        <f>ROUND(G33*H33,P4)</f>
        <v>0</v>
      </c>
      <c r="J33" s="33" t="s">
        <v>41</v>
      </c>
      <c r="O33" s="36">
        <f>I33*0.21</f>
        <v>0</v>
      </c>
      <c r="P33">
        <v>3</v>
      </c>
    </row>
    <row r="34" spans="1:16" x14ac:dyDescent="0.25">
      <c r="A34" s="30" t="s">
        <v>42</v>
      </c>
      <c r="B34" s="37"/>
      <c r="E34" s="38" t="s">
        <v>38</v>
      </c>
      <c r="J34" s="39"/>
    </row>
    <row r="35" spans="1:16" x14ac:dyDescent="0.25">
      <c r="A35" s="30" t="s">
        <v>43</v>
      </c>
      <c r="B35" s="37"/>
      <c r="E35" s="40" t="s">
        <v>249</v>
      </c>
      <c r="J35" s="39"/>
    </row>
    <row r="36" spans="1:16" ht="30" x14ac:dyDescent="0.25">
      <c r="A36" s="30" t="s">
        <v>45</v>
      </c>
      <c r="B36" s="37"/>
      <c r="E36" s="32" t="s">
        <v>56</v>
      </c>
      <c r="J36" s="39"/>
    </row>
    <row r="37" spans="1:16" ht="30" x14ac:dyDescent="0.25">
      <c r="A37" s="30" t="s">
        <v>36</v>
      </c>
      <c r="B37" s="30">
        <v>8</v>
      </c>
      <c r="C37" s="31" t="s">
        <v>66</v>
      </c>
      <c r="D37" s="30" t="s">
        <v>67</v>
      </c>
      <c r="E37" s="32" t="s">
        <v>68</v>
      </c>
      <c r="F37" s="33" t="s">
        <v>40</v>
      </c>
      <c r="G37" s="34">
        <v>1</v>
      </c>
      <c r="H37" s="35">
        <v>0</v>
      </c>
      <c r="I37" s="35">
        <f>ROUND(G37*H37,P4)</f>
        <v>0</v>
      </c>
      <c r="J37" s="30"/>
      <c r="O37" s="36">
        <f>I37*0.21</f>
        <v>0</v>
      </c>
      <c r="P37">
        <v>3</v>
      </c>
    </row>
    <row r="38" spans="1:16" x14ac:dyDescent="0.25">
      <c r="A38" s="30" t="s">
        <v>42</v>
      </c>
      <c r="B38" s="37"/>
      <c r="E38" s="32" t="s">
        <v>69</v>
      </c>
      <c r="J38" s="39"/>
    </row>
    <row r="39" spans="1:16" ht="30" x14ac:dyDescent="0.25">
      <c r="A39" s="30" t="s">
        <v>43</v>
      </c>
      <c r="B39" s="37"/>
      <c r="E39" s="40" t="s">
        <v>70</v>
      </c>
      <c r="J39" s="39"/>
    </row>
    <row r="40" spans="1:16" ht="30" x14ac:dyDescent="0.25">
      <c r="A40" s="30" t="s">
        <v>45</v>
      </c>
      <c r="B40" s="37"/>
      <c r="E40" s="32" t="s">
        <v>71</v>
      </c>
      <c r="J40" s="39"/>
    </row>
    <row r="41" spans="1:16" ht="30" x14ac:dyDescent="0.25">
      <c r="A41" s="30" t="s">
        <v>36</v>
      </c>
      <c r="B41" s="30">
        <v>9</v>
      </c>
      <c r="C41" s="31" t="s">
        <v>72</v>
      </c>
      <c r="D41" s="30" t="s">
        <v>38</v>
      </c>
      <c r="E41" s="32" t="s">
        <v>73</v>
      </c>
      <c r="F41" s="33" t="s">
        <v>40</v>
      </c>
      <c r="G41" s="34">
        <v>1</v>
      </c>
      <c r="H41" s="35">
        <v>0</v>
      </c>
      <c r="I41" s="35">
        <f>ROUND(G41*H41,P4)</f>
        <v>0</v>
      </c>
      <c r="J41" s="33" t="s">
        <v>41</v>
      </c>
      <c r="O41" s="36">
        <f>I41*0.21</f>
        <v>0</v>
      </c>
      <c r="P41">
        <v>3</v>
      </c>
    </row>
    <row r="42" spans="1:16" x14ac:dyDescent="0.25">
      <c r="A42" s="30" t="s">
        <v>42</v>
      </c>
      <c r="B42" s="37"/>
      <c r="E42" s="38" t="s">
        <v>38</v>
      </c>
      <c r="J42" s="39"/>
    </row>
    <row r="43" spans="1:16" ht="30" x14ac:dyDescent="0.25">
      <c r="A43" s="30" t="s">
        <v>45</v>
      </c>
      <c r="B43" s="37"/>
      <c r="E43" s="32" t="s">
        <v>74</v>
      </c>
      <c r="J43" s="39"/>
    </row>
    <row r="44" spans="1:16" x14ac:dyDescent="0.25">
      <c r="A44" s="30" t="s">
        <v>36</v>
      </c>
      <c r="B44" s="30">
        <v>10</v>
      </c>
      <c r="C44" s="31" t="s">
        <v>75</v>
      </c>
      <c r="D44" s="30" t="s">
        <v>38</v>
      </c>
      <c r="E44" s="32" t="s">
        <v>76</v>
      </c>
      <c r="F44" s="33" t="s">
        <v>40</v>
      </c>
      <c r="G44" s="34">
        <v>1</v>
      </c>
      <c r="H44" s="35">
        <v>0</v>
      </c>
      <c r="I44" s="35">
        <f>ROUND(G44*H44,P4)</f>
        <v>0</v>
      </c>
      <c r="J44" s="33" t="s">
        <v>41</v>
      </c>
      <c r="O44" s="36">
        <f>I44*0.21</f>
        <v>0</v>
      </c>
      <c r="P44">
        <v>3</v>
      </c>
    </row>
    <row r="45" spans="1:16" x14ac:dyDescent="0.25">
      <c r="A45" s="30" t="s">
        <v>42</v>
      </c>
      <c r="B45" s="37"/>
      <c r="E45" s="38" t="s">
        <v>38</v>
      </c>
      <c r="J45" s="39"/>
    </row>
    <row r="46" spans="1:16" ht="30" x14ac:dyDescent="0.25">
      <c r="A46" s="30" t="s">
        <v>45</v>
      </c>
      <c r="B46" s="37"/>
      <c r="E46" s="32" t="s">
        <v>77</v>
      </c>
      <c r="J46" s="39"/>
    </row>
    <row r="47" spans="1:16" x14ac:dyDescent="0.25">
      <c r="A47" s="24" t="s">
        <v>33</v>
      </c>
      <c r="B47" s="25"/>
      <c r="C47" s="26" t="s">
        <v>78</v>
      </c>
      <c r="D47" s="27"/>
      <c r="E47" s="24" t="s">
        <v>79</v>
      </c>
      <c r="F47" s="27"/>
      <c r="G47" s="27"/>
      <c r="H47" s="27"/>
      <c r="I47" s="28">
        <f>SUMIFS(I48:I123,A48:A123,"P")</f>
        <v>0</v>
      </c>
      <c r="J47" s="29"/>
    </row>
    <row r="48" spans="1:16" x14ac:dyDescent="0.25">
      <c r="A48" s="30" t="s">
        <v>36</v>
      </c>
      <c r="B48" s="30">
        <v>11</v>
      </c>
      <c r="C48" s="31" t="s">
        <v>80</v>
      </c>
      <c r="D48" s="30" t="s">
        <v>81</v>
      </c>
      <c r="E48" s="32" t="s">
        <v>82</v>
      </c>
      <c r="F48" s="33" t="s">
        <v>83</v>
      </c>
      <c r="G48" s="34">
        <v>1099</v>
      </c>
      <c r="H48" s="35">
        <v>0</v>
      </c>
      <c r="I48" s="35">
        <f>ROUND(G48*H48,P4)</f>
        <v>0</v>
      </c>
      <c r="J48" s="30"/>
      <c r="O48" s="36">
        <f>I48*0.21</f>
        <v>0</v>
      </c>
      <c r="P48">
        <v>3</v>
      </c>
    </row>
    <row r="49" spans="1:16" x14ac:dyDescent="0.25">
      <c r="A49" s="30" t="s">
        <v>42</v>
      </c>
      <c r="B49" s="37"/>
      <c r="E49" s="32" t="s">
        <v>84</v>
      </c>
      <c r="J49" s="39"/>
    </row>
    <row r="50" spans="1:16" ht="30" x14ac:dyDescent="0.25">
      <c r="A50" s="30" t="s">
        <v>43</v>
      </c>
      <c r="B50" s="37"/>
      <c r="E50" s="40" t="s">
        <v>250</v>
      </c>
      <c r="J50" s="39"/>
    </row>
    <row r="51" spans="1:16" x14ac:dyDescent="0.25">
      <c r="A51" s="30" t="s">
        <v>45</v>
      </c>
      <c r="B51" s="37"/>
      <c r="E51" s="32" t="s">
        <v>86</v>
      </c>
      <c r="J51" s="39"/>
    </row>
    <row r="52" spans="1:16" ht="30" x14ac:dyDescent="0.25">
      <c r="A52" s="30" t="s">
        <v>36</v>
      </c>
      <c r="B52" s="30">
        <v>12</v>
      </c>
      <c r="C52" s="31" t="s">
        <v>251</v>
      </c>
      <c r="D52" s="30" t="s">
        <v>38</v>
      </c>
      <c r="E52" s="32" t="s">
        <v>252</v>
      </c>
      <c r="F52" s="33" t="s">
        <v>155</v>
      </c>
      <c r="G52" s="34">
        <v>3</v>
      </c>
      <c r="H52" s="35">
        <v>0</v>
      </c>
      <c r="I52" s="35">
        <f>ROUND(G52*H52,P4)</f>
        <v>0</v>
      </c>
      <c r="J52" s="33" t="s">
        <v>41</v>
      </c>
      <c r="O52" s="36">
        <f>I52*0.21</f>
        <v>0</v>
      </c>
      <c r="P52">
        <v>3</v>
      </c>
    </row>
    <row r="53" spans="1:16" x14ac:dyDescent="0.25">
      <c r="A53" s="30" t="s">
        <v>42</v>
      </c>
      <c r="B53" s="37"/>
      <c r="E53" s="38" t="s">
        <v>38</v>
      </c>
      <c r="J53" s="39"/>
    </row>
    <row r="54" spans="1:16" x14ac:dyDescent="0.25">
      <c r="A54" s="30" t="s">
        <v>43</v>
      </c>
      <c r="B54" s="37"/>
      <c r="E54" s="40" t="s">
        <v>253</v>
      </c>
      <c r="J54" s="39"/>
    </row>
    <row r="55" spans="1:16" ht="225" x14ac:dyDescent="0.25">
      <c r="A55" s="30" t="s">
        <v>45</v>
      </c>
      <c r="B55" s="37"/>
      <c r="E55" s="32" t="s">
        <v>254</v>
      </c>
      <c r="J55" s="39"/>
    </row>
    <row r="56" spans="1:16" ht="30" x14ac:dyDescent="0.25">
      <c r="A56" s="30" t="s">
        <v>36</v>
      </c>
      <c r="B56" s="30">
        <v>13</v>
      </c>
      <c r="C56" s="31" t="s">
        <v>87</v>
      </c>
      <c r="D56" s="30" t="s">
        <v>38</v>
      </c>
      <c r="E56" s="32" t="s">
        <v>88</v>
      </c>
      <c r="F56" s="33" t="s">
        <v>55</v>
      </c>
      <c r="G56" s="34">
        <v>9.9600000000000009</v>
      </c>
      <c r="H56" s="35">
        <v>0</v>
      </c>
      <c r="I56" s="35">
        <f>ROUND(G56*H56,P4)</f>
        <v>0</v>
      </c>
      <c r="J56" s="33" t="s">
        <v>41</v>
      </c>
      <c r="O56" s="36">
        <f>I56*0.21</f>
        <v>0</v>
      </c>
      <c r="P56">
        <v>3</v>
      </c>
    </row>
    <row r="57" spans="1:16" x14ac:dyDescent="0.25">
      <c r="A57" s="30" t="s">
        <v>42</v>
      </c>
      <c r="B57" s="37"/>
      <c r="E57" s="38" t="s">
        <v>38</v>
      </c>
      <c r="J57" s="39"/>
    </row>
    <row r="58" spans="1:16" ht="30" x14ac:dyDescent="0.25">
      <c r="A58" s="30" t="s">
        <v>43</v>
      </c>
      <c r="B58" s="37"/>
      <c r="E58" s="40" t="s">
        <v>255</v>
      </c>
      <c r="J58" s="39"/>
    </row>
    <row r="59" spans="1:16" ht="120" x14ac:dyDescent="0.25">
      <c r="A59" s="30" t="s">
        <v>45</v>
      </c>
      <c r="B59" s="37"/>
      <c r="E59" s="32" t="s">
        <v>90</v>
      </c>
      <c r="J59" s="39"/>
    </row>
    <row r="60" spans="1:16" ht="30" x14ac:dyDescent="0.25">
      <c r="A60" s="30" t="s">
        <v>36</v>
      </c>
      <c r="B60" s="169">
        <v>14</v>
      </c>
      <c r="C60" s="31" t="s">
        <v>91</v>
      </c>
      <c r="D60" s="30" t="s">
        <v>38</v>
      </c>
      <c r="E60" s="32" t="s">
        <v>92</v>
      </c>
      <c r="F60" s="33" t="s">
        <v>55</v>
      </c>
      <c r="G60" s="34">
        <v>0.99</v>
      </c>
      <c r="H60" s="35">
        <v>0</v>
      </c>
      <c r="I60" s="35">
        <f>ROUND(G60*H60,P4)</f>
        <v>0</v>
      </c>
      <c r="J60" s="33" t="s">
        <v>41</v>
      </c>
      <c r="O60" s="36">
        <f>I60*0.21</f>
        <v>0</v>
      </c>
      <c r="P60">
        <v>3</v>
      </c>
    </row>
    <row r="61" spans="1:16" x14ac:dyDescent="0.25">
      <c r="A61" s="30" t="s">
        <v>42</v>
      </c>
      <c r="B61" s="37"/>
      <c r="E61" s="38" t="s">
        <v>38</v>
      </c>
      <c r="J61" s="39"/>
    </row>
    <row r="62" spans="1:16" ht="30" x14ac:dyDescent="0.25">
      <c r="A62" s="30" t="s">
        <v>43</v>
      </c>
      <c r="B62" s="37"/>
      <c r="E62" s="40" t="s">
        <v>256</v>
      </c>
      <c r="J62" s="39"/>
    </row>
    <row r="63" spans="1:16" ht="150" x14ac:dyDescent="0.25">
      <c r="A63" s="30" t="s">
        <v>45</v>
      </c>
      <c r="B63" s="37"/>
      <c r="E63" s="32" t="s">
        <v>585</v>
      </c>
      <c r="J63" s="39"/>
    </row>
    <row r="64" spans="1:16" ht="30" x14ac:dyDescent="0.25">
      <c r="A64" s="30" t="s">
        <v>36</v>
      </c>
      <c r="B64" s="30">
        <v>15</v>
      </c>
      <c r="C64" s="31" t="s">
        <v>94</v>
      </c>
      <c r="D64" s="30" t="s">
        <v>38</v>
      </c>
      <c r="E64" s="32" t="s">
        <v>95</v>
      </c>
      <c r="F64" s="33" t="s">
        <v>55</v>
      </c>
      <c r="G64" s="34">
        <v>1350.44</v>
      </c>
      <c r="H64" s="35">
        <v>0</v>
      </c>
      <c r="I64" s="35">
        <f>ROUND(G64*H64,P4)</f>
        <v>0</v>
      </c>
      <c r="J64" s="33" t="s">
        <v>41</v>
      </c>
      <c r="O64" s="36">
        <f>I64*0.21</f>
        <v>0</v>
      </c>
      <c r="P64">
        <v>3</v>
      </c>
    </row>
    <row r="65" spans="1:16" x14ac:dyDescent="0.25">
      <c r="A65" s="30" t="s">
        <v>42</v>
      </c>
      <c r="B65" s="37"/>
      <c r="E65" s="38" t="s">
        <v>38</v>
      </c>
      <c r="J65" s="39"/>
    </row>
    <row r="66" spans="1:16" ht="60" x14ac:dyDescent="0.25">
      <c r="A66" s="30" t="s">
        <v>43</v>
      </c>
      <c r="B66" s="37"/>
      <c r="E66" s="40" t="s">
        <v>257</v>
      </c>
      <c r="J66" s="39"/>
    </row>
    <row r="67" spans="1:16" ht="120" x14ac:dyDescent="0.25">
      <c r="A67" s="30" t="s">
        <v>45</v>
      </c>
      <c r="B67" s="37"/>
      <c r="E67" s="32" t="s">
        <v>90</v>
      </c>
      <c r="J67" s="39"/>
    </row>
    <row r="68" spans="1:16" ht="30" x14ac:dyDescent="0.25">
      <c r="A68" s="30" t="s">
        <v>36</v>
      </c>
      <c r="B68" s="169">
        <v>16</v>
      </c>
      <c r="C68" s="31" t="s">
        <v>106</v>
      </c>
      <c r="D68" s="30" t="s">
        <v>38</v>
      </c>
      <c r="E68" s="32" t="s">
        <v>258</v>
      </c>
      <c r="F68" s="33" t="s">
        <v>99</v>
      </c>
      <c r="G68" s="34">
        <v>506</v>
      </c>
      <c r="H68" s="35">
        <v>0</v>
      </c>
      <c r="I68" s="35">
        <f>ROUND(G68*H68,P4)</f>
        <v>0</v>
      </c>
      <c r="J68" s="33" t="s">
        <v>41</v>
      </c>
      <c r="O68" s="36">
        <f>I68*0.21</f>
        <v>0</v>
      </c>
      <c r="P68">
        <v>3</v>
      </c>
    </row>
    <row r="69" spans="1:16" x14ac:dyDescent="0.25">
      <c r="A69" s="30" t="s">
        <v>42</v>
      </c>
      <c r="B69" s="37"/>
      <c r="E69" s="38" t="s">
        <v>38</v>
      </c>
      <c r="J69" s="39"/>
    </row>
    <row r="70" spans="1:16" x14ac:dyDescent="0.25">
      <c r="A70" s="30" t="s">
        <v>43</v>
      </c>
      <c r="B70" s="37"/>
      <c r="E70" s="40" t="s">
        <v>259</v>
      </c>
      <c r="J70" s="39"/>
    </row>
    <row r="71" spans="1:16" ht="135" x14ac:dyDescent="0.25">
      <c r="A71" s="30" t="s">
        <v>45</v>
      </c>
      <c r="B71" s="37"/>
      <c r="E71" s="32" t="s">
        <v>594</v>
      </c>
      <c r="J71" s="39"/>
    </row>
    <row r="72" spans="1:16" x14ac:dyDescent="0.25">
      <c r="A72" s="30" t="s">
        <v>36</v>
      </c>
      <c r="B72" s="30">
        <v>17</v>
      </c>
      <c r="C72" s="31" t="s">
        <v>260</v>
      </c>
      <c r="D72" s="30" t="s">
        <v>38</v>
      </c>
      <c r="E72" s="32" t="s">
        <v>261</v>
      </c>
      <c r="F72" s="33" t="s">
        <v>83</v>
      </c>
      <c r="G72" s="34">
        <v>734.66700000000003</v>
      </c>
      <c r="H72" s="35">
        <v>0</v>
      </c>
      <c r="I72" s="35">
        <f>ROUND(G72*H72,P4)</f>
        <v>0</v>
      </c>
      <c r="J72" s="33" t="s">
        <v>41</v>
      </c>
      <c r="O72" s="36">
        <f>I72*0.21</f>
        <v>0</v>
      </c>
      <c r="P72">
        <v>3</v>
      </c>
    </row>
    <row r="73" spans="1:16" x14ac:dyDescent="0.25">
      <c r="A73" s="30" t="s">
        <v>42</v>
      </c>
      <c r="B73" s="37"/>
      <c r="E73" s="38" t="s">
        <v>38</v>
      </c>
      <c r="J73" s="39"/>
    </row>
    <row r="74" spans="1:16" ht="30" x14ac:dyDescent="0.25">
      <c r="A74" s="30" t="s">
        <v>43</v>
      </c>
      <c r="B74" s="37"/>
      <c r="E74" s="40" t="s">
        <v>262</v>
      </c>
      <c r="J74" s="39"/>
    </row>
    <row r="75" spans="1:16" ht="120" x14ac:dyDescent="0.25">
      <c r="A75" s="30" t="s">
        <v>45</v>
      </c>
      <c r="B75" s="37"/>
      <c r="E75" s="32" t="s">
        <v>90</v>
      </c>
      <c r="J75" s="39"/>
    </row>
    <row r="76" spans="1:16" x14ac:dyDescent="0.25">
      <c r="A76" s="30" t="s">
        <v>36</v>
      </c>
      <c r="B76" s="30">
        <v>18</v>
      </c>
      <c r="C76" s="31" t="s">
        <v>263</v>
      </c>
      <c r="D76" s="30" t="s">
        <v>38</v>
      </c>
      <c r="E76" s="32" t="s">
        <v>264</v>
      </c>
      <c r="F76" s="33" t="s">
        <v>83</v>
      </c>
      <c r="G76" s="34">
        <v>734.66700000000003</v>
      </c>
      <c r="H76" s="35">
        <v>0</v>
      </c>
      <c r="I76" s="35">
        <f>ROUND(G76*H76,P4)</f>
        <v>0</v>
      </c>
      <c r="J76" s="33" t="s">
        <v>41</v>
      </c>
      <c r="O76" s="36">
        <f>I76*0.21</f>
        <v>0</v>
      </c>
      <c r="P76">
        <v>3</v>
      </c>
    </row>
    <row r="77" spans="1:16" x14ac:dyDescent="0.25">
      <c r="A77" s="30" t="s">
        <v>42</v>
      </c>
      <c r="B77" s="37"/>
      <c r="E77" s="38" t="s">
        <v>38</v>
      </c>
      <c r="J77" s="39"/>
    </row>
    <row r="78" spans="1:16" ht="30" x14ac:dyDescent="0.25">
      <c r="A78" s="30" t="s">
        <v>43</v>
      </c>
      <c r="B78" s="37"/>
      <c r="E78" s="40" t="s">
        <v>262</v>
      </c>
      <c r="J78" s="39"/>
    </row>
    <row r="79" spans="1:16" ht="120" x14ac:dyDescent="0.25">
      <c r="A79" s="30" t="s">
        <v>45</v>
      </c>
      <c r="B79" s="37"/>
      <c r="E79" s="32" t="s">
        <v>90</v>
      </c>
      <c r="J79" s="39"/>
    </row>
    <row r="80" spans="1:16" x14ac:dyDescent="0.25">
      <c r="A80" s="30" t="s">
        <v>36</v>
      </c>
      <c r="B80" s="30">
        <v>19</v>
      </c>
      <c r="C80" s="31" t="s">
        <v>265</v>
      </c>
      <c r="D80" s="30" t="s">
        <v>38</v>
      </c>
      <c r="E80" s="32" t="s">
        <v>266</v>
      </c>
      <c r="F80" s="33" t="s">
        <v>83</v>
      </c>
      <c r="G80" s="34">
        <v>734.66700000000003</v>
      </c>
      <c r="H80" s="35">
        <v>0</v>
      </c>
      <c r="I80" s="35">
        <f>ROUND(G80*H80,P4)</f>
        <v>0</v>
      </c>
      <c r="J80" s="33" t="s">
        <v>41</v>
      </c>
      <c r="O80" s="36">
        <f>I80*0.21</f>
        <v>0</v>
      </c>
      <c r="P80">
        <v>3</v>
      </c>
    </row>
    <row r="81" spans="1:16" x14ac:dyDescent="0.25">
      <c r="A81" s="30" t="s">
        <v>42</v>
      </c>
      <c r="B81" s="37"/>
      <c r="E81" s="38" t="s">
        <v>38</v>
      </c>
      <c r="J81" s="39"/>
    </row>
    <row r="82" spans="1:16" ht="30" x14ac:dyDescent="0.25">
      <c r="A82" s="30" t="s">
        <v>43</v>
      </c>
      <c r="B82" s="37"/>
      <c r="E82" s="40" t="s">
        <v>262</v>
      </c>
      <c r="J82" s="39"/>
    </row>
    <row r="83" spans="1:16" ht="120" x14ac:dyDescent="0.25">
      <c r="A83" s="30" t="s">
        <v>45</v>
      </c>
      <c r="B83" s="37"/>
      <c r="E83" s="32" t="s">
        <v>90</v>
      </c>
      <c r="J83" s="39"/>
    </row>
    <row r="84" spans="1:16" x14ac:dyDescent="0.25">
      <c r="A84" s="30" t="s">
        <v>36</v>
      </c>
      <c r="B84" s="30">
        <v>20</v>
      </c>
      <c r="C84" s="31" t="s">
        <v>109</v>
      </c>
      <c r="D84" s="30" t="s">
        <v>38</v>
      </c>
      <c r="E84" s="32" t="s">
        <v>110</v>
      </c>
      <c r="F84" s="33" t="s">
        <v>111</v>
      </c>
      <c r="G84" s="34">
        <v>300</v>
      </c>
      <c r="H84" s="35">
        <v>0</v>
      </c>
      <c r="I84" s="35">
        <f>ROUND(G84*H84,P4)</f>
        <v>0</v>
      </c>
      <c r="J84" s="33" t="s">
        <v>41</v>
      </c>
      <c r="O84" s="36">
        <f>I84*0.21</f>
        <v>0</v>
      </c>
      <c r="P84">
        <v>3</v>
      </c>
    </row>
    <row r="85" spans="1:16" x14ac:dyDescent="0.25">
      <c r="A85" s="30" t="s">
        <v>42</v>
      </c>
      <c r="B85" s="37"/>
      <c r="E85" s="38" t="s">
        <v>38</v>
      </c>
      <c r="J85" s="39"/>
    </row>
    <row r="86" spans="1:16" ht="30" x14ac:dyDescent="0.25">
      <c r="A86" s="30" t="s">
        <v>43</v>
      </c>
      <c r="B86" s="37"/>
      <c r="E86" s="40" t="s">
        <v>112</v>
      </c>
      <c r="J86" s="39"/>
    </row>
    <row r="87" spans="1:16" ht="120" x14ac:dyDescent="0.25">
      <c r="A87" s="30" t="s">
        <v>45</v>
      </c>
      <c r="B87" s="37"/>
      <c r="E87" s="32" t="s">
        <v>113</v>
      </c>
      <c r="J87" s="39"/>
    </row>
    <row r="88" spans="1:16" x14ac:dyDescent="0.25">
      <c r="A88" s="30" t="s">
        <v>36</v>
      </c>
      <c r="B88" s="30">
        <v>21</v>
      </c>
      <c r="C88" s="31" t="s">
        <v>114</v>
      </c>
      <c r="D88" s="30"/>
      <c r="E88" s="32" t="s">
        <v>116</v>
      </c>
      <c r="F88" s="33" t="s">
        <v>55</v>
      </c>
      <c r="G88" s="34">
        <v>1450.4</v>
      </c>
      <c r="H88" s="35">
        <v>0</v>
      </c>
      <c r="I88" s="35">
        <f>ROUND(G88*H88,P4)</f>
        <v>0</v>
      </c>
      <c r="J88" s="33" t="s">
        <v>41</v>
      </c>
      <c r="O88" s="36">
        <f>I88*0.21</f>
        <v>0</v>
      </c>
      <c r="P88">
        <v>3</v>
      </c>
    </row>
    <row r="89" spans="1:16" x14ac:dyDescent="0.25">
      <c r="A89" s="30" t="s">
        <v>42</v>
      </c>
      <c r="B89" s="37"/>
      <c r="E89" s="38" t="s">
        <v>38</v>
      </c>
      <c r="J89" s="39"/>
    </row>
    <row r="90" spans="1:16" ht="60" x14ac:dyDescent="0.25">
      <c r="A90" s="30" t="s">
        <v>43</v>
      </c>
      <c r="B90" s="37"/>
      <c r="E90" s="40" t="s">
        <v>267</v>
      </c>
      <c r="J90" s="39"/>
    </row>
    <row r="91" spans="1:16" ht="409.5" x14ac:dyDescent="0.25">
      <c r="A91" s="30" t="s">
        <v>45</v>
      </c>
      <c r="B91" s="37"/>
      <c r="E91" s="32" t="s">
        <v>118</v>
      </c>
      <c r="J91" s="39"/>
    </row>
    <row r="92" spans="1:16" x14ac:dyDescent="0.25">
      <c r="A92" s="30" t="s">
        <v>36</v>
      </c>
      <c r="B92" s="30">
        <v>22</v>
      </c>
      <c r="C92" s="31" t="s">
        <v>120</v>
      </c>
      <c r="D92" s="30" t="s">
        <v>121</v>
      </c>
      <c r="E92" s="32" t="s">
        <v>122</v>
      </c>
      <c r="F92" s="33" t="s">
        <v>55</v>
      </c>
      <c r="G92" s="34">
        <v>219.8</v>
      </c>
      <c r="H92" s="35">
        <v>0</v>
      </c>
      <c r="I92" s="35">
        <f>ROUND(G92*H92,P4)</f>
        <v>0</v>
      </c>
      <c r="J92" s="30"/>
      <c r="O92" s="36">
        <f>I92*0.21</f>
        <v>0</v>
      </c>
      <c r="P92">
        <v>3</v>
      </c>
    </row>
    <row r="93" spans="1:16" x14ac:dyDescent="0.25">
      <c r="A93" s="30" t="s">
        <v>42</v>
      </c>
      <c r="B93" s="37"/>
      <c r="E93" s="32" t="s">
        <v>123</v>
      </c>
      <c r="J93" s="39"/>
    </row>
    <row r="94" spans="1:16" ht="30" x14ac:dyDescent="0.25">
      <c r="A94" s="30" t="s">
        <v>43</v>
      </c>
      <c r="B94" s="37"/>
      <c r="E94" s="40" t="s">
        <v>124</v>
      </c>
      <c r="J94" s="39"/>
    </row>
    <row r="95" spans="1:16" ht="405" x14ac:dyDescent="0.25">
      <c r="A95" s="30" t="s">
        <v>45</v>
      </c>
      <c r="B95" s="37"/>
      <c r="E95" s="32" t="s">
        <v>268</v>
      </c>
      <c r="J95" s="39"/>
    </row>
    <row r="96" spans="1:16" x14ac:dyDescent="0.25">
      <c r="A96" s="30" t="s">
        <v>36</v>
      </c>
      <c r="B96" s="30">
        <v>23</v>
      </c>
      <c r="C96" s="31" t="s">
        <v>126</v>
      </c>
      <c r="D96" s="30" t="s">
        <v>81</v>
      </c>
      <c r="E96" s="32" t="s">
        <v>127</v>
      </c>
      <c r="F96" s="33" t="s">
        <v>55</v>
      </c>
      <c r="G96" s="34">
        <v>219.8</v>
      </c>
      <c r="H96" s="35">
        <v>0</v>
      </c>
      <c r="I96" s="35">
        <f>ROUND(G96*H96,P4)</f>
        <v>0</v>
      </c>
      <c r="J96" s="30"/>
      <c r="O96" s="36">
        <f>I96*0.21</f>
        <v>0</v>
      </c>
      <c r="P96">
        <v>3</v>
      </c>
    </row>
    <row r="97" spans="1:16" x14ac:dyDescent="0.25">
      <c r="A97" s="30" t="s">
        <v>42</v>
      </c>
      <c r="B97" s="37"/>
      <c r="E97" s="32" t="s">
        <v>128</v>
      </c>
      <c r="J97" s="39"/>
    </row>
    <row r="98" spans="1:16" ht="30" x14ac:dyDescent="0.25">
      <c r="A98" s="30" t="s">
        <v>43</v>
      </c>
      <c r="B98" s="37"/>
      <c r="E98" s="40" t="s">
        <v>129</v>
      </c>
      <c r="J98" s="39"/>
    </row>
    <row r="99" spans="1:16" ht="255" x14ac:dyDescent="0.25">
      <c r="A99" s="30" t="s">
        <v>45</v>
      </c>
      <c r="B99" s="37"/>
      <c r="E99" s="32" t="s">
        <v>269</v>
      </c>
      <c r="J99" s="39"/>
    </row>
    <row r="100" spans="1:16" x14ac:dyDescent="0.25">
      <c r="A100" s="30" t="s">
        <v>36</v>
      </c>
      <c r="B100" s="30">
        <v>24</v>
      </c>
      <c r="C100" s="31" t="s">
        <v>126</v>
      </c>
      <c r="D100" s="30" t="s">
        <v>131</v>
      </c>
      <c r="E100" s="32" t="s">
        <v>127</v>
      </c>
      <c r="F100" s="33" t="s">
        <v>55</v>
      </c>
      <c r="G100" s="34">
        <v>1450.4</v>
      </c>
      <c r="H100" s="35">
        <v>0</v>
      </c>
      <c r="I100" s="35">
        <f>ROUND(G100*H100,P4)</f>
        <v>0</v>
      </c>
      <c r="J100" s="30"/>
      <c r="O100" s="36">
        <f>I100*0.21</f>
        <v>0</v>
      </c>
      <c r="P100">
        <v>3</v>
      </c>
    </row>
    <row r="101" spans="1:16" x14ac:dyDescent="0.25">
      <c r="A101" s="30" t="s">
        <v>42</v>
      </c>
      <c r="B101" s="37"/>
      <c r="E101" s="32" t="s">
        <v>132</v>
      </c>
      <c r="J101" s="39"/>
    </row>
    <row r="102" spans="1:16" ht="30" x14ac:dyDescent="0.25">
      <c r="A102" s="30" t="s">
        <v>43</v>
      </c>
      <c r="B102" s="37"/>
      <c r="E102" s="40" t="s">
        <v>270</v>
      </c>
      <c r="J102" s="39"/>
    </row>
    <row r="103" spans="1:16" ht="255" x14ac:dyDescent="0.25">
      <c r="A103" s="30" t="s">
        <v>45</v>
      </c>
      <c r="B103" s="37"/>
      <c r="E103" s="32" t="s">
        <v>269</v>
      </c>
      <c r="J103" s="39"/>
    </row>
    <row r="104" spans="1:16" x14ac:dyDescent="0.25">
      <c r="A104" s="30" t="s">
        <v>36</v>
      </c>
      <c r="B104" s="30">
        <v>25</v>
      </c>
      <c r="C104" s="31" t="s">
        <v>134</v>
      </c>
      <c r="D104" s="30" t="s">
        <v>115</v>
      </c>
      <c r="E104" s="32" t="s">
        <v>135</v>
      </c>
      <c r="F104" s="33" t="s">
        <v>55</v>
      </c>
      <c r="G104" s="34">
        <v>1450.4</v>
      </c>
      <c r="H104" s="35">
        <v>0</v>
      </c>
      <c r="I104" s="35">
        <f>ROUND(G104*H104,P4)</f>
        <v>0</v>
      </c>
      <c r="J104" s="33" t="s">
        <v>136</v>
      </c>
      <c r="O104" s="36">
        <f>I104*0.21</f>
        <v>0</v>
      </c>
      <c r="P104">
        <v>3</v>
      </c>
    </row>
    <row r="105" spans="1:16" x14ac:dyDescent="0.25">
      <c r="A105" s="30" t="s">
        <v>42</v>
      </c>
      <c r="B105" s="37"/>
      <c r="E105" s="38" t="s">
        <v>38</v>
      </c>
      <c r="J105" s="39"/>
    </row>
    <row r="106" spans="1:16" ht="30" x14ac:dyDescent="0.25">
      <c r="A106" s="30" t="s">
        <v>43</v>
      </c>
      <c r="B106" s="37"/>
      <c r="E106" s="40" t="s">
        <v>271</v>
      </c>
      <c r="J106" s="39"/>
    </row>
    <row r="107" spans="1:16" ht="360" x14ac:dyDescent="0.25">
      <c r="A107" s="30" t="s">
        <v>45</v>
      </c>
      <c r="B107" s="37"/>
      <c r="E107" s="32" t="s">
        <v>138</v>
      </c>
      <c r="J107" s="39"/>
    </row>
    <row r="108" spans="1:16" x14ac:dyDescent="0.25">
      <c r="A108" s="30" t="s">
        <v>36</v>
      </c>
      <c r="B108" s="30">
        <v>26</v>
      </c>
      <c r="C108" s="31" t="s">
        <v>139</v>
      </c>
      <c r="D108" s="30" t="s">
        <v>38</v>
      </c>
      <c r="E108" s="32" t="s">
        <v>140</v>
      </c>
      <c r="F108" s="33" t="s">
        <v>83</v>
      </c>
      <c r="G108" s="34">
        <v>3534.8</v>
      </c>
      <c r="H108" s="35">
        <v>0</v>
      </c>
      <c r="I108" s="35">
        <f>ROUND(G108*H108,P4)</f>
        <v>0</v>
      </c>
      <c r="J108" s="33" t="s">
        <v>41</v>
      </c>
      <c r="O108" s="36">
        <f>I108*0.21</f>
        <v>0</v>
      </c>
      <c r="P108">
        <v>3</v>
      </c>
    </row>
    <row r="109" spans="1:16" x14ac:dyDescent="0.25">
      <c r="A109" s="30" t="s">
        <v>42</v>
      </c>
      <c r="B109" s="37"/>
      <c r="E109" s="32" t="s">
        <v>141</v>
      </c>
      <c r="J109" s="39"/>
    </row>
    <row r="110" spans="1:16" ht="75" x14ac:dyDescent="0.25">
      <c r="A110" s="30" t="s">
        <v>43</v>
      </c>
      <c r="B110" s="37"/>
      <c r="E110" s="40" t="s">
        <v>272</v>
      </c>
      <c r="J110" s="39"/>
    </row>
    <row r="111" spans="1:16" ht="30" x14ac:dyDescent="0.25">
      <c r="A111" s="30" t="s">
        <v>45</v>
      </c>
      <c r="B111" s="37"/>
      <c r="E111" s="32" t="s">
        <v>143</v>
      </c>
      <c r="J111" s="39"/>
    </row>
    <row r="112" spans="1:16" x14ac:dyDescent="0.25">
      <c r="A112" s="30" t="s">
        <v>36</v>
      </c>
      <c r="B112" s="30">
        <v>27</v>
      </c>
      <c r="C112" s="31" t="s">
        <v>144</v>
      </c>
      <c r="D112" s="30" t="s">
        <v>121</v>
      </c>
      <c r="E112" s="32" t="s">
        <v>145</v>
      </c>
      <c r="F112" s="33" t="s">
        <v>55</v>
      </c>
      <c r="G112" s="34">
        <v>219.8</v>
      </c>
      <c r="H112" s="35">
        <v>0</v>
      </c>
      <c r="I112" s="35">
        <f>ROUND(G112*H112,P4)</f>
        <v>0</v>
      </c>
      <c r="J112" s="30"/>
      <c r="O112" s="36">
        <f>I112*0.21</f>
        <v>0</v>
      </c>
      <c r="P112">
        <v>3</v>
      </c>
    </row>
    <row r="113" spans="1:16" x14ac:dyDescent="0.25">
      <c r="A113" s="30" t="s">
        <v>42</v>
      </c>
      <c r="B113" s="37"/>
      <c r="E113" s="32" t="s">
        <v>146</v>
      </c>
      <c r="J113" s="39"/>
    </row>
    <row r="114" spans="1:16" x14ac:dyDescent="0.25">
      <c r="A114" s="30" t="s">
        <v>43</v>
      </c>
      <c r="B114" s="37"/>
      <c r="E114" s="40" t="s">
        <v>273</v>
      </c>
      <c r="J114" s="39"/>
    </row>
    <row r="115" spans="1:16" ht="45" x14ac:dyDescent="0.25">
      <c r="A115" s="30" t="s">
        <v>45</v>
      </c>
      <c r="B115" s="37"/>
      <c r="E115" s="32" t="s">
        <v>274</v>
      </c>
      <c r="J115" s="39"/>
    </row>
    <row r="116" spans="1:16" x14ac:dyDescent="0.25">
      <c r="A116" s="30" t="s">
        <v>36</v>
      </c>
      <c r="B116" s="30">
        <v>28</v>
      </c>
      <c r="C116" s="31" t="s">
        <v>149</v>
      </c>
      <c r="D116" s="30" t="s">
        <v>38</v>
      </c>
      <c r="E116" s="32" t="s">
        <v>150</v>
      </c>
      <c r="F116" s="33" t="s">
        <v>83</v>
      </c>
      <c r="G116" s="34">
        <v>1099</v>
      </c>
      <c r="H116" s="35">
        <v>0</v>
      </c>
      <c r="I116" s="35">
        <f>ROUND(G116*H116,P4)</f>
        <v>0</v>
      </c>
      <c r="J116" s="33" t="s">
        <v>41</v>
      </c>
      <c r="O116" s="36">
        <f>I116*0.21</f>
        <v>0</v>
      </c>
      <c r="P116">
        <v>3</v>
      </c>
    </row>
    <row r="117" spans="1:16" x14ac:dyDescent="0.25">
      <c r="A117" s="30" t="s">
        <v>42</v>
      </c>
      <c r="B117" s="37"/>
      <c r="E117" s="38" t="s">
        <v>38</v>
      </c>
      <c r="J117" s="39"/>
    </row>
    <row r="118" spans="1:16" ht="30" x14ac:dyDescent="0.25">
      <c r="A118" s="30" t="s">
        <v>43</v>
      </c>
      <c r="B118" s="37"/>
      <c r="E118" s="40" t="s">
        <v>275</v>
      </c>
      <c r="J118" s="39"/>
    </row>
    <row r="119" spans="1:16" ht="30" x14ac:dyDescent="0.25">
      <c r="A119" s="30" t="s">
        <v>45</v>
      </c>
      <c r="B119" s="37"/>
      <c r="E119" s="32" t="s">
        <v>152</v>
      </c>
      <c r="J119" s="39"/>
    </row>
    <row r="120" spans="1:16" x14ac:dyDescent="0.25">
      <c r="A120" s="30" t="s">
        <v>36</v>
      </c>
      <c r="B120" s="30">
        <v>29</v>
      </c>
      <c r="C120" s="31" t="s">
        <v>153</v>
      </c>
      <c r="D120" s="30" t="s">
        <v>38</v>
      </c>
      <c r="E120" s="32" t="s">
        <v>154</v>
      </c>
      <c r="F120" s="33" t="s">
        <v>155</v>
      </c>
      <c r="G120" s="34">
        <v>4</v>
      </c>
      <c r="H120" s="35">
        <v>0</v>
      </c>
      <c r="I120" s="35">
        <f>ROUND(G120*H120,P4)</f>
        <v>0</v>
      </c>
      <c r="J120" s="33" t="s">
        <v>41</v>
      </c>
      <c r="O120" s="36">
        <f>I120*0.21</f>
        <v>0</v>
      </c>
      <c r="P120">
        <v>3</v>
      </c>
    </row>
    <row r="121" spans="1:16" x14ac:dyDescent="0.25">
      <c r="A121" s="30" t="s">
        <v>42</v>
      </c>
      <c r="B121" s="37"/>
      <c r="E121" s="38" t="s">
        <v>38</v>
      </c>
      <c r="J121" s="39"/>
    </row>
    <row r="122" spans="1:16" x14ac:dyDescent="0.25">
      <c r="A122" s="30" t="s">
        <v>43</v>
      </c>
      <c r="B122" s="37"/>
      <c r="E122" s="40" t="s">
        <v>276</v>
      </c>
      <c r="J122" s="39"/>
    </row>
    <row r="123" spans="1:16" ht="135" x14ac:dyDescent="0.25">
      <c r="A123" s="30" t="s">
        <v>45</v>
      </c>
      <c r="B123" s="37"/>
      <c r="E123" s="32" t="s">
        <v>157</v>
      </c>
      <c r="J123" s="39"/>
    </row>
    <row r="124" spans="1:16" x14ac:dyDescent="0.25">
      <c r="A124" s="24" t="s">
        <v>33</v>
      </c>
      <c r="B124" s="25"/>
      <c r="C124" s="26" t="s">
        <v>67</v>
      </c>
      <c r="D124" s="27"/>
      <c r="E124" s="24" t="s">
        <v>158</v>
      </c>
      <c r="F124" s="27"/>
      <c r="G124" s="27"/>
      <c r="H124" s="27"/>
      <c r="I124" s="28">
        <f>SUMIFS(I125:I136,A125:A136,"P")</f>
        <v>0</v>
      </c>
      <c r="J124" s="29"/>
    </row>
    <row r="125" spans="1:16" x14ac:dyDescent="0.25">
      <c r="A125" s="30" t="s">
        <v>36</v>
      </c>
      <c r="B125" s="30">
        <v>30</v>
      </c>
      <c r="C125" s="31" t="s">
        <v>159</v>
      </c>
      <c r="D125" s="30" t="s">
        <v>38</v>
      </c>
      <c r="E125" s="32" t="s">
        <v>160</v>
      </c>
      <c r="F125" s="33" t="s">
        <v>83</v>
      </c>
      <c r="G125" s="34">
        <v>417.38</v>
      </c>
      <c r="H125" s="35">
        <v>0</v>
      </c>
      <c r="I125" s="35">
        <f>ROUND(G125*H125,P4)</f>
        <v>0</v>
      </c>
      <c r="J125" s="33" t="s">
        <v>41</v>
      </c>
      <c r="O125" s="36">
        <f>I125*0.21</f>
        <v>0</v>
      </c>
      <c r="P125">
        <v>3</v>
      </c>
    </row>
    <row r="126" spans="1:16" x14ac:dyDescent="0.25">
      <c r="A126" s="30" t="s">
        <v>42</v>
      </c>
      <c r="B126" s="37"/>
      <c r="E126" s="38" t="s">
        <v>38</v>
      </c>
      <c r="J126" s="39"/>
    </row>
    <row r="127" spans="1:16" x14ac:dyDescent="0.25">
      <c r="A127" s="30" t="s">
        <v>43</v>
      </c>
      <c r="B127" s="37"/>
      <c r="E127" s="40" t="s">
        <v>277</v>
      </c>
      <c r="J127" s="39"/>
    </row>
    <row r="128" spans="1:16" ht="105" x14ac:dyDescent="0.25">
      <c r="A128" s="30" t="s">
        <v>45</v>
      </c>
      <c r="B128" s="37"/>
      <c r="E128" s="32" t="s">
        <v>162</v>
      </c>
      <c r="J128" s="39"/>
    </row>
    <row r="129" spans="1:16" x14ac:dyDescent="0.25">
      <c r="A129" s="30" t="s">
        <v>36</v>
      </c>
      <c r="B129" s="169">
        <v>31</v>
      </c>
      <c r="C129" s="31" t="s">
        <v>163</v>
      </c>
      <c r="D129" s="30" t="s">
        <v>38</v>
      </c>
      <c r="E129" s="32" t="s">
        <v>164</v>
      </c>
      <c r="F129" s="33" t="s">
        <v>99</v>
      </c>
      <c r="G129" s="34">
        <v>780</v>
      </c>
      <c r="H129" s="35">
        <v>0</v>
      </c>
      <c r="I129" s="35">
        <f>ROUND(G129*H129,P4)</f>
        <v>0</v>
      </c>
      <c r="J129" s="33" t="s">
        <v>41</v>
      </c>
      <c r="O129" s="36">
        <f>I129*0.21</f>
        <v>0</v>
      </c>
      <c r="P129">
        <v>3</v>
      </c>
    </row>
    <row r="130" spans="1:16" ht="60" x14ac:dyDescent="0.25">
      <c r="A130" s="30" t="s">
        <v>42</v>
      </c>
      <c r="B130" s="37"/>
      <c r="E130" s="172" t="s">
        <v>607</v>
      </c>
      <c r="J130" s="39"/>
    </row>
    <row r="131" spans="1:16" x14ac:dyDescent="0.25">
      <c r="A131" s="30" t="s">
        <v>43</v>
      </c>
      <c r="B131" s="37"/>
      <c r="E131" s="40" t="s">
        <v>278</v>
      </c>
      <c r="J131" s="39"/>
    </row>
    <row r="132" spans="1:16" ht="195" x14ac:dyDescent="0.25">
      <c r="A132" s="30" t="s">
        <v>45</v>
      </c>
      <c r="B132" s="37"/>
      <c r="E132" s="32" t="s">
        <v>279</v>
      </c>
      <c r="J132" s="39"/>
    </row>
    <row r="133" spans="1:16" x14ac:dyDescent="0.25">
      <c r="A133" s="30" t="s">
        <v>36</v>
      </c>
      <c r="B133" s="30">
        <v>32</v>
      </c>
      <c r="C133" s="31" t="s">
        <v>167</v>
      </c>
      <c r="D133" s="30" t="s">
        <v>38</v>
      </c>
      <c r="E133" s="32" t="s">
        <v>168</v>
      </c>
      <c r="F133" s="33" t="s">
        <v>83</v>
      </c>
      <c r="G133" s="34">
        <v>2718.9</v>
      </c>
      <c r="H133" s="35">
        <v>0</v>
      </c>
      <c r="I133" s="35">
        <f>ROUND(G133*H133,P4)</f>
        <v>0</v>
      </c>
      <c r="J133" s="33" t="s">
        <v>41</v>
      </c>
      <c r="O133" s="36">
        <f>I133*0.21</f>
        <v>0</v>
      </c>
      <c r="P133">
        <v>3</v>
      </c>
    </row>
    <row r="134" spans="1:16" x14ac:dyDescent="0.25">
      <c r="A134" s="30" t="s">
        <v>42</v>
      </c>
      <c r="B134" s="37"/>
      <c r="E134" s="38" t="s">
        <v>38</v>
      </c>
      <c r="J134" s="39"/>
    </row>
    <row r="135" spans="1:16" ht="30" x14ac:dyDescent="0.25">
      <c r="A135" s="30" t="s">
        <v>43</v>
      </c>
      <c r="B135" s="37"/>
      <c r="E135" s="40" t="s">
        <v>280</v>
      </c>
      <c r="J135" s="39"/>
    </row>
    <row r="136" spans="1:16" ht="150" x14ac:dyDescent="0.25">
      <c r="A136" s="30" t="s">
        <v>45</v>
      </c>
      <c r="B136" s="37"/>
      <c r="E136" s="32" t="s">
        <v>170</v>
      </c>
      <c r="J136" s="39"/>
    </row>
    <row r="137" spans="1:16" x14ac:dyDescent="0.25">
      <c r="A137" s="24" t="s">
        <v>33</v>
      </c>
      <c r="B137" s="25"/>
      <c r="C137" s="26" t="s">
        <v>171</v>
      </c>
      <c r="D137" s="27"/>
      <c r="E137" s="24" t="s">
        <v>172</v>
      </c>
      <c r="F137" s="27"/>
      <c r="G137" s="27"/>
      <c r="H137" s="27"/>
      <c r="I137" s="28">
        <f>SUMIFS(I138:I209,A138:A209,"P")</f>
        <v>0</v>
      </c>
      <c r="J137" s="29"/>
    </row>
    <row r="138" spans="1:16" x14ac:dyDescent="0.25">
      <c r="A138" s="30" t="s">
        <v>36</v>
      </c>
      <c r="B138" s="30">
        <v>33</v>
      </c>
      <c r="C138" s="31" t="s">
        <v>173</v>
      </c>
      <c r="D138" s="30" t="s">
        <v>38</v>
      </c>
      <c r="E138" s="32" t="s">
        <v>174</v>
      </c>
      <c r="F138" s="33" t="s">
        <v>83</v>
      </c>
      <c r="G138" s="34">
        <v>195</v>
      </c>
      <c r="H138" s="35">
        <v>0</v>
      </c>
      <c r="I138" s="35">
        <f>ROUND(G138*H138,P4)</f>
        <v>0</v>
      </c>
      <c r="J138" s="33" t="s">
        <v>41</v>
      </c>
      <c r="O138" s="36">
        <f>I138*0.21</f>
        <v>0</v>
      </c>
      <c r="P138">
        <v>3</v>
      </c>
    </row>
    <row r="139" spans="1:16" x14ac:dyDescent="0.25">
      <c r="A139" s="30" t="s">
        <v>42</v>
      </c>
      <c r="B139" s="37"/>
      <c r="E139" s="38" t="s">
        <v>38</v>
      </c>
      <c r="J139" s="39"/>
    </row>
    <row r="140" spans="1:16" ht="30" x14ac:dyDescent="0.25">
      <c r="A140" s="30" t="s">
        <v>43</v>
      </c>
      <c r="B140" s="37"/>
      <c r="E140" s="40" t="s">
        <v>281</v>
      </c>
      <c r="J140" s="39"/>
    </row>
    <row r="141" spans="1:16" ht="90" x14ac:dyDescent="0.25">
      <c r="A141" s="30" t="s">
        <v>45</v>
      </c>
      <c r="B141" s="37"/>
      <c r="E141" s="32" t="s">
        <v>176</v>
      </c>
      <c r="J141" s="39"/>
    </row>
    <row r="142" spans="1:16" x14ac:dyDescent="0.25">
      <c r="A142" s="30" t="s">
        <v>36</v>
      </c>
      <c r="B142" s="30">
        <v>34</v>
      </c>
      <c r="C142" s="31" t="s">
        <v>177</v>
      </c>
      <c r="D142" s="30" t="s">
        <v>38</v>
      </c>
      <c r="E142" s="32" t="s">
        <v>178</v>
      </c>
      <c r="F142" s="33" t="s">
        <v>83</v>
      </c>
      <c r="G142" s="34">
        <v>195</v>
      </c>
      <c r="H142" s="35">
        <v>0</v>
      </c>
      <c r="I142" s="35">
        <f>ROUND(G142*H142,P4)</f>
        <v>0</v>
      </c>
      <c r="J142" s="33" t="s">
        <v>41</v>
      </c>
      <c r="O142" s="36">
        <f>I142*0.21</f>
        <v>0</v>
      </c>
      <c r="P142">
        <v>3</v>
      </c>
    </row>
    <row r="143" spans="1:16" x14ac:dyDescent="0.25">
      <c r="A143" s="30" t="s">
        <v>42</v>
      </c>
      <c r="B143" s="37"/>
      <c r="E143" s="38" t="s">
        <v>38</v>
      </c>
      <c r="J143" s="39"/>
    </row>
    <row r="144" spans="1:16" ht="30" x14ac:dyDescent="0.25">
      <c r="A144" s="30" t="s">
        <v>43</v>
      </c>
      <c r="B144" s="37"/>
      <c r="E144" s="40" t="s">
        <v>282</v>
      </c>
      <c r="J144" s="39"/>
    </row>
    <row r="145" spans="1:16" ht="90" x14ac:dyDescent="0.25">
      <c r="A145" s="30" t="s">
        <v>45</v>
      </c>
      <c r="B145" s="37"/>
      <c r="E145" s="32" t="s">
        <v>176</v>
      </c>
      <c r="J145" s="39"/>
    </row>
    <row r="146" spans="1:16" x14ac:dyDescent="0.25">
      <c r="A146" s="30" t="s">
        <v>36</v>
      </c>
      <c r="B146" s="30">
        <v>35</v>
      </c>
      <c r="C146" s="31" t="s">
        <v>180</v>
      </c>
      <c r="D146" s="30" t="s">
        <v>38</v>
      </c>
      <c r="E146" s="32" t="s">
        <v>181</v>
      </c>
      <c r="F146" s="33" t="s">
        <v>83</v>
      </c>
      <c r="G146" s="34">
        <v>3144.8</v>
      </c>
      <c r="H146" s="35">
        <v>0</v>
      </c>
      <c r="I146" s="35">
        <f>ROUND(G146*H146,P4)</f>
        <v>0</v>
      </c>
      <c r="J146" s="33" t="s">
        <v>41</v>
      </c>
      <c r="O146" s="36">
        <f>I146*0.21</f>
        <v>0</v>
      </c>
      <c r="P146">
        <v>3</v>
      </c>
    </row>
    <row r="147" spans="1:16" x14ac:dyDescent="0.25">
      <c r="A147" s="30" t="s">
        <v>42</v>
      </c>
      <c r="B147" s="37"/>
      <c r="E147" s="38" t="s">
        <v>38</v>
      </c>
      <c r="J147" s="39"/>
    </row>
    <row r="148" spans="1:16" ht="60" x14ac:dyDescent="0.25">
      <c r="A148" s="30" t="s">
        <v>43</v>
      </c>
      <c r="B148" s="37"/>
      <c r="E148" s="40" t="s">
        <v>283</v>
      </c>
      <c r="J148" s="39"/>
    </row>
    <row r="149" spans="1:16" ht="90" x14ac:dyDescent="0.25">
      <c r="A149" s="30" t="s">
        <v>45</v>
      </c>
      <c r="B149" s="37"/>
      <c r="E149" s="32" t="s">
        <v>176</v>
      </c>
      <c r="J149" s="39"/>
    </row>
    <row r="150" spans="1:16" x14ac:dyDescent="0.25">
      <c r="A150" s="30" t="s">
        <v>36</v>
      </c>
      <c r="B150" s="30">
        <v>36</v>
      </c>
      <c r="C150" s="31" t="s">
        <v>183</v>
      </c>
      <c r="D150" s="30" t="s">
        <v>38</v>
      </c>
      <c r="E150" s="32" t="s">
        <v>184</v>
      </c>
      <c r="F150" s="33" t="s">
        <v>83</v>
      </c>
      <c r="G150" s="34">
        <v>2535.9</v>
      </c>
      <c r="H150" s="35">
        <v>0</v>
      </c>
      <c r="I150" s="35">
        <f>ROUND(G150*H150,P4)</f>
        <v>0</v>
      </c>
      <c r="J150" s="33" t="s">
        <v>41</v>
      </c>
      <c r="O150" s="36">
        <f>I150*0.21</f>
        <v>0</v>
      </c>
      <c r="P150">
        <v>3</v>
      </c>
    </row>
    <row r="151" spans="1:16" x14ac:dyDescent="0.25">
      <c r="A151" s="30" t="s">
        <v>42</v>
      </c>
      <c r="B151" s="37"/>
      <c r="E151" s="32" t="s">
        <v>185</v>
      </c>
      <c r="J151" s="39"/>
    </row>
    <row r="152" spans="1:16" ht="30" x14ac:dyDescent="0.25">
      <c r="A152" s="30" t="s">
        <v>43</v>
      </c>
      <c r="B152" s="37"/>
      <c r="E152" s="40" t="s">
        <v>284</v>
      </c>
      <c r="J152" s="39"/>
    </row>
    <row r="153" spans="1:16" ht="60" x14ac:dyDescent="0.25">
      <c r="A153" s="30" t="s">
        <v>45</v>
      </c>
      <c r="B153" s="37"/>
      <c r="E153" s="32" t="s">
        <v>285</v>
      </c>
      <c r="J153" s="39"/>
    </row>
    <row r="154" spans="1:16" x14ac:dyDescent="0.25">
      <c r="A154" s="30" t="s">
        <v>36</v>
      </c>
      <c r="B154" s="30">
        <v>37</v>
      </c>
      <c r="C154" s="31" t="s">
        <v>188</v>
      </c>
      <c r="D154" s="30" t="s">
        <v>38</v>
      </c>
      <c r="E154" s="32" t="s">
        <v>189</v>
      </c>
      <c r="F154" s="33" t="s">
        <v>83</v>
      </c>
      <c r="G154" s="34">
        <v>389.1</v>
      </c>
      <c r="H154" s="35">
        <v>0</v>
      </c>
      <c r="I154" s="35">
        <f>ROUND(G154*H154,P4)</f>
        <v>0</v>
      </c>
      <c r="J154" s="33" t="s">
        <v>41</v>
      </c>
      <c r="O154" s="36">
        <f>I154*0.21</f>
        <v>0</v>
      </c>
      <c r="P154">
        <v>3</v>
      </c>
    </row>
    <row r="155" spans="1:16" x14ac:dyDescent="0.25">
      <c r="A155" s="30" t="s">
        <v>42</v>
      </c>
      <c r="B155" s="37"/>
      <c r="E155" s="38" t="s">
        <v>38</v>
      </c>
      <c r="J155" s="39"/>
    </row>
    <row r="156" spans="1:16" ht="45" x14ac:dyDescent="0.25">
      <c r="A156" s="30" t="s">
        <v>43</v>
      </c>
      <c r="B156" s="37"/>
      <c r="E156" s="40" t="s">
        <v>286</v>
      </c>
      <c r="J156" s="39"/>
    </row>
    <row r="157" spans="1:16" ht="90" x14ac:dyDescent="0.25">
      <c r="A157" s="30" t="s">
        <v>45</v>
      </c>
      <c r="B157" s="37"/>
      <c r="E157" s="32" t="s">
        <v>176</v>
      </c>
      <c r="J157" s="39"/>
    </row>
    <row r="158" spans="1:16" x14ac:dyDescent="0.25">
      <c r="A158" s="30" t="s">
        <v>36</v>
      </c>
      <c r="B158" s="30">
        <v>38</v>
      </c>
      <c r="C158" s="31" t="s">
        <v>287</v>
      </c>
      <c r="D158" s="30" t="s">
        <v>38</v>
      </c>
      <c r="E158" s="32" t="s">
        <v>288</v>
      </c>
      <c r="F158" s="33" t="s">
        <v>83</v>
      </c>
      <c r="G158" s="34">
        <v>2302.5</v>
      </c>
      <c r="H158" s="35">
        <v>0</v>
      </c>
      <c r="I158" s="35">
        <f>ROUND(G158*H158,P4)</f>
        <v>0</v>
      </c>
      <c r="J158" s="33" t="s">
        <v>41</v>
      </c>
      <c r="O158" s="36">
        <f>I158*0.21</f>
        <v>0</v>
      </c>
      <c r="P158">
        <v>3</v>
      </c>
    </row>
    <row r="159" spans="1:16" x14ac:dyDescent="0.25">
      <c r="A159" s="30" t="s">
        <v>42</v>
      </c>
      <c r="B159" s="37"/>
      <c r="E159" s="38" t="s">
        <v>38</v>
      </c>
      <c r="J159" s="39"/>
    </row>
    <row r="160" spans="1:16" ht="30" x14ac:dyDescent="0.25">
      <c r="A160" s="30" t="s">
        <v>43</v>
      </c>
      <c r="B160" s="37"/>
      <c r="E160" s="40" t="s">
        <v>289</v>
      </c>
      <c r="J160" s="39"/>
    </row>
    <row r="161" spans="1:16" ht="120" x14ac:dyDescent="0.25">
      <c r="A161" s="30" t="s">
        <v>45</v>
      </c>
      <c r="B161" s="37"/>
      <c r="E161" s="32" t="s">
        <v>290</v>
      </c>
      <c r="J161" s="39"/>
    </row>
    <row r="162" spans="1:16" x14ac:dyDescent="0.25">
      <c r="A162" s="30" t="s">
        <v>36</v>
      </c>
      <c r="B162" s="30">
        <v>39</v>
      </c>
      <c r="C162" s="31" t="s">
        <v>291</v>
      </c>
      <c r="D162" s="30" t="s">
        <v>38</v>
      </c>
      <c r="E162" s="32" t="s">
        <v>292</v>
      </c>
      <c r="F162" s="33" t="s">
        <v>83</v>
      </c>
      <c r="G162" s="34">
        <v>2302.5</v>
      </c>
      <c r="H162" s="35">
        <v>0</v>
      </c>
      <c r="I162" s="35">
        <f>ROUND(G162*H162,P4)</f>
        <v>0</v>
      </c>
      <c r="J162" s="33" t="s">
        <v>41</v>
      </c>
      <c r="O162" s="36">
        <f>I162*0.21</f>
        <v>0</v>
      </c>
      <c r="P162">
        <v>3</v>
      </c>
    </row>
    <row r="163" spans="1:16" x14ac:dyDescent="0.25">
      <c r="A163" s="30" t="s">
        <v>42</v>
      </c>
      <c r="B163" s="37"/>
      <c r="E163" s="32" t="s">
        <v>293</v>
      </c>
      <c r="J163" s="39"/>
    </row>
    <row r="164" spans="1:16" ht="30" x14ac:dyDescent="0.25">
      <c r="A164" s="30" t="s">
        <v>43</v>
      </c>
      <c r="B164" s="37"/>
      <c r="E164" s="40" t="s">
        <v>294</v>
      </c>
      <c r="J164" s="39"/>
    </row>
    <row r="165" spans="1:16" ht="75" x14ac:dyDescent="0.25">
      <c r="A165" s="30" t="s">
        <v>45</v>
      </c>
      <c r="B165" s="37"/>
      <c r="E165" s="32" t="s">
        <v>295</v>
      </c>
      <c r="J165" s="39"/>
    </row>
    <row r="166" spans="1:16" x14ac:dyDescent="0.25">
      <c r="A166" s="30" t="s">
        <v>36</v>
      </c>
      <c r="B166" s="30">
        <v>40</v>
      </c>
      <c r="C166" s="31" t="s">
        <v>296</v>
      </c>
      <c r="D166" s="30" t="s">
        <v>38</v>
      </c>
      <c r="E166" s="32" t="s">
        <v>297</v>
      </c>
      <c r="F166" s="33" t="s">
        <v>83</v>
      </c>
      <c r="G166" s="34">
        <v>2302.5</v>
      </c>
      <c r="H166" s="35">
        <v>0</v>
      </c>
      <c r="I166" s="35">
        <f>ROUND(G166*H166,P4)</f>
        <v>0</v>
      </c>
      <c r="J166" s="33" t="s">
        <v>41</v>
      </c>
      <c r="O166" s="36">
        <f>I166*0.21</f>
        <v>0</v>
      </c>
      <c r="P166">
        <v>3</v>
      </c>
    </row>
    <row r="167" spans="1:16" x14ac:dyDescent="0.25">
      <c r="A167" s="30" t="s">
        <v>42</v>
      </c>
      <c r="B167" s="37"/>
      <c r="E167" s="38" t="s">
        <v>38</v>
      </c>
      <c r="J167" s="39"/>
    </row>
    <row r="168" spans="1:16" ht="30" x14ac:dyDescent="0.25">
      <c r="A168" s="30" t="s">
        <v>43</v>
      </c>
      <c r="B168" s="37"/>
      <c r="E168" s="40" t="s">
        <v>298</v>
      </c>
      <c r="J168" s="39"/>
    </row>
    <row r="169" spans="1:16" ht="165" x14ac:dyDescent="0.25">
      <c r="A169" s="30" t="s">
        <v>45</v>
      </c>
      <c r="B169" s="37"/>
      <c r="E169" s="32" t="s">
        <v>299</v>
      </c>
      <c r="J169" s="39"/>
    </row>
    <row r="170" spans="1:16" x14ac:dyDescent="0.25">
      <c r="A170" s="30" t="s">
        <v>36</v>
      </c>
      <c r="B170" s="30">
        <v>41</v>
      </c>
      <c r="C170" s="31" t="s">
        <v>300</v>
      </c>
      <c r="D170" s="30" t="s">
        <v>38</v>
      </c>
      <c r="E170" s="32" t="s">
        <v>301</v>
      </c>
      <c r="F170" s="33" t="s">
        <v>83</v>
      </c>
      <c r="G170" s="34">
        <v>2302.5</v>
      </c>
      <c r="H170" s="35">
        <v>0</v>
      </c>
      <c r="I170" s="35">
        <f>ROUND(G170*H170,P4)</f>
        <v>0</v>
      </c>
      <c r="J170" s="33" t="s">
        <v>41</v>
      </c>
      <c r="O170" s="36">
        <f>I170*0.21</f>
        <v>0</v>
      </c>
      <c r="P170">
        <v>3</v>
      </c>
    </row>
    <row r="171" spans="1:16" x14ac:dyDescent="0.25">
      <c r="A171" s="30" t="s">
        <v>42</v>
      </c>
      <c r="B171" s="37"/>
      <c r="E171" s="38" t="s">
        <v>38</v>
      </c>
      <c r="J171" s="39"/>
    </row>
    <row r="172" spans="1:16" ht="30" x14ac:dyDescent="0.25">
      <c r="A172" s="30" t="s">
        <v>43</v>
      </c>
      <c r="B172" s="37"/>
      <c r="E172" s="40" t="s">
        <v>289</v>
      </c>
      <c r="J172" s="39"/>
    </row>
    <row r="173" spans="1:16" ht="195" x14ac:dyDescent="0.25">
      <c r="A173" s="30" t="s">
        <v>45</v>
      </c>
      <c r="B173" s="37"/>
      <c r="E173" s="32" t="s">
        <v>302</v>
      </c>
      <c r="J173" s="39"/>
    </row>
    <row r="174" spans="1:16" ht="30" x14ac:dyDescent="0.25">
      <c r="A174" s="30" t="s">
        <v>36</v>
      </c>
      <c r="B174" s="169">
        <v>42</v>
      </c>
      <c r="C174" s="31" t="s">
        <v>194</v>
      </c>
      <c r="D174" s="30" t="s">
        <v>38</v>
      </c>
      <c r="E174" s="32" t="s">
        <v>595</v>
      </c>
      <c r="F174" s="33" t="s">
        <v>83</v>
      </c>
      <c r="G174" s="34">
        <v>2</v>
      </c>
      <c r="H174" s="35">
        <v>0</v>
      </c>
      <c r="I174" s="35">
        <f>ROUND(G174*H174,P4)</f>
        <v>0</v>
      </c>
      <c r="J174" s="33" t="s">
        <v>41</v>
      </c>
      <c r="O174" s="36">
        <f>I174*0.21</f>
        <v>0</v>
      </c>
      <c r="P174">
        <v>3</v>
      </c>
    </row>
    <row r="175" spans="1:16" x14ac:dyDescent="0.25">
      <c r="A175" s="30" t="s">
        <v>42</v>
      </c>
      <c r="B175" s="37"/>
      <c r="E175" s="38" t="s">
        <v>38</v>
      </c>
      <c r="J175" s="39"/>
    </row>
    <row r="176" spans="1:16" ht="30" x14ac:dyDescent="0.25">
      <c r="A176" s="30" t="s">
        <v>43</v>
      </c>
      <c r="B176" s="37"/>
      <c r="E176" s="40" t="s">
        <v>303</v>
      </c>
      <c r="J176" s="39"/>
    </row>
    <row r="177" spans="1:16" ht="225" x14ac:dyDescent="0.25">
      <c r="A177" s="30" t="s">
        <v>45</v>
      </c>
      <c r="B177" s="37"/>
      <c r="E177" s="32" t="s">
        <v>193</v>
      </c>
      <c r="J177" s="39"/>
    </row>
    <row r="178" spans="1:16" ht="30" x14ac:dyDescent="0.25">
      <c r="A178" s="30" t="s">
        <v>36</v>
      </c>
      <c r="B178" s="169">
        <v>43</v>
      </c>
      <c r="C178" s="31" t="s">
        <v>196</v>
      </c>
      <c r="D178" s="30" t="s">
        <v>38</v>
      </c>
      <c r="E178" s="32" t="s">
        <v>596</v>
      </c>
      <c r="F178" s="33" t="s">
        <v>83</v>
      </c>
      <c r="G178" s="34">
        <v>1</v>
      </c>
      <c r="H178" s="35">
        <v>0</v>
      </c>
      <c r="I178" s="35">
        <f>ROUND(G178*H178,P4)</f>
        <v>0</v>
      </c>
      <c r="J178" s="33" t="s">
        <v>41</v>
      </c>
      <c r="O178" s="36">
        <f>I178*0.21</f>
        <v>0</v>
      </c>
      <c r="P178">
        <v>3</v>
      </c>
    </row>
    <row r="179" spans="1:16" x14ac:dyDescent="0.25">
      <c r="A179" s="30" t="s">
        <v>42</v>
      </c>
      <c r="B179" s="37"/>
      <c r="E179" s="38" t="s">
        <v>38</v>
      </c>
      <c r="J179" s="39"/>
    </row>
    <row r="180" spans="1:16" ht="30" x14ac:dyDescent="0.25">
      <c r="A180" s="30" t="s">
        <v>43</v>
      </c>
      <c r="B180" s="37"/>
      <c r="E180" s="40" t="s">
        <v>304</v>
      </c>
      <c r="J180" s="39"/>
    </row>
    <row r="181" spans="1:16" ht="225" x14ac:dyDescent="0.25">
      <c r="A181" s="30" t="s">
        <v>45</v>
      </c>
      <c r="B181" s="37"/>
      <c r="E181" s="32" t="s">
        <v>193</v>
      </c>
      <c r="J181" s="39"/>
    </row>
    <row r="182" spans="1:16" ht="30" x14ac:dyDescent="0.25">
      <c r="A182" s="30" t="s">
        <v>36</v>
      </c>
      <c r="B182" s="169">
        <v>44</v>
      </c>
      <c r="C182" s="31" t="s">
        <v>305</v>
      </c>
      <c r="D182" s="30"/>
      <c r="E182" s="32" t="s">
        <v>597</v>
      </c>
      <c r="F182" s="33" t="s">
        <v>83</v>
      </c>
      <c r="G182" s="171">
        <v>612.9</v>
      </c>
      <c r="H182" s="35">
        <v>0</v>
      </c>
      <c r="I182" s="35">
        <f>ROUND(G182*H182,P4)</f>
        <v>0</v>
      </c>
      <c r="J182" s="33" t="s">
        <v>41</v>
      </c>
      <c r="O182" s="36">
        <f>I182*0.21</f>
        <v>0</v>
      </c>
      <c r="P182">
        <v>3</v>
      </c>
    </row>
    <row r="183" spans="1:16" x14ac:dyDescent="0.25">
      <c r="A183" s="30" t="s">
        <v>42</v>
      </c>
      <c r="B183" s="37"/>
      <c r="E183" s="38" t="s">
        <v>38</v>
      </c>
      <c r="J183" s="39"/>
    </row>
    <row r="184" spans="1:16" ht="30" x14ac:dyDescent="0.25">
      <c r="A184" s="30" t="s">
        <v>43</v>
      </c>
      <c r="B184" s="37"/>
      <c r="E184" s="177" t="s">
        <v>611</v>
      </c>
      <c r="J184" s="39"/>
    </row>
    <row r="185" spans="1:16" ht="225" x14ac:dyDescent="0.25">
      <c r="A185" s="30" t="s">
        <v>45</v>
      </c>
      <c r="B185" s="37"/>
      <c r="E185" s="32" t="s">
        <v>193</v>
      </c>
      <c r="J185" s="39"/>
    </row>
    <row r="186" spans="1:16" ht="30" x14ac:dyDescent="0.25">
      <c r="A186" s="30" t="s">
        <v>36</v>
      </c>
      <c r="B186" s="173" t="s">
        <v>608</v>
      </c>
      <c r="C186" s="174" t="s">
        <v>305</v>
      </c>
      <c r="D186" s="175" t="s">
        <v>78</v>
      </c>
      <c r="E186" s="172" t="s">
        <v>609</v>
      </c>
      <c r="F186" s="176" t="s">
        <v>83</v>
      </c>
      <c r="G186" s="171">
        <v>8</v>
      </c>
      <c r="H186" s="35">
        <v>0</v>
      </c>
      <c r="I186" s="35">
        <f>ROUND(G186*H186,P4)</f>
        <v>0</v>
      </c>
      <c r="J186" s="30"/>
      <c r="O186" s="36">
        <f>I186*0.21</f>
        <v>0</v>
      </c>
      <c r="P186">
        <v>3</v>
      </c>
    </row>
    <row r="187" spans="1:16" x14ac:dyDescent="0.25">
      <c r="A187" s="30" t="s">
        <v>42</v>
      </c>
      <c r="B187" s="37"/>
      <c r="E187" s="38" t="s">
        <v>38</v>
      </c>
      <c r="J187" s="39"/>
    </row>
    <row r="188" spans="1:16" ht="30" x14ac:dyDescent="0.25">
      <c r="A188" s="30" t="s">
        <v>43</v>
      </c>
      <c r="B188" s="37"/>
      <c r="E188" s="177" t="s">
        <v>610</v>
      </c>
      <c r="J188" s="39"/>
    </row>
    <row r="189" spans="1:16" ht="225" x14ac:dyDescent="0.25">
      <c r="A189" s="30" t="s">
        <v>45</v>
      </c>
      <c r="B189" s="37"/>
      <c r="E189" s="178" t="s">
        <v>193</v>
      </c>
      <c r="J189" s="39"/>
    </row>
    <row r="190" spans="1:16" ht="30" x14ac:dyDescent="0.25">
      <c r="A190" s="30" t="s">
        <v>36</v>
      </c>
      <c r="B190" s="169">
        <v>45</v>
      </c>
      <c r="C190" s="31" t="s">
        <v>306</v>
      </c>
      <c r="D190" s="30" t="s">
        <v>38</v>
      </c>
      <c r="E190" s="32" t="s">
        <v>598</v>
      </c>
      <c r="F190" s="33" t="s">
        <v>83</v>
      </c>
      <c r="G190" s="171">
        <v>345.9</v>
      </c>
      <c r="H190" s="35">
        <v>0</v>
      </c>
      <c r="I190" s="35">
        <f>ROUND(G190*H190,P4)</f>
        <v>0</v>
      </c>
      <c r="J190" s="33" t="s">
        <v>41</v>
      </c>
      <c r="O190" s="36">
        <f>I190*0.21</f>
        <v>0</v>
      </c>
      <c r="P190">
        <v>3</v>
      </c>
    </row>
    <row r="191" spans="1:16" x14ac:dyDescent="0.25">
      <c r="A191" s="30" t="s">
        <v>42</v>
      </c>
      <c r="B191" s="37"/>
      <c r="E191" s="38" t="s">
        <v>38</v>
      </c>
      <c r="J191" s="39"/>
    </row>
    <row r="192" spans="1:16" ht="45" x14ac:dyDescent="0.25">
      <c r="A192" s="30" t="s">
        <v>43</v>
      </c>
      <c r="B192" s="37"/>
      <c r="E192" s="177" t="s">
        <v>615</v>
      </c>
      <c r="J192" s="39"/>
    </row>
    <row r="193" spans="1:16" ht="195" x14ac:dyDescent="0.25">
      <c r="A193" s="30" t="s">
        <v>45</v>
      </c>
      <c r="B193" s="37"/>
      <c r="E193" s="32" t="s">
        <v>307</v>
      </c>
      <c r="J193" s="39"/>
    </row>
    <row r="194" spans="1:16" ht="30" x14ac:dyDescent="0.25">
      <c r="A194" s="30" t="s">
        <v>36</v>
      </c>
      <c r="B194" s="173" t="s">
        <v>612</v>
      </c>
      <c r="C194" s="174" t="s">
        <v>306</v>
      </c>
      <c r="D194" s="175" t="s">
        <v>78</v>
      </c>
      <c r="E194" s="172" t="s">
        <v>613</v>
      </c>
      <c r="F194" s="176" t="s">
        <v>83</v>
      </c>
      <c r="G194" s="171">
        <v>19</v>
      </c>
      <c r="H194" s="35">
        <v>0</v>
      </c>
      <c r="I194" s="35">
        <f>ROUND(G194*H194,P4)</f>
        <v>0</v>
      </c>
      <c r="J194" s="30"/>
      <c r="O194" s="36">
        <f>I194*0.21</f>
        <v>0</v>
      </c>
      <c r="P194">
        <v>3</v>
      </c>
    </row>
    <row r="195" spans="1:16" x14ac:dyDescent="0.25">
      <c r="A195" s="30" t="s">
        <v>42</v>
      </c>
      <c r="B195" s="37"/>
      <c r="E195" s="38" t="s">
        <v>38</v>
      </c>
      <c r="J195" s="39"/>
    </row>
    <row r="196" spans="1:16" ht="30" x14ac:dyDescent="0.25">
      <c r="A196" s="30" t="s">
        <v>43</v>
      </c>
      <c r="B196" s="37"/>
      <c r="E196" s="179" t="s">
        <v>614</v>
      </c>
      <c r="J196" s="39"/>
    </row>
    <row r="197" spans="1:16" ht="195" x14ac:dyDescent="0.25">
      <c r="A197" s="30" t="s">
        <v>45</v>
      </c>
      <c r="B197" s="37"/>
      <c r="E197" s="172" t="s">
        <v>307</v>
      </c>
      <c r="J197" s="39"/>
    </row>
    <row r="198" spans="1:16" ht="30" x14ac:dyDescent="0.25">
      <c r="A198" s="30" t="s">
        <v>36</v>
      </c>
      <c r="B198" s="169">
        <v>46</v>
      </c>
      <c r="C198" s="31" t="s">
        <v>198</v>
      </c>
      <c r="D198" s="30" t="s">
        <v>38</v>
      </c>
      <c r="E198" s="32" t="s">
        <v>599</v>
      </c>
      <c r="F198" s="33" t="s">
        <v>83</v>
      </c>
      <c r="G198" s="34">
        <v>1.2</v>
      </c>
      <c r="H198" s="35">
        <v>0</v>
      </c>
      <c r="I198" s="35">
        <f>ROUND(G198*H198,P4)</f>
        <v>0</v>
      </c>
      <c r="J198" s="33" t="s">
        <v>41</v>
      </c>
      <c r="O198" s="36">
        <f>I198*0.21</f>
        <v>0</v>
      </c>
      <c r="P198">
        <v>3</v>
      </c>
    </row>
    <row r="199" spans="1:16" x14ac:dyDescent="0.25">
      <c r="A199" s="30" t="s">
        <v>42</v>
      </c>
      <c r="B199" s="37"/>
      <c r="E199" s="38" t="s">
        <v>38</v>
      </c>
      <c r="J199" s="39"/>
    </row>
    <row r="200" spans="1:16" ht="30" x14ac:dyDescent="0.25">
      <c r="A200" s="30" t="s">
        <v>43</v>
      </c>
      <c r="B200" s="37"/>
      <c r="E200" s="40" t="s">
        <v>308</v>
      </c>
      <c r="J200" s="39"/>
    </row>
    <row r="201" spans="1:16" ht="225" x14ac:dyDescent="0.25">
      <c r="A201" s="30" t="s">
        <v>45</v>
      </c>
      <c r="B201" s="37"/>
      <c r="E201" s="32" t="s">
        <v>193</v>
      </c>
      <c r="J201" s="39"/>
    </row>
    <row r="202" spans="1:16" ht="30" x14ac:dyDescent="0.25">
      <c r="A202" s="30" t="s">
        <v>36</v>
      </c>
      <c r="B202" s="169">
        <v>47</v>
      </c>
      <c r="C202" s="31" t="s">
        <v>309</v>
      </c>
      <c r="D202" s="30" t="s">
        <v>38</v>
      </c>
      <c r="E202" s="32" t="s">
        <v>600</v>
      </c>
      <c r="F202" s="33" t="s">
        <v>83</v>
      </c>
      <c r="G202" s="34">
        <v>13.2</v>
      </c>
      <c r="H202" s="35">
        <v>0</v>
      </c>
      <c r="I202" s="35">
        <f>ROUND(G202*H202,P4)</f>
        <v>0</v>
      </c>
      <c r="J202" s="33" t="s">
        <v>41</v>
      </c>
      <c r="O202" s="36">
        <f>I202*0.21</f>
        <v>0</v>
      </c>
      <c r="P202">
        <v>3</v>
      </c>
    </row>
    <row r="203" spans="1:16" x14ac:dyDescent="0.25">
      <c r="A203" s="30" t="s">
        <v>42</v>
      </c>
      <c r="B203" s="37"/>
      <c r="E203" s="38" t="s">
        <v>38</v>
      </c>
      <c r="J203" s="39"/>
    </row>
    <row r="204" spans="1:16" ht="30" x14ac:dyDescent="0.25">
      <c r="A204" s="30" t="s">
        <v>43</v>
      </c>
      <c r="B204" s="37"/>
      <c r="E204" s="40" t="s">
        <v>310</v>
      </c>
      <c r="J204" s="39"/>
    </row>
    <row r="205" spans="1:16" ht="225" x14ac:dyDescent="0.25">
      <c r="A205" s="30" t="s">
        <v>45</v>
      </c>
      <c r="B205" s="37"/>
      <c r="E205" s="32" t="s">
        <v>193</v>
      </c>
      <c r="J205" s="39"/>
    </row>
    <row r="206" spans="1:16" ht="30" x14ac:dyDescent="0.25">
      <c r="A206" s="30" t="s">
        <v>36</v>
      </c>
      <c r="B206" s="169">
        <v>48</v>
      </c>
      <c r="C206" s="31" t="s">
        <v>311</v>
      </c>
      <c r="D206" s="30" t="s">
        <v>38</v>
      </c>
      <c r="E206" s="32" t="s">
        <v>601</v>
      </c>
      <c r="F206" s="33" t="s">
        <v>83</v>
      </c>
      <c r="G206" s="34">
        <v>24.2</v>
      </c>
      <c r="H206" s="35">
        <v>0</v>
      </c>
      <c r="I206" s="35">
        <f>ROUND(G206*H206,P4)</f>
        <v>0</v>
      </c>
      <c r="J206" s="33" t="s">
        <v>41</v>
      </c>
      <c r="O206" s="36">
        <f>I206*0.21</f>
        <v>0</v>
      </c>
      <c r="P206">
        <v>3</v>
      </c>
    </row>
    <row r="207" spans="1:16" x14ac:dyDescent="0.25">
      <c r="A207" s="30" t="s">
        <v>42</v>
      </c>
      <c r="B207" s="37"/>
      <c r="E207" s="38" t="s">
        <v>38</v>
      </c>
      <c r="J207" s="39"/>
    </row>
    <row r="208" spans="1:16" ht="30" x14ac:dyDescent="0.25">
      <c r="A208" s="30" t="s">
        <v>43</v>
      </c>
      <c r="B208" s="37"/>
      <c r="E208" s="40" t="s">
        <v>312</v>
      </c>
      <c r="J208" s="39"/>
    </row>
    <row r="209" spans="1:16" ht="195" x14ac:dyDescent="0.25">
      <c r="A209" s="30" t="s">
        <v>45</v>
      </c>
      <c r="B209" s="37"/>
      <c r="E209" s="32" t="s">
        <v>307</v>
      </c>
      <c r="J209" s="39"/>
    </row>
    <row r="210" spans="1:16" x14ac:dyDescent="0.25">
      <c r="A210" s="24" t="s">
        <v>33</v>
      </c>
      <c r="B210" s="25"/>
      <c r="C210" s="26" t="s">
        <v>200</v>
      </c>
      <c r="D210" s="27"/>
      <c r="E210" s="24" t="s">
        <v>201</v>
      </c>
      <c r="F210" s="27"/>
      <c r="G210" s="27"/>
      <c r="H210" s="27"/>
      <c r="I210" s="28">
        <f>SUMIFS(I211:I230,A211:A230,"P")</f>
        <v>0</v>
      </c>
      <c r="J210" s="29"/>
    </row>
    <row r="211" spans="1:16" x14ac:dyDescent="0.25">
      <c r="A211" s="30" t="s">
        <v>36</v>
      </c>
      <c r="B211" s="30">
        <v>49</v>
      </c>
      <c r="C211" s="31" t="s">
        <v>202</v>
      </c>
      <c r="D211" s="30" t="s">
        <v>38</v>
      </c>
      <c r="E211" s="32" t="s">
        <v>203</v>
      </c>
      <c r="F211" s="33" t="s">
        <v>99</v>
      </c>
      <c r="G211" s="34">
        <v>12</v>
      </c>
      <c r="H211" s="35">
        <v>0</v>
      </c>
      <c r="I211" s="35">
        <f>ROUND(G211*H211,P4)</f>
        <v>0</v>
      </c>
      <c r="J211" s="33" t="s">
        <v>41</v>
      </c>
      <c r="O211" s="36">
        <f>I211*0.21</f>
        <v>0</v>
      </c>
      <c r="P211">
        <v>3</v>
      </c>
    </row>
    <row r="212" spans="1:16" x14ac:dyDescent="0.25">
      <c r="A212" s="30" t="s">
        <v>42</v>
      </c>
      <c r="B212" s="37"/>
      <c r="E212" s="38" t="s">
        <v>38</v>
      </c>
      <c r="J212" s="39"/>
    </row>
    <row r="213" spans="1:16" x14ac:dyDescent="0.25">
      <c r="A213" s="30" t="s">
        <v>43</v>
      </c>
      <c r="B213" s="37"/>
      <c r="E213" s="40" t="s">
        <v>313</v>
      </c>
      <c r="J213" s="39"/>
    </row>
    <row r="214" spans="1:16" ht="330" x14ac:dyDescent="0.25">
      <c r="A214" s="30" t="s">
        <v>45</v>
      </c>
      <c r="B214" s="37"/>
      <c r="E214" s="32" t="s">
        <v>205</v>
      </c>
      <c r="J214" s="39"/>
    </row>
    <row r="215" spans="1:16" x14ac:dyDescent="0.25">
      <c r="A215" s="30" t="s">
        <v>36</v>
      </c>
      <c r="B215" s="30">
        <v>50</v>
      </c>
      <c r="C215" s="31" t="s">
        <v>206</v>
      </c>
      <c r="D215" s="30" t="s">
        <v>38</v>
      </c>
      <c r="E215" s="32" t="s">
        <v>207</v>
      </c>
      <c r="F215" s="33" t="s">
        <v>155</v>
      </c>
      <c r="G215" s="34">
        <v>3</v>
      </c>
      <c r="H215" s="35">
        <v>0</v>
      </c>
      <c r="I215" s="35">
        <f>ROUND(G215*H215,P4)</f>
        <v>0</v>
      </c>
      <c r="J215" s="33" t="s">
        <v>41</v>
      </c>
      <c r="O215" s="36">
        <f>I215*0.21</f>
        <v>0</v>
      </c>
      <c r="P215">
        <v>3</v>
      </c>
    </row>
    <row r="216" spans="1:16" x14ac:dyDescent="0.25">
      <c r="A216" s="30" t="s">
        <v>42</v>
      </c>
      <c r="B216" s="37"/>
      <c r="E216" s="38" t="s">
        <v>38</v>
      </c>
      <c r="J216" s="39"/>
    </row>
    <row r="217" spans="1:16" x14ac:dyDescent="0.25">
      <c r="A217" s="30" t="s">
        <v>43</v>
      </c>
      <c r="B217" s="37"/>
      <c r="E217" s="40" t="s">
        <v>253</v>
      </c>
      <c r="J217" s="39"/>
    </row>
    <row r="218" spans="1:16" ht="90" x14ac:dyDescent="0.25">
      <c r="A218" s="30" t="s">
        <v>45</v>
      </c>
      <c r="B218" s="37"/>
      <c r="E218" s="32" t="s">
        <v>209</v>
      </c>
      <c r="J218" s="39"/>
    </row>
    <row r="219" spans="1:16" x14ac:dyDescent="0.25">
      <c r="A219" s="30" t="s">
        <v>36</v>
      </c>
      <c r="B219" s="30">
        <v>51</v>
      </c>
      <c r="C219" s="31" t="s">
        <v>210</v>
      </c>
      <c r="D219" s="30" t="s">
        <v>38</v>
      </c>
      <c r="E219" s="32" t="s">
        <v>211</v>
      </c>
      <c r="F219" s="33" t="s">
        <v>155</v>
      </c>
      <c r="G219" s="34">
        <v>11</v>
      </c>
      <c r="H219" s="35">
        <v>0</v>
      </c>
      <c r="I219" s="35">
        <f>ROUND(G219*H219,P4)</f>
        <v>0</v>
      </c>
      <c r="J219" s="33" t="s">
        <v>41</v>
      </c>
      <c r="O219" s="36">
        <f>I219*0.21</f>
        <v>0</v>
      </c>
      <c r="P219">
        <v>3</v>
      </c>
    </row>
    <row r="220" spans="1:16" x14ac:dyDescent="0.25">
      <c r="A220" s="30" t="s">
        <v>42</v>
      </c>
      <c r="B220" s="37"/>
      <c r="E220" s="38" t="s">
        <v>38</v>
      </c>
      <c r="J220" s="39"/>
    </row>
    <row r="221" spans="1:16" ht="30" x14ac:dyDescent="0.25">
      <c r="A221" s="30" t="s">
        <v>43</v>
      </c>
      <c r="B221" s="37"/>
      <c r="E221" s="40" t="s">
        <v>314</v>
      </c>
      <c r="J221" s="39"/>
    </row>
    <row r="222" spans="1:16" ht="75" x14ac:dyDescent="0.25">
      <c r="A222" s="30" t="s">
        <v>45</v>
      </c>
      <c r="B222" s="37"/>
      <c r="E222" s="32" t="s">
        <v>213</v>
      </c>
      <c r="J222" s="39"/>
    </row>
    <row r="223" spans="1:16" x14ac:dyDescent="0.25">
      <c r="A223" s="30" t="s">
        <v>36</v>
      </c>
      <c r="B223" s="30">
        <v>52</v>
      </c>
      <c r="C223" s="31" t="s">
        <v>214</v>
      </c>
      <c r="D223" s="30" t="s">
        <v>38</v>
      </c>
      <c r="E223" s="32" t="s">
        <v>215</v>
      </c>
      <c r="F223" s="33" t="s">
        <v>155</v>
      </c>
      <c r="G223" s="34">
        <v>3</v>
      </c>
      <c r="H223" s="35">
        <v>0</v>
      </c>
      <c r="I223" s="35">
        <f>ROUND(G223*H223,P4)</f>
        <v>0</v>
      </c>
      <c r="J223" s="33" t="s">
        <v>41</v>
      </c>
      <c r="O223" s="36">
        <f>I223*0.21</f>
        <v>0</v>
      </c>
      <c r="P223">
        <v>3</v>
      </c>
    </row>
    <row r="224" spans="1:16" x14ac:dyDescent="0.25">
      <c r="A224" s="30" t="s">
        <v>42</v>
      </c>
      <c r="B224" s="37"/>
      <c r="E224" s="38" t="s">
        <v>38</v>
      </c>
      <c r="J224" s="39"/>
    </row>
    <row r="225" spans="1:16" x14ac:dyDescent="0.25">
      <c r="A225" s="30" t="s">
        <v>43</v>
      </c>
      <c r="B225" s="37"/>
      <c r="E225" s="40" t="s">
        <v>315</v>
      </c>
      <c r="J225" s="39"/>
    </row>
    <row r="226" spans="1:16" ht="75" x14ac:dyDescent="0.25">
      <c r="A226" s="30" t="s">
        <v>45</v>
      </c>
      <c r="B226" s="37"/>
      <c r="E226" s="32" t="s">
        <v>213</v>
      </c>
      <c r="J226" s="39"/>
    </row>
    <row r="227" spans="1:16" x14ac:dyDescent="0.25">
      <c r="A227" s="30" t="s">
        <v>36</v>
      </c>
      <c r="B227" s="30">
        <v>53</v>
      </c>
      <c r="C227" s="31" t="s">
        <v>217</v>
      </c>
      <c r="D227" s="30" t="s">
        <v>38</v>
      </c>
      <c r="E227" s="32" t="s">
        <v>218</v>
      </c>
      <c r="F227" s="33" t="s">
        <v>155</v>
      </c>
      <c r="G227" s="34">
        <v>29</v>
      </c>
      <c r="H227" s="35">
        <v>0</v>
      </c>
      <c r="I227" s="35">
        <f>ROUND(G227*H227,P4)</f>
        <v>0</v>
      </c>
      <c r="J227" s="33" t="s">
        <v>41</v>
      </c>
      <c r="O227" s="36">
        <f>I227*0.21</f>
        <v>0</v>
      </c>
      <c r="P227">
        <v>3</v>
      </c>
    </row>
    <row r="228" spans="1:16" x14ac:dyDescent="0.25">
      <c r="A228" s="30" t="s">
        <v>42</v>
      </c>
      <c r="B228" s="37"/>
      <c r="E228" s="38" t="s">
        <v>38</v>
      </c>
      <c r="J228" s="39"/>
    </row>
    <row r="229" spans="1:16" ht="30" x14ac:dyDescent="0.25">
      <c r="A229" s="30" t="s">
        <v>43</v>
      </c>
      <c r="B229" s="37"/>
      <c r="E229" s="40" t="s">
        <v>316</v>
      </c>
      <c r="J229" s="39"/>
    </row>
    <row r="230" spans="1:16" ht="75" x14ac:dyDescent="0.25">
      <c r="A230" s="30" t="s">
        <v>45</v>
      </c>
      <c r="B230" s="37"/>
      <c r="E230" s="32" t="s">
        <v>213</v>
      </c>
      <c r="J230" s="39"/>
    </row>
    <row r="231" spans="1:16" x14ac:dyDescent="0.25">
      <c r="A231" s="24" t="s">
        <v>33</v>
      </c>
      <c r="B231" s="25"/>
      <c r="C231" s="26" t="s">
        <v>220</v>
      </c>
      <c r="D231" s="27"/>
      <c r="E231" s="24" t="s">
        <v>221</v>
      </c>
      <c r="F231" s="27"/>
      <c r="G231" s="27"/>
      <c r="H231" s="27"/>
      <c r="I231" s="28">
        <f>SUMIFS(I232:I271,A232:A271,"P")</f>
        <v>0</v>
      </c>
      <c r="J231" s="29"/>
    </row>
    <row r="232" spans="1:16" ht="30" x14ac:dyDescent="0.25">
      <c r="A232" s="30" t="s">
        <v>36</v>
      </c>
      <c r="B232" s="30">
        <v>54</v>
      </c>
      <c r="C232" s="31" t="s">
        <v>222</v>
      </c>
      <c r="D232" s="30" t="s">
        <v>38</v>
      </c>
      <c r="E232" s="32" t="s">
        <v>223</v>
      </c>
      <c r="F232" s="33" t="s">
        <v>155</v>
      </c>
      <c r="G232" s="34">
        <v>4</v>
      </c>
      <c r="H232" s="35">
        <v>0</v>
      </c>
      <c r="I232" s="35">
        <f>ROUND(G232*H232,P4)</f>
        <v>0</v>
      </c>
      <c r="J232" s="33" t="s">
        <v>41</v>
      </c>
      <c r="O232" s="36">
        <f>I232*0.21</f>
        <v>0</v>
      </c>
      <c r="P232">
        <v>3</v>
      </c>
    </row>
    <row r="233" spans="1:16" x14ac:dyDescent="0.25">
      <c r="A233" s="30" t="s">
        <v>42</v>
      </c>
      <c r="B233" s="37"/>
      <c r="E233" s="38" t="s">
        <v>38</v>
      </c>
      <c r="J233" s="39"/>
    </row>
    <row r="234" spans="1:16" ht="75" x14ac:dyDescent="0.25">
      <c r="A234" s="30" t="s">
        <v>43</v>
      </c>
      <c r="B234" s="37"/>
      <c r="E234" s="40" t="s">
        <v>317</v>
      </c>
      <c r="J234" s="39"/>
    </row>
    <row r="235" spans="1:16" ht="30" x14ac:dyDescent="0.25">
      <c r="A235" s="30" t="s">
        <v>45</v>
      </c>
      <c r="B235" s="37"/>
      <c r="E235" s="32" t="s">
        <v>225</v>
      </c>
      <c r="J235" s="39"/>
    </row>
    <row r="236" spans="1:16" ht="30" x14ac:dyDescent="0.25">
      <c r="A236" s="30" t="s">
        <v>36</v>
      </c>
      <c r="B236" s="30">
        <v>55</v>
      </c>
      <c r="C236" s="31" t="s">
        <v>226</v>
      </c>
      <c r="D236" s="30" t="s">
        <v>38</v>
      </c>
      <c r="E236" s="32" t="s">
        <v>227</v>
      </c>
      <c r="F236" s="33" t="s">
        <v>155</v>
      </c>
      <c r="G236" s="34">
        <v>4</v>
      </c>
      <c r="H236" s="35">
        <v>0</v>
      </c>
      <c r="I236" s="35">
        <f>ROUND(G236*H236,P4)</f>
        <v>0</v>
      </c>
      <c r="J236" s="33" t="s">
        <v>41</v>
      </c>
      <c r="O236" s="36">
        <f>I236*0.21</f>
        <v>0</v>
      </c>
      <c r="P236">
        <v>3</v>
      </c>
    </row>
    <row r="237" spans="1:16" x14ac:dyDescent="0.25">
      <c r="A237" s="30" t="s">
        <v>42</v>
      </c>
      <c r="B237" s="37"/>
      <c r="E237" s="38" t="s">
        <v>38</v>
      </c>
      <c r="J237" s="39"/>
    </row>
    <row r="238" spans="1:16" x14ac:dyDescent="0.25">
      <c r="A238" s="30" t="s">
        <v>43</v>
      </c>
      <c r="B238" s="37"/>
      <c r="E238" s="40" t="s">
        <v>228</v>
      </c>
      <c r="J238" s="39"/>
    </row>
    <row r="239" spans="1:16" ht="90" x14ac:dyDescent="0.25">
      <c r="A239" s="30" t="s">
        <v>45</v>
      </c>
      <c r="B239" s="37"/>
      <c r="E239" s="32" t="s">
        <v>229</v>
      </c>
      <c r="J239" s="39"/>
    </row>
    <row r="240" spans="1:16" ht="30" x14ac:dyDescent="0.25">
      <c r="A240" s="30" t="s">
        <v>36</v>
      </c>
      <c r="B240" s="30">
        <v>56</v>
      </c>
      <c r="C240" s="31" t="s">
        <v>230</v>
      </c>
      <c r="D240" s="30" t="s">
        <v>38</v>
      </c>
      <c r="E240" s="32" t="s">
        <v>318</v>
      </c>
      <c r="F240" s="33" t="s">
        <v>83</v>
      </c>
      <c r="G240" s="34">
        <v>13</v>
      </c>
      <c r="H240" s="35">
        <v>0</v>
      </c>
      <c r="I240" s="35">
        <f>ROUND(G240*H240,P4)</f>
        <v>0</v>
      </c>
      <c r="J240" s="33" t="s">
        <v>41</v>
      </c>
      <c r="O240" s="36">
        <f>I240*0.21</f>
        <v>0</v>
      </c>
      <c r="P240">
        <v>3</v>
      </c>
    </row>
    <row r="241" spans="1:16" x14ac:dyDescent="0.25">
      <c r="A241" s="30" t="s">
        <v>42</v>
      </c>
      <c r="B241" s="37"/>
      <c r="E241" s="38" t="s">
        <v>38</v>
      </c>
      <c r="J241" s="39"/>
    </row>
    <row r="242" spans="1:16" ht="30" x14ac:dyDescent="0.25">
      <c r="A242" s="30" t="s">
        <v>43</v>
      </c>
      <c r="B242" s="37"/>
      <c r="E242" s="40" t="s">
        <v>319</v>
      </c>
      <c r="J242" s="39"/>
    </row>
    <row r="243" spans="1:16" ht="105" x14ac:dyDescent="0.25">
      <c r="A243" s="30" t="s">
        <v>45</v>
      </c>
      <c r="B243" s="37"/>
      <c r="E243" s="32" t="s">
        <v>233</v>
      </c>
      <c r="J243" s="39"/>
    </row>
    <row r="244" spans="1:16" ht="30" x14ac:dyDescent="0.25">
      <c r="A244" s="30" t="s">
        <v>36</v>
      </c>
      <c r="B244" s="30">
        <v>57</v>
      </c>
      <c r="C244" s="31" t="s">
        <v>230</v>
      </c>
      <c r="D244" s="30" t="s">
        <v>78</v>
      </c>
      <c r="E244" s="32" t="s">
        <v>231</v>
      </c>
      <c r="F244" s="33" t="s">
        <v>83</v>
      </c>
      <c r="G244" s="34">
        <v>3.75</v>
      </c>
      <c r="H244" s="35">
        <v>0</v>
      </c>
      <c r="I244" s="35">
        <f>ROUND(G244*H244,P4)</f>
        <v>0</v>
      </c>
      <c r="J244" s="33" t="s">
        <v>41</v>
      </c>
      <c r="O244" s="36">
        <f>I244*0.21</f>
        <v>0</v>
      </c>
      <c r="P244">
        <v>3</v>
      </c>
    </row>
    <row r="245" spans="1:16" x14ac:dyDescent="0.25">
      <c r="A245" s="30" t="s">
        <v>42</v>
      </c>
      <c r="B245" s="37"/>
      <c r="E245" s="38" t="s">
        <v>38</v>
      </c>
      <c r="J245" s="39"/>
    </row>
    <row r="246" spans="1:16" ht="30" x14ac:dyDescent="0.25">
      <c r="A246" s="30" t="s">
        <v>43</v>
      </c>
      <c r="B246" s="37"/>
      <c r="E246" s="40" t="s">
        <v>320</v>
      </c>
      <c r="J246" s="39"/>
    </row>
    <row r="247" spans="1:16" ht="105" x14ac:dyDescent="0.25">
      <c r="A247" s="30" t="s">
        <v>45</v>
      </c>
      <c r="B247" s="37"/>
      <c r="E247" s="32" t="s">
        <v>233</v>
      </c>
      <c r="J247" s="39"/>
    </row>
    <row r="248" spans="1:16" ht="30" x14ac:dyDescent="0.25">
      <c r="A248" s="30" t="s">
        <v>36</v>
      </c>
      <c r="B248" s="30">
        <v>58</v>
      </c>
      <c r="C248" s="31" t="s">
        <v>321</v>
      </c>
      <c r="D248" s="30" t="s">
        <v>38</v>
      </c>
      <c r="E248" s="32" t="s">
        <v>322</v>
      </c>
      <c r="F248" s="33" t="s">
        <v>83</v>
      </c>
      <c r="G248" s="34">
        <v>13</v>
      </c>
      <c r="H248" s="35">
        <v>0</v>
      </c>
      <c r="I248" s="35">
        <f>ROUND(G248*H248,P4)</f>
        <v>0</v>
      </c>
      <c r="J248" s="33" t="s">
        <v>41</v>
      </c>
      <c r="O248" s="36">
        <f>I248*0.21</f>
        <v>0</v>
      </c>
      <c r="P248">
        <v>3</v>
      </c>
    </row>
    <row r="249" spans="1:16" x14ac:dyDescent="0.25">
      <c r="A249" s="30" t="s">
        <v>42</v>
      </c>
      <c r="B249" s="37"/>
      <c r="E249" s="38" t="s">
        <v>38</v>
      </c>
      <c r="J249" s="39"/>
    </row>
    <row r="250" spans="1:16" ht="30" x14ac:dyDescent="0.25">
      <c r="A250" s="30" t="s">
        <v>43</v>
      </c>
      <c r="B250" s="37"/>
      <c r="E250" s="40" t="s">
        <v>319</v>
      </c>
      <c r="J250" s="39"/>
    </row>
    <row r="251" spans="1:16" ht="105" x14ac:dyDescent="0.25">
      <c r="A251" s="30" t="s">
        <v>45</v>
      </c>
      <c r="B251" s="37"/>
      <c r="E251" s="32" t="s">
        <v>233</v>
      </c>
      <c r="J251" s="39"/>
    </row>
    <row r="252" spans="1:16" ht="30" x14ac:dyDescent="0.25">
      <c r="A252" s="30" t="s">
        <v>36</v>
      </c>
      <c r="B252" s="169">
        <v>59</v>
      </c>
      <c r="C252" s="31" t="s">
        <v>323</v>
      </c>
      <c r="D252" s="30" t="s">
        <v>38</v>
      </c>
      <c r="E252" s="32" t="s">
        <v>602</v>
      </c>
      <c r="F252" s="33" t="s">
        <v>99</v>
      </c>
      <c r="G252" s="34">
        <v>326</v>
      </c>
      <c r="H252" s="35">
        <v>0</v>
      </c>
      <c r="I252" s="35">
        <f>ROUND(G252*H252,P4)</f>
        <v>0</v>
      </c>
      <c r="J252" s="33" t="s">
        <v>41</v>
      </c>
      <c r="O252" s="36">
        <f>I252*0.21</f>
        <v>0</v>
      </c>
      <c r="P252">
        <v>3</v>
      </c>
    </row>
    <row r="253" spans="1:16" x14ac:dyDescent="0.25">
      <c r="A253" s="30" t="s">
        <v>42</v>
      </c>
      <c r="B253" s="37"/>
      <c r="E253" s="32" t="s">
        <v>324</v>
      </c>
      <c r="J253" s="39"/>
    </row>
    <row r="254" spans="1:16" ht="45" x14ac:dyDescent="0.25">
      <c r="A254" s="30" t="s">
        <v>43</v>
      </c>
      <c r="B254" s="37"/>
      <c r="E254" s="40" t="s">
        <v>325</v>
      </c>
      <c r="J254" s="39"/>
    </row>
    <row r="255" spans="1:16" ht="60" x14ac:dyDescent="0.25">
      <c r="A255" s="30" t="s">
        <v>45</v>
      </c>
      <c r="B255" s="37"/>
      <c r="E255" s="32" t="s">
        <v>326</v>
      </c>
      <c r="J255" s="39"/>
    </row>
    <row r="256" spans="1:16" ht="30" x14ac:dyDescent="0.25">
      <c r="A256" s="30" t="s">
        <v>36</v>
      </c>
      <c r="B256" s="169">
        <v>60</v>
      </c>
      <c r="C256" s="31" t="s">
        <v>327</v>
      </c>
      <c r="D256" s="30" t="s">
        <v>38</v>
      </c>
      <c r="E256" s="32" t="s">
        <v>603</v>
      </c>
      <c r="F256" s="33" t="s">
        <v>99</v>
      </c>
      <c r="G256" s="34">
        <v>828</v>
      </c>
      <c r="H256" s="35">
        <v>0</v>
      </c>
      <c r="I256" s="35">
        <f>ROUND(G256*H256,P4)</f>
        <v>0</v>
      </c>
      <c r="J256" s="33" t="s">
        <v>41</v>
      </c>
      <c r="O256" s="36">
        <f>I256*0.21</f>
        <v>0</v>
      </c>
      <c r="P256">
        <v>3</v>
      </c>
    </row>
    <row r="257" spans="1:16" x14ac:dyDescent="0.25">
      <c r="A257" s="30" t="s">
        <v>42</v>
      </c>
      <c r="B257" s="37"/>
      <c r="E257" s="38" t="s">
        <v>38</v>
      </c>
      <c r="J257" s="39"/>
    </row>
    <row r="258" spans="1:16" ht="75" x14ac:dyDescent="0.25">
      <c r="A258" s="30" t="s">
        <v>43</v>
      </c>
      <c r="B258" s="37"/>
      <c r="E258" s="40" t="s">
        <v>328</v>
      </c>
      <c r="J258" s="39"/>
    </row>
    <row r="259" spans="1:16" ht="90" x14ac:dyDescent="0.25">
      <c r="A259" s="30" t="s">
        <v>45</v>
      </c>
      <c r="B259" s="37"/>
      <c r="E259" s="32" t="s">
        <v>236</v>
      </c>
      <c r="J259" s="39"/>
    </row>
    <row r="260" spans="1:16" x14ac:dyDescent="0.25">
      <c r="A260" s="30" t="s">
        <v>36</v>
      </c>
      <c r="B260" s="169">
        <v>61</v>
      </c>
      <c r="C260" s="31" t="s">
        <v>237</v>
      </c>
      <c r="D260" s="30" t="s">
        <v>38</v>
      </c>
      <c r="E260" s="32" t="s">
        <v>604</v>
      </c>
      <c r="F260" s="33" t="s">
        <v>99</v>
      </c>
      <c r="G260" s="34">
        <v>340</v>
      </c>
      <c r="H260" s="35">
        <v>0</v>
      </c>
      <c r="I260" s="35">
        <f>ROUND(G260*H260,P4)</f>
        <v>0</v>
      </c>
      <c r="J260" s="33" t="s">
        <v>41</v>
      </c>
      <c r="O260" s="36">
        <f>I260*0.21</f>
        <v>0</v>
      </c>
      <c r="P260">
        <v>3</v>
      </c>
    </row>
    <row r="261" spans="1:16" x14ac:dyDescent="0.25">
      <c r="A261" s="30" t="s">
        <v>42</v>
      </c>
      <c r="B261" s="37"/>
      <c r="E261" s="38" t="s">
        <v>38</v>
      </c>
      <c r="J261" s="39"/>
    </row>
    <row r="262" spans="1:16" x14ac:dyDescent="0.25">
      <c r="A262" s="30" t="s">
        <v>43</v>
      </c>
      <c r="B262" s="37"/>
      <c r="E262" s="40" t="s">
        <v>329</v>
      </c>
      <c r="J262" s="39"/>
    </row>
    <row r="263" spans="1:16" ht="90" x14ac:dyDescent="0.25">
      <c r="A263" s="30" t="s">
        <v>45</v>
      </c>
      <c r="B263" s="37"/>
      <c r="E263" s="32" t="s">
        <v>239</v>
      </c>
      <c r="J263" s="39"/>
    </row>
    <row r="264" spans="1:16" x14ac:dyDescent="0.25">
      <c r="A264" s="30" t="s">
        <v>36</v>
      </c>
      <c r="B264" s="30">
        <v>62</v>
      </c>
      <c r="C264" s="31" t="s">
        <v>240</v>
      </c>
      <c r="D264" s="30" t="s">
        <v>38</v>
      </c>
      <c r="E264" s="32" t="s">
        <v>241</v>
      </c>
      <c r="F264" s="33" t="s">
        <v>99</v>
      </c>
      <c r="G264" s="34">
        <v>55</v>
      </c>
      <c r="H264" s="35">
        <v>0</v>
      </c>
      <c r="I264" s="35">
        <f>ROUND(G264*H264,P4)</f>
        <v>0</v>
      </c>
      <c r="J264" s="33" t="s">
        <v>41</v>
      </c>
      <c r="O264" s="36">
        <f>I264*0.21</f>
        <v>0</v>
      </c>
      <c r="P264">
        <v>3</v>
      </c>
    </row>
    <row r="265" spans="1:16" x14ac:dyDescent="0.25">
      <c r="A265" s="30" t="s">
        <v>42</v>
      </c>
      <c r="B265" s="37"/>
      <c r="E265" s="38" t="s">
        <v>38</v>
      </c>
      <c r="J265" s="39"/>
    </row>
    <row r="266" spans="1:16" x14ac:dyDescent="0.25">
      <c r="A266" s="30" t="s">
        <v>43</v>
      </c>
      <c r="B266" s="37"/>
      <c r="E266" s="40" t="s">
        <v>330</v>
      </c>
      <c r="J266" s="39"/>
    </row>
    <row r="267" spans="1:16" ht="75" x14ac:dyDescent="0.25">
      <c r="A267" s="30" t="s">
        <v>45</v>
      </c>
      <c r="B267" s="37"/>
      <c r="E267" s="32" t="s">
        <v>243</v>
      </c>
      <c r="J267" s="39"/>
    </row>
    <row r="268" spans="1:16" x14ac:dyDescent="0.25">
      <c r="A268" s="30" t="s">
        <v>36</v>
      </c>
      <c r="B268" s="30">
        <v>63</v>
      </c>
      <c r="C268" s="31" t="s">
        <v>244</v>
      </c>
      <c r="D268" s="30" t="s">
        <v>38</v>
      </c>
      <c r="E268" s="32" t="s">
        <v>245</v>
      </c>
      <c r="F268" s="33" t="s">
        <v>99</v>
      </c>
      <c r="G268" s="34">
        <v>55</v>
      </c>
      <c r="H268" s="35">
        <v>0</v>
      </c>
      <c r="I268" s="35">
        <f>ROUND(G268*H268,P4)</f>
        <v>0</v>
      </c>
      <c r="J268" s="33" t="s">
        <v>41</v>
      </c>
      <c r="O268" s="36">
        <f>I268*0.21</f>
        <v>0</v>
      </c>
      <c r="P268">
        <v>3</v>
      </c>
    </row>
    <row r="269" spans="1:16" x14ac:dyDescent="0.25">
      <c r="A269" s="30" t="s">
        <v>42</v>
      </c>
      <c r="B269" s="37"/>
      <c r="E269" s="38" t="s">
        <v>38</v>
      </c>
      <c r="J269" s="39"/>
    </row>
    <row r="270" spans="1:16" x14ac:dyDescent="0.25">
      <c r="A270" s="30" t="s">
        <v>43</v>
      </c>
      <c r="B270" s="37"/>
      <c r="E270" s="40" t="s">
        <v>331</v>
      </c>
      <c r="J270" s="39"/>
    </row>
    <row r="271" spans="1:16" ht="45" x14ac:dyDescent="0.25">
      <c r="A271" s="30" t="s">
        <v>45</v>
      </c>
      <c r="B271" s="41"/>
      <c r="C271" s="42"/>
      <c r="D271" s="42"/>
      <c r="E271" s="32" t="s">
        <v>332</v>
      </c>
      <c r="F271" s="42"/>
      <c r="G271" s="42"/>
      <c r="H271" s="42"/>
      <c r="I271" s="42"/>
      <c r="J271" s="43"/>
    </row>
  </sheetData>
  <mergeCells count="11">
    <mergeCell ref="E5:E6"/>
    <mergeCell ref="F5:F6"/>
    <mergeCell ref="G5:G6"/>
    <mergeCell ref="H5:I5"/>
    <mergeCell ref="J5:J6"/>
    <mergeCell ref="C3:D3"/>
    <mergeCell ref="C4:D4"/>
    <mergeCell ref="A5:A6"/>
    <mergeCell ref="B5:B6"/>
    <mergeCell ref="C5:C6"/>
    <mergeCell ref="D5:D6"/>
  </mergeCells>
  <pageMargins left="0.7" right="0.7" top="0.78740157499999996" bottom="0.78740157499999996" header="0.3" footer="0.3"/>
  <pageSetup scale="5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9B0-D340-4D26-A644-BAF0C546BEAC}">
  <sheetPr>
    <pageSetUpPr fitToPage="1"/>
  </sheetPr>
  <dimension ref="A1:R35"/>
  <sheetViews>
    <sheetView workbookViewId="0">
      <selection activeCell="F19" sqref="F19"/>
    </sheetView>
  </sheetViews>
  <sheetFormatPr defaultRowHeight="15.75" x14ac:dyDescent="0.25"/>
  <cols>
    <col min="1" max="1" width="4.5703125" style="67" customWidth="1"/>
    <col min="2" max="2" width="10.5703125" style="67" customWidth="1"/>
    <col min="3" max="3" width="25.5703125" style="67" customWidth="1"/>
    <col min="4" max="4" width="11.5703125" style="73" customWidth="1"/>
    <col min="5" max="5" width="14.5703125" style="110" customWidth="1"/>
    <col min="6" max="6" width="16.5703125" style="111" customWidth="1"/>
    <col min="7" max="8" width="9" style="44" hidden="1" customWidth="1"/>
    <col min="9" max="9" width="9" style="46" hidden="1" customWidth="1"/>
    <col min="10" max="10" width="9" style="45" hidden="1" customWidth="1"/>
    <col min="11" max="16384" width="9.140625" style="44"/>
  </cols>
  <sheetData>
    <row r="1" spans="1:18" s="49" customFormat="1" ht="18.75" customHeight="1" x14ac:dyDescent="0.25">
      <c r="A1" s="112" t="s">
        <v>2</v>
      </c>
      <c r="B1" s="72"/>
      <c r="C1" s="72"/>
      <c r="D1" s="72"/>
      <c r="E1" s="72"/>
      <c r="F1" s="72"/>
    </row>
    <row r="2" spans="1:18" s="49" customFormat="1" ht="18" customHeight="1" x14ac:dyDescent="0.25">
      <c r="A2" s="72"/>
      <c r="B2" s="72"/>
      <c r="C2" s="72"/>
      <c r="D2" s="72"/>
      <c r="E2" s="72"/>
      <c r="F2" s="72"/>
    </row>
    <row r="3" spans="1:18" x14ac:dyDescent="0.25">
      <c r="A3" s="74" t="s">
        <v>363</v>
      </c>
      <c r="B3" s="68"/>
      <c r="C3" s="74"/>
      <c r="D3" s="66"/>
      <c r="E3" s="66"/>
      <c r="F3" s="66"/>
      <c r="G3" s="66"/>
      <c r="H3" s="66"/>
      <c r="I3" s="50"/>
      <c r="J3" s="50"/>
      <c r="K3" s="65"/>
      <c r="O3" s="45"/>
      <c r="P3" s="45"/>
      <c r="Q3" s="45"/>
      <c r="R3" s="45"/>
    </row>
    <row r="4" spans="1:18" x14ac:dyDescent="0.25">
      <c r="A4" s="74" t="s">
        <v>577</v>
      </c>
      <c r="B4" s="68"/>
      <c r="C4" s="74"/>
      <c r="D4" s="66"/>
      <c r="E4" s="66"/>
      <c r="F4" s="66"/>
      <c r="G4" s="66"/>
      <c r="H4" s="66"/>
      <c r="I4" s="50"/>
      <c r="J4" s="50"/>
      <c r="K4" s="65"/>
      <c r="O4" s="45"/>
      <c r="P4" s="45"/>
      <c r="Q4" s="45"/>
      <c r="R4" s="45"/>
    </row>
    <row r="5" spans="1:18" x14ac:dyDescent="0.25">
      <c r="A5" s="74" t="s">
        <v>362</v>
      </c>
      <c r="B5" s="68"/>
      <c r="C5" s="74"/>
      <c r="D5" s="66"/>
      <c r="E5" s="66"/>
      <c r="F5" s="66"/>
      <c r="G5" s="66"/>
      <c r="H5" s="66"/>
      <c r="I5" s="50"/>
      <c r="J5" s="50"/>
      <c r="K5" s="65"/>
      <c r="O5" s="45"/>
      <c r="P5" s="45"/>
      <c r="Q5" s="45"/>
      <c r="R5" s="45"/>
    </row>
    <row r="6" spans="1:18" s="49" customFormat="1" ht="9.75" customHeight="1" thickBot="1" x14ac:dyDescent="0.3">
      <c r="A6" s="72"/>
      <c r="B6" s="72"/>
      <c r="C6" s="72"/>
      <c r="D6" s="72"/>
      <c r="E6" s="72"/>
      <c r="F6" s="72"/>
    </row>
    <row r="7" spans="1:18" ht="16.5" thickBot="1" x14ac:dyDescent="0.3">
      <c r="A7" s="113" t="s">
        <v>361</v>
      </c>
      <c r="B7" s="114"/>
      <c r="C7" s="114"/>
      <c r="D7" s="115" t="s">
        <v>360</v>
      </c>
      <c r="E7" s="116" t="s">
        <v>359</v>
      </c>
      <c r="F7" s="117" t="s">
        <v>358</v>
      </c>
      <c r="I7" s="46" t="s">
        <v>357</v>
      </c>
      <c r="J7" s="45" t="s">
        <v>356</v>
      </c>
    </row>
    <row r="8" spans="1:18" x14ac:dyDescent="0.25">
      <c r="A8" s="118">
        <v>1</v>
      </c>
      <c r="B8" s="119" t="s">
        <v>355</v>
      </c>
      <c r="C8" s="119"/>
      <c r="D8" s="120"/>
      <c r="E8" s="121"/>
      <c r="F8" s="122">
        <f>'SO 103'!H35</f>
        <v>0</v>
      </c>
      <c r="H8" s="44">
        <v>13</v>
      </c>
    </row>
    <row r="9" spans="1:18" x14ac:dyDescent="0.25">
      <c r="A9" s="118">
        <v>2</v>
      </c>
      <c r="B9" s="119" t="s">
        <v>354</v>
      </c>
      <c r="C9" s="119"/>
      <c r="D9" s="120">
        <v>0.5</v>
      </c>
      <c r="E9" s="121">
        <f>'SO 103'!O35</f>
        <v>0</v>
      </c>
      <c r="F9" s="122">
        <f>D9*E9/100</f>
        <v>0</v>
      </c>
      <c r="H9" s="44">
        <v>14</v>
      </c>
    </row>
    <row r="10" spans="1:18" x14ac:dyDescent="0.25">
      <c r="A10" s="118">
        <v>3</v>
      </c>
      <c r="B10" s="119" t="s">
        <v>353</v>
      </c>
      <c r="C10" s="119"/>
      <c r="D10" s="120">
        <v>1</v>
      </c>
      <c r="E10" s="121">
        <f>SUM(F8:F8)</f>
        <v>0</v>
      </c>
      <c r="F10" s="122">
        <f>D10*E10/100</f>
        <v>0</v>
      </c>
      <c r="H10" s="44">
        <v>15</v>
      </c>
    </row>
    <row r="11" spans="1:18" x14ac:dyDescent="0.25">
      <c r="A11" s="118">
        <v>4</v>
      </c>
      <c r="B11" s="119" t="s">
        <v>352</v>
      </c>
      <c r="C11" s="119"/>
      <c r="D11" s="120"/>
      <c r="E11" s="121"/>
      <c r="F11" s="122">
        <f>'SO 103'!H41</f>
        <v>0</v>
      </c>
      <c r="H11" s="44">
        <v>17</v>
      </c>
    </row>
    <row r="12" spans="1:18" x14ac:dyDescent="0.25">
      <c r="A12" s="118">
        <v>5</v>
      </c>
      <c r="B12" s="119" t="s">
        <v>351</v>
      </c>
      <c r="C12" s="119"/>
      <c r="D12" s="120"/>
      <c r="E12" s="121"/>
      <c r="F12" s="122">
        <f>'SO 103'!H68</f>
        <v>0</v>
      </c>
      <c r="G12" s="47">
        <f>SUM(F8:F10)</f>
        <v>0</v>
      </c>
      <c r="H12" s="44">
        <v>18</v>
      </c>
    </row>
    <row r="13" spans="1:18" x14ac:dyDescent="0.25">
      <c r="A13" s="118">
        <v>6</v>
      </c>
      <c r="B13" s="119" t="s">
        <v>350</v>
      </c>
      <c r="C13" s="119"/>
      <c r="D13" s="120"/>
      <c r="E13" s="121"/>
      <c r="F13" s="122">
        <f>'SO 103'!H74</f>
        <v>0</v>
      </c>
      <c r="H13" s="44">
        <v>19</v>
      </c>
    </row>
    <row r="14" spans="1:18" x14ac:dyDescent="0.25">
      <c r="A14" s="118">
        <v>7</v>
      </c>
      <c r="B14" s="119" t="s">
        <v>349</v>
      </c>
      <c r="C14" s="119"/>
      <c r="D14" s="120"/>
      <c r="E14" s="121"/>
      <c r="F14" s="122">
        <f>'SO 103'!H106</f>
        <v>0</v>
      </c>
      <c r="G14" s="47">
        <f>SUM(F11:F11)</f>
        <v>0</v>
      </c>
      <c r="H14" s="44">
        <v>21</v>
      </c>
    </row>
    <row r="15" spans="1:18" x14ac:dyDescent="0.25">
      <c r="A15" s="118">
        <v>8</v>
      </c>
      <c r="B15" s="119" t="s">
        <v>348</v>
      </c>
      <c r="C15" s="119"/>
      <c r="D15" s="120">
        <v>0.5</v>
      </c>
      <c r="E15" s="121">
        <f>SUM(F12:G12)</f>
        <v>0</v>
      </c>
      <c r="F15" s="122">
        <f>D15*E15/100</f>
        <v>0</v>
      </c>
      <c r="H15" s="44">
        <v>22</v>
      </c>
    </row>
    <row r="16" spans="1:18" ht="16.5" thickBot="1" x14ac:dyDescent="0.3">
      <c r="A16" s="118">
        <v>9</v>
      </c>
      <c r="B16" s="119" t="s">
        <v>347</v>
      </c>
      <c r="C16" s="119"/>
      <c r="D16" s="120">
        <v>0.5</v>
      </c>
      <c r="E16" s="121">
        <f>SUM(F14:G14)</f>
        <v>0</v>
      </c>
      <c r="F16" s="122">
        <f>D16*E16/100</f>
        <v>0</v>
      </c>
      <c r="H16" s="44">
        <v>23</v>
      </c>
    </row>
    <row r="17" spans="1:10" x14ac:dyDescent="0.25">
      <c r="A17" s="123">
        <v>10</v>
      </c>
      <c r="B17" s="124" t="s">
        <v>346</v>
      </c>
      <c r="C17" s="124"/>
      <c r="D17" s="125"/>
      <c r="E17" s="126"/>
      <c r="F17" s="127">
        <f>SUM(F8:F16)</f>
        <v>0</v>
      </c>
      <c r="H17" s="44">
        <v>26</v>
      </c>
    </row>
    <row r="18" spans="1:10" ht="16.5" thickBot="1" x14ac:dyDescent="0.3">
      <c r="A18" s="118">
        <v>11</v>
      </c>
      <c r="B18" s="119" t="s">
        <v>345</v>
      </c>
      <c r="C18" s="119"/>
      <c r="D18" s="120"/>
      <c r="E18" s="121"/>
      <c r="F18" s="122">
        <f>'SO 103'!P113</f>
        <v>0</v>
      </c>
      <c r="H18" s="44">
        <v>27</v>
      </c>
      <c r="J18" s="45">
        <f>'SO 103'!R113</f>
        <v>0</v>
      </c>
    </row>
    <row r="19" spans="1:10" x14ac:dyDescent="0.25">
      <c r="A19" s="128">
        <v>12</v>
      </c>
      <c r="B19" s="129" t="s">
        <v>344</v>
      </c>
      <c r="C19" s="129"/>
      <c r="D19" s="130"/>
      <c r="E19" s="131"/>
      <c r="F19" s="132">
        <f>SUM(F17:F18)</f>
        <v>0</v>
      </c>
      <c r="G19" s="47">
        <f>SUM(F19:F19)</f>
        <v>0</v>
      </c>
      <c r="H19" s="44">
        <v>28</v>
      </c>
    </row>
    <row r="20" spans="1:10" x14ac:dyDescent="0.25">
      <c r="A20" s="133"/>
      <c r="B20" s="134"/>
      <c r="C20" s="134"/>
      <c r="D20" s="135"/>
      <c r="E20" s="136"/>
      <c r="F20" s="137"/>
    </row>
    <row r="21" spans="1:10" x14ac:dyDescent="0.25">
      <c r="A21" s="118">
        <v>13</v>
      </c>
      <c r="B21" s="119" t="s">
        <v>343</v>
      </c>
      <c r="C21" s="119"/>
      <c r="D21" s="120">
        <v>0.5</v>
      </c>
      <c r="E21" s="121">
        <f>SUM(F17:F17)</f>
        <v>0</v>
      </c>
      <c r="F21" s="122">
        <f>D21*E21/100</f>
        <v>0</v>
      </c>
      <c r="H21" s="44">
        <v>30</v>
      </c>
    </row>
    <row r="22" spans="1:10" ht="16.5" thickBot="1" x14ac:dyDescent="0.3">
      <c r="A22" s="118">
        <v>14</v>
      </c>
      <c r="B22" s="119" t="s">
        <v>342</v>
      </c>
      <c r="C22" s="119"/>
      <c r="D22" s="120">
        <v>0.1</v>
      </c>
      <c r="E22" s="121">
        <f>SUM(F17:F17)</f>
        <v>0</v>
      </c>
      <c r="F22" s="122">
        <f>D22*E22/100</f>
        <v>0</v>
      </c>
      <c r="H22" s="44">
        <v>31</v>
      </c>
    </row>
    <row r="23" spans="1:10" x14ac:dyDescent="0.25">
      <c r="A23" s="128">
        <v>15</v>
      </c>
      <c r="B23" s="129" t="s">
        <v>341</v>
      </c>
      <c r="C23" s="129"/>
      <c r="D23" s="130"/>
      <c r="E23" s="131"/>
      <c r="F23" s="132">
        <f>SUM(F21:F22)</f>
        <v>0</v>
      </c>
      <c r="G23" s="47">
        <f>SUM(F23:F23)</f>
        <v>0</v>
      </c>
      <c r="H23" s="44">
        <v>33</v>
      </c>
    </row>
    <row r="24" spans="1:10" x14ac:dyDescent="0.25">
      <c r="A24" s="133"/>
      <c r="B24" s="134"/>
      <c r="C24" s="134"/>
      <c r="D24" s="135"/>
      <c r="E24" s="136"/>
      <c r="F24" s="137"/>
    </row>
    <row r="25" spans="1:10" x14ac:dyDescent="0.25">
      <c r="A25" s="118">
        <v>16</v>
      </c>
      <c r="B25" s="119" t="s">
        <v>340</v>
      </c>
      <c r="C25" s="119"/>
      <c r="D25" s="120"/>
      <c r="E25" s="121"/>
      <c r="F25" s="151"/>
      <c r="H25" s="44">
        <v>35</v>
      </c>
    </row>
    <row r="26" spans="1:10" x14ac:dyDescent="0.25">
      <c r="A26" s="118">
        <v>17</v>
      </c>
      <c r="B26" s="119" t="s">
        <v>339</v>
      </c>
      <c r="C26" s="119"/>
      <c r="D26" s="120"/>
      <c r="E26" s="121"/>
      <c r="F26" s="151"/>
      <c r="H26" s="44">
        <v>36</v>
      </c>
    </row>
    <row r="27" spans="1:10" x14ac:dyDescent="0.25">
      <c r="A27" s="118">
        <v>18</v>
      </c>
      <c r="B27" s="119" t="s">
        <v>338</v>
      </c>
      <c r="C27" s="119"/>
      <c r="D27" s="120"/>
      <c r="E27" s="121"/>
      <c r="F27" s="151"/>
      <c r="H27" s="44">
        <v>37</v>
      </c>
    </row>
    <row r="28" spans="1:10" ht="16.5" thickBot="1" x14ac:dyDescent="0.3">
      <c r="A28" s="118">
        <v>19</v>
      </c>
      <c r="B28" s="119" t="s">
        <v>337</v>
      </c>
      <c r="C28" s="119"/>
      <c r="D28" s="120"/>
      <c r="E28" s="121"/>
      <c r="F28" s="151"/>
      <c r="H28" s="44">
        <v>40</v>
      </c>
    </row>
    <row r="29" spans="1:10" x14ac:dyDescent="0.25">
      <c r="A29" s="128">
        <v>20</v>
      </c>
      <c r="B29" s="129" t="s">
        <v>336</v>
      </c>
      <c r="C29" s="129"/>
      <c r="D29" s="130"/>
      <c r="E29" s="131"/>
      <c r="F29" s="132">
        <f>SUM(F25:F28)</f>
        <v>0</v>
      </c>
      <c r="G29" s="47">
        <f>SUM(F29:F29)</f>
        <v>0</v>
      </c>
      <c r="H29" s="44">
        <v>41</v>
      </c>
    </row>
    <row r="30" spans="1:10" x14ac:dyDescent="0.25">
      <c r="A30" s="133"/>
      <c r="B30" s="134"/>
      <c r="C30" s="134"/>
      <c r="D30" s="135"/>
      <c r="E30" s="136"/>
      <c r="F30" s="137"/>
      <c r="J30" s="45">
        <f>'SO 103'!Q113</f>
        <v>0</v>
      </c>
    </row>
    <row r="31" spans="1:10" x14ac:dyDescent="0.25">
      <c r="A31" s="118">
        <v>21</v>
      </c>
      <c r="B31" s="119" t="s">
        <v>335</v>
      </c>
      <c r="C31" s="119"/>
      <c r="D31" s="120"/>
      <c r="E31" s="121"/>
      <c r="F31" s="138">
        <f>SUM(G17:G30)</f>
        <v>0</v>
      </c>
      <c r="H31" s="44">
        <v>43</v>
      </c>
    </row>
    <row r="32" spans="1:10" ht="16.5" thickBot="1" x14ac:dyDescent="0.3">
      <c r="A32" s="118">
        <v>22</v>
      </c>
      <c r="B32" s="119" t="s">
        <v>334</v>
      </c>
      <c r="C32" s="119"/>
      <c r="D32" s="120">
        <v>21</v>
      </c>
      <c r="E32" s="121">
        <f>SUM(F31:F31)</f>
        <v>0</v>
      </c>
      <c r="F32" s="122">
        <f>D32*E32/100</f>
        <v>0</v>
      </c>
      <c r="H32" s="44">
        <v>46</v>
      </c>
      <c r="J32" s="45">
        <f>SUM(J1:J31)</f>
        <v>0</v>
      </c>
    </row>
    <row r="33" spans="1:10" ht="17.25" thickTop="1" thickBot="1" x14ac:dyDescent="0.3">
      <c r="A33" s="139">
        <v>23</v>
      </c>
      <c r="B33" s="140" t="s">
        <v>333</v>
      </c>
      <c r="C33" s="140"/>
      <c r="D33" s="141"/>
      <c r="E33" s="142"/>
      <c r="F33" s="143">
        <f>SUM(F31:F32)</f>
        <v>0</v>
      </c>
      <c r="H33" s="44">
        <v>48</v>
      </c>
    </row>
    <row r="35" spans="1:10" s="157" customFormat="1" ht="13.5" customHeight="1" x14ac:dyDescent="0.25">
      <c r="A35" s="153"/>
      <c r="B35" s="160" t="s">
        <v>578</v>
      </c>
      <c r="D35" s="154"/>
      <c r="E35" s="155"/>
      <c r="F35" s="156"/>
      <c r="I35" s="158"/>
      <c r="J35" s="159"/>
    </row>
  </sheetData>
  <sheetProtection selectLockedCells="1" selectUnlockedCells="1"/>
  <printOptions horizontalCentered="1"/>
  <pageMargins left="0.70000000000000007" right="0.70000000000000007" top="0.78749999999999998" bottom="0.78749999999999998" header="0.51181102362204722" footer="0.51181102362204722"/>
  <pageSetup paperSize="9" firstPageNumber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E310-E335-469D-9676-68DA447CD6DC}">
  <sheetPr>
    <pageSetUpPr fitToPage="1"/>
  </sheetPr>
  <dimension ref="A1:R130"/>
  <sheetViews>
    <sheetView tabSelected="1" topLeftCell="A5" workbookViewId="0">
      <selection activeCell="G26" sqref="G26"/>
    </sheetView>
  </sheetViews>
  <sheetFormatPr defaultRowHeight="15" x14ac:dyDescent="0.25"/>
  <cols>
    <col min="1" max="1" width="4.140625" style="68" customWidth="1"/>
    <col min="2" max="2" width="11.42578125" style="68" customWidth="1"/>
    <col min="3" max="3" width="2.42578125" style="68" customWidth="1"/>
    <col min="4" max="4" width="57.28515625" style="68" customWidth="1"/>
    <col min="5" max="5" width="5.7109375" style="68" customWidth="1"/>
    <col min="6" max="6" width="9.42578125" style="68" customWidth="1"/>
    <col min="7" max="7" width="10.85546875" style="68" customWidth="1"/>
    <col min="8" max="8" width="11.5703125" style="68" customWidth="1"/>
    <col min="9" max="9" width="9.5703125" style="44" hidden="1" customWidth="1"/>
    <col min="10" max="10" width="10.85546875" style="44" hidden="1" customWidth="1"/>
    <col min="11" max="11" width="5.42578125" style="46" hidden="1" customWidth="1"/>
    <col min="12" max="12" width="5.42578125" style="44" hidden="1" customWidth="1"/>
    <col min="13" max="13" width="9" style="44" hidden="1" customWidth="1"/>
    <col min="14" max="14" width="4.5703125" style="44" hidden="1" customWidth="1"/>
    <col min="15" max="18" width="9" style="45" hidden="1" customWidth="1"/>
    <col min="19" max="16384" width="9.140625" style="44"/>
  </cols>
  <sheetData>
    <row r="1" spans="1:18" ht="15.75" x14ac:dyDescent="0.25">
      <c r="A1" s="74" t="s">
        <v>363</v>
      </c>
      <c r="C1" s="74"/>
      <c r="D1" s="66"/>
      <c r="E1" s="66"/>
      <c r="F1" s="66"/>
      <c r="G1" s="66"/>
      <c r="H1" s="66"/>
      <c r="I1" s="50"/>
      <c r="J1" s="50"/>
      <c r="K1" s="65"/>
    </row>
    <row r="2" spans="1:18" ht="15.75" x14ac:dyDescent="0.25">
      <c r="A2" s="74" t="s">
        <v>580</v>
      </c>
      <c r="C2" s="74"/>
      <c r="D2" s="66"/>
      <c r="E2" s="66"/>
      <c r="F2" s="66"/>
      <c r="G2" s="66"/>
      <c r="H2" s="66"/>
      <c r="I2" s="50"/>
      <c r="J2" s="50"/>
      <c r="K2" s="65"/>
    </row>
    <row r="3" spans="1:18" ht="15.75" x14ac:dyDescent="0.25">
      <c r="A3" s="74" t="s">
        <v>362</v>
      </c>
      <c r="C3" s="74"/>
      <c r="D3" s="66"/>
      <c r="E3" s="66"/>
      <c r="F3" s="66"/>
      <c r="G3" s="66"/>
      <c r="H3" s="66"/>
      <c r="I3" s="50"/>
      <c r="J3" s="50"/>
      <c r="K3" s="65"/>
    </row>
    <row r="4" spans="1:18" ht="16.5" thickBot="1" x14ac:dyDescent="0.3">
      <c r="A4" s="66"/>
      <c r="B4" s="66"/>
      <c r="C4" s="66"/>
      <c r="D4" s="66"/>
      <c r="E4" s="66"/>
      <c r="F4" s="66"/>
      <c r="G4" s="66"/>
      <c r="H4" s="66"/>
      <c r="I4" s="50"/>
      <c r="J4" s="50"/>
      <c r="K4" s="65"/>
    </row>
    <row r="5" spans="1:18" ht="26.25" customHeight="1" thickBot="1" x14ac:dyDescent="0.3">
      <c r="A5" s="163"/>
      <c r="B5" s="161"/>
      <c r="C5" s="164" t="s">
        <v>583</v>
      </c>
      <c r="D5" s="164"/>
      <c r="E5" s="162"/>
      <c r="F5" s="162"/>
      <c r="G5" s="162"/>
      <c r="H5" s="162"/>
      <c r="I5" s="162"/>
      <c r="J5" s="162"/>
      <c r="K5" s="44"/>
    </row>
    <row r="6" spans="1:18" ht="15.75" x14ac:dyDescent="0.25">
      <c r="A6" s="161"/>
      <c r="B6" s="161"/>
      <c r="C6" s="161"/>
      <c r="D6" s="161"/>
      <c r="E6" s="162"/>
      <c r="F6" s="162"/>
      <c r="G6" s="162"/>
      <c r="H6" s="162"/>
      <c r="I6" s="162"/>
      <c r="J6" s="162"/>
      <c r="K6" s="162"/>
      <c r="L6" s="162"/>
    </row>
    <row r="7" spans="1:18" s="49" customFormat="1" ht="33.950000000000003" customHeight="1" thickBot="1" x14ac:dyDescent="0.3">
      <c r="A7" s="75" t="s">
        <v>576</v>
      </c>
      <c r="B7" s="75"/>
      <c r="C7" s="75"/>
      <c r="D7" s="75"/>
      <c r="E7" s="75"/>
      <c r="F7" s="75"/>
      <c r="G7" s="75"/>
      <c r="H7" s="75"/>
    </row>
    <row r="8" spans="1:18" ht="15.75" thickBot="1" x14ac:dyDescent="0.3">
      <c r="A8" s="145" t="s">
        <v>361</v>
      </c>
      <c r="B8" s="146" t="s">
        <v>575</v>
      </c>
      <c r="C8" s="146"/>
      <c r="D8" s="147" t="s">
        <v>574</v>
      </c>
      <c r="E8" s="147" t="s">
        <v>573</v>
      </c>
      <c r="F8" s="148" t="s">
        <v>572</v>
      </c>
      <c r="G8" s="148" t="s">
        <v>571</v>
      </c>
      <c r="H8" s="149" t="s">
        <v>570</v>
      </c>
      <c r="I8" s="144" t="s">
        <v>569</v>
      </c>
      <c r="J8" s="64" t="s">
        <v>568</v>
      </c>
      <c r="K8" s="63" t="s">
        <v>9</v>
      </c>
      <c r="L8" s="44" t="s">
        <v>567</v>
      </c>
      <c r="M8" s="44" t="s">
        <v>566</v>
      </c>
      <c r="N8" s="44" t="s">
        <v>565</v>
      </c>
      <c r="O8" s="45" t="s">
        <v>564</v>
      </c>
      <c r="P8" s="45" t="s">
        <v>563</v>
      </c>
      <c r="Q8" s="45" t="s">
        <v>356</v>
      </c>
      <c r="R8" s="45" t="s">
        <v>562</v>
      </c>
    </row>
    <row r="9" spans="1:18" s="48" customFormat="1" ht="20.100000000000001" customHeight="1" x14ac:dyDescent="0.25">
      <c r="A9" s="66" t="s">
        <v>561</v>
      </c>
      <c r="B9" s="68"/>
      <c r="C9" s="68"/>
      <c r="D9" s="68"/>
      <c r="E9" s="68"/>
      <c r="F9" s="76"/>
      <c r="G9" s="76"/>
      <c r="H9" s="68"/>
      <c r="I9" s="48" t="s">
        <v>560</v>
      </c>
      <c r="J9" s="48" t="s">
        <v>559</v>
      </c>
    </row>
    <row r="10" spans="1:18" x14ac:dyDescent="0.25">
      <c r="A10" s="77" t="s">
        <v>558</v>
      </c>
      <c r="B10" s="78">
        <v>101209</v>
      </c>
      <c r="C10" s="78"/>
      <c r="D10" s="79" t="s">
        <v>557</v>
      </c>
      <c r="E10" s="79" t="s">
        <v>405</v>
      </c>
      <c r="F10" s="80">
        <v>830</v>
      </c>
      <c r="G10" s="81">
        <v>0</v>
      </c>
      <c r="H10" s="82">
        <f t="shared" ref="H10:H34" si="0">F10*G10</f>
        <v>0</v>
      </c>
      <c r="I10" s="61">
        <v>0</v>
      </c>
      <c r="J10" s="60">
        <f t="shared" ref="J10:J34" si="1">F10*I10</f>
        <v>0</v>
      </c>
      <c r="K10" s="59" t="s">
        <v>16</v>
      </c>
      <c r="L10" s="44" t="s">
        <v>366</v>
      </c>
      <c r="N10" s="55" t="s">
        <v>508</v>
      </c>
      <c r="O10" s="45">
        <f>F10*G10</f>
        <v>0</v>
      </c>
    </row>
    <row r="11" spans="1:18" x14ac:dyDescent="0.25">
      <c r="A11" s="77" t="s">
        <v>556</v>
      </c>
      <c r="B11" s="78">
        <v>101233</v>
      </c>
      <c r="C11" s="78"/>
      <c r="D11" s="79" t="s">
        <v>555</v>
      </c>
      <c r="E11" s="79" t="s">
        <v>405</v>
      </c>
      <c r="F11" s="80">
        <v>680</v>
      </c>
      <c r="G11" s="81">
        <v>0</v>
      </c>
      <c r="H11" s="82">
        <f t="shared" si="0"/>
        <v>0</v>
      </c>
      <c r="I11" s="61">
        <v>0</v>
      </c>
      <c r="J11" s="60">
        <f t="shared" si="1"/>
        <v>0</v>
      </c>
      <c r="K11" s="59" t="s">
        <v>16</v>
      </c>
      <c r="L11" s="44" t="s">
        <v>366</v>
      </c>
      <c r="N11" s="55" t="s">
        <v>508</v>
      </c>
      <c r="O11" s="45">
        <f>F11*G11</f>
        <v>0</v>
      </c>
    </row>
    <row r="12" spans="1:18" x14ac:dyDescent="0.25">
      <c r="A12" s="77" t="s">
        <v>554</v>
      </c>
      <c r="B12" s="78">
        <v>101305</v>
      </c>
      <c r="C12" s="78"/>
      <c r="D12" s="79" t="s">
        <v>553</v>
      </c>
      <c r="E12" s="79" t="s">
        <v>405</v>
      </c>
      <c r="F12" s="80">
        <v>156</v>
      </c>
      <c r="G12" s="81">
        <v>0</v>
      </c>
      <c r="H12" s="82">
        <f t="shared" si="0"/>
        <v>0</v>
      </c>
      <c r="I12" s="61">
        <v>0</v>
      </c>
      <c r="J12" s="60">
        <f t="shared" si="1"/>
        <v>0</v>
      </c>
      <c r="K12" s="59" t="s">
        <v>16</v>
      </c>
      <c r="L12" s="44" t="s">
        <v>366</v>
      </c>
      <c r="N12" s="55" t="s">
        <v>508</v>
      </c>
      <c r="O12" s="45">
        <f>F12*G12</f>
        <v>0</v>
      </c>
    </row>
    <row r="13" spans="1:18" x14ac:dyDescent="0.25">
      <c r="A13" s="77" t="s">
        <v>552</v>
      </c>
      <c r="B13" s="78">
        <v>193509</v>
      </c>
      <c r="C13" s="78"/>
      <c r="D13" s="79" t="s">
        <v>551</v>
      </c>
      <c r="E13" s="79" t="s">
        <v>381</v>
      </c>
      <c r="F13" s="80">
        <v>5</v>
      </c>
      <c r="G13" s="81">
        <v>0</v>
      </c>
      <c r="H13" s="82">
        <f t="shared" si="0"/>
        <v>0</v>
      </c>
      <c r="I13" s="61">
        <v>0</v>
      </c>
      <c r="J13" s="60">
        <f t="shared" si="1"/>
        <v>0</v>
      </c>
      <c r="K13" s="59" t="s">
        <v>16</v>
      </c>
      <c r="L13" s="44" t="s">
        <v>366</v>
      </c>
      <c r="N13" s="55" t="s">
        <v>508</v>
      </c>
    </row>
    <row r="14" spans="1:18" x14ac:dyDescent="0.25">
      <c r="A14" s="77" t="s">
        <v>550</v>
      </c>
      <c r="B14" s="78">
        <v>321501</v>
      </c>
      <c r="C14" s="78"/>
      <c r="D14" s="79" t="s">
        <v>549</v>
      </c>
      <c r="E14" s="79" t="s">
        <v>405</v>
      </c>
      <c r="F14" s="80">
        <v>670</v>
      </c>
      <c r="G14" s="81">
        <v>0</v>
      </c>
      <c r="H14" s="82">
        <f t="shared" si="0"/>
        <v>0</v>
      </c>
      <c r="I14" s="61">
        <v>0</v>
      </c>
      <c r="J14" s="60">
        <f t="shared" si="1"/>
        <v>0</v>
      </c>
      <c r="K14" s="59" t="s">
        <v>16</v>
      </c>
      <c r="L14" s="44" t="s">
        <v>366</v>
      </c>
      <c r="N14" s="55" t="s">
        <v>508</v>
      </c>
      <c r="O14" s="45">
        <f t="shared" ref="O14:O34" si="2">F14*G14</f>
        <v>0</v>
      </c>
    </row>
    <row r="15" spans="1:18" x14ac:dyDescent="0.25">
      <c r="A15" s="77" t="s">
        <v>548</v>
      </c>
      <c r="B15" s="78">
        <v>321502</v>
      </c>
      <c r="C15" s="78"/>
      <c r="D15" s="79" t="s">
        <v>547</v>
      </c>
      <c r="E15" s="79" t="s">
        <v>405</v>
      </c>
      <c r="F15" s="80">
        <v>600</v>
      </c>
      <c r="G15" s="81">
        <v>0</v>
      </c>
      <c r="H15" s="82">
        <f t="shared" si="0"/>
        <v>0</v>
      </c>
      <c r="I15" s="61">
        <v>0</v>
      </c>
      <c r="J15" s="60">
        <f t="shared" si="1"/>
        <v>0</v>
      </c>
      <c r="K15" s="59" t="s">
        <v>16</v>
      </c>
      <c r="L15" s="44" t="s">
        <v>366</v>
      </c>
      <c r="N15" s="55" t="s">
        <v>508</v>
      </c>
      <c r="O15" s="45">
        <f t="shared" si="2"/>
        <v>0</v>
      </c>
    </row>
    <row r="16" spans="1:18" x14ac:dyDescent="0.25">
      <c r="A16" s="77" t="s">
        <v>546</v>
      </c>
      <c r="B16" s="78">
        <v>321816</v>
      </c>
      <c r="C16" s="78"/>
      <c r="D16" s="79" t="s">
        <v>545</v>
      </c>
      <c r="E16" s="79" t="s">
        <v>405</v>
      </c>
      <c r="F16" s="80">
        <v>200</v>
      </c>
      <c r="G16" s="81">
        <v>0</v>
      </c>
      <c r="H16" s="82">
        <f t="shared" si="0"/>
        <v>0</v>
      </c>
      <c r="I16" s="61">
        <v>0</v>
      </c>
      <c r="J16" s="60">
        <f t="shared" si="1"/>
        <v>0</v>
      </c>
      <c r="K16" s="59" t="s">
        <v>16</v>
      </c>
      <c r="L16" s="44" t="s">
        <v>366</v>
      </c>
      <c r="N16" s="55" t="s">
        <v>508</v>
      </c>
      <c r="O16" s="45">
        <f t="shared" si="2"/>
        <v>0</v>
      </c>
    </row>
    <row r="17" spans="1:18" x14ac:dyDescent="0.25">
      <c r="A17" s="77" t="s">
        <v>544</v>
      </c>
      <c r="B17" s="78">
        <v>321805</v>
      </c>
      <c r="C17" s="78"/>
      <c r="D17" s="79" t="s">
        <v>543</v>
      </c>
      <c r="E17" s="79" t="s">
        <v>405</v>
      </c>
      <c r="F17" s="80">
        <v>670</v>
      </c>
      <c r="G17" s="81">
        <v>0</v>
      </c>
      <c r="H17" s="82">
        <f t="shared" si="0"/>
        <v>0</v>
      </c>
      <c r="I17" s="61">
        <v>0</v>
      </c>
      <c r="J17" s="60">
        <f t="shared" si="1"/>
        <v>0</v>
      </c>
      <c r="K17" s="59" t="s">
        <v>16</v>
      </c>
      <c r="L17" s="44" t="s">
        <v>366</v>
      </c>
      <c r="N17" s="55" t="s">
        <v>508</v>
      </c>
      <c r="O17" s="45">
        <f t="shared" si="2"/>
        <v>0</v>
      </c>
    </row>
    <row r="18" spans="1:18" x14ac:dyDescent="0.25">
      <c r="A18" s="77" t="s">
        <v>542</v>
      </c>
      <c r="B18" s="78">
        <v>321505</v>
      </c>
      <c r="C18" s="78"/>
      <c r="D18" s="79" t="s">
        <v>541</v>
      </c>
      <c r="E18" s="79" t="s">
        <v>405</v>
      </c>
      <c r="F18" s="80">
        <v>400</v>
      </c>
      <c r="G18" s="81">
        <v>0</v>
      </c>
      <c r="H18" s="82">
        <f t="shared" si="0"/>
        <v>0</v>
      </c>
      <c r="I18" s="61">
        <v>0</v>
      </c>
      <c r="J18" s="60">
        <f t="shared" si="1"/>
        <v>0</v>
      </c>
      <c r="K18" s="59" t="s">
        <v>16</v>
      </c>
      <c r="L18" s="44" t="s">
        <v>366</v>
      </c>
      <c r="N18" s="55" t="s">
        <v>508</v>
      </c>
      <c r="O18" s="45">
        <f t="shared" si="2"/>
        <v>0</v>
      </c>
    </row>
    <row r="19" spans="1:18" x14ac:dyDescent="0.25">
      <c r="A19" s="77" t="s">
        <v>540</v>
      </c>
      <c r="B19" s="78">
        <v>321515</v>
      </c>
      <c r="C19" s="78"/>
      <c r="D19" s="79" t="s">
        <v>539</v>
      </c>
      <c r="E19" s="79" t="s">
        <v>381</v>
      </c>
      <c r="F19" s="80">
        <v>6</v>
      </c>
      <c r="G19" s="81">
        <v>0</v>
      </c>
      <c r="H19" s="82">
        <f t="shared" si="0"/>
        <v>0</v>
      </c>
      <c r="I19" s="61">
        <v>0</v>
      </c>
      <c r="J19" s="60">
        <f t="shared" si="1"/>
        <v>0</v>
      </c>
      <c r="K19" s="59" t="s">
        <v>16</v>
      </c>
      <c r="L19" s="44" t="s">
        <v>366</v>
      </c>
      <c r="N19" s="55" t="s">
        <v>508</v>
      </c>
      <c r="O19" s="45">
        <f t="shared" si="2"/>
        <v>0</v>
      </c>
    </row>
    <row r="20" spans="1:18" x14ac:dyDescent="0.25">
      <c r="A20" s="77" t="s">
        <v>538</v>
      </c>
      <c r="B20" s="78">
        <v>295012</v>
      </c>
      <c r="C20" s="78"/>
      <c r="D20" s="79" t="s">
        <v>537</v>
      </c>
      <c r="E20" s="79" t="s">
        <v>405</v>
      </c>
      <c r="F20" s="80">
        <v>775</v>
      </c>
      <c r="G20" s="81">
        <v>0</v>
      </c>
      <c r="H20" s="82">
        <f t="shared" si="0"/>
        <v>0</v>
      </c>
      <c r="I20" s="61">
        <v>0</v>
      </c>
      <c r="J20" s="60">
        <f t="shared" si="1"/>
        <v>0</v>
      </c>
      <c r="K20" s="59" t="s">
        <v>16</v>
      </c>
      <c r="L20" s="44" t="s">
        <v>366</v>
      </c>
      <c r="N20" s="55" t="s">
        <v>508</v>
      </c>
      <c r="O20" s="45">
        <f t="shared" si="2"/>
        <v>0</v>
      </c>
    </row>
    <row r="21" spans="1:18" x14ac:dyDescent="0.25">
      <c r="A21" s="77" t="s">
        <v>536</v>
      </c>
      <c r="B21" s="78">
        <v>295062</v>
      </c>
      <c r="C21" s="78"/>
      <c r="D21" s="79" t="s">
        <v>535</v>
      </c>
      <c r="E21" s="79" t="s">
        <v>381</v>
      </c>
      <c r="F21" s="80">
        <v>1</v>
      </c>
      <c r="G21" s="81">
        <v>0</v>
      </c>
      <c r="H21" s="82">
        <f t="shared" si="0"/>
        <v>0</v>
      </c>
      <c r="I21" s="61">
        <v>0</v>
      </c>
      <c r="J21" s="60">
        <f t="shared" si="1"/>
        <v>0</v>
      </c>
      <c r="K21" s="59" t="s">
        <v>16</v>
      </c>
      <c r="L21" s="44" t="s">
        <v>366</v>
      </c>
      <c r="N21" s="55" t="s">
        <v>508</v>
      </c>
      <c r="O21" s="45">
        <f t="shared" si="2"/>
        <v>0</v>
      </c>
    </row>
    <row r="22" spans="1:18" x14ac:dyDescent="0.25">
      <c r="A22" s="77" t="s">
        <v>534</v>
      </c>
      <c r="B22" s="78">
        <v>295071</v>
      </c>
      <c r="C22" s="78"/>
      <c r="D22" s="79" t="s">
        <v>533</v>
      </c>
      <c r="E22" s="79" t="s">
        <v>381</v>
      </c>
      <c r="F22" s="80">
        <v>22</v>
      </c>
      <c r="G22" s="81">
        <v>0</v>
      </c>
      <c r="H22" s="82">
        <f t="shared" si="0"/>
        <v>0</v>
      </c>
      <c r="I22" s="61">
        <v>0</v>
      </c>
      <c r="J22" s="60">
        <f t="shared" si="1"/>
        <v>0</v>
      </c>
      <c r="K22" s="59" t="s">
        <v>16</v>
      </c>
      <c r="L22" s="44" t="s">
        <v>366</v>
      </c>
      <c r="N22" s="55" t="s">
        <v>508</v>
      </c>
      <c r="O22" s="45">
        <f t="shared" si="2"/>
        <v>0</v>
      </c>
    </row>
    <row r="23" spans="1:18" x14ac:dyDescent="0.25">
      <c r="A23" s="77" t="s">
        <v>532</v>
      </c>
      <c r="B23" s="78">
        <v>295073</v>
      </c>
      <c r="C23" s="78"/>
      <c r="D23" s="79" t="s">
        <v>531</v>
      </c>
      <c r="E23" s="79" t="s">
        <v>381</v>
      </c>
      <c r="F23" s="80">
        <v>32</v>
      </c>
      <c r="G23" s="81">
        <v>0</v>
      </c>
      <c r="H23" s="82">
        <f t="shared" si="0"/>
        <v>0</v>
      </c>
      <c r="I23" s="61">
        <v>0</v>
      </c>
      <c r="J23" s="60">
        <f t="shared" si="1"/>
        <v>0</v>
      </c>
      <c r="K23" s="59" t="s">
        <v>16</v>
      </c>
      <c r="L23" s="44" t="s">
        <v>366</v>
      </c>
      <c r="N23" s="55" t="s">
        <v>508</v>
      </c>
      <c r="O23" s="45">
        <f t="shared" si="2"/>
        <v>0</v>
      </c>
    </row>
    <row r="24" spans="1:18" x14ac:dyDescent="0.25">
      <c r="A24" s="77" t="s">
        <v>530</v>
      </c>
      <c r="B24" s="78">
        <v>125</v>
      </c>
      <c r="C24" s="78"/>
      <c r="D24" s="79" t="s">
        <v>529</v>
      </c>
      <c r="E24" s="79" t="s">
        <v>405</v>
      </c>
      <c r="F24" s="80">
        <v>10</v>
      </c>
      <c r="G24" s="81">
        <v>0</v>
      </c>
      <c r="H24" s="82">
        <f t="shared" si="0"/>
        <v>0</v>
      </c>
      <c r="I24" s="61">
        <v>0</v>
      </c>
      <c r="J24" s="60">
        <f t="shared" si="1"/>
        <v>0</v>
      </c>
      <c r="K24" s="59" t="s">
        <v>16</v>
      </c>
      <c r="N24" s="55" t="s">
        <v>508</v>
      </c>
      <c r="O24" s="45">
        <f t="shared" si="2"/>
        <v>0</v>
      </c>
    </row>
    <row r="25" spans="1:18" x14ac:dyDescent="0.25">
      <c r="A25" s="77" t="s">
        <v>528</v>
      </c>
      <c r="B25" s="78">
        <v>190214</v>
      </c>
      <c r="C25" s="78"/>
      <c r="D25" s="79" t="s">
        <v>527</v>
      </c>
      <c r="E25" s="79" t="s">
        <v>381</v>
      </c>
      <c r="F25" s="80">
        <v>1</v>
      </c>
      <c r="G25" s="81">
        <v>0</v>
      </c>
      <c r="H25" s="82">
        <f t="shared" si="0"/>
        <v>0</v>
      </c>
      <c r="I25" s="61">
        <v>0</v>
      </c>
      <c r="J25" s="60">
        <f t="shared" si="1"/>
        <v>0</v>
      </c>
      <c r="K25" s="59" t="s">
        <v>16</v>
      </c>
      <c r="N25" s="55" t="s">
        <v>508</v>
      </c>
      <c r="O25" s="45">
        <f t="shared" si="2"/>
        <v>0</v>
      </c>
    </row>
    <row r="26" spans="1:18" ht="29.45" customHeight="1" x14ac:dyDescent="0.25">
      <c r="A26" s="77" t="s">
        <v>526</v>
      </c>
      <c r="B26" s="150">
        <v>563212</v>
      </c>
      <c r="C26" s="109"/>
      <c r="D26" s="83" t="s">
        <v>525</v>
      </c>
      <c r="E26" s="84" t="s">
        <v>381</v>
      </c>
      <c r="F26" s="85">
        <v>3</v>
      </c>
      <c r="G26" s="86">
        <v>0</v>
      </c>
      <c r="H26" s="87">
        <f t="shared" si="0"/>
        <v>0</v>
      </c>
      <c r="I26" s="61">
        <v>0</v>
      </c>
      <c r="J26" s="60">
        <f t="shared" si="1"/>
        <v>0</v>
      </c>
      <c r="K26" s="59" t="s">
        <v>16</v>
      </c>
      <c r="L26" s="44" t="s">
        <v>366</v>
      </c>
      <c r="N26" s="55" t="s">
        <v>508</v>
      </c>
      <c r="O26" s="45">
        <f t="shared" si="2"/>
        <v>0</v>
      </c>
    </row>
    <row r="27" spans="1:18" ht="29.45" customHeight="1" x14ac:dyDescent="0.25">
      <c r="A27" s="77" t="s">
        <v>524</v>
      </c>
      <c r="B27" s="150">
        <v>563213</v>
      </c>
      <c r="C27" s="109"/>
      <c r="D27" s="83" t="s">
        <v>523</v>
      </c>
      <c r="E27" s="84" t="s">
        <v>381</v>
      </c>
      <c r="F27" s="85">
        <v>19</v>
      </c>
      <c r="G27" s="86">
        <v>0</v>
      </c>
      <c r="H27" s="87">
        <f t="shared" si="0"/>
        <v>0</v>
      </c>
      <c r="I27" s="61">
        <v>0</v>
      </c>
      <c r="J27" s="60">
        <f t="shared" si="1"/>
        <v>0</v>
      </c>
      <c r="K27" s="59" t="s">
        <v>16</v>
      </c>
      <c r="L27" s="44" t="s">
        <v>366</v>
      </c>
      <c r="N27" s="55" t="s">
        <v>508</v>
      </c>
      <c r="O27" s="45">
        <f t="shared" si="2"/>
        <v>0</v>
      </c>
    </row>
    <row r="28" spans="1:18" x14ac:dyDescent="0.25">
      <c r="A28" s="77" t="s">
        <v>522</v>
      </c>
      <c r="B28" s="78">
        <v>564330</v>
      </c>
      <c r="C28" s="78"/>
      <c r="D28" s="79" t="s">
        <v>521</v>
      </c>
      <c r="E28" s="79" t="s">
        <v>381</v>
      </c>
      <c r="F28" s="80">
        <v>22</v>
      </c>
      <c r="G28" s="81">
        <v>0</v>
      </c>
      <c r="H28" s="82">
        <f t="shared" si="0"/>
        <v>0</v>
      </c>
      <c r="I28" s="61">
        <v>0</v>
      </c>
      <c r="J28" s="60">
        <f t="shared" si="1"/>
        <v>0</v>
      </c>
      <c r="K28" s="59" t="s">
        <v>16</v>
      </c>
      <c r="L28" s="44" t="s">
        <v>366</v>
      </c>
      <c r="N28" s="55" t="s">
        <v>508</v>
      </c>
      <c r="O28" s="45">
        <f t="shared" si="2"/>
        <v>0</v>
      </c>
    </row>
    <row r="29" spans="1:18" x14ac:dyDescent="0.25">
      <c r="A29" s="77" t="s">
        <v>520</v>
      </c>
      <c r="B29" s="78">
        <v>574114</v>
      </c>
      <c r="C29" s="78"/>
      <c r="D29" s="79" t="s">
        <v>519</v>
      </c>
      <c r="E29" s="79" t="s">
        <v>381</v>
      </c>
      <c r="F29" s="80">
        <v>22</v>
      </c>
      <c r="G29" s="81">
        <v>0</v>
      </c>
      <c r="H29" s="82">
        <f t="shared" si="0"/>
        <v>0</v>
      </c>
      <c r="I29" s="61">
        <v>0</v>
      </c>
      <c r="J29" s="60">
        <f t="shared" si="1"/>
        <v>0</v>
      </c>
      <c r="K29" s="59" t="s">
        <v>16</v>
      </c>
      <c r="L29" s="44" t="s">
        <v>366</v>
      </c>
      <c r="N29" s="55" t="s">
        <v>508</v>
      </c>
      <c r="O29" s="45">
        <f t="shared" si="2"/>
        <v>0</v>
      </c>
    </row>
    <row r="30" spans="1:18" x14ac:dyDescent="0.25">
      <c r="A30" s="77" t="s">
        <v>518</v>
      </c>
      <c r="B30" s="88">
        <v>579242</v>
      </c>
      <c r="C30" s="88"/>
      <c r="D30" s="89" t="s">
        <v>517</v>
      </c>
      <c r="E30" s="79" t="s">
        <v>381</v>
      </c>
      <c r="F30" s="80">
        <v>22</v>
      </c>
      <c r="G30" s="81">
        <v>0</v>
      </c>
      <c r="H30" s="82">
        <f t="shared" si="0"/>
        <v>0</v>
      </c>
      <c r="I30" s="61">
        <v>0</v>
      </c>
      <c r="J30" s="60">
        <f t="shared" si="1"/>
        <v>0</v>
      </c>
      <c r="K30" s="59" t="s">
        <v>16</v>
      </c>
      <c r="L30" s="44" t="s">
        <v>366</v>
      </c>
      <c r="N30" s="55" t="s">
        <v>508</v>
      </c>
      <c r="O30" s="45">
        <f t="shared" si="2"/>
        <v>0</v>
      </c>
    </row>
    <row r="31" spans="1:18" ht="15.75" thickBot="1" x14ac:dyDescent="0.3">
      <c r="A31" s="77" t="s">
        <v>516</v>
      </c>
      <c r="B31" s="69">
        <v>530422</v>
      </c>
      <c r="C31" s="69"/>
      <c r="D31" s="90" t="s">
        <v>515</v>
      </c>
      <c r="E31" s="79" t="s">
        <v>381</v>
      </c>
      <c r="F31" s="80">
        <v>3</v>
      </c>
      <c r="G31" s="81">
        <v>0</v>
      </c>
      <c r="H31" s="82">
        <f t="shared" si="0"/>
        <v>0</v>
      </c>
      <c r="I31" s="62"/>
      <c r="J31" s="57">
        <f t="shared" si="1"/>
        <v>0</v>
      </c>
      <c r="K31" s="56" t="s">
        <v>445</v>
      </c>
      <c r="L31" s="44" t="s">
        <v>366</v>
      </c>
      <c r="N31" s="55" t="s">
        <v>508</v>
      </c>
      <c r="O31" s="45">
        <f t="shared" si="2"/>
        <v>0</v>
      </c>
      <c r="Q31" s="45">
        <f>F31*G31</f>
        <v>0</v>
      </c>
      <c r="R31" s="45">
        <f>F31*I31</f>
        <v>0</v>
      </c>
    </row>
    <row r="32" spans="1:18" ht="15.75" thickBot="1" x14ac:dyDescent="0.3">
      <c r="A32" s="77" t="s">
        <v>514</v>
      </c>
      <c r="B32" s="69">
        <v>53023</v>
      </c>
      <c r="C32" s="69"/>
      <c r="D32" s="90" t="s">
        <v>513</v>
      </c>
      <c r="E32" s="79" t="s">
        <v>381</v>
      </c>
      <c r="F32" s="80">
        <v>4</v>
      </c>
      <c r="G32" s="81">
        <v>0</v>
      </c>
      <c r="H32" s="82">
        <f t="shared" si="0"/>
        <v>0</v>
      </c>
      <c r="I32" s="62"/>
      <c r="J32" s="57">
        <f t="shared" si="1"/>
        <v>0</v>
      </c>
      <c r="K32" s="56" t="s">
        <v>445</v>
      </c>
      <c r="L32" s="44" t="s">
        <v>366</v>
      </c>
      <c r="N32" s="55" t="s">
        <v>508</v>
      </c>
      <c r="O32" s="45">
        <f t="shared" si="2"/>
        <v>0</v>
      </c>
      <c r="Q32" s="45">
        <f>F32*G32</f>
        <v>0</v>
      </c>
      <c r="R32" s="45">
        <f>F32*I32</f>
        <v>0</v>
      </c>
    </row>
    <row r="33" spans="1:18" ht="15.75" thickBot="1" x14ac:dyDescent="0.3">
      <c r="A33" s="77" t="s">
        <v>512</v>
      </c>
      <c r="B33" s="69">
        <v>530424</v>
      </c>
      <c r="C33" s="69"/>
      <c r="D33" s="90" t="s">
        <v>511</v>
      </c>
      <c r="E33" s="79" t="s">
        <v>381</v>
      </c>
      <c r="F33" s="80">
        <v>12</v>
      </c>
      <c r="G33" s="81">
        <v>0</v>
      </c>
      <c r="H33" s="82">
        <f t="shared" si="0"/>
        <v>0</v>
      </c>
      <c r="I33" s="62"/>
      <c r="J33" s="57">
        <f t="shared" si="1"/>
        <v>0</v>
      </c>
      <c r="K33" s="56" t="s">
        <v>445</v>
      </c>
      <c r="L33" s="44" t="s">
        <v>366</v>
      </c>
      <c r="N33" s="55" t="s">
        <v>508</v>
      </c>
      <c r="O33" s="45">
        <f t="shared" si="2"/>
        <v>0</v>
      </c>
      <c r="Q33" s="45">
        <f>F33*G33</f>
        <v>0</v>
      </c>
      <c r="R33" s="45">
        <f>F33*I33</f>
        <v>0</v>
      </c>
    </row>
    <row r="34" spans="1:18" ht="15.75" thickBot="1" x14ac:dyDescent="0.3">
      <c r="A34" s="91" t="s">
        <v>510</v>
      </c>
      <c r="B34" s="92">
        <v>530425</v>
      </c>
      <c r="C34" s="92"/>
      <c r="D34" s="93" t="s">
        <v>509</v>
      </c>
      <c r="E34" s="94" t="s">
        <v>381</v>
      </c>
      <c r="F34" s="95">
        <v>3</v>
      </c>
      <c r="G34" s="96">
        <v>0</v>
      </c>
      <c r="H34" s="97">
        <f t="shared" si="0"/>
        <v>0</v>
      </c>
      <c r="I34" s="62"/>
      <c r="J34" s="57">
        <f t="shared" si="1"/>
        <v>0</v>
      </c>
      <c r="K34" s="56" t="s">
        <v>445</v>
      </c>
      <c r="L34" s="44" t="s">
        <v>366</v>
      </c>
      <c r="N34" s="55" t="s">
        <v>508</v>
      </c>
      <c r="O34" s="45">
        <f t="shared" si="2"/>
        <v>0</v>
      </c>
      <c r="Q34" s="45">
        <f>F34*G34</f>
        <v>0</v>
      </c>
      <c r="R34" s="45">
        <f>F34*I34</f>
        <v>0</v>
      </c>
    </row>
    <row r="35" spans="1:18" s="53" customFormat="1" x14ac:dyDescent="0.25">
      <c r="A35" s="66"/>
      <c r="B35" s="66"/>
      <c r="C35" s="66"/>
      <c r="D35" s="66" t="s">
        <v>365</v>
      </c>
      <c r="E35" s="66"/>
      <c r="F35" s="66"/>
      <c r="G35" s="66"/>
      <c r="H35" s="98">
        <f>SUM(H10:H34)</f>
        <v>0</v>
      </c>
      <c r="J35" s="53">
        <f>SUM(J10:J34)</f>
        <v>0</v>
      </c>
      <c r="N35" s="53" t="s">
        <v>508</v>
      </c>
      <c r="O35" s="53">
        <f>SUM(O8:O34)</f>
        <v>0</v>
      </c>
      <c r="P35" s="53">
        <f>J35</f>
        <v>0</v>
      </c>
    </row>
    <row r="36" spans="1:18" s="48" customFormat="1" ht="20.100000000000001" customHeight="1" x14ac:dyDescent="0.25">
      <c r="A36" s="66" t="s">
        <v>507</v>
      </c>
      <c r="B36" s="68"/>
      <c r="C36" s="68"/>
      <c r="D36" s="68"/>
      <c r="E36" s="68"/>
      <c r="F36" s="68"/>
      <c r="G36" s="68"/>
      <c r="H36" s="99"/>
    </row>
    <row r="37" spans="1:18" x14ac:dyDescent="0.25">
      <c r="A37" s="100" t="s">
        <v>506</v>
      </c>
      <c r="B37" s="78">
        <v>46114</v>
      </c>
      <c r="C37" s="78"/>
      <c r="D37" s="79" t="s">
        <v>505</v>
      </c>
      <c r="E37" s="79" t="s">
        <v>384</v>
      </c>
      <c r="F37" s="80">
        <v>26.35</v>
      </c>
      <c r="G37" s="81">
        <v>0</v>
      </c>
      <c r="H37" s="82">
        <f>F37*G37</f>
        <v>0</v>
      </c>
      <c r="I37" s="61">
        <v>0</v>
      </c>
      <c r="J37" s="60">
        <f>F37*I37</f>
        <v>0</v>
      </c>
      <c r="K37" s="59" t="s">
        <v>16</v>
      </c>
      <c r="N37" s="55" t="s">
        <v>498</v>
      </c>
    </row>
    <row r="38" spans="1:18" ht="14.45" customHeight="1" x14ac:dyDescent="0.25">
      <c r="A38" s="100" t="s">
        <v>504</v>
      </c>
      <c r="B38" s="78">
        <v>46134</v>
      </c>
      <c r="C38" s="78"/>
      <c r="D38" s="79" t="s">
        <v>503</v>
      </c>
      <c r="E38" s="79" t="s">
        <v>384</v>
      </c>
      <c r="F38" s="80">
        <v>20</v>
      </c>
      <c r="G38" s="81">
        <v>0</v>
      </c>
      <c r="H38" s="82">
        <f>F38*G38</f>
        <v>0</v>
      </c>
      <c r="I38" s="61">
        <v>0</v>
      </c>
      <c r="J38" s="60">
        <f>F38*I38</f>
        <v>0</v>
      </c>
      <c r="K38" s="59" t="s">
        <v>16</v>
      </c>
      <c r="N38" s="55" t="s">
        <v>498</v>
      </c>
    </row>
    <row r="39" spans="1:18" ht="14.45" customHeight="1" x14ac:dyDescent="0.25">
      <c r="A39" s="100" t="s">
        <v>502</v>
      </c>
      <c r="B39" s="78">
        <v>46241</v>
      </c>
      <c r="C39" s="78"/>
      <c r="D39" s="79" t="s">
        <v>501</v>
      </c>
      <c r="E39" s="79" t="s">
        <v>384</v>
      </c>
      <c r="F39" s="80">
        <v>0.44</v>
      </c>
      <c r="G39" s="81">
        <v>0</v>
      </c>
      <c r="H39" s="82">
        <f>F39*G39</f>
        <v>0</v>
      </c>
      <c r="I39" s="61">
        <v>0</v>
      </c>
      <c r="J39" s="60">
        <f>F39*I39</f>
        <v>0</v>
      </c>
      <c r="K39" s="59" t="s">
        <v>16</v>
      </c>
      <c r="N39" s="55" t="s">
        <v>498</v>
      </c>
    </row>
    <row r="40" spans="1:18" ht="15" customHeight="1" thickBot="1" x14ac:dyDescent="0.3">
      <c r="A40" s="101" t="s">
        <v>500</v>
      </c>
      <c r="B40" s="102">
        <v>46452</v>
      </c>
      <c r="C40" s="102"/>
      <c r="D40" s="103" t="s">
        <v>499</v>
      </c>
      <c r="E40" s="103" t="s">
        <v>381</v>
      </c>
      <c r="F40" s="104">
        <v>22</v>
      </c>
      <c r="G40" s="105">
        <v>0</v>
      </c>
      <c r="H40" s="106">
        <f>F40*G40</f>
        <v>0</v>
      </c>
      <c r="I40" s="58">
        <v>0</v>
      </c>
      <c r="J40" s="57">
        <f>F40*I40</f>
        <v>0</v>
      </c>
      <c r="K40" s="56" t="s">
        <v>16</v>
      </c>
      <c r="N40" s="55" t="s">
        <v>498</v>
      </c>
    </row>
    <row r="41" spans="1:18" s="53" customFormat="1" x14ac:dyDescent="0.25">
      <c r="A41" s="66"/>
      <c r="B41" s="66"/>
      <c r="C41" s="66"/>
      <c r="D41" s="66" t="s">
        <v>365</v>
      </c>
      <c r="E41" s="66"/>
      <c r="F41" s="66"/>
      <c r="G41" s="66"/>
      <c r="H41" s="98">
        <f>SUM(H37:H40)</f>
        <v>0</v>
      </c>
      <c r="J41" s="53">
        <f>SUM(J37:J40)</f>
        <v>0</v>
      </c>
      <c r="N41" s="53" t="s">
        <v>498</v>
      </c>
      <c r="P41" s="53">
        <f>J41</f>
        <v>0</v>
      </c>
    </row>
    <row r="42" spans="1:18" s="48" customFormat="1" ht="20.100000000000001" customHeight="1" x14ac:dyDescent="0.25">
      <c r="A42" s="66" t="s">
        <v>497</v>
      </c>
      <c r="B42" s="68"/>
      <c r="C42" s="68"/>
      <c r="D42" s="68"/>
      <c r="E42" s="68"/>
      <c r="F42" s="68"/>
      <c r="G42" s="68"/>
      <c r="H42" s="99"/>
      <c r="I42" s="48" t="s">
        <v>496</v>
      </c>
      <c r="J42" s="48" t="s">
        <v>495</v>
      </c>
      <c r="O42" s="48">
        <f>SUM(P9:P41)</f>
        <v>0</v>
      </c>
    </row>
    <row r="43" spans="1:18" x14ac:dyDescent="0.25">
      <c r="A43" s="77" t="s">
        <v>494</v>
      </c>
      <c r="B43" s="78">
        <v>210810013</v>
      </c>
      <c r="C43" s="78"/>
      <c r="D43" s="79" t="s">
        <v>493</v>
      </c>
      <c r="E43" s="79" t="s">
        <v>405</v>
      </c>
      <c r="F43" s="80">
        <v>770</v>
      </c>
      <c r="G43" s="81">
        <v>0</v>
      </c>
      <c r="H43" s="82">
        <f t="shared" ref="H43:H67" si="3">F43*G43</f>
        <v>0</v>
      </c>
      <c r="I43" s="61">
        <v>5.7000000000000002E-2</v>
      </c>
      <c r="J43" s="60">
        <f t="shared" ref="J43:J49" si="4">F43*I43</f>
        <v>43.89</v>
      </c>
      <c r="K43" s="59" t="s">
        <v>16</v>
      </c>
      <c r="N43" s="55" t="s">
        <v>444</v>
      </c>
    </row>
    <row r="44" spans="1:18" x14ac:dyDescent="0.25">
      <c r="A44" s="77" t="s">
        <v>492</v>
      </c>
      <c r="B44" s="78">
        <v>210810008</v>
      </c>
      <c r="C44" s="78"/>
      <c r="D44" s="79" t="s">
        <v>491</v>
      </c>
      <c r="E44" s="79" t="s">
        <v>405</v>
      </c>
      <c r="F44" s="80">
        <v>830</v>
      </c>
      <c r="G44" s="81">
        <v>0</v>
      </c>
      <c r="H44" s="82">
        <f t="shared" si="3"/>
        <v>0</v>
      </c>
      <c r="I44" s="61">
        <v>4.5999999999999999E-2</v>
      </c>
      <c r="J44" s="60">
        <f t="shared" si="4"/>
        <v>38.18</v>
      </c>
      <c r="K44" s="59" t="s">
        <v>16</v>
      </c>
      <c r="N44" s="55" t="s">
        <v>444</v>
      </c>
    </row>
    <row r="45" spans="1:18" x14ac:dyDescent="0.25">
      <c r="A45" s="77" t="s">
        <v>490</v>
      </c>
      <c r="B45" s="78">
        <v>210100211</v>
      </c>
      <c r="C45" s="78"/>
      <c r="D45" s="79" t="s">
        <v>489</v>
      </c>
      <c r="E45" s="79" t="s">
        <v>381</v>
      </c>
      <c r="F45" s="80">
        <v>176</v>
      </c>
      <c r="G45" s="81">
        <v>0</v>
      </c>
      <c r="H45" s="82">
        <f t="shared" si="3"/>
        <v>0</v>
      </c>
      <c r="I45" s="61">
        <v>0.36899999999999999</v>
      </c>
      <c r="J45" s="60">
        <f t="shared" si="4"/>
        <v>64.944000000000003</v>
      </c>
      <c r="K45" s="59" t="s">
        <v>16</v>
      </c>
      <c r="L45" s="44" t="s">
        <v>366</v>
      </c>
      <c r="N45" s="55" t="s">
        <v>444</v>
      </c>
    </row>
    <row r="46" spans="1:18" x14ac:dyDescent="0.25">
      <c r="A46" s="77" t="s">
        <v>488</v>
      </c>
      <c r="B46" s="78">
        <v>210100219</v>
      </c>
      <c r="C46" s="78"/>
      <c r="D46" s="79" t="s">
        <v>487</v>
      </c>
      <c r="E46" s="79" t="s">
        <v>381</v>
      </c>
      <c r="F46" s="80">
        <v>159</v>
      </c>
      <c r="G46" s="81">
        <v>0</v>
      </c>
      <c r="H46" s="82">
        <f t="shared" si="3"/>
        <v>0</v>
      </c>
      <c r="I46" s="61">
        <v>0.39</v>
      </c>
      <c r="J46" s="60">
        <f t="shared" si="4"/>
        <v>62.010000000000005</v>
      </c>
      <c r="K46" s="59" t="s">
        <v>16</v>
      </c>
      <c r="L46" s="44" t="s">
        <v>366</v>
      </c>
      <c r="N46" s="55" t="s">
        <v>444</v>
      </c>
    </row>
    <row r="47" spans="1:18" x14ac:dyDescent="0.25">
      <c r="A47" s="77" t="s">
        <v>486</v>
      </c>
      <c r="B47" s="78">
        <v>210101201</v>
      </c>
      <c r="C47" s="78"/>
      <c r="D47" s="79" t="s">
        <v>485</v>
      </c>
      <c r="E47" s="79" t="s">
        <v>381</v>
      </c>
      <c r="F47" s="80">
        <v>5</v>
      </c>
      <c r="G47" s="81">
        <v>0</v>
      </c>
      <c r="H47" s="82">
        <f t="shared" si="3"/>
        <v>0</v>
      </c>
      <c r="I47" s="61">
        <v>4.1399999999999997</v>
      </c>
      <c r="J47" s="60">
        <f t="shared" si="4"/>
        <v>20.7</v>
      </c>
      <c r="K47" s="59" t="s">
        <v>16</v>
      </c>
      <c r="N47" s="55" t="s">
        <v>444</v>
      </c>
    </row>
    <row r="48" spans="1:18" x14ac:dyDescent="0.25">
      <c r="A48" s="77" t="s">
        <v>484</v>
      </c>
      <c r="B48" s="78">
        <v>210950201</v>
      </c>
      <c r="C48" s="78"/>
      <c r="D48" s="79" t="s">
        <v>483</v>
      </c>
      <c r="E48" s="79" t="s">
        <v>405</v>
      </c>
      <c r="F48" s="80">
        <v>1600</v>
      </c>
      <c r="G48" s="81">
        <v>0</v>
      </c>
      <c r="H48" s="82">
        <f t="shared" si="3"/>
        <v>0</v>
      </c>
      <c r="I48" s="61">
        <v>2.1000000000000001E-2</v>
      </c>
      <c r="J48" s="60">
        <f t="shared" si="4"/>
        <v>33.6</v>
      </c>
      <c r="K48" s="59" t="s">
        <v>16</v>
      </c>
      <c r="L48" s="44" t="s">
        <v>366</v>
      </c>
      <c r="N48" s="55" t="s">
        <v>444</v>
      </c>
    </row>
    <row r="49" spans="1:14" x14ac:dyDescent="0.25">
      <c r="A49" s="77" t="s">
        <v>482</v>
      </c>
      <c r="B49" s="78">
        <v>210010123</v>
      </c>
      <c r="C49" s="78"/>
      <c r="D49" s="79" t="s">
        <v>481</v>
      </c>
      <c r="E49" s="79" t="s">
        <v>405</v>
      </c>
      <c r="F49" s="80">
        <v>650</v>
      </c>
      <c r="G49" s="81">
        <v>0</v>
      </c>
      <c r="H49" s="82">
        <f t="shared" si="3"/>
        <v>0</v>
      </c>
      <c r="I49" s="61">
        <v>0.12</v>
      </c>
      <c r="J49" s="60">
        <f t="shared" si="4"/>
        <v>78</v>
      </c>
      <c r="K49" s="59" t="s">
        <v>16</v>
      </c>
      <c r="N49" s="55" t="s">
        <v>444</v>
      </c>
    </row>
    <row r="50" spans="1:14" x14ac:dyDescent="0.25">
      <c r="A50" s="77" t="s">
        <v>480</v>
      </c>
      <c r="B50" s="78">
        <v>210010124</v>
      </c>
      <c r="C50" s="78"/>
      <c r="D50" s="79" t="s">
        <v>479</v>
      </c>
      <c r="E50" s="79" t="s">
        <v>405</v>
      </c>
      <c r="F50" s="80">
        <v>575</v>
      </c>
      <c r="G50" s="81">
        <v>0</v>
      </c>
      <c r="H50" s="82">
        <f t="shared" si="3"/>
        <v>0</v>
      </c>
      <c r="I50" s="61">
        <v>0.12</v>
      </c>
      <c r="J50" s="60">
        <v>54.84</v>
      </c>
      <c r="K50" s="59" t="s">
        <v>16</v>
      </c>
      <c r="N50" s="55" t="s">
        <v>444</v>
      </c>
    </row>
    <row r="51" spans="1:14" x14ac:dyDescent="0.25">
      <c r="A51" s="77" t="s">
        <v>478</v>
      </c>
      <c r="B51" s="78">
        <v>210010125</v>
      </c>
      <c r="C51" s="78"/>
      <c r="D51" s="79" t="s">
        <v>477</v>
      </c>
      <c r="E51" s="79" t="s">
        <v>405</v>
      </c>
      <c r="F51" s="80">
        <v>178</v>
      </c>
      <c r="G51" s="81">
        <v>0</v>
      </c>
      <c r="H51" s="82">
        <f t="shared" si="3"/>
        <v>0</v>
      </c>
      <c r="I51" s="61">
        <v>0.158</v>
      </c>
      <c r="J51" s="60">
        <f t="shared" ref="J51:J64" si="5">F51*I51</f>
        <v>28.123999999999999</v>
      </c>
      <c r="K51" s="59" t="s">
        <v>16</v>
      </c>
      <c r="N51" s="55" t="s">
        <v>444</v>
      </c>
    </row>
    <row r="52" spans="1:14" x14ac:dyDescent="0.25">
      <c r="A52" s="77" t="s">
        <v>476</v>
      </c>
      <c r="B52" s="78">
        <v>210220022</v>
      </c>
      <c r="C52" s="78"/>
      <c r="D52" s="79" t="s">
        <v>475</v>
      </c>
      <c r="E52" s="79" t="s">
        <v>405</v>
      </c>
      <c r="F52" s="80">
        <v>775</v>
      </c>
      <c r="G52" s="81">
        <v>0</v>
      </c>
      <c r="H52" s="82">
        <f t="shared" si="3"/>
        <v>0</v>
      </c>
      <c r="I52" s="61">
        <v>0.123</v>
      </c>
      <c r="J52" s="60">
        <f t="shared" si="5"/>
        <v>95.325000000000003</v>
      </c>
      <c r="K52" s="59" t="s">
        <v>16</v>
      </c>
      <c r="N52" s="55" t="s">
        <v>444</v>
      </c>
    </row>
    <row r="53" spans="1:14" x14ac:dyDescent="0.25">
      <c r="A53" s="77" t="s">
        <v>474</v>
      </c>
      <c r="B53" s="78">
        <v>210220302</v>
      </c>
      <c r="C53" s="78"/>
      <c r="D53" s="79" t="s">
        <v>473</v>
      </c>
      <c r="E53" s="79" t="s">
        <v>381</v>
      </c>
      <c r="F53" s="80">
        <v>32</v>
      </c>
      <c r="G53" s="81">
        <v>0</v>
      </c>
      <c r="H53" s="82">
        <f t="shared" si="3"/>
        <v>0</v>
      </c>
      <c r="I53" s="61">
        <v>0.35199999999999998</v>
      </c>
      <c r="J53" s="60">
        <f t="shared" si="5"/>
        <v>11.263999999999999</v>
      </c>
      <c r="K53" s="59" t="s">
        <v>16</v>
      </c>
      <c r="L53" s="44" t="s">
        <v>366</v>
      </c>
      <c r="N53" s="55" t="s">
        <v>444</v>
      </c>
    </row>
    <row r="54" spans="1:14" x14ac:dyDescent="0.25">
      <c r="A54" s="77" t="s">
        <v>472</v>
      </c>
      <c r="B54" s="78">
        <v>210220301</v>
      </c>
      <c r="C54" s="78"/>
      <c r="D54" s="79" t="s">
        <v>471</v>
      </c>
      <c r="E54" s="79" t="s">
        <v>381</v>
      </c>
      <c r="F54" s="80">
        <v>22</v>
      </c>
      <c r="G54" s="81">
        <v>0</v>
      </c>
      <c r="H54" s="82">
        <f t="shared" si="3"/>
        <v>0</v>
      </c>
      <c r="I54" s="61">
        <v>0.251</v>
      </c>
      <c r="J54" s="60">
        <f t="shared" si="5"/>
        <v>5.5220000000000002</v>
      </c>
      <c r="K54" s="59" t="s">
        <v>16</v>
      </c>
      <c r="L54" s="44" t="s">
        <v>366</v>
      </c>
      <c r="N54" s="55" t="s">
        <v>444</v>
      </c>
    </row>
    <row r="55" spans="1:14" x14ac:dyDescent="0.25">
      <c r="A55" s="77" t="s">
        <v>470</v>
      </c>
      <c r="B55" s="78">
        <v>210220441</v>
      </c>
      <c r="C55" s="78"/>
      <c r="D55" s="79" t="s">
        <v>469</v>
      </c>
      <c r="E55" s="79" t="s">
        <v>381</v>
      </c>
      <c r="F55" s="80">
        <v>32</v>
      </c>
      <c r="G55" s="81">
        <v>0</v>
      </c>
      <c r="H55" s="82">
        <f t="shared" si="3"/>
        <v>0</v>
      </c>
      <c r="I55" s="61">
        <v>0.2</v>
      </c>
      <c r="J55" s="60">
        <f t="shared" si="5"/>
        <v>6.4</v>
      </c>
      <c r="K55" s="59" t="s">
        <v>16</v>
      </c>
      <c r="L55" s="44" t="s">
        <v>366</v>
      </c>
      <c r="N55" s="55" t="s">
        <v>444</v>
      </c>
    </row>
    <row r="56" spans="1:14" x14ac:dyDescent="0.25">
      <c r="A56" s="77" t="s">
        <v>468</v>
      </c>
      <c r="B56" s="78">
        <v>210220445</v>
      </c>
      <c r="C56" s="78"/>
      <c r="D56" s="79" t="s">
        <v>467</v>
      </c>
      <c r="E56" s="79" t="s">
        <v>381</v>
      </c>
      <c r="F56" s="80">
        <v>22</v>
      </c>
      <c r="G56" s="81">
        <v>0</v>
      </c>
      <c r="H56" s="82">
        <f t="shared" si="3"/>
        <v>0</v>
      </c>
      <c r="I56" s="61">
        <v>0.24</v>
      </c>
      <c r="J56" s="60">
        <f t="shared" si="5"/>
        <v>5.2799999999999994</v>
      </c>
      <c r="K56" s="59" t="s">
        <v>16</v>
      </c>
      <c r="L56" s="44" t="s">
        <v>366</v>
      </c>
      <c r="N56" s="55" t="s">
        <v>444</v>
      </c>
    </row>
    <row r="57" spans="1:14" x14ac:dyDescent="0.25">
      <c r="A57" s="77" t="s">
        <v>466</v>
      </c>
      <c r="B57" s="78">
        <v>210100007</v>
      </c>
      <c r="C57" s="78"/>
      <c r="D57" s="79" t="s">
        <v>465</v>
      </c>
      <c r="E57" s="79" t="s">
        <v>446</v>
      </c>
      <c r="F57" s="80">
        <v>1</v>
      </c>
      <c r="G57" s="81">
        <v>0</v>
      </c>
      <c r="H57" s="82">
        <f t="shared" si="3"/>
        <v>0</v>
      </c>
      <c r="I57" s="61">
        <v>0.26300000000000001</v>
      </c>
      <c r="J57" s="60">
        <f t="shared" si="5"/>
        <v>0.26300000000000001</v>
      </c>
      <c r="K57" s="59" t="s">
        <v>16</v>
      </c>
      <c r="L57" s="44" t="s">
        <v>366</v>
      </c>
      <c r="N57" s="55" t="s">
        <v>444</v>
      </c>
    </row>
    <row r="58" spans="1:14" x14ac:dyDescent="0.25">
      <c r="A58" s="77" t="s">
        <v>464</v>
      </c>
      <c r="B58" s="78">
        <v>210204002</v>
      </c>
      <c r="C58" s="78"/>
      <c r="D58" s="79" t="s">
        <v>463</v>
      </c>
      <c r="E58" s="79" t="s">
        <v>381</v>
      </c>
      <c r="F58" s="80">
        <v>22</v>
      </c>
      <c r="G58" s="81">
        <v>0</v>
      </c>
      <c r="H58" s="82">
        <f t="shared" si="3"/>
        <v>0</v>
      </c>
      <c r="I58" s="61">
        <v>1.68</v>
      </c>
      <c r="J58" s="60">
        <f t="shared" si="5"/>
        <v>36.96</v>
      </c>
      <c r="K58" s="59" t="s">
        <v>16</v>
      </c>
      <c r="N58" s="55" t="s">
        <v>444</v>
      </c>
    </row>
    <row r="59" spans="1:14" x14ac:dyDescent="0.25">
      <c r="A59" s="77" t="s">
        <v>462</v>
      </c>
      <c r="B59" s="78">
        <v>210204201</v>
      </c>
      <c r="C59" s="78"/>
      <c r="D59" s="79" t="s">
        <v>461</v>
      </c>
      <c r="E59" s="79" t="s">
        <v>381</v>
      </c>
      <c r="F59" s="80">
        <v>22</v>
      </c>
      <c r="G59" s="81">
        <v>0</v>
      </c>
      <c r="H59" s="82">
        <f t="shared" si="3"/>
        <v>0</v>
      </c>
      <c r="I59" s="61">
        <v>1.37</v>
      </c>
      <c r="J59" s="60">
        <f t="shared" si="5"/>
        <v>30.14</v>
      </c>
      <c r="K59" s="59" t="s">
        <v>16</v>
      </c>
      <c r="N59" s="55" t="s">
        <v>444</v>
      </c>
    </row>
    <row r="60" spans="1:14" ht="15.75" thickBot="1" x14ac:dyDescent="0.3">
      <c r="A60" s="77" t="s">
        <v>460</v>
      </c>
      <c r="B60" s="78">
        <v>210202103</v>
      </c>
      <c r="C60" s="78"/>
      <c r="D60" s="89" t="s">
        <v>459</v>
      </c>
      <c r="E60" s="79" t="s">
        <v>381</v>
      </c>
      <c r="F60" s="80">
        <v>22</v>
      </c>
      <c r="G60" s="81">
        <v>0</v>
      </c>
      <c r="H60" s="82">
        <f t="shared" si="3"/>
        <v>0</v>
      </c>
      <c r="I60" s="61">
        <v>1.07</v>
      </c>
      <c r="J60" s="60">
        <f t="shared" si="5"/>
        <v>23.540000000000003</v>
      </c>
      <c r="K60" s="59" t="s">
        <v>16</v>
      </c>
      <c r="N60" s="55" t="s">
        <v>444</v>
      </c>
    </row>
    <row r="61" spans="1:14" ht="28.5" customHeight="1" thickBot="1" x14ac:dyDescent="0.3">
      <c r="A61" s="77"/>
      <c r="B61" s="78"/>
      <c r="C61" s="166"/>
      <c r="D61" s="168" t="s">
        <v>582</v>
      </c>
      <c r="E61" s="167"/>
      <c r="F61" s="80"/>
      <c r="G61" s="81"/>
      <c r="H61" s="82"/>
      <c r="I61" s="61"/>
      <c r="J61" s="60"/>
      <c r="K61" s="59"/>
      <c r="N61" s="55"/>
    </row>
    <row r="62" spans="1:14" x14ac:dyDescent="0.25">
      <c r="A62" s="77" t="s">
        <v>458</v>
      </c>
      <c r="B62" s="78">
        <v>210202233</v>
      </c>
      <c r="C62" s="78"/>
      <c r="D62" s="165" t="s">
        <v>457</v>
      </c>
      <c r="E62" s="79" t="s">
        <v>381</v>
      </c>
      <c r="F62" s="80">
        <v>4</v>
      </c>
      <c r="G62" s="81">
        <v>0</v>
      </c>
      <c r="H62" s="82">
        <f t="shared" si="3"/>
        <v>0</v>
      </c>
      <c r="I62" s="61">
        <v>1.07</v>
      </c>
      <c r="J62" s="60">
        <f t="shared" si="5"/>
        <v>4.28</v>
      </c>
      <c r="K62" s="59" t="s">
        <v>16</v>
      </c>
      <c r="N62" s="55" t="s">
        <v>444</v>
      </c>
    </row>
    <row r="63" spans="1:14" x14ac:dyDescent="0.25">
      <c r="A63" s="77" t="s">
        <v>456</v>
      </c>
      <c r="B63" s="78">
        <v>210202650</v>
      </c>
      <c r="C63" s="78"/>
      <c r="D63" s="79" t="s">
        <v>455</v>
      </c>
      <c r="E63" s="79" t="s">
        <v>381</v>
      </c>
      <c r="F63" s="80">
        <v>1</v>
      </c>
      <c r="G63" s="81">
        <v>0</v>
      </c>
      <c r="H63" s="82">
        <f t="shared" si="3"/>
        <v>0</v>
      </c>
      <c r="I63" s="61">
        <v>1.07</v>
      </c>
      <c r="J63" s="60">
        <f t="shared" si="5"/>
        <v>1.07</v>
      </c>
      <c r="K63" s="59" t="s">
        <v>16</v>
      </c>
      <c r="N63" s="55" t="s">
        <v>444</v>
      </c>
    </row>
    <row r="64" spans="1:14" x14ac:dyDescent="0.25">
      <c r="A64" s="77" t="s">
        <v>454</v>
      </c>
      <c r="B64" s="78">
        <v>210050123</v>
      </c>
      <c r="C64" s="78"/>
      <c r="D64" s="79" t="s">
        <v>453</v>
      </c>
      <c r="E64" s="79" t="s">
        <v>405</v>
      </c>
      <c r="F64" s="80">
        <v>670</v>
      </c>
      <c r="G64" s="81">
        <v>0</v>
      </c>
      <c r="H64" s="82">
        <f t="shared" si="3"/>
        <v>0</v>
      </c>
      <c r="I64" s="61">
        <v>0.12</v>
      </c>
      <c r="J64" s="60">
        <f t="shared" si="5"/>
        <v>80.399999999999991</v>
      </c>
      <c r="K64" s="59" t="s">
        <v>16</v>
      </c>
      <c r="N64" s="55" t="s">
        <v>444</v>
      </c>
    </row>
    <row r="65" spans="1:17" x14ac:dyDescent="0.25">
      <c r="A65" s="77" t="s">
        <v>452</v>
      </c>
      <c r="B65" s="78">
        <v>210050124</v>
      </c>
      <c r="C65" s="78"/>
      <c r="D65" s="79" t="s">
        <v>451</v>
      </c>
      <c r="E65" s="79" t="s">
        <v>405</v>
      </c>
      <c r="F65" s="80">
        <v>380</v>
      </c>
      <c r="G65" s="81">
        <v>0</v>
      </c>
      <c r="H65" s="82">
        <f t="shared" si="3"/>
        <v>0</v>
      </c>
      <c r="I65" s="61">
        <v>0.12</v>
      </c>
      <c r="J65" s="60">
        <v>54.84</v>
      </c>
      <c r="K65" s="59" t="s">
        <v>16</v>
      </c>
      <c r="N65" s="55" t="s">
        <v>444</v>
      </c>
    </row>
    <row r="66" spans="1:17" x14ac:dyDescent="0.25">
      <c r="A66" s="77" t="s">
        <v>450</v>
      </c>
      <c r="B66" s="78">
        <v>210055125</v>
      </c>
      <c r="C66" s="78"/>
      <c r="D66" s="79" t="s">
        <v>449</v>
      </c>
      <c r="E66" s="79" t="s">
        <v>381</v>
      </c>
      <c r="F66" s="80">
        <v>6</v>
      </c>
      <c r="G66" s="81">
        <v>0</v>
      </c>
      <c r="H66" s="82">
        <f t="shared" si="3"/>
        <v>0</v>
      </c>
      <c r="I66" s="61">
        <v>0.158</v>
      </c>
      <c r="J66" s="60">
        <f>F66*I66</f>
        <v>0.94799999999999995</v>
      </c>
      <c r="K66" s="59" t="s">
        <v>16</v>
      </c>
      <c r="N66" s="55" t="s">
        <v>444</v>
      </c>
    </row>
    <row r="67" spans="1:17" ht="15.75" thickBot="1" x14ac:dyDescent="0.3">
      <c r="A67" s="91" t="s">
        <v>448</v>
      </c>
      <c r="B67" s="107">
        <v>210292022</v>
      </c>
      <c r="C67" s="107"/>
      <c r="D67" s="94" t="s">
        <v>447</v>
      </c>
      <c r="E67" s="94" t="s">
        <v>446</v>
      </c>
      <c r="F67" s="95">
        <v>1</v>
      </c>
      <c r="G67" s="96">
        <v>0</v>
      </c>
      <c r="H67" s="108">
        <f t="shared" si="3"/>
        <v>0</v>
      </c>
      <c r="I67" s="61">
        <v>1.19</v>
      </c>
      <c r="J67" s="60">
        <f>F67*I67</f>
        <v>1.19</v>
      </c>
      <c r="K67" s="59" t="s">
        <v>445</v>
      </c>
      <c r="L67" s="44" t="s">
        <v>366</v>
      </c>
      <c r="N67" s="55" t="s">
        <v>444</v>
      </c>
      <c r="Q67" s="45">
        <f>F67*G67</f>
        <v>0</v>
      </c>
    </row>
    <row r="68" spans="1:17" s="53" customFormat="1" x14ac:dyDescent="0.25">
      <c r="A68" s="66"/>
      <c r="B68" s="66"/>
      <c r="C68" s="66"/>
      <c r="D68" s="66" t="s">
        <v>365</v>
      </c>
      <c r="E68" s="66"/>
      <c r="F68" s="66"/>
      <c r="G68" s="66"/>
      <c r="H68" s="98">
        <f>SUM(H43:H67)</f>
        <v>0</v>
      </c>
      <c r="J68" s="53">
        <f>SUM(J43:J67)</f>
        <v>781.71000000000015</v>
      </c>
      <c r="N68" s="53" t="s">
        <v>444</v>
      </c>
    </row>
    <row r="69" spans="1:17" s="48" customFormat="1" ht="20.100000000000001" customHeight="1" x14ac:dyDescent="0.25">
      <c r="A69" s="66" t="s">
        <v>443</v>
      </c>
      <c r="B69" s="68"/>
      <c r="C69" s="68"/>
      <c r="D69" s="68"/>
      <c r="E69" s="68"/>
      <c r="F69" s="68"/>
      <c r="G69" s="68"/>
      <c r="H69" s="99"/>
    </row>
    <row r="70" spans="1:17" x14ac:dyDescent="0.25">
      <c r="A70" s="77" t="s">
        <v>442</v>
      </c>
      <c r="B70" s="78">
        <v>210040021</v>
      </c>
      <c r="C70" s="78"/>
      <c r="D70" s="79" t="s">
        <v>441</v>
      </c>
      <c r="E70" s="79" t="s">
        <v>381</v>
      </c>
      <c r="F70" s="80">
        <v>4</v>
      </c>
      <c r="G70" s="81">
        <v>0</v>
      </c>
      <c r="H70" s="82">
        <f>F70*G70</f>
        <v>0</v>
      </c>
      <c r="I70" s="61">
        <v>4.6210000000000004</v>
      </c>
      <c r="J70" s="60">
        <f>F70*I70</f>
        <v>18.484000000000002</v>
      </c>
      <c r="K70" s="59" t="s">
        <v>16</v>
      </c>
      <c r="L70" s="44" t="s">
        <v>366</v>
      </c>
      <c r="N70" s="55" t="s">
        <v>434</v>
      </c>
    </row>
    <row r="71" spans="1:17" x14ac:dyDescent="0.25">
      <c r="A71" s="77" t="s">
        <v>440</v>
      </c>
      <c r="B71" s="78">
        <v>210040001</v>
      </c>
      <c r="C71" s="78"/>
      <c r="D71" s="79" t="s">
        <v>439</v>
      </c>
      <c r="E71" s="79" t="s">
        <v>381</v>
      </c>
      <c r="F71" s="80">
        <v>20</v>
      </c>
      <c r="G71" s="81">
        <v>0</v>
      </c>
      <c r="H71" s="82">
        <f>F71*G71</f>
        <v>0</v>
      </c>
      <c r="I71" s="61">
        <v>5.24</v>
      </c>
      <c r="J71" s="60">
        <f>F71*I71</f>
        <v>104.80000000000001</v>
      </c>
      <c r="K71" s="59" t="s">
        <v>16</v>
      </c>
      <c r="L71" s="44" t="s">
        <v>366</v>
      </c>
      <c r="N71" s="55" t="s">
        <v>434</v>
      </c>
    </row>
    <row r="72" spans="1:17" x14ac:dyDescent="0.25">
      <c r="A72" s="77" t="s">
        <v>438</v>
      </c>
      <c r="B72" s="78">
        <v>210202103</v>
      </c>
      <c r="C72" s="78"/>
      <c r="D72" s="79" t="s">
        <v>437</v>
      </c>
      <c r="E72" s="79" t="s">
        <v>381</v>
      </c>
      <c r="F72" s="80">
        <v>20</v>
      </c>
      <c r="G72" s="81">
        <v>0</v>
      </c>
      <c r="H72" s="82">
        <f>F72*G72</f>
        <v>0</v>
      </c>
      <c r="I72" s="61">
        <v>0.53500000000000003</v>
      </c>
      <c r="J72" s="60">
        <f>F72*I72</f>
        <v>10.700000000000001</v>
      </c>
      <c r="K72" s="59" t="s">
        <v>16</v>
      </c>
      <c r="L72" s="44" t="s">
        <v>366</v>
      </c>
      <c r="N72" s="55" t="s">
        <v>434</v>
      </c>
    </row>
    <row r="73" spans="1:17" ht="15.75" thickBot="1" x14ac:dyDescent="0.3">
      <c r="A73" s="91" t="s">
        <v>436</v>
      </c>
      <c r="B73" s="107">
        <v>210204101</v>
      </c>
      <c r="C73" s="107"/>
      <c r="D73" s="94" t="s">
        <v>435</v>
      </c>
      <c r="E73" s="94" t="s">
        <v>381</v>
      </c>
      <c r="F73" s="95">
        <v>3</v>
      </c>
      <c r="G73" s="96">
        <v>0</v>
      </c>
      <c r="H73" s="108">
        <f>F73*G73</f>
        <v>0</v>
      </c>
      <c r="I73" s="61">
        <v>1.18</v>
      </c>
      <c r="J73" s="60">
        <f>F73*I73</f>
        <v>3.54</v>
      </c>
      <c r="K73" s="59" t="s">
        <v>16</v>
      </c>
      <c r="L73" s="44" t="s">
        <v>366</v>
      </c>
      <c r="N73" s="55" t="s">
        <v>434</v>
      </c>
    </row>
    <row r="74" spans="1:17" s="53" customFormat="1" x14ac:dyDescent="0.25">
      <c r="A74" s="66"/>
      <c r="B74" s="66"/>
      <c r="C74" s="66"/>
      <c r="D74" s="66" t="s">
        <v>365</v>
      </c>
      <c r="E74" s="66"/>
      <c r="F74" s="66"/>
      <c r="G74" s="66"/>
      <c r="H74" s="98">
        <f>SUM(H70:H73)</f>
        <v>0</v>
      </c>
      <c r="J74" s="53">
        <f>SUM(J70:J73)</f>
        <v>137.524</v>
      </c>
      <c r="N74" s="53" t="s">
        <v>434</v>
      </c>
    </row>
    <row r="75" spans="1:17" s="48" customFormat="1" ht="20.100000000000001" customHeight="1" x14ac:dyDescent="0.25">
      <c r="A75" s="66" t="s">
        <v>79</v>
      </c>
      <c r="B75" s="68"/>
      <c r="C75" s="68"/>
      <c r="D75" s="68"/>
      <c r="E75" s="68"/>
      <c r="F75" s="68"/>
      <c r="G75" s="68"/>
      <c r="H75" s="99"/>
    </row>
    <row r="76" spans="1:17" x14ac:dyDescent="0.25">
      <c r="A76" s="77" t="s">
        <v>433</v>
      </c>
      <c r="B76" s="78">
        <v>460200163</v>
      </c>
      <c r="C76" s="78"/>
      <c r="D76" s="79" t="s">
        <v>432</v>
      </c>
      <c r="E76" s="79" t="s">
        <v>405</v>
      </c>
      <c r="F76" s="80">
        <v>178</v>
      </c>
      <c r="G76" s="81">
        <v>0</v>
      </c>
      <c r="H76" s="82">
        <f t="shared" ref="H76:H105" si="6">F76*G76</f>
        <v>0</v>
      </c>
      <c r="I76" s="61">
        <v>0.67800000000000005</v>
      </c>
      <c r="J76" s="60">
        <f t="shared" ref="J76:J105" si="7">F76*I76</f>
        <v>120.68400000000001</v>
      </c>
      <c r="K76" s="59" t="s">
        <v>16</v>
      </c>
      <c r="L76" s="44" t="s">
        <v>366</v>
      </c>
      <c r="N76" s="55" t="s">
        <v>380</v>
      </c>
    </row>
    <row r="77" spans="1:17" x14ac:dyDescent="0.25">
      <c r="A77" s="77" t="s">
        <v>431</v>
      </c>
      <c r="B77" s="78">
        <v>460420022</v>
      </c>
      <c r="C77" s="78"/>
      <c r="D77" s="79" t="s">
        <v>410</v>
      </c>
      <c r="E77" s="79" t="s">
        <v>405</v>
      </c>
      <c r="F77" s="80">
        <v>178</v>
      </c>
      <c r="G77" s="81">
        <v>0</v>
      </c>
      <c r="H77" s="82">
        <f t="shared" si="6"/>
        <v>0</v>
      </c>
      <c r="I77" s="61">
        <v>0.14199999999999999</v>
      </c>
      <c r="J77" s="60">
        <f t="shared" si="7"/>
        <v>25.275999999999996</v>
      </c>
      <c r="K77" s="59" t="s">
        <v>16</v>
      </c>
      <c r="N77" s="55" t="s">
        <v>380</v>
      </c>
    </row>
    <row r="78" spans="1:17" x14ac:dyDescent="0.25">
      <c r="A78" s="77" t="s">
        <v>430</v>
      </c>
      <c r="B78" s="78">
        <v>460490012</v>
      </c>
      <c r="C78" s="78"/>
      <c r="D78" s="79" t="s">
        <v>408</v>
      </c>
      <c r="E78" s="79" t="s">
        <v>405</v>
      </c>
      <c r="F78" s="80">
        <v>178</v>
      </c>
      <c r="G78" s="81">
        <v>0</v>
      </c>
      <c r="H78" s="82">
        <f t="shared" si="6"/>
        <v>0</v>
      </c>
      <c r="I78" s="61">
        <v>5.1999999999999998E-2</v>
      </c>
      <c r="J78" s="60">
        <f t="shared" si="7"/>
        <v>9.2560000000000002</v>
      </c>
      <c r="K78" s="59" t="s">
        <v>16</v>
      </c>
      <c r="N78" s="55" t="s">
        <v>380</v>
      </c>
    </row>
    <row r="79" spans="1:17" x14ac:dyDescent="0.25">
      <c r="A79" s="77" t="s">
        <v>429</v>
      </c>
      <c r="B79" s="78">
        <v>460560163</v>
      </c>
      <c r="C79" s="78"/>
      <c r="D79" s="79" t="s">
        <v>428</v>
      </c>
      <c r="E79" s="79" t="s">
        <v>405</v>
      </c>
      <c r="F79" s="80">
        <v>178</v>
      </c>
      <c r="G79" s="81">
        <v>0</v>
      </c>
      <c r="H79" s="82">
        <f t="shared" si="6"/>
        <v>0</v>
      </c>
      <c r="I79" s="61">
        <v>0.25600000000000001</v>
      </c>
      <c r="J79" s="60">
        <f t="shared" si="7"/>
        <v>45.567999999999998</v>
      </c>
      <c r="K79" s="59" t="s">
        <v>16</v>
      </c>
      <c r="N79" s="55" t="s">
        <v>380</v>
      </c>
    </row>
    <row r="80" spans="1:17" x14ac:dyDescent="0.25">
      <c r="A80" s="77" t="s">
        <v>427</v>
      </c>
      <c r="B80" s="78">
        <v>460600001</v>
      </c>
      <c r="C80" s="78"/>
      <c r="D80" s="79" t="s">
        <v>403</v>
      </c>
      <c r="E80" s="79" t="s">
        <v>384</v>
      </c>
      <c r="F80" s="80">
        <v>12.49</v>
      </c>
      <c r="G80" s="81">
        <v>0</v>
      </c>
      <c r="H80" s="82">
        <f t="shared" si="6"/>
        <v>0</v>
      </c>
      <c r="I80" s="61">
        <v>2.2799999999999998</v>
      </c>
      <c r="J80" s="60">
        <f t="shared" si="7"/>
        <v>28.477199999999996</v>
      </c>
      <c r="K80" s="59" t="s">
        <v>16</v>
      </c>
      <c r="N80" s="55" t="s">
        <v>380</v>
      </c>
    </row>
    <row r="81" spans="1:14" x14ac:dyDescent="0.25">
      <c r="A81" s="77" t="s">
        <v>426</v>
      </c>
      <c r="B81" s="78">
        <v>460620013</v>
      </c>
      <c r="C81" s="78"/>
      <c r="D81" s="79" t="s">
        <v>401</v>
      </c>
      <c r="E81" s="79" t="s">
        <v>400</v>
      </c>
      <c r="F81" s="80">
        <v>89</v>
      </c>
      <c r="G81" s="81">
        <v>0</v>
      </c>
      <c r="H81" s="82">
        <f t="shared" si="6"/>
        <v>0</v>
      </c>
      <c r="I81" s="61">
        <v>0.112</v>
      </c>
      <c r="J81" s="60">
        <f t="shared" si="7"/>
        <v>9.968</v>
      </c>
      <c r="K81" s="59" t="s">
        <v>16</v>
      </c>
      <c r="N81" s="55" t="s">
        <v>380</v>
      </c>
    </row>
    <row r="82" spans="1:14" x14ac:dyDescent="0.25">
      <c r="A82" s="77" t="s">
        <v>425</v>
      </c>
      <c r="B82" s="78">
        <v>460300006</v>
      </c>
      <c r="C82" s="78"/>
      <c r="D82" s="79" t="s">
        <v>398</v>
      </c>
      <c r="E82" s="79" t="s">
        <v>384</v>
      </c>
      <c r="F82" s="80">
        <v>12.49</v>
      </c>
      <c r="G82" s="81">
        <v>0</v>
      </c>
      <c r="H82" s="82">
        <f t="shared" si="6"/>
        <v>0</v>
      </c>
      <c r="I82" s="61">
        <v>0.24299999999999999</v>
      </c>
      <c r="J82" s="60">
        <f t="shared" si="7"/>
        <v>3.0350700000000002</v>
      </c>
      <c r="K82" s="59" t="s">
        <v>16</v>
      </c>
      <c r="L82" s="44" t="s">
        <v>366</v>
      </c>
      <c r="N82" s="55" t="s">
        <v>380</v>
      </c>
    </row>
    <row r="83" spans="1:14" x14ac:dyDescent="0.25">
      <c r="A83" s="77" t="s">
        <v>424</v>
      </c>
      <c r="B83" s="78">
        <v>460200133</v>
      </c>
      <c r="C83" s="78"/>
      <c r="D83" s="79" t="s">
        <v>423</v>
      </c>
      <c r="E83" s="79" t="s">
        <v>405</v>
      </c>
      <c r="F83" s="80">
        <v>110</v>
      </c>
      <c r="G83" s="81">
        <v>0</v>
      </c>
      <c r="H83" s="82">
        <f t="shared" si="6"/>
        <v>0</v>
      </c>
      <c r="I83" s="61">
        <v>0.43</v>
      </c>
      <c r="J83" s="60">
        <f t="shared" si="7"/>
        <v>47.3</v>
      </c>
      <c r="K83" s="59" t="s">
        <v>16</v>
      </c>
      <c r="L83" s="44" t="s">
        <v>366</v>
      </c>
      <c r="N83" s="55" t="s">
        <v>380</v>
      </c>
    </row>
    <row r="84" spans="1:14" x14ac:dyDescent="0.25">
      <c r="A84" s="77" t="s">
        <v>422</v>
      </c>
      <c r="B84" s="78">
        <v>460230003</v>
      </c>
      <c r="C84" s="78"/>
      <c r="D84" s="79" t="s">
        <v>421</v>
      </c>
      <c r="E84" s="79" t="s">
        <v>381</v>
      </c>
      <c r="F84" s="80">
        <v>5</v>
      </c>
      <c r="G84" s="81">
        <v>0</v>
      </c>
      <c r="H84" s="82">
        <f t="shared" si="6"/>
        <v>0</v>
      </c>
      <c r="I84" s="61">
        <v>2.11</v>
      </c>
      <c r="J84" s="60">
        <f t="shared" si="7"/>
        <v>10.549999999999999</v>
      </c>
      <c r="K84" s="59" t="s">
        <v>16</v>
      </c>
      <c r="N84" s="55" t="s">
        <v>380</v>
      </c>
    </row>
    <row r="85" spans="1:14" x14ac:dyDescent="0.25">
      <c r="A85" s="77" t="s">
        <v>420</v>
      </c>
      <c r="B85" s="78">
        <v>460120003</v>
      </c>
      <c r="C85" s="78"/>
      <c r="D85" s="79" t="s">
        <v>387</v>
      </c>
      <c r="E85" s="79" t="s">
        <v>384</v>
      </c>
      <c r="F85" s="80">
        <v>3</v>
      </c>
      <c r="G85" s="81">
        <v>0</v>
      </c>
      <c r="H85" s="82">
        <f t="shared" si="6"/>
        <v>0</v>
      </c>
      <c r="I85" s="61">
        <v>1.244</v>
      </c>
      <c r="J85" s="60">
        <f t="shared" si="7"/>
        <v>3.7320000000000002</v>
      </c>
      <c r="K85" s="59" t="s">
        <v>16</v>
      </c>
      <c r="N85" s="55" t="s">
        <v>380</v>
      </c>
    </row>
    <row r="86" spans="1:14" x14ac:dyDescent="0.25">
      <c r="A86" s="77" t="s">
        <v>419</v>
      </c>
      <c r="B86" s="78">
        <v>460420022</v>
      </c>
      <c r="C86" s="78"/>
      <c r="D86" s="79" t="s">
        <v>410</v>
      </c>
      <c r="E86" s="79" t="s">
        <v>405</v>
      </c>
      <c r="F86" s="80">
        <v>110</v>
      </c>
      <c r="G86" s="81">
        <v>0</v>
      </c>
      <c r="H86" s="82">
        <f t="shared" si="6"/>
        <v>0</v>
      </c>
      <c r="I86" s="61">
        <v>0.14199999999999999</v>
      </c>
      <c r="J86" s="60">
        <f t="shared" si="7"/>
        <v>15.62</v>
      </c>
      <c r="K86" s="59" t="s">
        <v>16</v>
      </c>
      <c r="N86" s="55" t="s">
        <v>380</v>
      </c>
    </row>
    <row r="87" spans="1:14" x14ac:dyDescent="0.25">
      <c r="A87" s="77" t="s">
        <v>418</v>
      </c>
      <c r="B87" s="78">
        <v>460490012</v>
      </c>
      <c r="C87" s="78"/>
      <c r="D87" s="79" t="s">
        <v>408</v>
      </c>
      <c r="E87" s="79" t="s">
        <v>405</v>
      </c>
      <c r="F87" s="80">
        <v>110</v>
      </c>
      <c r="G87" s="81">
        <v>0</v>
      </c>
      <c r="H87" s="82">
        <f t="shared" si="6"/>
        <v>0</v>
      </c>
      <c r="I87" s="61">
        <v>5.1999999999999998E-2</v>
      </c>
      <c r="J87" s="60">
        <f t="shared" si="7"/>
        <v>5.72</v>
      </c>
      <c r="K87" s="59" t="s">
        <v>16</v>
      </c>
      <c r="N87" s="55" t="s">
        <v>380</v>
      </c>
    </row>
    <row r="88" spans="1:14" x14ac:dyDescent="0.25">
      <c r="A88" s="77" t="s">
        <v>417</v>
      </c>
      <c r="B88" s="78">
        <v>460560133</v>
      </c>
      <c r="C88" s="78"/>
      <c r="D88" s="79" t="s">
        <v>416</v>
      </c>
      <c r="E88" s="79" t="s">
        <v>405</v>
      </c>
      <c r="F88" s="80">
        <v>110</v>
      </c>
      <c r="G88" s="81">
        <v>0</v>
      </c>
      <c r="H88" s="82">
        <f t="shared" si="6"/>
        <v>0</v>
      </c>
      <c r="I88" s="61">
        <v>0.16400000000000001</v>
      </c>
      <c r="J88" s="60">
        <f t="shared" si="7"/>
        <v>18.04</v>
      </c>
      <c r="K88" s="59" t="s">
        <v>16</v>
      </c>
      <c r="N88" s="55" t="s">
        <v>380</v>
      </c>
    </row>
    <row r="89" spans="1:14" x14ac:dyDescent="0.25">
      <c r="A89" s="77" t="s">
        <v>415</v>
      </c>
      <c r="B89" s="78">
        <v>460600001</v>
      </c>
      <c r="C89" s="78"/>
      <c r="D89" s="79" t="s">
        <v>403</v>
      </c>
      <c r="E89" s="79" t="s">
        <v>384</v>
      </c>
      <c r="F89" s="80">
        <v>7.7</v>
      </c>
      <c r="G89" s="81">
        <v>0</v>
      </c>
      <c r="H89" s="82">
        <f t="shared" si="6"/>
        <v>0</v>
      </c>
      <c r="I89" s="61">
        <v>2.2799999999999998</v>
      </c>
      <c r="J89" s="60">
        <f t="shared" si="7"/>
        <v>17.555999999999997</v>
      </c>
      <c r="K89" s="59" t="s">
        <v>16</v>
      </c>
      <c r="N89" s="55" t="s">
        <v>380</v>
      </c>
    </row>
    <row r="90" spans="1:14" x14ac:dyDescent="0.25">
      <c r="A90" s="77" t="s">
        <v>414</v>
      </c>
      <c r="B90" s="78">
        <v>460300006</v>
      </c>
      <c r="C90" s="78"/>
      <c r="D90" s="79" t="s">
        <v>398</v>
      </c>
      <c r="E90" s="79" t="s">
        <v>384</v>
      </c>
      <c r="F90" s="80">
        <v>7.7</v>
      </c>
      <c r="G90" s="81">
        <v>0</v>
      </c>
      <c r="H90" s="82">
        <f t="shared" si="6"/>
        <v>0</v>
      </c>
      <c r="I90" s="61">
        <v>0.24299999999999999</v>
      </c>
      <c r="J90" s="60">
        <f t="shared" si="7"/>
        <v>1.8711</v>
      </c>
      <c r="K90" s="59" t="s">
        <v>16</v>
      </c>
      <c r="L90" s="44" t="s">
        <v>366</v>
      </c>
      <c r="N90" s="55" t="s">
        <v>380</v>
      </c>
    </row>
    <row r="91" spans="1:14" x14ac:dyDescent="0.25">
      <c r="A91" s="77" t="s">
        <v>413</v>
      </c>
      <c r="B91" s="78">
        <v>460200284</v>
      </c>
      <c r="C91" s="78"/>
      <c r="D91" s="79" t="s">
        <v>412</v>
      </c>
      <c r="E91" s="79" t="s">
        <v>405</v>
      </c>
      <c r="F91" s="80">
        <v>455</v>
      </c>
      <c r="G91" s="81">
        <v>0</v>
      </c>
      <c r="H91" s="82">
        <f t="shared" si="6"/>
        <v>0</v>
      </c>
      <c r="I91" s="61">
        <v>2.2200000000000002</v>
      </c>
      <c r="J91" s="60">
        <f t="shared" si="7"/>
        <v>1010.1000000000001</v>
      </c>
      <c r="K91" s="59" t="s">
        <v>16</v>
      </c>
      <c r="L91" s="44" t="s">
        <v>366</v>
      </c>
      <c r="N91" s="55" t="s">
        <v>380</v>
      </c>
    </row>
    <row r="92" spans="1:14" x14ac:dyDescent="0.25">
      <c r="A92" s="77" t="s">
        <v>411</v>
      </c>
      <c r="B92" s="78">
        <v>460420022</v>
      </c>
      <c r="C92" s="78"/>
      <c r="D92" s="79" t="s">
        <v>410</v>
      </c>
      <c r="E92" s="79" t="s">
        <v>405</v>
      </c>
      <c r="F92" s="80">
        <v>455</v>
      </c>
      <c r="G92" s="81">
        <v>0</v>
      </c>
      <c r="H92" s="82">
        <f t="shared" si="6"/>
        <v>0</v>
      </c>
      <c r="I92" s="61">
        <v>0.14199999999999999</v>
      </c>
      <c r="J92" s="60">
        <f t="shared" si="7"/>
        <v>64.61</v>
      </c>
      <c r="K92" s="59" t="s">
        <v>16</v>
      </c>
      <c r="N92" s="55" t="s">
        <v>380</v>
      </c>
    </row>
    <row r="93" spans="1:14" x14ac:dyDescent="0.25">
      <c r="A93" s="77" t="s">
        <v>409</v>
      </c>
      <c r="B93" s="78">
        <v>460490012</v>
      </c>
      <c r="C93" s="78"/>
      <c r="D93" s="79" t="s">
        <v>408</v>
      </c>
      <c r="E93" s="79" t="s">
        <v>405</v>
      </c>
      <c r="F93" s="80">
        <v>455</v>
      </c>
      <c r="G93" s="81">
        <v>0</v>
      </c>
      <c r="H93" s="82">
        <f t="shared" si="6"/>
        <v>0</v>
      </c>
      <c r="I93" s="61">
        <v>5.1999999999999998E-2</v>
      </c>
      <c r="J93" s="60">
        <f t="shared" si="7"/>
        <v>23.66</v>
      </c>
      <c r="K93" s="59" t="s">
        <v>16</v>
      </c>
      <c r="N93" s="55" t="s">
        <v>380</v>
      </c>
    </row>
    <row r="94" spans="1:14" x14ac:dyDescent="0.25">
      <c r="A94" s="77" t="s">
        <v>407</v>
      </c>
      <c r="B94" s="78">
        <v>460560163</v>
      </c>
      <c r="C94" s="78"/>
      <c r="D94" s="79" t="s">
        <v>406</v>
      </c>
      <c r="E94" s="79" t="s">
        <v>405</v>
      </c>
      <c r="F94" s="80">
        <v>455</v>
      </c>
      <c r="G94" s="81">
        <v>0</v>
      </c>
      <c r="H94" s="82">
        <f t="shared" si="6"/>
        <v>0</v>
      </c>
      <c r="I94" s="61">
        <v>0.25600000000000001</v>
      </c>
      <c r="J94" s="60">
        <f t="shared" si="7"/>
        <v>116.48</v>
      </c>
      <c r="K94" s="59" t="s">
        <v>16</v>
      </c>
      <c r="N94" s="55" t="s">
        <v>380</v>
      </c>
    </row>
    <row r="95" spans="1:14" x14ac:dyDescent="0.25">
      <c r="A95" s="77" t="s">
        <v>404</v>
      </c>
      <c r="B95" s="78">
        <v>460600001</v>
      </c>
      <c r="C95" s="78"/>
      <c r="D95" s="79" t="s">
        <v>403</v>
      </c>
      <c r="E95" s="79" t="s">
        <v>384</v>
      </c>
      <c r="F95" s="80">
        <v>31.85</v>
      </c>
      <c r="G95" s="81">
        <v>0</v>
      </c>
      <c r="H95" s="82">
        <f t="shared" si="6"/>
        <v>0</v>
      </c>
      <c r="I95" s="61">
        <v>2.2799999999999998</v>
      </c>
      <c r="J95" s="60">
        <f t="shared" si="7"/>
        <v>72.617999999999995</v>
      </c>
      <c r="K95" s="59" t="s">
        <v>16</v>
      </c>
      <c r="N95" s="55" t="s">
        <v>380</v>
      </c>
    </row>
    <row r="96" spans="1:14" x14ac:dyDescent="0.25">
      <c r="A96" s="77" t="s">
        <v>402</v>
      </c>
      <c r="B96" s="78">
        <v>460620013</v>
      </c>
      <c r="C96" s="78"/>
      <c r="D96" s="79" t="s">
        <v>401</v>
      </c>
      <c r="E96" s="79" t="s">
        <v>400</v>
      </c>
      <c r="F96" s="80">
        <v>227</v>
      </c>
      <c r="G96" s="81">
        <v>0</v>
      </c>
      <c r="H96" s="82">
        <f t="shared" si="6"/>
        <v>0</v>
      </c>
      <c r="I96" s="61">
        <v>0.112</v>
      </c>
      <c r="J96" s="60">
        <f t="shared" si="7"/>
        <v>25.423999999999999</v>
      </c>
      <c r="K96" s="59" t="s">
        <v>16</v>
      </c>
      <c r="N96" s="55" t="s">
        <v>380</v>
      </c>
    </row>
    <row r="97" spans="1:16" x14ac:dyDescent="0.25">
      <c r="A97" s="77" t="s">
        <v>399</v>
      </c>
      <c r="B97" s="78">
        <v>460300006</v>
      </c>
      <c r="C97" s="78"/>
      <c r="D97" s="79" t="s">
        <v>398</v>
      </c>
      <c r="E97" s="79" t="s">
        <v>384</v>
      </c>
      <c r="F97" s="80">
        <v>31.85</v>
      </c>
      <c r="G97" s="81">
        <v>0</v>
      </c>
      <c r="H97" s="82">
        <f t="shared" si="6"/>
        <v>0</v>
      </c>
      <c r="I97" s="61">
        <v>0.24299999999999999</v>
      </c>
      <c r="J97" s="60">
        <f t="shared" si="7"/>
        <v>7.7395500000000004</v>
      </c>
      <c r="K97" s="59" t="s">
        <v>16</v>
      </c>
      <c r="L97" s="44" t="s">
        <v>366</v>
      </c>
      <c r="N97" s="55" t="s">
        <v>380</v>
      </c>
    </row>
    <row r="98" spans="1:16" x14ac:dyDescent="0.25">
      <c r="A98" s="77" t="s">
        <v>397</v>
      </c>
      <c r="B98" s="78">
        <v>460650017</v>
      </c>
      <c r="C98" s="78"/>
      <c r="D98" s="79" t="s">
        <v>396</v>
      </c>
      <c r="E98" s="79" t="s">
        <v>384</v>
      </c>
      <c r="F98" s="80">
        <v>6</v>
      </c>
      <c r="G98" s="81">
        <v>0</v>
      </c>
      <c r="H98" s="82">
        <f t="shared" si="6"/>
        <v>0</v>
      </c>
      <c r="I98" s="61">
        <v>2.56</v>
      </c>
      <c r="J98" s="60">
        <f t="shared" si="7"/>
        <v>15.36</v>
      </c>
      <c r="K98" s="59" t="s">
        <v>16</v>
      </c>
      <c r="N98" s="55" t="s">
        <v>380</v>
      </c>
    </row>
    <row r="99" spans="1:16" x14ac:dyDescent="0.25">
      <c r="A99" s="77" t="s">
        <v>395</v>
      </c>
      <c r="B99" s="78">
        <v>460100002</v>
      </c>
      <c r="C99" s="78"/>
      <c r="D99" s="79" t="s">
        <v>394</v>
      </c>
      <c r="E99" s="79" t="s">
        <v>381</v>
      </c>
      <c r="F99" s="80">
        <v>22</v>
      </c>
      <c r="G99" s="81">
        <v>0</v>
      </c>
      <c r="H99" s="82">
        <f t="shared" si="6"/>
        <v>0</v>
      </c>
      <c r="I99" s="61">
        <v>2.89</v>
      </c>
      <c r="J99" s="60">
        <f t="shared" si="7"/>
        <v>63.580000000000005</v>
      </c>
      <c r="K99" s="59" t="s">
        <v>16</v>
      </c>
      <c r="L99" s="44" t="s">
        <v>366</v>
      </c>
      <c r="N99" s="55" t="s">
        <v>380</v>
      </c>
    </row>
    <row r="100" spans="1:16" x14ac:dyDescent="0.25">
      <c r="A100" s="77" t="s">
        <v>393</v>
      </c>
      <c r="B100" s="78">
        <v>460050713</v>
      </c>
      <c r="C100" s="78"/>
      <c r="D100" s="79" t="s">
        <v>392</v>
      </c>
      <c r="E100" s="79" t="s">
        <v>384</v>
      </c>
      <c r="F100" s="80">
        <v>10.24</v>
      </c>
      <c r="G100" s="81">
        <v>0</v>
      </c>
      <c r="H100" s="82">
        <f t="shared" si="6"/>
        <v>0</v>
      </c>
      <c r="I100" s="61">
        <v>5.54</v>
      </c>
      <c r="J100" s="60">
        <f t="shared" si="7"/>
        <v>56.729600000000005</v>
      </c>
      <c r="K100" s="59" t="s">
        <v>16</v>
      </c>
      <c r="N100" s="55" t="s">
        <v>380</v>
      </c>
    </row>
    <row r="101" spans="1:16" x14ac:dyDescent="0.25">
      <c r="A101" s="77" t="s">
        <v>391</v>
      </c>
      <c r="B101" s="78">
        <v>460120003</v>
      </c>
      <c r="C101" s="78"/>
      <c r="D101" s="79" t="s">
        <v>387</v>
      </c>
      <c r="E101" s="79" t="s">
        <v>384</v>
      </c>
      <c r="F101" s="80">
        <v>10.24</v>
      </c>
      <c r="G101" s="81">
        <v>0</v>
      </c>
      <c r="H101" s="82">
        <f t="shared" si="6"/>
        <v>0</v>
      </c>
      <c r="I101" s="61">
        <v>1.244</v>
      </c>
      <c r="J101" s="60">
        <f t="shared" si="7"/>
        <v>12.73856</v>
      </c>
      <c r="K101" s="59" t="s">
        <v>16</v>
      </c>
      <c r="N101" s="55" t="s">
        <v>380</v>
      </c>
    </row>
    <row r="102" spans="1:16" x14ac:dyDescent="0.25">
      <c r="A102" s="77" t="s">
        <v>390</v>
      </c>
      <c r="B102" s="78">
        <v>460080101</v>
      </c>
      <c r="C102" s="78"/>
      <c r="D102" s="79" t="s">
        <v>389</v>
      </c>
      <c r="E102" s="79" t="s">
        <v>384</v>
      </c>
      <c r="F102" s="80">
        <v>18</v>
      </c>
      <c r="G102" s="81">
        <v>0</v>
      </c>
      <c r="H102" s="82">
        <f t="shared" si="6"/>
        <v>0</v>
      </c>
      <c r="I102" s="61">
        <v>11.7</v>
      </c>
      <c r="J102" s="60">
        <f t="shared" si="7"/>
        <v>210.6</v>
      </c>
      <c r="K102" s="59" t="s">
        <v>16</v>
      </c>
      <c r="L102" s="44" t="s">
        <v>366</v>
      </c>
      <c r="N102" s="55" t="s">
        <v>380</v>
      </c>
    </row>
    <row r="103" spans="1:16" x14ac:dyDescent="0.25">
      <c r="A103" s="77" t="s">
        <v>388</v>
      </c>
      <c r="B103" s="78">
        <v>460120003</v>
      </c>
      <c r="C103" s="78"/>
      <c r="D103" s="79" t="s">
        <v>387</v>
      </c>
      <c r="E103" s="79" t="s">
        <v>384</v>
      </c>
      <c r="F103" s="80">
        <v>18</v>
      </c>
      <c r="G103" s="81">
        <v>0</v>
      </c>
      <c r="H103" s="82">
        <f t="shared" si="6"/>
        <v>0</v>
      </c>
      <c r="I103" s="61">
        <v>1.244</v>
      </c>
      <c r="J103" s="60">
        <f t="shared" si="7"/>
        <v>22.391999999999999</v>
      </c>
      <c r="K103" s="59" t="s">
        <v>16</v>
      </c>
      <c r="N103" s="55" t="s">
        <v>380</v>
      </c>
    </row>
    <row r="104" spans="1:16" x14ac:dyDescent="0.25">
      <c r="A104" s="77" t="s">
        <v>386</v>
      </c>
      <c r="B104" s="78">
        <v>460600002</v>
      </c>
      <c r="C104" s="78"/>
      <c r="D104" s="79" t="s">
        <v>385</v>
      </c>
      <c r="E104" s="79" t="s">
        <v>384</v>
      </c>
      <c r="F104" s="80">
        <v>18</v>
      </c>
      <c r="G104" s="81">
        <v>0</v>
      </c>
      <c r="H104" s="82">
        <f t="shared" si="6"/>
        <v>0</v>
      </c>
      <c r="I104" s="61">
        <v>3.242</v>
      </c>
      <c r="J104" s="60">
        <f t="shared" si="7"/>
        <v>58.356000000000002</v>
      </c>
      <c r="K104" s="59" t="s">
        <v>16</v>
      </c>
      <c r="N104" s="55" t="s">
        <v>380</v>
      </c>
    </row>
    <row r="105" spans="1:16" ht="15.75" thickBot="1" x14ac:dyDescent="0.3">
      <c r="A105" s="91" t="s">
        <v>383</v>
      </c>
      <c r="B105" s="102">
        <v>460070133</v>
      </c>
      <c r="C105" s="102"/>
      <c r="D105" s="103" t="s">
        <v>382</v>
      </c>
      <c r="E105" s="103" t="s">
        <v>381</v>
      </c>
      <c r="F105" s="104">
        <v>5</v>
      </c>
      <c r="G105" s="105">
        <v>0</v>
      </c>
      <c r="H105" s="106">
        <f t="shared" si="6"/>
        <v>0</v>
      </c>
      <c r="I105" s="58">
        <v>6.64</v>
      </c>
      <c r="J105" s="57">
        <f t="shared" si="7"/>
        <v>33.199999999999996</v>
      </c>
      <c r="K105" s="56" t="s">
        <v>16</v>
      </c>
      <c r="L105" s="44" t="s">
        <v>366</v>
      </c>
      <c r="N105" s="55" t="s">
        <v>380</v>
      </c>
    </row>
    <row r="106" spans="1:16" s="53" customFormat="1" x14ac:dyDescent="0.25">
      <c r="A106" s="66"/>
      <c r="B106" s="66"/>
      <c r="C106" s="66"/>
      <c r="D106" s="66" t="s">
        <v>365</v>
      </c>
      <c r="E106" s="66"/>
      <c r="F106" s="66"/>
      <c r="G106" s="66"/>
      <c r="H106" s="98">
        <f>SUM(H76:H105)</f>
        <v>0</v>
      </c>
      <c r="J106" s="53">
        <f>SUM(J76:J105)</f>
        <v>2156.2410799999998</v>
      </c>
      <c r="N106" s="53" t="s">
        <v>380</v>
      </c>
    </row>
    <row r="107" spans="1:16" s="48" customFormat="1" ht="20.100000000000001" customHeight="1" x14ac:dyDescent="0.25">
      <c r="A107" s="66" t="s">
        <v>379</v>
      </c>
      <c r="B107" s="68"/>
      <c r="C107" s="68"/>
      <c r="D107" s="68"/>
      <c r="E107" s="68"/>
      <c r="F107" s="68"/>
      <c r="G107" s="68"/>
      <c r="H107" s="99"/>
    </row>
    <row r="108" spans="1:16" x14ac:dyDescent="0.25">
      <c r="A108" s="77" t="s">
        <v>378</v>
      </c>
      <c r="B108" s="78">
        <v>219000232</v>
      </c>
      <c r="C108" s="78"/>
      <c r="D108" s="79" t="s">
        <v>377</v>
      </c>
      <c r="E108" s="79" t="s">
        <v>376</v>
      </c>
      <c r="F108" s="80">
        <v>40</v>
      </c>
      <c r="G108" s="81">
        <v>0</v>
      </c>
      <c r="H108" s="82">
        <f>F108*G108</f>
        <v>0</v>
      </c>
      <c r="I108" s="61">
        <v>0.6</v>
      </c>
      <c r="J108" s="60">
        <f>F108*I108</f>
        <v>24</v>
      </c>
      <c r="K108" s="59" t="s">
        <v>16</v>
      </c>
      <c r="L108" s="44" t="s">
        <v>366</v>
      </c>
      <c r="N108" s="55" t="s">
        <v>364</v>
      </c>
      <c r="P108" s="54">
        <f>H108</f>
        <v>0</v>
      </c>
    </row>
    <row r="109" spans="1:16" x14ac:dyDescent="0.25">
      <c r="A109" s="77" t="s">
        <v>375</v>
      </c>
      <c r="B109" s="78">
        <v>219000235</v>
      </c>
      <c r="C109" s="78"/>
      <c r="D109" s="79" t="s">
        <v>374</v>
      </c>
      <c r="E109" s="79" t="s">
        <v>367</v>
      </c>
      <c r="F109" s="80">
        <v>1</v>
      </c>
      <c r="G109" s="81">
        <v>0</v>
      </c>
      <c r="H109" s="82">
        <f>F109*G109</f>
        <v>0</v>
      </c>
      <c r="I109" s="61">
        <v>0</v>
      </c>
      <c r="J109" s="60">
        <f>F109*I109</f>
        <v>0</v>
      </c>
      <c r="K109" s="59" t="s">
        <v>16</v>
      </c>
      <c r="L109" s="44" t="s">
        <v>366</v>
      </c>
      <c r="N109" s="55" t="s">
        <v>364</v>
      </c>
      <c r="P109" s="54">
        <f>H109</f>
        <v>0</v>
      </c>
    </row>
    <row r="110" spans="1:16" x14ac:dyDescent="0.25">
      <c r="A110" s="77" t="s">
        <v>373</v>
      </c>
      <c r="B110" s="78">
        <v>219000211</v>
      </c>
      <c r="C110" s="78"/>
      <c r="D110" s="79" t="s">
        <v>372</v>
      </c>
      <c r="E110" s="79" t="s">
        <v>367</v>
      </c>
      <c r="F110" s="80">
        <v>1</v>
      </c>
      <c r="G110" s="81">
        <v>0</v>
      </c>
      <c r="H110" s="82">
        <f>F110*G110</f>
        <v>0</v>
      </c>
      <c r="I110" s="61">
        <v>43.334000000000003</v>
      </c>
      <c r="J110" s="60">
        <f>F110*I110</f>
        <v>43.334000000000003</v>
      </c>
      <c r="K110" s="59" t="s">
        <v>16</v>
      </c>
      <c r="L110" s="44" t="s">
        <v>366</v>
      </c>
      <c r="N110" s="55" t="s">
        <v>364</v>
      </c>
      <c r="P110" s="54">
        <f>H110</f>
        <v>0</v>
      </c>
    </row>
    <row r="111" spans="1:16" x14ac:dyDescent="0.25">
      <c r="A111" s="77" t="s">
        <v>371</v>
      </c>
      <c r="B111" s="78">
        <v>219000104</v>
      </c>
      <c r="C111" s="78"/>
      <c r="D111" s="79" t="s">
        <v>370</v>
      </c>
      <c r="E111" s="79" t="s">
        <v>367</v>
      </c>
      <c r="F111" s="80">
        <v>1</v>
      </c>
      <c r="G111" s="81">
        <v>0</v>
      </c>
      <c r="H111" s="82">
        <f>F111*G111</f>
        <v>0</v>
      </c>
      <c r="I111" s="61">
        <v>25</v>
      </c>
      <c r="J111" s="60">
        <f>F111*I111</f>
        <v>25</v>
      </c>
      <c r="K111" s="59" t="s">
        <v>16</v>
      </c>
      <c r="L111" s="44" t="s">
        <v>366</v>
      </c>
      <c r="N111" s="55" t="s">
        <v>364</v>
      </c>
      <c r="P111" s="54">
        <f>H111</f>
        <v>0</v>
      </c>
    </row>
    <row r="112" spans="1:16" ht="15.75" thickBot="1" x14ac:dyDescent="0.3">
      <c r="A112" s="91" t="s">
        <v>369</v>
      </c>
      <c r="B112" s="102">
        <v>460710001</v>
      </c>
      <c r="C112" s="102"/>
      <c r="D112" s="103" t="s">
        <v>368</v>
      </c>
      <c r="E112" s="103" t="s">
        <v>367</v>
      </c>
      <c r="F112" s="104">
        <v>1</v>
      </c>
      <c r="G112" s="105">
        <v>0</v>
      </c>
      <c r="H112" s="106">
        <f>F112*G112</f>
        <v>0</v>
      </c>
      <c r="I112" s="58">
        <v>0.16800000000000001</v>
      </c>
      <c r="J112" s="57">
        <f>F112*I112</f>
        <v>0.16800000000000001</v>
      </c>
      <c r="K112" s="56" t="s">
        <v>16</v>
      </c>
      <c r="L112" s="44" t="s">
        <v>366</v>
      </c>
      <c r="N112" s="55" t="s">
        <v>364</v>
      </c>
      <c r="P112" s="54">
        <f>H112</f>
        <v>0</v>
      </c>
    </row>
    <row r="113" spans="1:16" s="53" customFormat="1" x14ac:dyDescent="0.25">
      <c r="A113" s="66"/>
      <c r="B113" s="66"/>
      <c r="C113" s="66"/>
      <c r="D113" s="66" t="s">
        <v>365</v>
      </c>
      <c r="E113" s="66"/>
      <c r="F113" s="66"/>
      <c r="G113" s="66"/>
      <c r="H113" s="98">
        <f>SUM(H108:H112)</f>
        <v>0</v>
      </c>
      <c r="J113" s="53">
        <f>SUM(J108:J112)</f>
        <v>92.50200000000001</v>
      </c>
      <c r="N113" s="53" t="s">
        <v>364</v>
      </c>
      <c r="O113" s="53">
        <f>SUM(O42:O112)</f>
        <v>0</v>
      </c>
      <c r="P113" s="53">
        <f>SUM(P8:P112)</f>
        <v>0</v>
      </c>
    </row>
    <row r="114" spans="1:16" x14ac:dyDescent="0.25">
      <c r="B114" s="69"/>
      <c r="C114" s="69"/>
      <c r="H114" s="71"/>
      <c r="I114" s="52"/>
      <c r="J114" s="51"/>
    </row>
    <row r="115" spans="1:16" x14ac:dyDescent="0.25">
      <c r="B115" s="69"/>
      <c r="C115" s="69"/>
      <c r="F115" s="70"/>
      <c r="G115" s="70"/>
      <c r="H115" s="71">
        <f>SUM(H35,H41,H68,H74,H106,H113)</f>
        <v>0</v>
      </c>
      <c r="I115" s="52"/>
      <c r="J115" s="51"/>
    </row>
    <row r="116" spans="1:16" x14ac:dyDescent="0.25">
      <c r="B116" s="69"/>
      <c r="C116" s="69"/>
      <c r="F116" s="70"/>
      <c r="G116" s="70"/>
      <c r="H116" s="71"/>
      <c r="I116" s="52"/>
      <c r="J116" s="51"/>
    </row>
    <row r="117" spans="1:16" x14ac:dyDescent="0.25">
      <c r="B117" s="69"/>
      <c r="C117" s="69"/>
      <c r="F117" s="70"/>
      <c r="G117" s="70"/>
      <c r="H117" s="71"/>
      <c r="I117" s="52"/>
      <c r="J117" s="51"/>
    </row>
    <row r="118" spans="1:16" x14ac:dyDescent="0.25">
      <c r="B118" s="69"/>
      <c r="C118" s="69"/>
      <c r="F118" s="70"/>
      <c r="G118" s="70"/>
      <c r="H118" s="71"/>
      <c r="I118" s="52"/>
      <c r="J118" s="51"/>
    </row>
    <row r="119" spans="1:16" x14ac:dyDescent="0.25">
      <c r="B119" s="69"/>
      <c r="C119" s="69"/>
      <c r="F119" s="70"/>
      <c r="G119" s="70"/>
      <c r="H119" s="71"/>
      <c r="I119" s="52"/>
      <c r="J119" s="51"/>
    </row>
    <row r="120" spans="1:16" x14ac:dyDescent="0.25">
      <c r="B120" s="69"/>
      <c r="C120" s="69"/>
      <c r="F120" s="70"/>
      <c r="G120" s="70"/>
      <c r="H120" s="71"/>
      <c r="I120" s="52"/>
      <c r="J120" s="51"/>
    </row>
    <row r="121" spans="1:16" x14ac:dyDescent="0.25">
      <c r="B121" s="69"/>
      <c r="C121" s="69"/>
      <c r="F121" s="70"/>
      <c r="G121" s="70"/>
      <c r="H121" s="71"/>
      <c r="I121" s="52"/>
      <c r="J121" s="51"/>
    </row>
    <row r="122" spans="1:16" x14ac:dyDescent="0.25">
      <c r="B122" s="69"/>
      <c r="C122" s="69"/>
      <c r="F122" s="70"/>
      <c r="G122" s="70"/>
      <c r="H122" s="71"/>
      <c r="I122" s="52"/>
      <c r="J122" s="51"/>
    </row>
    <row r="123" spans="1:16" x14ac:dyDescent="0.25">
      <c r="B123" s="69"/>
      <c r="C123" s="69"/>
      <c r="F123" s="70"/>
      <c r="G123" s="70"/>
      <c r="H123" s="71"/>
      <c r="I123" s="52"/>
      <c r="J123" s="51"/>
    </row>
    <row r="124" spans="1:16" x14ac:dyDescent="0.25">
      <c r="B124" s="69"/>
      <c r="C124" s="69"/>
      <c r="F124" s="70"/>
      <c r="G124" s="70"/>
      <c r="H124" s="71"/>
      <c r="I124" s="52"/>
      <c r="J124" s="51"/>
    </row>
    <row r="125" spans="1:16" x14ac:dyDescent="0.25">
      <c r="B125" s="69"/>
      <c r="C125" s="69"/>
      <c r="F125" s="70"/>
      <c r="G125" s="70"/>
      <c r="H125" s="71"/>
      <c r="I125" s="52"/>
      <c r="J125" s="51"/>
    </row>
    <row r="126" spans="1:16" x14ac:dyDescent="0.25">
      <c r="B126" s="69"/>
      <c r="C126" s="69"/>
      <c r="F126" s="70"/>
      <c r="G126" s="70"/>
      <c r="H126" s="71"/>
      <c r="I126" s="52"/>
      <c r="J126" s="51"/>
    </row>
    <row r="127" spans="1:16" x14ac:dyDescent="0.25">
      <c r="B127" s="69"/>
      <c r="C127" s="69"/>
      <c r="F127" s="70"/>
      <c r="G127" s="70"/>
      <c r="H127" s="71"/>
      <c r="I127" s="52"/>
      <c r="J127" s="51"/>
    </row>
    <row r="128" spans="1:16" x14ac:dyDescent="0.25">
      <c r="B128" s="69"/>
      <c r="C128" s="69"/>
      <c r="F128" s="70"/>
      <c r="G128" s="70"/>
      <c r="H128" s="71"/>
      <c r="I128" s="52"/>
      <c r="J128" s="51"/>
    </row>
    <row r="129" spans="2:10" x14ac:dyDescent="0.25">
      <c r="B129" s="69"/>
      <c r="C129" s="69"/>
      <c r="F129" s="70"/>
      <c r="G129" s="70"/>
      <c r="H129" s="71"/>
      <c r="I129" s="52"/>
      <c r="J129" s="51"/>
    </row>
    <row r="130" spans="2:10" x14ac:dyDescent="0.25">
      <c r="B130" s="69"/>
      <c r="C130" s="69"/>
      <c r="F130" s="70"/>
      <c r="G130" s="70"/>
      <c r="H130" s="71"/>
      <c r="I130" s="52"/>
      <c r="J130" s="51"/>
    </row>
  </sheetData>
  <sheetProtection selectLockedCells="1" selectUnlockedCells="1"/>
  <printOptions horizontalCentered="1"/>
  <pageMargins left="0.70000000000000007" right="0.70000000000000007" top="0.78749999999999998" bottom="0.78750000000000009" header="0.51181102362204722" footer="0.3"/>
  <pageSetup paperSize="9" scale="77" firstPageNumber="0" fitToHeight="0" orientation="portrait" r:id="rId1"/>
  <headerFooter alignWithMargins="0"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3</vt:i4>
      </vt:variant>
    </vt:vector>
  </HeadingPairs>
  <TitlesOfParts>
    <vt:vector size="8" baseType="lpstr">
      <vt:lpstr>Rekapitulace</vt:lpstr>
      <vt:lpstr>SO 101</vt:lpstr>
      <vt:lpstr>SO 102</vt:lpstr>
      <vt:lpstr>SO 103 souhrn</vt:lpstr>
      <vt:lpstr>SO 103</vt:lpstr>
      <vt:lpstr>'SO 103 souhrn'!Excel_BuiltIn_Print_Area</vt:lpstr>
      <vt:lpstr>'SO 103'!Excel_BuiltIn_Print_Titles</vt:lpstr>
      <vt:lpstr>'SO 103'!Názvy_tisku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</dc:creator>
  <cp:lastModifiedBy>Viktorová Blanka</cp:lastModifiedBy>
  <cp:lastPrinted>2026-02-19T12:58:29Z</cp:lastPrinted>
  <dcterms:created xsi:type="dcterms:W3CDTF">2025-10-20T09:16:59Z</dcterms:created>
  <dcterms:modified xsi:type="dcterms:W3CDTF">2026-02-19T12:58:30Z</dcterms:modified>
</cp:coreProperties>
</file>