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45" yWindow="450" windowWidth="15480" windowHeight="11640"/>
  </bookViews>
  <sheets>
    <sheet name="Rekapitulace" sheetId="1" r:id="rId1"/>
    <sheet name="Rozpočet" sheetId="2" r:id="rId2"/>
  </sheets>
  <definedNames>
    <definedName name="_1_">#REF!</definedName>
    <definedName name="_xlnm.Print_Titles" localSheetId="0">Rekapitulace!$3:$3</definedName>
    <definedName name="_xlnm.Print_Titles" localSheetId="1">Rozpočet!$1:$1</definedName>
    <definedName name="_xlnm.Print_Area" localSheetId="1">Rozpočet!$A$1:$H$29</definedName>
    <definedName name="Print_Area">#REF!</definedName>
    <definedName name="Print_Titles">#REF!</definedName>
  </definedNames>
  <calcPr calcId="125725"/>
</workbook>
</file>

<file path=xl/calcChain.xml><?xml version="1.0" encoding="utf-8"?>
<calcChain xmlns="http://schemas.openxmlformats.org/spreadsheetml/2006/main">
  <c r="G29" i="2"/>
  <c r="G28"/>
  <c r="G27"/>
  <c r="G26"/>
  <c r="G4"/>
  <c r="H4" s="1"/>
  <c r="H3" s="1"/>
  <c r="G6"/>
  <c r="H6" s="1"/>
  <c r="H5" s="1"/>
  <c r="C6" i="1" s="1"/>
  <c r="G8" i="2"/>
  <c r="H8" s="1"/>
  <c r="G9"/>
  <c r="H9" s="1"/>
  <c r="G10"/>
  <c r="H10" s="1"/>
  <c r="G11"/>
  <c r="H11" s="1"/>
  <c r="G12"/>
  <c r="H12" s="1"/>
  <c r="G13"/>
  <c r="H13" s="1"/>
  <c r="G15"/>
  <c r="H15" s="1"/>
  <c r="G16"/>
  <c r="H16" s="1"/>
  <c r="G17"/>
  <c r="H17" s="1"/>
  <c r="G19"/>
  <c r="H19" s="1"/>
  <c r="G20"/>
  <c r="H20" s="1"/>
  <c r="G21"/>
  <c r="H21" s="1"/>
  <c r="G22"/>
  <c r="H22" s="1"/>
  <c r="G23"/>
  <c r="H23" s="1"/>
  <c r="G24"/>
  <c r="H24" s="1"/>
  <c r="H26"/>
  <c r="H27"/>
  <c r="H28"/>
  <c r="H29"/>
  <c r="H25"/>
  <c r="C10" i="1" s="1"/>
  <c r="B7"/>
  <c r="A7"/>
  <c r="B5"/>
  <c r="B4"/>
  <c r="A4"/>
  <c r="C3"/>
  <c r="B3"/>
  <c r="A3"/>
  <c r="C5" l="1"/>
  <c r="H14" i="2"/>
  <c r="C8" i="1" s="1"/>
  <c r="H7" i="2"/>
  <c r="C7" i="1" s="1"/>
  <c r="H18" i="2"/>
  <c r="C9" i="1" s="1"/>
  <c r="C4" l="1"/>
  <c r="C11" s="1"/>
  <c r="H2" i="2"/>
  <c r="C13" i="1" l="1"/>
  <c r="C12"/>
</calcChain>
</file>

<file path=xl/sharedStrings.xml><?xml version="1.0" encoding="utf-8"?>
<sst xmlns="http://schemas.openxmlformats.org/spreadsheetml/2006/main" count="103" uniqueCount="60">
  <si>
    <t>Úprava podloží a základové spáry, základy</t>
  </si>
  <si>
    <t>Poř.</t>
  </si>
  <si>
    <t>Kód</t>
  </si>
  <si>
    <t>ID</t>
  </si>
  <si>
    <t>Popis</t>
  </si>
  <si>
    <t>MJ</t>
  </si>
  <si>
    <t>Výměra celkem</t>
  </si>
  <si>
    <t>Jedn. cena</t>
  </si>
  <si>
    <t>Cena</t>
  </si>
  <si>
    <t>SP</t>
  </si>
  <si>
    <t>kpl</t>
  </si>
  <si>
    <t>003 Xx0 100</t>
  </si>
  <si>
    <t>Vnitrostaveništní přesun hmot</t>
  </si>
  <si>
    <t>003</t>
  </si>
  <si>
    <t>m2</t>
  </si>
  <si>
    <t>004</t>
  </si>
  <si>
    <t>m3</t>
  </si>
  <si>
    <t>126 Ac0 091-002/00</t>
  </si>
  <si>
    <t>Nakládání ornice</t>
  </si>
  <si>
    <t>126 Ac0 041-004/00</t>
  </si>
  <si>
    <t>Vodorovné přemístění ornice - v místě</t>
  </si>
  <si>
    <t>911 Cc0 010-006/00</t>
  </si>
  <si>
    <t>Rozprostření a urovnání ornice v rovině</t>
  </si>
  <si>
    <t>122 Cc0 030-010/00</t>
  </si>
  <si>
    <t>126 Ac0 040-004/00</t>
  </si>
  <si>
    <t>Vodorovné přemístění výkopku - v místě</t>
  </si>
  <si>
    <t>126 Ac0 090-002/00</t>
  </si>
  <si>
    <t>126 Ac0 040-030/00</t>
  </si>
  <si>
    <t>Vodorovné přemístění výkopku - na skládku</t>
  </si>
  <si>
    <t>127 Cc0 040-002/00</t>
  </si>
  <si>
    <t>Uložení sypaniny - na skládku</t>
  </si>
  <si>
    <t>127 Cc0 100</t>
  </si>
  <si>
    <t>Poplatek za skládku</t>
  </si>
  <si>
    <t>Úklid stavby</t>
  </si>
  <si>
    <t>Celkem (bez DPH)</t>
  </si>
  <si>
    <t>Celkem (včetně DPH)</t>
  </si>
  <si>
    <t>t</t>
  </si>
  <si>
    <t>290 Aa0 010-102/00</t>
  </si>
  <si>
    <t>Přesun hmot</t>
  </si>
  <si>
    <t>944</t>
  </si>
  <si>
    <t>Zpevněné plochy</t>
  </si>
  <si>
    <t>944 Xx0 110</t>
  </si>
  <si>
    <t>ks</t>
  </si>
  <si>
    <t xml:space="preserve">56485-1111  </t>
  </si>
  <si>
    <t>SO 02 KOMUNIKACE, ZPEVNĚNÉ PLOCHY A MOBILIÁŘ</t>
  </si>
  <si>
    <t>Nakládání výkopku - množství nad 200 m3, hornina 1 až 4</t>
  </si>
  <si>
    <t>Odkopávky a prokopávky nezapažené - hornina 3, množství nad 200 m3</t>
  </si>
  <si>
    <t>Podklad ze štěrkodrti 0/32 tl.15 cm, zhutnění</t>
  </si>
  <si>
    <t>Zpevněná plocha mlatová, tl. 2-3 cm, zhutnění</t>
  </si>
  <si>
    <t>Mobiliář</t>
  </si>
  <si>
    <t>Pískový mlat s příměsí jílu,  fr. 0-5 mm</t>
  </si>
  <si>
    <t>Zpevněné plochy mlatové</t>
  </si>
  <si>
    <t>Montáž ocelová lavička parková</t>
  </si>
  <si>
    <t>Dodávka ocelová lavička parková</t>
  </si>
  <si>
    <t>Montáž ocelový koš parkový</t>
  </si>
  <si>
    <t>Dodávka ocelový koš parkový</t>
  </si>
  <si>
    <t>000</t>
  </si>
  <si>
    <t>Komunikace mlatové</t>
  </si>
  <si>
    <t>REKAPITULACE - KOMUNIKACE, ZPEVNĚNÉ PLOCHY A MOBILIÁŘ</t>
  </si>
  <si>
    <t>DPH 21%</t>
  </si>
</sst>
</file>

<file path=xl/styles.xml><?xml version="1.0" encoding="utf-8"?>
<styleSheet xmlns="http://schemas.openxmlformats.org/spreadsheetml/2006/main">
  <numFmts count="3">
    <numFmt numFmtId="164" formatCode="_(#,##0&quot;.&quot;_);;;_(@_)"/>
    <numFmt numFmtId="165" formatCode="_(#,##0.0??;\-\ #,##0.0??;&quot;–&quot;???;_(@_)"/>
    <numFmt numFmtId="166" formatCode="_(#,##0_);[Red]\-\ #,##0_);&quot;–&quot;??;_(@_)"/>
  </numFmts>
  <fonts count="14">
    <font>
      <sz val="10"/>
      <name val="Arial"/>
      <charset val="238"/>
    </font>
    <font>
      <sz val="9"/>
      <color indexed="8"/>
      <name val="Arial"/>
      <family val="2"/>
      <charset val="238"/>
    </font>
    <font>
      <b/>
      <sz val="9"/>
      <color indexed="18"/>
      <name val="Arial"/>
      <family val="2"/>
      <charset val="238"/>
    </font>
    <font>
      <sz val="9"/>
      <color indexed="8"/>
      <name val="Arial CE"/>
      <charset val="238"/>
    </font>
    <font>
      <b/>
      <sz val="12"/>
      <color indexed="25"/>
      <name val="Arial"/>
      <family val="2"/>
      <charset val="238"/>
    </font>
    <font>
      <b/>
      <sz val="10"/>
      <color indexed="62"/>
      <name val="Arial"/>
      <family val="2"/>
      <charset val="238"/>
    </font>
    <font>
      <sz val="10"/>
      <name val="Helv"/>
    </font>
    <font>
      <sz val="9"/>
      <name val="Arial"/>
      <family val="2"/>
      <charset val="238"/>
    </font>
    <font>
      <sz val="9"/>
      <name val="Arial CE"/>
      <charset val="238"/>
    </font>
    <font>
      <sz val="10"/>
      <name val="Arial"/>
      <charset val="238"/>
    </font>
    <font>
      <sz val="12"/>
      <color indexed="53"/>
      <name val="Arial"/>
      <family val="2"/>
      <charset val="238"/>
    </font>
    <font>
      <sz val="12"/>
      <name val="Arial"/>
      <family val="2"/>
      <charset val="238"/>
    </font>
    <font>
      <b/>
      <sz val="12"/>
      <color indexed="18"/>
      <name val="Arial"/>
      <family val="2"/>
      <charset val="238"/>
    </font>
    <font>
      <b/>
      <sz val="12"/>
      <color indexed="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right" vertical="top"/>
    </xf>
    <xf numFmtId="49" fontId="2" fillId="0" borderId="1" xfId="0" applyNumberFormat="1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wrapText="1"/>
    </xf>
    <xf numFmtId="164" fontId="4" fillId="0" borderId="0" xfId="0" applyNumberFormat="1" applyFont="1" applyAlignment="1"/>
    <xf numFmtId="49" fontId="4" fillId="0" borderId="0" xfId="0" applyNumberFormat="1" applyFont="1" applyAlignment="1"/>
    <xf numFmtId="165" fontId="4" fillId="0" borderId="0" xfId="0" applyNumberFormat="1" applyFont="1" applyFill="1" applyBorder="1" applyAlignment="1"/>
    <xf numFmtId="164" fontId="5" fillId="0" borderId="0" xfId="0" applyNumberFormat="1" applyFont="1" applyAlignment="1"/>
    <xf numFmtId="49" fontId="5" fillId="0" borderId="0" xfId="0" applyNumberFormat="1" applyFont="1" applyAlignment="1"/>
    <xf numFmtId="165" fontId="5" fillId="0" borderId="0" xfId="0" applyNumberFormat="1" applyFont="1" applyFill="1" applyBorder="1" applyAlignment="1"/>
    <xf numFmtId="164" fontId="1" fillId="0" borderId="2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right" vertical="top"/>
    </xf>
    <xf numFmtId="49" fontId="5" fillId="0" borderId="0" xfId="0" applyNumberFormat="1" applyFont="1" applyAlignment="1">
      <alignment wrapText="1"/>
    </xf>
    <xf numFmtId="4" fontId="1" fillId="0" borderId="2" xfId="0" applyNumberFormat="1" applyFont="1" applyBorder="1" applyAlignment="1">
      <alignment horizontal="right" vertical="top"/>
    </xf>
    <xf numFmtId="0" fontId="6" fillId="0" borderId="0" xfId="0" applyFont="1"/>
    <xf numFmtId="0" fontId="5" fillId="0" borderId="0" xfId="0" applyNumberFormat="1" applyFont="1" applyAlignment="1">
      <alignment horizontal="left"/>
    </xf>
    <xf numFmtId="4" fontId="4" fillId="0" borderId="0" xfId="0" applyNumberFormat="1" applyFont="1" applyAlignment="1"/>
    <xf numFmtId="4" fontId="2" fillId="0" borderId="1" xfId="0" applyNumberFormat="1" applyFont="1" applyFill="1" applyBorder="1" applyAlignment="1">
      <alignment horizontal="right" wrapText="1"/>
    </xf>
    <xf numFmtId="4" fontId="5" fillId="0" borderId="0" xfId="0" applyNumberFormat="1" applyFont="1" applyAlignment="1"/>
    <xf numFmtId="4" fontId="1" fillId="0" borderId="0" xfId="0" applyNumberFormat="1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2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top"/>
    </xf>
    <xf numFmtId="49" fontId="7" fillId="0" borderId="2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left" vertical="top" wrapText="1"/>
    </xf>
    <xf numFmtId="165" fontId="8" fillId="0" borderId="2" xfId="0" applyNumberFormat="1" applyFont="1" applyFill="1" applyBorder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9" fillId="0" borderId="0" xfId="0" applyFont="1"/>
    <xf numFmtId="166" fontId="4" fillId="0" borderId="0" xfId="0" applyNumberFormat="1" applyFont="1" applyAlignment="1"/>
    <xf numFmtId="49" fontId="10" fillId="0" borderId="0" xfId="0" applyNumberFormat="1" applyFont="1" applyAlignment="1">
      <alignment horizontal="left" vertical="top"/>
    </xf>
    <xf numFmtId="0" fontId="11" fillId="0" borderId="0" xfId="0" applyFont="1"/>
    <xf numFmtId="49" fontId="12" fillId="0" borderId="1" xfId="0" applyNumberFormat="1" applyFont="1" applyFill="1" applyBorder="1" applyAlignment="1">
      <alignment wrapText="1"/>
    </xf>
    <xf numFmtId="49" fontId="12" fillId="0" borderId="1" xfId="0" applyNumberFormat="1" applyFont="1" applyFill="1" applyBorder="1" applyAlignment="1">
      <alignment horizontal="right" wrapText="1"/>
    </xf>
    <xf numFmtId="49" fontId="11" fillId="0" borderId="0" xfId="0" applyNumberFormat="1" applyFont="1" applyFill="1" applyAlignment="1">
      <alignment wrapText="1"/>
    </xf>
    <xf numFmtId="49" fontId="13" fillId="0" borderId="0" xfId="0" applyNumberFormat="1" applyFont="1" applyAlignment="1"/>
    <xf numFmtId="4" fontId="13" fillId="0" borderId="0" xfId="0" applyNumberFormat="1" applyFont="1" applyAlignment="1"/>
    <xf numFmtId="49" fontId="13" fillId="0" borderId="0" xfId="0" applyNumberFormat="1" applyFont="1" applyAlignment="1">
      <alignment wrapText="1"/>
    </xf>
    <xf numFmtId="49" fontId="13" fillId="0" borderId="3" xfId="0" applyNumberFormat="1" applyFont="1" applyBorder="1" applyAlignment="1"/>
    <xf numFmtId="49" fontId="13" fillId="0" borderId="3" xfId="0" applyNumberFormat="1" applyFont="1" applyBorder="1" applyAlignment="1">
      <alignment wrapText="1"/>
    </xf>
    <xf numFmtId="4" fontId="13" fillId="0" borderId="3" xfId="0" applyNumberFormat="1" applyFont="1" applyBorder="1" applyAlignment="1"/>
    <xf numFmtId="0" fontId="4" fillId="0" borderId="4" xfId="0" applyFont="1" applyBorder="1" applyAlignment="1"/>
    <xf numFmtId="4" fontId="4" fillId="0" borderId="4" xfId="0" applyNumberFormat="1" applyFont="1" applyBorder="1" applyAlignment="1"/>
    <xf numFmtId="0" fontId="4" fillId="0" borderId="0" xfId="0" applyFont="1" applyAlignment="1"/>
    <xf numFmtId="49" fontId="4" fillId="0" borderId="5" xfId="0" applyNumberFormat="1" applyFont="1" applyBorder="1" applyAlignment="1"/>
    <xf numFmtId="4" fontId="4" fillId="0" borderId="5" xfId="0" applyNumberFormat="1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13"/>
  <sheetViews>
    <sheetView showGridLines="0" tabSelected="1" zoomScaleNormal="100" zoomScaleSheetLayoutView="100" workbookViewId="0">
      <pane ySplit="3" topLeftCell="A4" activePane="bottomLeft" state="frozen"/>
      <selection pane="bottomLeft" activeCell="B12" sqref="B12"/>
    </sheetView>
  </sheetViews>
  <sheetFormatPr defaultRowHeight="18" customHeight="1" outlineLevelRow="1"/>
  <cols>
    <col min="1" max="1" width="11.42578125" style="41" customWidth="1"/>
    <col min="2" max="2" width="63.7109375" style="41" customWidth="1"/>
    <col min="3" max="3" width="20" style="41" customWidth="1"/>
    <col min="4" max="16384" width="9.140625" style="41"/>
  </cols>
  <sheetData>
    <row r="1" spans="1:4" ht="9" customHeight="1">
      <c r="A1" s="9"/>
      <c r="B1" s="9"/>
      <c r="C1" s="39"/>
      <c r="D1" s="40"/>
    </row>
    <row r="2" spans="1:4" ht="32.25" customHeight="1">
      <c r="A2" s="9"/>
      <c r="B2" s="9" t="s">
        <v>58</v>
      </c>
      <c r="C2" s="39"/>
      <c r="D2" s="40"/>
    </row>
    <row r="3" spans="1:4" ht="31.5" customHeight="1" thickBot="1">
      <c r="A3" s="42" t="str">
        <f>IF(Rozpočet!$B$1=0,"",Rozpočet!$B$1)</f>
        <v>Kód</v>
      </c>
      <c r="B3" s="42" t="str">
        <f>IF(Rozpočet!$D$1=0,"",Rozpočet!$D$1)</f>
        <v>Popis</v>
      </c>
      <c r="C3" s="43" t="str">
        <f>IF(Rozpočet!$H$1=0,"",Rozpočet!$H$1)</f>
        <v>Cena</v>
      </c>
      <c r="D3" s="44"/>
    </row>
    <row r="4" spans="1:4" ht="24.75" customHeight="1">
      <c r="A4" s="9" t="str">
        <f>IF(Rozpočet!$B$2=0,"",Rozpočet!$B$2)</f>
        <v/>
      </c>
      <c r="B4" s="9" t="str">
        <f>IF(Rozpočet!$D$2=0,"",Rozpočet!$D$2)</f>
        <v>SO 02 KOMUNIKACE, ZPEVNĚNÉ PLOCHY A MOBILIÁŘ</v>
      </c>
      <c r="C4" s="23">
        <f>SUBTOTAL(9,C5:C10)</f>
        <v>0</v>
      </c>
      <c r="D4" s="40"/>
    </row>
    <row r="5" spans="1:4" ht="18" customHeight="1" outlineLevel="1">
      <c r="A5" s="45" t="s">
        <v>13</v>
      </c>
      <c r="B5" s="45" t="str">
        <f>IF(Rozpočet!$D$3=0,"",Rozpočet!$D$3)</f>
        <v>Přesun hmot</v>
      </c>
      <c r="C5" s="46">
        <f>Rozpočet!H3</f>
        <v>0</v>
      </c>
      <c r="D5" s="40"/>
    </row>
    <row r="6" spans="1:4" ht="18" customHeight="1" outlineLevel="1">
      <c r="A6" s="45" t="s">
        <v>15</v>
      </c>
      <c r="B6" s="45" t="s">
        <v>33</v>
      </c>
      <c r="C6" s="46">
        <f>Rozpočet!H5</f>
        <v>0</v>
      </c>
      <c r="D6" s="40"/>
    </row>
    <row r="7" spans="1:4" ht="18" customHeight="1" outlineLevel="1">
      <c r="A7" s="45">
        <f>IF(Rozpočet!$B$7=0,"",Rozpočet!$B$7)</f>
        <v>130</v>
      </c>
      <c r="B7" s="45" t="str">
        <f>IF(Rozpočet!$D$7=0,"",Rozpočet!$D$7)</f>
        <v>Úprava podloží a základové spáry, základy</v>
      </c>
      <c r="C7" s="46">
        <f>Rozpočet!H7</f>
        <v>0</v>
      </c>
      <c r="D7" s="40"/>
    </row>
    <row r="8" spans="1:4" ht="18" customHeight="1" outlineLevel="1">
      <c r="A8" s="45" t="s">
        <v>39</v>
      </c>
      <c r="B8" s="47" t="s">
        <v>57</v>
      </c>
      <c r="C8" s="46">
        <f>Rozpočet!H14</f>
        <v>0</v>
      </c>
      <c r="D8" s="40"/>
    </row>
    <row r="9" spans="1:4" ht="18" customHeight="1" outlineLevel="1">
      <c r="A9" s="45" t="s">
        <v>39</v>
      </c>
      <c r="B9" s="47" t="s">
        <v>40</v>
      </c>
      <c r="C9" s="46">
        <f>Rozpočet!H18</f>
        <v>0</v>
      </c>
      <c r="D9" s="40"/>
    </row>
    <row r="10" spans="1:4" ht="18" customHeight="1" outlineLevel="1">
      <c r="A10" s="48" t="s">
        <v>56</v>
      </c>
      <c r="B10" s="49" t="s">
        <v>49</v>
      </c>
      <c r="C10" s="50">
        <f>Rozpočet!H25</f>
        <v>0</v>
      </c>
      <c r="D10" s="40"/>
    </row>
    <row r="11" spans="1:4" ht="24.75" customHeight="1">
      <c r="A11" s="9"/>
      <c r="B11" s="9" t="s">
        <v>34</v>
      </c>
      <c r="C11" s="23">
        <f>C4</f>
        <v>0</v>
      </c>
      <c r="D11" s="40"/>
    </row>
    <row r="12" spans="1:4" s="53" customFormat="1" ht="18" customHeight="1" thickBot="1">
      <c r="A12" s="51"/>
      <c r="B12" s="51" t="s">
        <v>59</v>
      </c>
      <c r="C12" s="52">
        <f>C11*0.2</f>
        <v>0</v>
      </c>
    </row>
    <row r="13" spans="1:4" ht="24.75" customHeight="1" thickTop="1" thickBot="1">
      <c r="A13" s="54"/>
      <c r="B13" s="54" t="s">
        <v>35</v>
      </c>
      <c r="C13" s="55">
        <f>SUBTOTAL(9,C11:C12)</f>
        <v>0</v>
      </c>
      <c r="D13" s="40"/>
    </row>
  </sheetData>
  <phoneticPr fontId="0" type="noConversion"/>
  <pageMargins left="0.74803149606299213" right="0.44" top="0.9" bottom="0.70866141732283472" header="0.39370078740157483" footer="0.39370078740157483"/>
  <pageSetup paperSize="9" scale="95" fitToHeight="9999" orientation="portrait" r:id="rId1"/>
  <headerFooter alignWithMargins="0">
    <oddHeader>&amp;L&amp;"Gill Sans MT,Obyčejné"&amp;14POLOŽKOVÝ ROZPOČET &amp;R&amp;"Gill Sans MT,Obyčejné"&amp;14OBNOVA ZÁMECKÉHO PARKU V KŘINCI</oddHeader>
    <oddFooter>&amp;L&amp;"Gill Sans MT,Obyčejné"Zpracoval: Bc. DAVID KUČERA, Nové Hrady 1, 539 45 Nové Hrady&amp;R&amp;"Gill Sans MT,Obyčejné"&amp;D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9"/>
  <sheetViews>
    <sheetView showGridLines="0" view="pageBreakPreview" zoomScaleNormal="100" zoomScaleSheetLayoutView="100" workbookViewId="0">
      <pane ySplit="1" topLeftCell="A2" activePane="bottomLeft" state="frozen"/>
      <selection pane="bottomLeft" activeCell="L29" sqref="L29"/>
    </sheetView>
  </sheetViews>
  <sheetFormatPr defaultRowHeight="12.75" outlineLevelRow="1"/>
  <cols>
    <col min="1" max="1" width="5.5703125" style="1" bestFit="1" customWidth="1"/>
    <col min="2" max="2" width="17.42578125" style="2" customWidth="1"/>
    <col min="3" max="3" width="3.28515625" style="3" hidden="1" customWidth="1"/>
    <col min="4" max="4" width="68.28515625" style="4" customWidth="1"/>
    <col min="5" max="5" width="6" style="3" bestFit="1" customWidth="1"/>
    <col min="6" max="6" width="13.85546875" style="5" customWidth="1"/>
    <col min="7" max="7" width="13" style="27" customWidth="1"/>
    <col min="8" max="8" width="15.42578125" style="27" customWidth="1"/>
    <col min="9" max="9" width="12.28515625" style="20" bestFit="1" customWidth="1"/>
    <col min="10" max="10" width="9.140625" style="28"/>
    <col min="11" max="11" width="9.140625" style="29"/>
    <col min="13" max="13" width="5.5703125" customWidth="1"/>
    <col min="14" max="14" width="38.140625" customWidth="1"/>
    <col min="15" max="15" width="8.5703125" style="29" customWidth="1"/>
    <col min="16" max="16" width="9.140625" style="29"/>
    <col min="17" max="17" width="7.140625" customWidth="1"/>
  </cols>
  <sheetData>
    <row r="1" spans="1:16" ht="13.5" thickBot="1">
      <c r="A1" s="6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6" t="s">
        <v>6</v>
      </c>
      <c r="G1" s="24" t="s">
        <v>7</v>
      </c>
      <c r="H1" s="24" t="s">
        <v>8</v>
      </c>
    </row>
    <row r="2" spans="1:16" ht="27" customHeight="1">
      <c r="A2" s="8"/>
      <c r="B2" s="9"/>
      <c r="C2" s="9"/>
      <c r="D2" s="9" t="s">
        <v>44</v>
      </c>
      <c r="E2" s="9"/>
      <c r="F2" s="10"/>
      <c r="G2" s="26"/>
      <c r="H2" s="23">
        <f>SUBTOTAL(9,H3:H29)</f>
        <v>0</v>
      </c>
    </row>
    <row r="3" spans="1:16" ht="15.75" customHeight="1">
      <c r="A3" s="11"/>
      <c r="B3" s="12" t="s">
        <v>13</v>
      </c>
      <c r="C3" s="12"/>
      <c r="D3" s="19" t="s">
        <v>38</v>
      </c>
      <c r="E3" s="12"/>
      <c r="F3" s="13"/>
      <c r="G3" s="25"/>
      <c r="H3" s="25">
        <f>SUBTOTAL(9,H4:H4)</f>
        <v>0</v>
      </c>
    </row>
    <row r="4" spans="1:16" s="38" customFormat="1" outlineLevel="1">
      <c r="A4" s="31">
        <v>1</v>
      </c>
      <c r="B4" s="32" t="s">
        <v>11</v>
      </c>
      <c r="C4" s="33" t="s">
        <v>9</v>
      </c>
      <c r="D4" s="34" t="s">
        <v>12</v>
      </c>
      <c r="E4" s="33" t="s">
        <v>10</v>
      </c>
      <c r="F4" s="35">
        <v>1</v>
      </c>
      <c r="G4" s="36">
        <f>SUM(I4*0.85)</f>
        <v>0</v>
      </c>
      <c r="H4" s="36">
        <f>SUM(G4*F4)</f>
        <v>0</v>
      </c>
      <c r="I4" s="36"/>
      <c r="J4" s="28"/>
      <c r="K4" s="37"/>
      <c r="O4" s="37"/>
      <c r="P4" s="37"/>
    </row>
    <row r="5" spans="1:16" s="21" customFormat="1">
      <c r="A5" s="11"/>
      <c r="B5" s="12" t="s">
        <v>15</v>
      </c>
      <c r="C5" s="12"/>
      <c r="D5" s="12" t="s">
        <v>33</v>
      </c>
      <c r="E5" s="12"/>
      <c r="F5" s="13"/>
      <c r="G5" s="26"/>
      <c r="H5" s="25">
        <f>SUBTOTAL(9,H6:H6)</f>
        <v>0</v>
      </c>
      <c r="I5" s="20"/>
      <c r="J5" s="28"/>
      <c r="K5" s="30"/>
      <c r="O5" s="30"/>
      <c r="P5" s="30"/>
    </row>
    <row r="6" spans="1:16" s="21" customFormat="1" outlineLevel="1">
      <c r="A6" s="14">
        <v>1</v>
      </c>
      <c r="B6" s="15" t="s">
        <v>37</v>
      </c>
      <c r="C6" s="16" t="s">
        <v>9</v>
      </c>
      <c r="D6" s="17" t="s">
        <v>33</v>
      </c>
      <c r="E6" s="16" t="s">
        <v>14</v>
      </c>
      <c r="F6" s="18">
        <v>450</v>
      </c>
      <c r="G6" s="20">
        <f>J6</f>
        <v>0</v>
      </c>
      <c r="H6" s="20">
        <f>SUM(G6*F6)</f>
        <v>0</v>
      </c>
      <c r="I6" s="20"/>
      <c r="J6" s="28"/>
      <c r="K6" s="30"/>
      <c r="O6" s="30"/>
      <c r="P6" s="30"/>
    </row>
    <row r="7" spans="1:16">
      <c r="A7" s="11"/>
      <c r="B7" s="22">
        <v>130</v>
      </c>
      <c r="C7" s="12"/>
      <c r="D7" s="19" t="s">
        <v>0</v>
      </c>
      <c r="E7" s="12"/>
      <c r="F7" s="13"/>
      <c r="G7" s="26"/>
      <c r="H7" s="25">
        <f>SUBTOTAL(9,H8:H13)</f>
        <v>0</v>
      </c>
    </row>
    <row r="8" spans="1:16" outlineLevel="1">
      <c r="A8" s="14">
        <v>1</v>
      </c>
      <c r="B8" s="15" t="s">
        <v>23</v>
      </c>
      <c r="C8" s="16" t="s">
        <v>9</v>
      </c>
      <c r="D8" s="17" t="s">
        <v>46</v>
      </c>
      <c r="E8" s="16" t="s">
        <v>16</v>
      </c>
      <c r="F8" s="18">
        <v>169.4</v>
      </c>
      <c r="G8" s="20">
        <f t="shared" ref="G8:G13" si="0">J8</f>
        <v>0</v>
      </c>
      <c r="H8" s="20">
        <f t="shared" ref="H8:H13" si="1">SUM(G8*F8)</f>
        <v>0</v>
      </c>
    </row>
    <row r="9" spans="1:16" outlineLevel="1">
      <c r="A9" s="14">
        <v>2</v>
      </c>
      <c r="B9" s="15" t="s">
        <v>24</v>
      </c>
      <c r="C9" s="16" t="s">
        <v>9</v>
      </c>
      <c r="D9" s="17" t="s">
        <v>25</v>
      </c>
      <c r="E9" s="16" t="s">
        <v>16</v>
      </c>
      <c r="F9" s="18">
        <v>169.4</v>
      </c>
      <c r="G9" s="20">
        <f t="shared" si="0"/>
        <v>0</v>
      </c>
      <c r="H9" s="20">
        <f t="shared" si="1"/>
        <v>0</v>
      </c>
    </row>
    <row r="10" spans="1:16" outlineLevel="1">
      <c r="A10" s="14">
        <v>3</v>
      </c>
      <c r="B10" s="15" t="s">
        <v>26</v>
      </c>
      <c r="C10" s="16" t="s">
        <v>9</v>
      </c>
      <c r="D10" s="17" t="s">
        <v>45</v>
      </c>
      <c r="E10" s="16" t="s">
        <v>16</v>
      </c>
      <c r="F10" s="18">
        <v>169.4</v>
      </c>
      <c r="G10" s="20">
        <f t="shared" si="0"/>
        <v>0</v>
      </c>
      <c r="H10" s="20">
        <f t="shared" si="1"/>
        <v>0</v>
      </c>
    </row>
    <row r="11" spans="1:16" outlineLevel="1">
      <c r="A11" s="14">
        <v>4</v>
      </c>
      <c r="B11" s="15" t="s">
        <v>27</v>
      </c>
      <c r="C11" s="16" t="s">
        <v>9</v>
      </c>
      <c r="D11" s="17" t="s">
        <v>28</v>
      </c>
      <c r="E11" s="16" t="s">
        <v>16</v>
      </c>
      <c r="F11" s="18">
        <v>169.4</v>
      </c>
      <c r="G11" s="20">
        <f t="shared" si="0"/>
        <v>0</v>
      </c>
      <c r="H11" s="20">
        <f t="shared" si="1"/>
        <v>0</v>
      </c>
    </row>
    <row r="12" spans="1:16" outlineLevel="1">
      <c r="A12" s="14">
        <v>5</v>
      </c>
      <c r="B12" s="15" t="s">
        <v>29</v>
      </c>
      <c r="C12" s="16" t="s">
        <v>9</v>
      </c>
      <c r="D12" s="17" t="s">
        <v>30</v>
      </c>
      <c r="E12" s="16" t="s">
        <v>16</v>
      </c>
      <c r="F12" s="18">
        <v>169.4</v>
      </c>
      <c r="G12" s="20">
        <f t="shared" si="0"/>
        <v>0</v>
      </c>
      <c r="H12" s="20">
        <f t="shared" si="1"/>
        <v>0</v>
      </c>
    </row>
    <row r="13" spans="1:16" outlineLevel="1">
      <c r="A13" s="14">
        <v>6</v>
      </c>
      <c r="B13" s="15" t="s">
        <v>31</v>
      </c>
      <c r="C13" s="16" t="s">
        <v>9</v>
      </c>
      <c r="D13" s="17" t="s">
        <v>32</v>
      </c>
      <c r="E13" s="16" t="s">
        <v>16</v>
      </c>
      <c r="F13" s="18">
        <v>169.4</v>
      </c>
      <c r="G13" s="20">
        <f t="shared" si="0"/>
        <v>0</v>
      </c>
      <c r="H13" s="20">
        <f t="shared" si="1"/>
        <v>0</v>
      </c>
    </row>
    <row r="14" spans="1:16">
      <c r="A14" s="11"/>
      <c r="B14" s="12" t="s">
        <v>39</v>
      </c>
      <c r="C14" s="12"/>
      <c r="D14" s="19" t="s">
        <v>57</v>
      </c>
      <c r="E14" s="12"/>
      <c r="F14" s="13"/>
      <c r="G14" s="25"/>
      <c r="H14" s="25">
        <f>SUBTOTAL(9,H15:H17)</f>
        <v>0</v>
      </c>
      <c r="L14" s="29"/>
    </row>
    <row r="15" spans="1:16" outlineLevel="1">
      <c r="A15" s="14">
        <v>1</v>
      </c>
      <c r="B15" s="15" t="s">
        <v>43</v>
      </c>
      <c r="C15" s="16"/>
      <c r="D15" s="17" t="s">
        <v>47</v>
      </c>
      <c r="E15" s="16" t="s">
        <v>14</v>
      </c>
      <c r="F15" s="18">
        <v>2897.69</v>
      </c>
      <c r="G15" s="20">
        <f>J15</f>
        <v>0</v>
      </c>
      <c r="H15" s="20">
        <f>SUM(G15*F15)</f>
        <v>0</v>
      </c>
    </row>
    <row r="16" spans="1:16" outlineLevel="1">
      <c r="A16" s="14">
        <v>2</v>
      </c>
      <c r="B16" s="15" t="s">
        <v>41</v>
      </c>
      <c r="C16" s="16" t="s">
        <v>9</v>
      </c>
      <c r="D16" s="17" t="s">
        <v>48</v>
      </c>
      <c r="E16" s="16" t="s">
        <v>14</v>
      </c>
      <c r="F16" s="18">
        <v>2897.69</v>
      </c>
      <c r="G16" s="20">
        <f>J16</f>
        <v>0</v>
      </c>
      <c r="H16" s="20">
        <f>SUM(G16*F16)</f>
        <v>0</v>
      </c>
      <c r="L16" s="29"/>
    </row>
    <row r="17" spans="1:13" outlineLevel="1">
      <c r="A17" s="14">
        <v>3</v>
      </c>
      <c r="B17" s="15"/>
      <c r="C17" s="16"/>
      <c r="D17" s="17" t="s">
        <v>50</v>
      </c>
      <c r="E17" s="16" t="s">
        <v>36</v>
      </c>
      <c r="F17" s="18">
        <v>565.04999999999995</v>
      </c>
      <c r="G17" s="20">
        <f>J17</f>
        <v>0</v>
      </c>
      <c r="H17" s="20">
        <f>SUM(G17*F17)</f>
        <v>0</v>
      </c>
      <c r="L17" s="29"/>
    </row>
    <row r="18" spans="1:13">
      <c r="A18" s="11"/>
      <c r="B18" s="12" t="s">
        <v>39</v>
      </c>
      <c r="C18" s="12"/>
      <c r="D18" s="19" t="s">
        <v>51</v>
      </c>
      <c r="E18" s="12"/>
      <c r="F18" s="13"/>
      <c r="G18" s="25"/>
      <c r="H18" s="25">
        <f>SUBTOTAL(9,H19:H24)</f>
        <v>0</v>
      </c>
      <c r="L18" s="29"/>
    </row>
    <row r="19" spans="1:13" outlineLevel="1">
      <c r="A19" s="14">
        <v>1</v>
      </c>
      <c r="B19" s="15" t="s">
        <v>43</v>
      </c>
      <c r="C19" s="16"/>
      <c r="D19" s="17" t="s">
        <v>47</v>
      </c>
      <c r="E19" s="16" t="s">
        <v>14</v>
      </c>
      <c r="F19" s="18">
        <v>1658.64</v>
      </c>
      <c r="G19" s="20">
        <f t="shared" ref="G19:G29" si="2">J19</f>
        <v>0</v>
      </c>
      <c r="H19" s="20">
        <f t="shared" ref="H19:H24" si="3">SUM(G19*F19)</f>
        <v>0</v>
      </c>
    </row>
    <row r="20" spans="1:13" outlineLevel="1">
      <c r="A20" s="14">
        <v>2</v>
      </c>
      <c r="B20" s="15" t="s">
        <v>41</v>
      </c>
      <c r="C20" s="16" t="s">
        <v>9</v>
      </c>
      <c r="D20" s="17" t="s">
        <v>48</v>
      </c>
      <c r="E20" s="16" t="s">
        <v>14</v>
      </c>
      <c r="F20" s="18">
        <v>1658.64</v>
      </c>
      <c r="G20" s="20">
        <f t="shared" si="2"/>
        <v>0</v>
      </c>
      <c r="H20" s="20">
        <f t="shared" si="3"/>
        <v>0</v>
      </c>
      <c r="L20" s="29"/>
    </row>
    <row r="21" spans="1:13" outlineLevel="1">
      <c r="A21" s="14">
        <v>3</v>
      </c>
      <c r="B21" s="15"/>
      <c r="C21" s="16"/>
      <c r="D21" s="17" t="s">
        <v>50</v>
      </c>
      <c r="E21" s="16" t="s">
        <v>36</v>
      </c>
      <c r="F21" s="18">
        <v>53.905999999999999</v>
      </c>
      <c r="G21" s="20">
        <f t="shared" si="2"/>
        <v>0</v>
      </c>
      <c r="H21" s="20">
        <f t="shared" si="3"/>
        <v>0</v>
      </c>
      <c r="L21" s="29"/>
      <c r="M21" s="28"/>
    </row>
    <row r="22" spans="1:13" outlineLevel="1">
      <c r="A22" s="14">
        <v>4</v>
      </c>
      <c r="B22" s="15" t="s">
        <v>17</v>
      </c>
      <c r="C22" s="16" t="s">
        <v>9</v>
      </c>
      <c r="D22" s="17" t="s">
        <v>18</v>
      </c>
      <c r="E22" s="16" t="s">
        <v>16</v>
      </c>
      <c r="F22" s="18">
        <v>13.42</v>
      </c>
      <c r="G22" s="20">
        <f t="shared" si="2"/>
        <v>0</v>
      </c>
      <c r="H22" s="20">
        <f t="shared" si="3"/>
        <v>0</v>
      </c>
    </row>
    <row r="23" spans="1:13" outlineLevel="1">
      <c r="A23" s="14">
        <v>5</v>
      </c>
      <c r="B23" s="15" t="s">
        <v>19</v>
      </c>
      <c r="C23" s="16" t="s">
        <v>9</v>
      </c>
      <c r="D23" s="17" t="s">
        <v>20</v>
      </c>
      <c r="E23" s="16" t="s">
        <v>16</v>
      </c>
      <c r="F23" s="18">
        <v>13.42</v>
      </c>
      <c r="G23" s="20">
        <f t="shared" si="2"/>
        <v>0</v>
      </c>
      <c r="H23" s="20">
        <f t="shared" si="3"/>
        <v>0</v>
      </c>
    </row>
    <row r="24" spans="1:13" outlineLevel="1">
      <c r="A24" s="14">
        <v>6</v>
      </c>
      <c r="B24" s="15" t="s">
        <v>21</v>
      </c>
      <c r="C24" s="16" t="s">
        <v>9</v>
      </c>
      <c r="D24" s="17" t="s">
        <v>22</v>
      </c>
      <c r="E24" s="16" t="s">
        <v>14</v>
      </c>
      <c r="F24" s="18">
        <v>13.42</v>
      </c>
      <c r="G24" s="20">
        <f t="shared" si="2"/>
        <v>0</v>
      </c>
      <c r="H24" s="20">
        <f t="shared" si="3"/>
        <v>0</v>
      </c>
    </row>
    <row r="25" spans="1:13">
      <c r="A25" s="11"/>
      <c r="B25" s="12" t="s">
        <v>56</v>
      </c>
      <c r="C25" s="12"/>
      <c r="D25" s="19" t="s">
        <v>49</v>
      </c>
      <c r="E25" s="12"/>
      <c r="F25" s="13"/>
      <c r="G25" s="25"/>
      <c r="H25" s="25">
        <f>SUBTOTAL(9,H26:H29)</f>
        <v>0</v>
      </c>
    </row>
    <row r="26" spans="1:13" outlineLevel="1">
      <c r="A26" s="14">
        <v>1</v>
      </c>
      <c r="B26" s="15"/>
      <c r="C26" s="16"/>
      <c r="D26" s="17" t="s">
        <v>52</v>
      </c>
      <c r="E26" s="16" t="s">
        <v>42</v>
      </c>
      <c r="F26" s="18">
        <v>24</v>
      </c>
      <c r="G26" s="20">
        <f t="shared" si="2"/>
        <v>0</v>
      </c>
      <c r="H26" s="20">
        <f>F26*G26</f>
        <v>0</v>
      </c>
    </row>
    <row r="27" spans="1:13" outlineLevel="1">
      <c r="A27" s="14">
        <v>2</v>
      </c>
      <c r="B27" s="15"/>
      <c r="C27" s="16"/>
      <c r="D27" s="17" t="s">
        <v>53</v>
      </c>
      <c r="E27" s="16" t="s">
        <v>42</v>
      </c>
      <c r="F27" s="18">
        <v>24</v>
      </c>
      <c r="G27" s="20">
        <f t="shared" si="2"/>
        <v>0</v>
      </c>
      <c r="H27" s="20">
        <f>F27*G27</f>
        <v>0</v>
      </c>
    </row>
    <row r="28" spans="1:13" outlineLevel="1">
      <c r="A28" s="14">
        <v>3</v>
      </c>
      <c r="B28" s="15"/>
      <c r="C28" s="16"/>
      <c r="D28" s="17" t="s">
        <v>54</v>
      </c>
      <c r="E28" s="16" t="s">
        <v>42</v>
      </c>
      <c r="F28" s="18">
        <v>6</v>
      </c>
      <c r="G28" s="20">
        <f t="shared" si="2"/>
        <v>0</v>
      </c>
      <c r="H28" s="20">
        <f>F28*G28</f>
        <v>0</v>
      </c>
    </row>
    <row r="29" spans="1:13" outlineLevel="1">
      <c r="A29" s="14">
        <v>4</v>
      </c>
      <c r="B29" s="15"/>
      <c r="C29" s="16"/>
      <c r="D29" s="17" t="s">
        <v>55</v>
      </c>
      <c r="E29" s="16" t="s">
        <v>42</v>
      </c>
      <c r="F29" s="18">
        <v>6</v>
      </c>
      <c r="G29" s="20">
        <f t="shared" si="2"/>
        <v>0</v>
      </c>
      <c r="H29" s="20">
        <f>F29*G29</f>
        <v>0</v>
      </c>
    </row>
  </sheetData>
  <phoneticPr fontId="0" type="noConversion"/>
  <pageMargins left="0.56000000000000005" right="0.39370078740157483" top="0.82677165354330717" bottom="0.70866141732283472" header="0.39370078740157483" footer="0.39370078740157483"/>
  <pageSetup paperSize="9" fitToHeight="9999" orientation="landscape" r:id="rId1"/>
  <headerFooter alignWithMargins="0">
    <oddHeader>&amp;L&amp;"Gill Sans MT,Obyčejné"&amp;14POLOŽKOVÝ ROZPOČET&amp;R&amp;"Gill Sans MT,Obyčejné"&amp;14OBNOVA ZÁMECKÉHO PARKU V KŘINCI</oddHeader>
    <oddFooter>&amp;L&amp;"Gill Sans MT,Obyčejné"Zpracoval: Bc. DAVID KUČERA, Nové Hrady 1, 539 45 Nové Hrady&amp;C&amp;"Gill Sans MT,Obyčejné"&amp;D&amp;R&amp;"Gill Sans MT,Obyčejné"Strana &amp;P z &amp;N</oddFooter>
  </headerFooter>
  <ignoredErrors>
    <ignoredError sqref="B5 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Rekapitulace</vt:lpstr>
      <vt:lpstr>Rozpočet</vt:lpstr>
      <vt:lpstr>Rekapitulace!Názvy_tisku</vt:lpstr>
      <vt:lpstr>Rozpočet!Názvy_tisku</vt:lpstr>
      <vt:lpstr>Rozpočet!Oblast_tisku</vt:lpstr>
    </vt:vector>
  </TitlesOfParts>
  <Company>Callida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kalivodova</dc:creator>
  <cp:lastModifiedBy>janousekj</cp:lastModifiedBy>
  <cp:lastPrinted>2013-06-26T11:57:27Z</cp:lastPrinted>
  <dcterms:created xsi:type="dcterms:W3CDTF">2005-11-27T15:00:19Z</dcterms:created>
  <dcterms:modified xsi:type="dcterms:W3CDTF">2013-08-16T09:28:54Z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1089667373</vt:i4>
  </property>
  <property fmtid="{D5CDD505-2E9C-101B-9397-08002B2CF9AE}" pid="3" name="_EmailSubject">
    <vt:lpwstr>Zámek loučeň-změny</vt:lpwstr>
  </property>
  <property fmtid="{D5CDD505-2E9C-101B-9397-08002B2CF9AE}" pid="4" name="_AuthorEmail">
    <vt:lpwstr>Rozpocty@questima.cz</vt:lpwstr>
  </property>
  <property fmtid="{D5CDD505-2E9C-101B-9397-08002B2CF9AE}" pid="5" name="_AuthorEmailDisplayName">
    <vt:lpwstr>Questima - Rozpocty</vt:lpwstr>
  </property>
  <property fmtid="{D5CDD505-2E9C-101B-9397-08002B2CF9AE}" pid="6" name="_ReviewingToolsShownOnce">
    <vt:lpwstr/>
  </property>
</Properties>
</file>