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EuKData\Projekty_vstup\20-127-Malsovice2_6-4BJ(ZjPR)\ZD+VZ\ZD\VZD\VZD6\"/>
    </mc:Choice>
  </mc:AlternateContent>
  <xr:revisionPtr revIDLastSave="0" documentId="13_ncr:1_{1106E324-F7E5-4912-87D6-BD32C8A5D7C9}" xr6:coauthVersionLast="46" xr6:coauthVersionMax="46" xr10:uidLastSave="{00000000-0000-0000-0000-000000000000}"/>
  <bookViews>
    <workbookView xWindow="-108" yWindow="-108" windowWidth="23256" windowHeight="12576" tabRatio="798" activeTab="1" xr2:uid="{00000000-000D-0000-FFFF-FFFF00000000}"/>
  </bookViews>
  <sheets>
    <sheet name="Rekapitulace stavby" sheetId="1" r:id="rId1"/>
    <sheet name="01 - Stavební část" sheetId="2" r:id="rId2"/>
    <sheet name="02 - Zdravotechnika" sheetId="3" r:id="rId3"/>
    <sheet name="03 - Ústřední vytápění" sheetId="4" r:id="rId4"/>
    <sheet name="04 - Plynoinstalace" sheetId="5" r:id="rId5"/>
    <sheet name="05 - Elektroinstalace" sheetId="6" r:id="rId6"/>
    <sheet name="06 - Vedlejší rozpočtové ..." sheetId="7" r:id="rId7"/>
  </sheets>
  <definedNames>
    <definedName name="_xlnm._FilterDatabase" localSheetId="1" hidden="1">'01 - Stavební část'!$C$140:$K$993</definedName>
    <definedName name="_xlnm._FilterDatabase" localSheetId="2" hidden="1">'02 - Zdravotechnika'!$C$121:$K$256</definedName>
    <definedName name="_xlnm._FilterDatabase" localSheetId="3" hidden="1">'03 - Ústřední vytápění'!$C$121:$K$207</definedName>
    <definedName name="_xlnm._FilterDatabase" localSheetId="4" hidden="1">'04 - Plynoinstalace'!$C$120:$K$178</definedName>
    <definedName name="_xlnm._FilterDatabase" localSheetId="5" hidden="1">'05 - Elektroinstalace'!$C$125:$K$373</definedName>
    <definedName name="_xlnm._FilterDatabase" localSheetId="6" hidden="1">'06 - Vedlejší rozpočtové ...'!$C$121:$K$133</definedName>
    <definedName name="_xlnm.Print_Titles" localSheetId="1">'01 - Stavební část'!$140:$140</definedName>
    <definedName name="_xlnm.Print_Titles" localSheetId="2">'02 - Zdravotechnika'!$121:$121</definedName>
    <definedName name="_xlnm.Print_Titles" localSheetId="3">'03 - Ústřední vytápění'!$121:$121</definedName>
    <definedName name="_xlnm.Print_Titles" localSheetId="4">'04 - Plynoinstalace'!$120:$120</definedName>
    <definedName name="_xlnm.Print_Titles" localSheetId="5">'05 - Elektroinstalace'!$125:$125</definedName>
    <definedName name="_xlnm.Print_Titles" localSheetId="6">'06 - Vedlejší rozpočtové ...'!$121:$121</definedName>
    <definedName name="_xlnm.Print_Titles" localSheetId="0">'Rekapitulace stavby'!$92:$92</definedName>
    <definedName name="_xlnm.Print_Area" localSheetId="1">'01 - Stavební část'!$C$4:$J$76,'01 - Stavební část'!$C$82:$J$122,'01 - Stavební část'!$C$128:$J$993</definedName>
    <definedName name="_xlnm.Print_Area" localSheetId="2">'02 - Zdravotechnika'!$C$4:$J$76,'02 - Zdravotechnika'!$C$82:$J$103,'02 - Zdravotechnika'!$C$109:$J$256</definedName>
    <definedName name="_xlnm.Print_Area" localSheetId="3">'03 - Ústřední vytápění'!$C$4:$J$76,'03 - Ústřední vytápění'!$C$82:$J$103,'03 - Ústřední vytápění'!$C$109:$J$207</definedName>
    <definedName name="_xlnm.Print_Area" localSheetId="4">'04 - Plynoinstalace'!$C$4:$J$76,'04 - Plynoinstalace'!$C$82:$J$102,'04 - Plynoinstalace'!$C$108:$J$178</definedName>
    <definedName name="_xlnm.Print_Area" localSheetId="5">'05 - Elektroinstalace'!$C$4:$J$76,'05 - Elektroinstalace'!$C$82:$J$107,'05 - Elektroinstalace'!$C$113:$J$373</definedName>
    <definedName name="_xlnm.Print_Area" localSheetId="6">'06 - Vedlejší rozpočtové ...'!$C$4:$J$76,'06 - Vedlejší rozpočtové ...'!$C$82:$J$103,'06 - Vedlejší rozpočtové ...'!$C$109:$J$133</definedName>
    <definedName name="_xlnm.Print_Area" localSheetId="0">'Rekapitulace stavby'!$D$4:$AO$76,'Rekapitulace stavby'!$C$82:$AQ$101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7" i="7" l="1"/>
  <c r="J36" i="7"/>
  <c r="AY100" i="1" s="1"/>
  <c r="J35" i="7"/>
  <c r="AX100" i="1"/>
  <c r="BI133" i="7"/>
  <c r="BH133" i="7"/>
  <c r="BG133" i="7"/>
  <c r="BE133" i="7"/>
  <c r="T133" i="7"/>
  <c r="T132" i="7" s="1"/>
  <c r="R133" i="7"/>
  <c r="R132" i="7"/>
  <c r="P133" i="7"/>
  <c r="P132" i="7" s="1"/>
  <c r="BI131" i="7"/>
  <c r="BH131" i="7"/>
  <c r="BG131" i="7"/>
  <c r="BE131" i="7"/>
  <c r="T131" i="7"/>
  <c r="T130" i="7"/>
  <c r="R131" i="7"/>
  <c r="R130" i="7" s="1"/>
  <c r="P131" i="7"/>
  <c r="P130" i="7"/>
  <c r="BI129" i="7"/>
  <c r="BH129" i="7"/>
  <c r="BG129" i="7"/>
  <c r="BE129" i="7"/>
  <c r="T129" i="7"/>
  <c r="T128" i="7" s="1"/>
  <c r="R129" i="7"/>
  <c r="R128" i="7"/>
  <c r="P129" i="7"/>
  <c r="P128" i="7" s="1"/>
  <c r="BI127" i="7"/>
  <c r="BH127" i="7"/>
  <c r="BG127" i="7"/>
  <c r="BE127" i="7"/>
  <c r="T127" i="7"/>
  <c r="T126" i="7"/>
  <c r="R127" i="7"/>
  <c r="R126" i="7" s="1"/>
  <c r="P127" i="7"/>
  <c r="P126" i="7" s="1"/>
  <c r="BI125" i="7"/>
  <c r="BH125" i="7"/>
  <c r="BG125" i="7"/>
  <c r="BE125" i="7"/>
  <c r="T125" i="7"/>
  <c r="T124" i="7" s="1"/>
  <c r="R125" i="7"/>
  <c r="R124" i="7" s="1"/>
  <c r="P125" i="7"/>
  <c r="P124" i="7" s="1"/>
  <c r="J119" i="7"/>
  <c r="J118" i="7"/>
  <c r="F118" i="7"/>
  <c r="F116" i="7"/>
  <c r="E114" i="7"/>
  <c r="J92" i="7"/>
  <c r="J91" i="7"/>
  <c r="F91" i="7"/>
  <c r="F89" i="7"/>
  <c r="E87" i="7"/>
  <c r="J18" i="7"/>
  <c r="E18" i="7"/>
  <c r="F119" i="7" s="1"/>
  <c r="J17" i="7"/>
  <c r="J12" i="7"/>
  <c r="J116" i="7"/>
  <c r="E7" i="7"/>
  <c r="E112" i="7" s="1"/>
  <c r="J37" i="6"/>
  <c r="J36" i="6"/>
  <c r="AY99" i="1" s="1"/>
  <c r="J35" i="6"/>
  <c r="AX99" i="1" s="1"/>
  <c r="BI373" i="6"/>
  <c r="BH373" i="6"/>
  <c r="BG373" i="6"/>
  <c r="BE373" i="6"/>
  <c r="T373" i="6"/>
  <c r="R373" i="6"/>
  <c r="P373" i="6"/>
  <c r="BI372" i="6"/>
  <c r="BH372" i="6"/>
  <c r="BG372" i="6"/>
  <c r="BE372" i="6"/>
  <c r="T372" i="6"/>
  <c r="R372" i="6"/>
  <c r="P372" i="6"/>
  <c r="BI369" i="6"/>
  <c r="BH369" i="6"/>
  <c r="BG369" i="6"/>
  <c r="BE369" i="6"/>
  <c r="T369" i="6"/>
  <c r="R369" i="6"/>
  <c r="P369" i="6"/>
  <c r="BI366" i="6"/>
  <c r="BH366" i="6"/>
  <c r="BG366" i="6"/>
  <c r="BE366" i="6"/>
  <c r="T366" i="6"/>
  <c r="R366" i="6"/>
  <c r="P366" i="6"/>
  <c r="BI362" i="6"/>
  <c r="BH362" i="6"/>
  <c r="BG362" i="6"/>
  <c r="BE362" i="6"/>
  <c r="T362" i="6"/>
  <c r="R362" i="6"/>
  <c r="P362" i="6"/>
  <c r="BI359" i="6"/>
  <c r="BH359" i="6"/>
  <c r="BG359" i="6"/>
  <c r="BE359" i="6"/>
  <c r="T359" i="6"/>
  <c r="R359" i="6"/>
  <c r="P359" i="6"/>
  <c r="BI356" i="6"/>
  <c r="BH356" i="6"/>
  <c r="BG356" i="6"/>
  <c r="BE356" i="6"/>
  <c r="T356" i="6"/>
  <c r="R356" i="6"/>
  <c r="P356" i="6"/>
  <c r="BI355" i="6"/>
  <c r="BH355" i="6"/>
  <c r="BG355" i="6"/>
  <c r="BE355" i="6"/>
  <c r="T355" i="6"/>
  <c r="R355" i="6"/>
  <c r="P355" i="6"/>
  <c r="BI354" i="6"/>
  <c r="BH354" i="6"/>
  <c r="BG354" i="6"/>
  <c r="BE354" i="6"/>
  <c r="T354" i="6"/>
  <c r="R354" i="6"/>
  <c r="P354" i="6"/>
  <c r="BI353" i="6"/>
  <c r="BH353" i="6"/>
  <c r="BG353" i="6"/>
  <c r="BE353" i="6"/>
  <c r="T353" i="6"/>
  <c r="R353" i="6"/>
  <c r="P353" i="6"/>
  <c r="BI352" i="6"/>
  <c r="BH352" i="6"/>
  <c r="BG352" i="6"/>
  <c r="BE352" i="6"/>
  <c r="T352" i="6"/>
  <c r="R352" i="6"/>
  <c r="P352" i="6"/>
  <c r="BI351" i="6"/>
  <c r="BH351" i="6"/>
  <c r="BG351" i="6"/>
  <c r="BE351" i="6"/>
  <c r="T351" i="6"/>
  <c r="R351" i="6"/>
  <c r="P351" i="6"/>
  <c r="BI350" i="6"/>
  <c r="BH350" i="6"/>
  <c r="BG350" i="6"/>
  <c r="BE350" i="6"/>
  <c r="T350" i="6"/>
  <c r="R350" i="6"/>
  <c r="P350" i="6"/>
  <c r="BI349" i="6"/>
  <c r="BH349" i="6"/>
  <c r="BG349" i="6"/>
  <c r="BE349" i="6"/>
  <c r="T349" i="6"/>
  <c r="R349" i="6"/>
  <c r="P349" i="6"/>
  <c r="BI348" i="6"/>
  <c r="BH348" i="6"/>
  <c r="BG348" i="6"/>
  <c r="BE348" i="6"/>
  <c r="T348" i="6"/>
  <c r="R348" i="6"/>
  <c r="P348" i="6"/>
  <c r="BI347" i="6"/>
  <c r="BH347" i="6"/>
  <c r="BG347" i="6"/>
  <c r="BE347" i="6"/>
  <c r="T347" i="6"/>
  <c r="R347" i="6"/>
  <c r="P347" i="6"/>
  <c r="BI346" i="6"/>
  <c r="BH346" i="6"/>
  <c r="BG346" i="6"/>
  <c r="BE346" i="6"/>
  <c r="T346" i="6"/>
  <c r="R346" i="6"/>
  <c r="P346" i="6"/>
  <c r="BI345" i="6"/>
  <c r="BH345" i="6"/>
  <c r="BG345" i="6"/>
  <c r="BE345" i="6"/>
  <c r="T345" i="6"/>
  <c r="R345" i="6"/>
  <c r="P345" i="6"/>
  <c r="BI344" i="6"/>
  <c r="BH344" i="6"/>
  <c r="BG344" i="6"/>
  <c r="BE344" i="6"/>
  <c r="T344" i="6"/>
  <c r="R344" i="6"/>
  <c r="P344" i="6"/>
  <c r="BI342" i="6"/>
  <c r="BH342" i="6"/>
  <c r="BG342" i="6"/>
  <c r="BE342" i="6"/>
  <c r="T342" i="6"/>
  <c r="R342" i="6"/>
  <c r="P342" i="6"/>
  <c r="BI341" i="6"/>
  <c r="BH341" i="6"/>
  <c r="BG341" i="6"/>
  <c r="BE341" i="6"/>
  <c r="T341" i="6"/>
  <c r="R341" i="6"/>
  <c r="P341" i="6"/>
  <c r="BI339" i="6"/>
  <c r="BH339" i="6"/>
  <c r="BG339" i="6"/>
  <c r="BE339" i="6"/>
  <c r="T339" i="6"/>
  <c r="R339" i="6"/>
  <c r="P339" i="6"/>
  <c r="BI336" i="6"/>
  <c r="BH336" i="6"/>
  <c r="BG336" i="6"/>
  <c r="BE336" i="6"/>
  <c r="T336" i="6"/>
  <c r="R336" i="6"/>
  <c r="P336" i="6"/>
  <c r="BI333" i="6"/>
  <c r="BH333" i="6"/>
  <c r="BG333" i="6"/>
  <c r="BE333" i="6"/>
  <c r="T333" i="6"/>
  <c r="R333" i="6"/>
  <c r="P333" i="6"/>
  <c r="BI330" i="6"/>
  <c r="BH330" i="6"/>
  <c r="BG330" i="6"/>
  <c r="BE330" i="6"/>
  <c r="T330" i="6"/>
  <c r="R330" i="6"/>
  <c r="P330" i="6"/>
  <c r="BI328" i="6"/>
  <c r="BH328" i="6"/>
  <c r="BG328" i="6"/>
  <c r="BE328" i="6"/>
  <c r="T328" i="6"/>
  <c r="R328" i="6"/>
  <c r="P328" i="6"/>
  <c r="BI327" i="6"/>
  <c r="BH327" i="6"/>
  <c r="BG327" i="6"/>
  <c r="BE327" i="6"/>
  <c r="T327" i="6"/>
  <c r="R327" i="6"/>
  <c r="P327" i="6"/>
  <c r="BI324" i="6"/>
  <c r="BH324" i="6"/>
  <c r="BG324" i="6"/>
  <c r="BE324" i="6"/>
  <c r="T324" i="6"/>
  <c r="R324" i="6"/>
  <c r="P324" i="6"/>
  <c r="BI323" i="6"/>
  <c r="BH323" i="6"/>
  <c r="BG323" i="6"/>
  <c r="BE323" i="6"/>
  <c r="T323" i="6"/>
  <c r="R323" i="6"/>
  <c r="P323" i="6"/>
  <c r="BI320" i="6"/>
  <c r="BH320" i="6"/>
  <c r="BG320" i="6"/>
  <c r="BE320" i="6"/>
  <c r="T320" i="6"/>
  <c r="R320" i="6"/>
  <c r="P320" i="6"/>
  <c r="BI319" i="6"/>
  <c r="BH319" i="6"/>
  <c r="BG319" i="6"/>
  <c r="BE319" i="6"/>
  <c r="T319" i="6"/>
  <c r="R319" i="6"/>
  <c r="P319" i="6"/>
  <c r="BI318" i="6"/>
  <c r="BH318" i="6"/>
  <c r="BG318" i="6"/>
  <c r="BE318" i="6"/>
  <c r="T318" i="6"/>
  <c r="R318" i="6"/>
  <c r="P318" i="6"/>
  <c r="BI311" i="6"/>
  <c r="BH311" i="6"/>
  <c r="BG311" i="6"/>
  <c r="BE311" i="6"/>
  <c r="T311" i="6"/>
  <c r="R311" i="6"/>
  <c r="P311" i="6"/>
  <c r="BI308" i="6"/>
  <c r="BH308" i="6"/>
  <c r="BG308" i="6"/>
  <c r="BE308" i="6"/>
  <c r="T308" i="6"/>
  <c r="R308" i="6"/>
  <c r="P308" i="6"/>
  <c r="BI307" i="6"/>
  <c r="BH307" i="6"/>
  <c r="BG307" i="6"/>
  <c r="BE307" i="6"/>
  <c r="T307" i="6"/>
  <c r="R307" i="6"/>
  <c r="P307" i="6"/>
  <c r="BI304" i="6"/>
  <c r="BH304" i="6"/>
  <c r="BG304" i="6"/>
  <c r="BE304" i="6"/>
  <c r="T304" i="6"/>
  <c r="R304" i="6"/>
  <c r="P304" i="6"/>
  <c r="BI301" i="6"/>
  <c r="BH301" i="6"/>
  <c r="BG301" i="6"/>
  <c r="BE301" i="6"/>
  <c r="T301" i="6"/>
  <c r="R301" i="6"/>
  <c r="P301" i="6"/>
  <c r="BI293" i="6"/>
  <c r="BH293" i="6"/>
  <c r="BG293" i="6"/>
  <c r="BE293" i="6"/>
  <c r="T293" i="6"/>
  <c r="R293" i="6"/>
  <c r="P293" i="6"/>
  <c r="BI290" i="6"/>
  <c r="BH290" i="6"/>
  <c r="BG290" i="6"/>
  <c r="BE290" i="6"/>
  <c r="T290" i="6"/>
  <c r="R290" i="6"/>
  <c r="P290" i="6"/>
  <c r="BI287" i="6"/>
  <c r="BH287" i="6"/>
  <c r="BG287" i="6"/>
  <c r="BE287" i="6"/>
  <c r="T287" i="6"/>
  <c r="R287" i="6"/>
  <c r="P287" i="6"/>
  <c r="BI284" i="6"/>
  <c r="BH284" i="6"/>
  <c r="BG284" i="6"/>
  <c r="BE284" i="6"/>
  <c r="T284" i="6"/>
  <c r="R284" i="6"/>
  <c r="P284" i="6"/>
  <c r="BI281" i="6"/>
  <c r="BH281" i="6"/>
  <c r="BG281" i="6"/>
  <c r="BE281" i="6"/>
  <c r="T281" i="6"/>
  <c r="R281" i="6"/>
  <c r="P281" i="6"/>
  <c r="BI278" i="6"/>
  <c r="BH278" i="6"/>
  <c r="BG278" i="6"/>
  <c r="BE278" i="6"/>
  <c r="T278" i="6"/>
  <c r="R278" i="6"/>
  <c r="P278" i="6"/>
  <c r="BI275" i="6"/>
  <c r="BH275" i="6"/>
  <c r="BG275" i="6"/>
  <c r="BE275" i="6"/>
  <c r="T275" i="6"/>
  <c r="R275" i="6"/>
  <c r="P275" i="6"/>
  <c r="BI272" i="6"/>
  <c r="BH272" i="6"/>
  <c r="BG272" i="6"/>
  <c r="BE272" i="6"/>
  <c r="T272" i="6"/>
  <c r="R272" i="6"/>
  <c r="P272" i="6"/>
  <c r="BI269" i="6"/>
  <c r="BH269" i="6"/>
  <c r="BG269" i="6"/>
  <c r="BE269" i="6"/>
  <c r="T269" i="6"/>
  <c r="R269" i="6"/>
  <c r="P269" i="6"/>
  <c r="BI266" i="6"/>
  <c r="BH266" i="6"/>
  <c r="BG266" i="6"/>
  <c r="BE266" i="6"/>
  <c r="T266" i="6"/>
  <c r="R266" i="6"/>
  <c r="P266" i="6"/>
  <c r="BI263" i="6"/>
  <c r="BH263" i="6"/>
  <c r="BG263" i="6"/>
  <c r="BE263" i="6"/>
  <c r="T263" i="6"/>
  <c r="R263" i="6"/>
  <c r="P263" i="6"/>
  <c r="BI260" i="6"/>
  <c r="BH260" i="6"/>
  <c r="BG260" i="6"/>
  <c r="BE260" i="6"/>
  <c r="T260" i="6"/>
  <c r="R260" i="6"/>
  <c r="P260" i="6"/>
  <c r="BI257" i="6"/>
  <c r="BH257" i="6"/>
  <c r="BG257" i="6"/>
  <c r="BE257" i="6"/>
  <c r="T257" i="6"/>
  <c r="R257" i="6"/>
  <c r="P257" i="6"/>
  <c r="BI254" i="6"/>
  <c r="BH254" i="6"/>
  <c r="BG254" i="6"/>
  <c r="BE254" i="6"/>
  <c r="T254" i="6"/>
  <c r="R254" i="6"/>
  <c r="P254" i="6"/>
  <c r="BI253" i="6"/>
  <c r="BH253" i="6"/>
  <c r="BG253" i="6"/>
  <c r="BE253" i="6"/>
  <c r="T253" i="6"/>
  <c r="R253" i="6"/>
  <c r="P253" i="6"/>
  <c r="BI252" i="6"/>
  <c r="BH252" i="6"/>
  <c r="BG252" i="6"/>
  <c r="BE252" i="6"/>
  <c r="T252" i="6"/>
  <c r="R252" i="6"/>
  <c r="P252" i="6"/>
  <c r="BI249" i="6"/>
  <c r="BH249" i="6"/>
  <c r="BG249" i="6"/>
  <c r="BE249" i="6"/>
  <c r="T249" i="6"/>
  <c r="R249" i="6"/>
  <c r="P249" i="6"/>
  <c r="BI246" i="6"/>
  <c r="BH246" i="6"/>
  <c r="BG246" i="6"/>
  <c r="BE246" i="6"/>
  <c r="T246" i="6"/>
  <c r="R246" i="6"/>
  <c r="P246" i="6"/>
  <c r="BI243" i="6"/>
  <c r="BH243" i="6"/>
  <c r="BG243" i="6"/>
  <c r="BE243" i="6"/>
  <c r="T243" i="6"/>
  <c r="R243" i="6"/>
  <c r="P243" i="6"/>
  <c r="BI240" i="6"/>
  <c r="BH240" i="6"/>
  <c r="BG240" i="6"/>
  <c r="BE240" i="6"/>
  <c r="T240" i="6"/>
  <c r="R240" i="6"/>
  <c r="P240" i="6"/>
  <c r="BI237" i="6"/>
  <c r="BH237" i="6"/>
  <c r="BG237" i="6"/>
  <c r="BE237" i="6"/>
  <c r="T237" i="6"/>
  <c r="R237" i="6"/>
  <c r="P237" i="6"/>
  <c r="BI236" i="6"/>
  <c r="BH236" i="6"/>
  <c r="BG236" i="6"/>
  <c r="BE236" i="6"/>
  <c r="T236" i="6"/>
  <c r="R236" i="6"/>
  <c r="P236" i="6"/>
  <c r="BI235" i="6"/>
  <c r="BH235" i="6"/>
  <c r="BG235" i="6"/>
  <c r="BE235" i="6"/>
  <c r="T235" i="6"/>
  <c r="R235" i="6"/>
  <c r="P235" i="6"/>
  <c r="BI232" i="6"/>
  <c r="BH232" i="6"/>
  <c r="BG232" i="6"/>
  <c r="BE232" i="6"/>
  <c r="T232" i="6"/>
  <c r="R232" i="6"/>
  <c r="P232" i="6"/>
  <c r="BI231" i="6"/>
  <c r="BH231" i="6"/>
  <c r="BG231" i="6"/>
  <c r="BE231" i="6"/>
  <c r="T231" i="6"/>
  <c r="R231" i="6"/>
  <c r="P231" i="6"/>
  <c r="BI230" i="6"/>
  <c r="BH230" i="6"/>
  <c r="BG230" i="6"/>
  <c r="BE230" i="6"/>
  <c r="T230" i="6"/>
  <c r="R230" i="6"/>
  <c r="P230" i="6"/>
  <c r="BI227" i="6"/>
  <c r="BH227" i="6"/>
  <c r="BG227" i="6"/>
  <c r="BE227" i="6"/>
  <c r="T227" i="6"/>
  <c r="R227" i="6"/>
  <c r="P227" i="6"/>
  <c r="BI224" i="6"/>
  <c r="BH224" i="6"/>
  <c r="BG224" i="6"/>
  <c r="BE224" i="6"/>
  <c r="T224" i="6"/>
  <c r="R224" i="6"/>
  <c r="P224" i="6"/>
  <c r="BI221" i="6"/>
  <c r="BH221" i="6"/>
  <c r="BG221" i="6"/>
  <c r="BE221" i="6"/>
  <c r="T221" i="6"/>
  <c r="R221" i="6"/>
  <c r="P221" i="6"/>
  <c r="BI218" i="6"/>
  <c r="BH218" i="6"/>
  <c r="BG218" i="6"/>
  <c r="BE218" i="6"/>
  <c r="T218" i="6"/>
  <c r="R218" i="6"/>
  <c r="P218" i="6"/>
  <c r="BI215" i="6"/>
  <c r="BH215" i="6"/>
  <c r="BG215" i="6"/>
  <c r="BE215" i="6"/>
  <c r="T215" i="6"/>
  <c r="R215" i="6"/>
  <c r="P215" i="6"/>
  <c r="BI212" i="6"/>
  <c r="BH212" i="6"/>
  <c r="BG212" i="6"/>
  <c r="BE212" i="6"/>
  <c r="T212" i="6"/>
  <c r="R212" i="6"/>
  <c r="P212" i="6"/>
  <c r="BI209" i="6"/>
  <c r="BH209" i="6"/>
  <c r="BG209" i="6"/>
  <c r="BE209" i="6"/>
  <c r="T209" i="6"/>
  <c r="R209" i="6"/>
  <c r="P209" i="6"/>
  <c r="BI206" i="6"/>
  <c r="BH206" i="6"/>
  <c r="BG206" i="6"/>
  <c r="BE206" i="6"/>
  <c r="T206" i="6"/>
  <c r="R206" i="6"/>
  <c r="P206" i="6"/>
  <c r="BI203" i="6"/>
  <c r="BH203" i="6"/>
  <c r="BG203" i="6"/>
  <c r="BE203" i="6"/>
  <c r="T203" i="6"/>
  <c r="R203" i="6"/>
  <c r="P203" i="6"/>
  <c r="BI200" i="6"/>
  <c r="BH200" i="6"/>
  <c r="BG200" i="6"/>
  <c r="BE200" i="6"/>
  <c r="T200" i="6"/>
  <c r="R200" i="6"/>
  <c r="P200" i="6"/>
  <c r="BI197" i="6"/>
  <c r="BH197" i="6"/>
  <c r="BG197" i="6"/>
  <c r="BE197" i="6"/>
  <c r="T197" i="6"/>
  <c r="R197" i="6"/>
  <c r="P197" i="6"/>
  <c r="BI194" i="6"/>
  <c r="BH194" i="6"/>
  <c r="BG194" i="6"/>
  <c r="BE194" i="6"/>
  <c r="T194" i="6"/>
  <c r="R194" i="6"/>
  <c r="P194" i="6"/>
  <c r="BI191" i="6"/>
  <c r="BH191" i="6"/>
  <c r="BG191" i="6"/>
  <c r="BE191" i="6"/>
  <c r="T191" i="6"/>
  <c r="R191" i="6"/>
  <c r="P191" i="6"/>
  <c r="BI188" i="6"/>
  <c r="BH188" i="6"/>
  <c r="BG188" i="6"/>
  <c r="BE188" i="6"/>
  <c r="T188" i="6"/>
  <c r="R188" i="6"/>
  <c r="P188" i="6"/>
  <c r="BI185" i="6"/>
  <c r="BH185" i="6"/>
  <c r="BG185" i="6"/>
  <c r="BE185" i="6"/>
  <c r="T185" i="6"/>
  <c r="R185" i="6"/>
  <c r="P185" i="6"/>
  <c r="BI182" i="6"/>
  <c r="BH182" i="6"/>
  <c r="BG182" i="6"/>
  <c r="BE182" i="6"/>
  <c r="T182" i="6"/>
  <c r="R182" i="6"/>
  <c r="P182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6" i="6"/>
  <c r="BH176" i="6"/>
  <c r="BG176" i="6"/>
  <c r="BE176" i="6"/>
  <c r="T176" i="6"/>
  <c r="R176" i="6"/>
  <c r="P176" i="6"/>
  <c r="BI173" i="6"/>
  <c r="BH173" i="6"/>
  <c r="BG173" i="6"/>
  <c r="BE173" i="6"/>
  <c r="T173" i="6"/>
  <c r="R173" i="6"/>
  <c r="P173" i="6"/>
  <c r="BI170" i="6"/>
  <c r="BH170" i="6"/>
  <c r="BG170" i="6"/>
  <c r="BE170" i="6"/>
  <c r="T170" i="6"/>
  <c r="R170" i="6"/>
  <c r="P170" i="6"/>
  <c r="BI167" i="6"/>
  <c r="BH167" i="6"/>
  <c r="BG167" i="6"/>
  <c r="BE167" i="6"/>
  <c r="T167" i="6"/>
  <c r="R167" i="6"/>
  <c r="P167" i="6"/>
  <c r="BI164" i="6"/>
  <c r="BH164" i="6"/>
  <c r="BG164" i="6"/>
  <c r="BE164" i="6"/>
  <c r="T164" i="6"/>
  <c r="R164" i="6"/>
  <c r="P164" i="6"/>
  <c r="BI161" i="6"/>
  <c r="BH161" i="6"/>
  <c r="BG161" i="6"/>
  <c r="BE161" i="6"/>
  <c r="T161" i="6"/>
  <c r="R161" i="6"/>
  <c r="P161" i="6"/>
  <c r="BI158" i="6"/>
  <c r="BH158" i="6"/>
  <c r="BG158" i="6"/>
  <c r="BE158" i="6"/>
  <c r="T158" i="6"/>
  <c r="R158" i="6"/>
  <c r="P158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1" i="6"/>
  <c r="BH151" i="6"/>
  <c r="BG151" i="6"/>
  <c r="BE151" i="6"/>
  <c r="T151" i="6"/>
  <c r="R151" i="6"/>
  <c r="P151" i="6"/>
  <c r="BI148" i="6"/>
  <c r="BH148" i="6"/>
  <c r="BG148" i="6"/>
  <c r="BE148" i="6"/>
  <c r="T148" i="6"/>
  <c r="R148" i="6"/>
  <c r="P148" i="6"/>
  <c r="BI145" i="6"/>
  <c r="BH145" i="6"/>
  <c r="BG145" i="6"/>
  <c r="BE145" i="6"/>
  <c r="T145" i="6"/>
  <c r="R145" i="6"/>
  <c r="P145" i="6"/>
  <c r="BI140" i="6"/>
  <c r="BH140" i="6"/>
  <c r="BG140" i="6"/>
  <c r="BE140" i="6"/>
  <c r="T140" i="6"/>
  <c r="R140" i="6"/>
  <c r="P140" i="6"/>
  <c r="BI137" i="6"/>
  <c r="BH137" i="6"/>
  <c r="BG137" i="6"/>
  <c r="BE137" i="6"/>
  <c r="T137" i="6"/>
  <c r="R137" i="6"/>
  <c r="P137" i="6"/>
  <c r="BI134" i="6"/>
  <c r="BH134" i="6"/>
  <c r="BG134" i="6"/>
  <c r="BE134" i="6"/>
  <c r="T134" i="6"/>
  <c r="R134" i="6"/>
  <c r="P134" i="6"/>
  <c r="BI133" i="6"/>
  <c r="BH133" i="6"/>
  <c r="BG133" i="6"/>
  <c r="BE133" i="6"/>
  <c r="T133" i="6"/>
  <c r="R133" i="6"/>
  <c r="P133" i="6"/>
  <c r="BI130" i="6"/>
  <c r="BH130" i="6"/>
  <c r="BG130" i="6"/>
  <c r="BE130" i="6"/>
  <c r="T130" i="6"/>
  <c r="R130" i="6"/>
  <c r="P130" i="6"/>
  <c r="BI129" i="6"/>
  <c r="BH129" i="6"/>
  <c r="BG129" i="6"/>
  <c r="BE129" i="6"/>
  <c r="T129" i="6"/>
  <c r="R129" i="6"/>
  <c r="P129" i="6"/>
  <c r="J123" i="6"/>
  <c r="J122" i="6"/>
  <c r="F122" i="6"/>
  <c r="F120" i="6"/>
  <c r="E118" i="6"/>
  <c r="J92" i="6"/>
  <c r="J91" i="6"/>
  <c r="F91" i="6"/>
  <c r="F89" i="6"/>
  <c r="E87" i="6"/>
  <c r="J18" i="6"/>
  <c r="E18" i="6"/>
  <c r="F92" i="6" s="1"/>
  <c r="J17" i="6"/>
  <c r="J12" i="6"/>
  <c r="J89" i="6" s="1"/>
  <c r="E7" i="6"/>
  <c r="E116" i="6" s="1"/>
  <c r="J37" i="5"/>
  <c r="J36" i="5"/>
  <c r="AY98" i="1" s="1"/>
  <c r="J35" i="5"/>
  <c r="AX98" i="1"/>
  <c r="BI176" i="5"/>
  <c r="BH176" i="5"/>
  <c r="BG176" i="5"/>
  <c r="BE176" i="5"/>
  <c r="T176" i="5"/>
  <c r="R176" i="5"/>
  <c r="P176" i="5"/>
  <c r="BI173" i="5"/>
  <c r="BH173" i="5"/>
  <c r="BG173" i="5"/>
  <c r="BE173" i="5"/>
  <c r="T173" i="5"/>
  <c r="R173" i="5"/>
  <c r="P173" i="5"/>
  <c r="BI171" i="5"/>
  <c r="BH171" i="5"/>
  <c r="BG171" i="5"/>
  <c r="BE171" i="5"/>
  <c r="T171" i="5"/>
  <c r="T170" i="5" s="1"/>
  <c r="T169" i="5" s="1"/>
  <c r="R171" i="5"/>
  <c r="R170" i="5" s="1"/>
  <c r="R169" i="5" s="1"/>
  <c r="P171" i="5"/>
  <c r="P170" i="5" s="1"/>
  <c r="P169" i="5" s="1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6" i="5"/>
  <c r="BH166" i="5"/>
  <c r="BG166" i="5"/>
  <c r="BE166" i="5"/>
  <c r="T166" i="5"/>
  <c r="R166" i="5"/>
  <c r="P166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58" i="5"/>
  <c r="BH158" i="5"/>
  <c r="BG158" i="5"/>
  <c r="BE158" i="5"/>
  <c r="T158" i="5"/>
  <c r="R158" i="5"/>
  <c r="P158" i="5"/>
  <c r="BI147" i="5"/>
  <c r="BH147" i="5"/>
  <c r="BG147" i="5"/>
  <c r="BE147" i="5"/>
  <c r="T147" i="5"/>
  <c r="R147" i="5"/>
  <c r="P147" i="5"/>
  <c r="BI136" i="5"/>
  <c r="BH136" i="5"/>
  <c r="BG136" i="5"/>
  <c r="BE136" i="5"/>
  <c r="T136" i="5"/>
  <c r="R136" i="5"/>
  <c r="P136" i="5"/>
  <c r="BI125" i="5"/>
  <c r="BH125" i="5"/>
  <c r="BG125" i="5"/>
  <c r="BE125" i="5"/>
  <c r="T125" i="5"/>
  <c r="R125" i="5"/>
  <c r="P125" i="5"/>
  <c r="BI124" i="5"/>
  <c r="BH124" i="5"/>
  <c r="BG124" i="5"/>
  <c r="BE124" i="5"/>
  <c r="T124" i="5"/>
  <c r="R124" i="5"/>
  <c r="P124" i="5"/>
  <c r="J118" i="5"/>
  <c r="J117" i="5"/>
  <c r="F117" i="5"/>
  <c r="F115" i="5"/>
  <c r="E113" i="5"/>
  <c r="J92" i="5"/>
  <c r="J91" i="5"/>
  <c r="F91" i="5"/>
  <c r="F89" i="5"/>
  <c r="E87" i="5"/>
  <c r="J18" i="5"/>
  <c r="E18" i="5"/>
  <c r="F118" i="5" s="1"/>
  <c r="J17" i="5"/>
  <c r="J12" i="5"/>
  <c r="J115" i="5" s="1"/>
  <c r="E7" i="5"/>
  <c r="E85" i="5" s="1"/>
  <c r="J37" i="4"/>
  <c r="J36" i="4"/>
  <c r="AY97" i="1"/>
  <c r="J35" i="4"/>
  <c r="AX97" i="1" s="1"/>
  <c r="BI202" i="4"/>
  <c r="BH202" i="4"/>
  <c r="BG202" i="4"/>
  <c r="BE202" i="4"/>
  <c r="T202" i="4"/>
  <c r="T201" i="4" s="1"/>
  <c r="R202" i="4"/>
  <c r="R201" i="4" s="1"/>
  <c r="P202" i="4"/>
  <c r="P201" i="4"/>
  <c r="BI200" i="4"/>
  <c r="BH200" i="4"/>
  <c r="BG200" i="4"/>
  <c r="BE200" i="4"/>
  <c r="T200" i="4"/>
  <c r="R200" i="4"/>
  <c r="P200" i="4"/>
  <c r="BI196" i="4"/>
  <c r="BH196" i="4"/>
  <c r="BG196" i="4"/>
  <c r="BE196" i="4"/>
  <c r="T196" i="4"/>
  <c r="R196" i="4"/>
  <c r="P196" i="4"/>
  <c r="BI192" i="4"/>
  <c r="BH192" i="4"/>
  <c r="BG192" i="4"/>
  <c r="BE192" i="4"/>
  <c r="T192" i="4"/>
  <c r="R192" i="4"/>
  <c r="P192" i="4"/>
  <c r="BI188" i="4"/>
  <c r="BH188" i="4"/>
  <c r="BG188" i="4"/>
  <c r="BE188" i="4"/>
  <c r="T188" i="4"/>
  <c r="R188" i="4"/>
  <c r="P188" i="4"/>
  <c r="BI184" i="4"/>
  <c r="BH184" i="4"/>
  <c r="BG184" i="4"/>
  <c r="BE184" i="4"/>
  <c r="T184" i="4"/>
  <c r="R184" i="4"/>
  <c r="P184" i="4"/>
  <c r="BI180" i="4"/>
  <c r="BH180" i="4"/>
  <c r="BG180" i="4"/>
  <c r="BE180" i="4"/>
  <c r="T180" i="4"/>
  <c r="R180" i="4"/>
  <c r="P180" i="4"/>
  <c r="BI178" i="4"/>
  <c r="BH178" i="4"/>
  <c r="BG178" i="4"/>
  <c r="BE178" i="4"/>
  <c r="T178" i="4"/>
  <c r="R178" i="4"/>
  <c r="P178" i="4"/>
  <c r="BI177" i="4"/>
  <c r="BH177" i="4"/>
  <c r="BG177" i="4"/>
  <c r="BE177" i="4"/>
  <c r="T177" i="4"/>
  <c r="R177" i="4"/>
  <c r="P177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34" i="4"/>
  <c r="BH134" i="4"/>
  <c r="BG134" i="4"/>
  <c r="BE134" i="4"/>
  <c r="T134" i="4"/>
  <c r="R134" i="4"/>
  <c r="P134" i="4"/>
  <c r="BI132" i="4"/>
  <c r="BH132" i="4"/>
  <c r="BG132" i="4"/>
  <c r="BE132" i="4"/>
  <c r="T132" i="4"/>
  <c r="R132" i="4"/>
  <c r="P132" i="4"/>
  <c r="BI129" i="4"/>
  <c r="BH129" i="4"/>
  <c r="BG129" i="4"/>
  <c r="BE129" i="4"/>
  <c r="T129" i="4"/>
  <c r="R129" i="4"/>
  <c r="P129" i="4"/>
  <c r="BI128" i="4"/>
  <c r="BH128" i="4"/>
  <c r="BG128" i="4"/>
  <c r="BE128" i="4"/>
  <c r="T128" i="4"/>
  <c r="R128" i="4"/>
  <c r="P128" i="4"/>
  <c r="BI127" i="4"/>
  <c r="BH127" i="4"/>
  <c r="BG127" i="4"/>
  <c r="BE127" i="4"/>
  <c r="T127" i="4"/>
  <c r="R127" i="4"/>
  <c r="P127" i="4"/>
  <c r="BI126" i="4"/>
  <c r="BH126" i="4"/>
  <c r="BG126" i="4"/>
  <c r="BE126" i="4"/>
  <c r="T126" i="4"/>
  <c r="R126" i="4"/>
  <c r="P126" i="4"/>
  <c r="BI125" i="4"/>
  <c r="BH125" i="4"/>
  <c r="BG125" i="4"/>
  <c r="BE125" i="4"/>
  <c r="T125" i="4"/>
  <c r="R125" i="4"/>
  <c r="P125" i="4"/>
  <c r="J119" i="4"/>
  <c r="J118" i="4"/>
  <c r="F118" i="4"/>
  <c r="F116" i="4"/>
  <c r="E114" i="4"/>
  <c r="J92" i="4"/>
  <c r="J91" i="4"/>
  <c r="F91" i="4"/>
  <c r="F89" i="4"/>
  <c r="E87" i="4"/>
  <c r="J18" i="4"/>
  <c r="E18" i="4"/>
  <c r="F119" i="4"/>
  <c r="J17" i="4"/>
  <c r="J12" i="4"/>
  <c r="J116" i="4" s="1"/>
  <c r="E7" i="4"/>
  <c r="E112" i="4" s="1"/>
  <c r="J37" i="3"/>
  <c r="J36" i="3"/>
  <c r="AY96" i="1" s="1"/>
  <c r="J35" i="3"/>
  <c r="AX96" i="1" s="1"/>
  <c r="BI251" i="3"/>
  <c r="BH251" i="3"/>
  <c r="BG251" i="3"/>
  <c r="BE251" i="3"/>
  <c r="T251" i="3"/>
  <c r="T250" i="3"/>
  <c r="R251" i="3"/>
  <c r="R250" i="3" s="1"/>
  <c r="P251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4" i="3"/>
  <c r="BH224" i="3"/>
  <c r="BG224" i="3"/>
  <c r="BE224" i="3"/>
  <c r="T224" i="3"/>
  <c r="R224" i="3"/>
  <c r="P224" i="3"/>
  <c r="BI221" i="3"/>
  <c r="BH221" i="3"/>
  <c r="BG221" i="3"/>
  <c r="BE221" i="3"/>
  <c r="T221" i="3"/>
  <c r="R221" i="3"/>
  <c r="P221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4" i="3"/>
  <c r="BH214" i="3"/>
  <c r="BG214" i="3"/>
  <c r="BE214" i="3"/>
  <c r="T214" i="3"/>
  <c r="R214" i="3"/>
  <c r="P214" i="3"/>
  <c r="BI213" i="3"/>
  <c r="BH213" i="3"/>
  <c r="BG213" i="3"/>
  <c r="BE213" i="3"/>
  <c r="T213" i="3"/>
  <c r="R213" i="3"/>
  <c r="P213" i="3"/>
  <c r="BI210" i="3"/>
  <c r="BH210" i="3"/>
  <c r="BG210" i="3"/>
  <c r="BE210" i="3"/>
  <c r="T210" i="3"/>
  <c r="R210" i="3"/>
  <c r="P210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1" i="3"/>
  <c r="BH201" i="3"/>
  <c r="BG201" i="3"/>
  <c r="BE201" i="3"/>
  <c r="T201" i="3"/>
  <c r="R201" i="3"/>
  <c r="P201" i="3"/>
  <c r="BI197" i="3"/>
  <c r="BH197" i="3"/>
  <c r="BG197" i="3"/>
  <c r="BE197" i="3"/>
  <c r="T197" i="3"/>
  <c r="R197" i="3"/>
  <c r="P197" i="3"/>
  <c r="BI194" i="3"/>
  <c r="BH194" i="3"/>
  <c r="BG194" i="3"/>
  <c r="BE194" i="3"/>
  <c r="T194" i="3"/>
  <c r="R194" i="3"/>
  <c r="P194" i="3"/>
  <c r="BI192" i="3"/>
  <c r="BH192" i="3"/>
  <c r="BG192" i="3"/>
  <c r="BE192" i="3"/>
  <c r="T192" i="3"/>
  <c r="R192" i="3"/>
  <c r="P192" i="3"/>
  <c r="BI189" i="3"/>
  <c r="BH189" i="3"/>
  <c r="BG189" i="3"/>
  <c r="BE189" i="3"/>
  <c r="T189" i="3"/>
  <c r="R189" i="3"/>
  <c r="P189" i="3"/>
  <c r="BI185" i="3"/>
  <c r="BH185" i="3"/>
  <c r="BG185" i="3"/>
  <c r="BE185" i="3"/>
  <c r="T185" i="3"/>
  <c r="R185" i="3"/>
  <c r="P185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5" i="3"/>
  <c r="BH175" i="3"/>
  <c r="BG175" i="3"/>
  <c r="BE175" i="3"/>
  <c r="T175" i="3"/>
  <c r="R175" i="3"/>
  <c r="P175" i="3"/>
  <c r="BI165" i="3"/>
  <c r="BH165" i="3"/>
  <c r="BG165" i="3"/>
  <c r="BE165" i="3"/>
  <c r="T165" i="3"/>
  <c r="R165" i="3"/>
  <c r="P165" i="3"/>
  <c r="BI155" i="3"/>
  <c r="BH155" i="3"/>
  <c r="BG155" i="3"/>
  <c r="BE155" i="3"/>
  <c r="T155" i="3"/>
  <c r="R155" i="3"/>
  <c r="P155" i="3"/>
  <c r="BI145" i="3"/>
  <c r="BH145" i="3"/>
  <c r="BG145" i="3"/>
  <c r="BE145" i="3"/>
  <c r="T145" i="3"/>
  <c r="R145" i="3"/>
  <c r="P145" i="3"/>
  <c r="BI135" i="3"/>
  <c r="BH135" i="3"/>
  <c r="BG135" i="3"/>
  <c r="BE135" i="3"/>
  <c r="T135" i="3"/>
  <c r="R135" i="3"/>
  <c r="P135" i="3"/>
  <c r="BI131" i="3"/>
  <c r="BH131" i="3"/>
  <c r="BG131" i="3"/>
  <c r="BE131" i="3"/>
  <c r="T131" i="3"/>
  <c r="R131" i="3"/>
  <c r="P131" i="3"/>
  <c r="BI125" i="3"/>
  <c r="BH125" i="3"/>
  <c r="BG125" i="3"/>
  <c r="BE125" i="3"/>
  <c r="T125" i="3"/>
  <c r="R125" i="3"/>
  <c r="P125" i="3"/>
  <c r="J119" i="3"/>
  <c r="J118" i="3"/>
  <c r="F118" i="3"/>
  <c r="F116" i="3"/>
  <c r="E114" i="3"/>
  <c r="J92" i="3"/>
  <c r="J91" i="3"/>
  <c r="F91" i="3"/>
  <c r="F89" i="3"/>
  <c r="E87" i="3"/>
  <c r="J18" i="3"/>
  <c r="E18" i="3"/>
  <c r="F92" i="3"/>
  <c r="J17" i="3"/>
  <c r="J12" i="3"/>
  <c r="J116" i="3" s="1"/>
  <c r="E7" i="3"/>
  <c r="E112" i="3" s="1"/>
  <c r="J143" i="2"/>
  <c r="J37" i="2"/>
  <c r="J36" i="2"/>
  <c r="AY95" i="1" s="1"/>
  <c r="J35" i="2"/>
  <c r="AX95" i="1" s="1"/>
  <c r="BI993" i="2"/>
  <c r="BH993" i="2"/>
  <c r="BG993" i="2"/>
  <c r="BE993" i="2"/>
  <c r="T993" i="2"/>
  <c r="R993" i="2"/>
  <c r="P993" i="2"/>
  <c r="BI992" i="2"/>
  <c r="BH992" i="2"/>
  <c r="BG992" i="2"/>
  <c r="BE992" i="2"/>
  <c r="T992" i="2"/>
  <c r="R992" i="2"/>
  <c r="P992" i="2"/>
  <c r="BI987" i="2"/>
  <c r="BH987" i="2"/>
  <c r="BG987" i="2"/>
  <c r="BE987" i="2"/>
  <c r="T987" i="2"/>
  <c r="R987" i="2"/>
  <c r="P987" i="2"/>
  <c r="BI985" i="2"/>
  <c r="BH985" i="2"/>
  <c r="BG985" i="2"/>
  <c r="BE985" i="2"/>
  <c r="T985" i="2"/>
  <c r="R985" i="2"/>
  <c r="P985" i="2"/>
  <c r="BI982" i="2"/>
  <c r="BH982" i="2"/>
  <c r="BG982" i="2"/>
  <c r="BE982" i="2"/>
  <c r="T982" i="2"/>
  <c r="R982" i="2"/>
  <c r="P982" i="2"/>
  <c r="BI980" i="2"/>
  <c r="BH980" i="2"/>
  <c r="BG980" i="2"/>
  <c r="BE980" i="2"/>
  <c r="T980" i="2"/>
  <c r="R980" i="2"/>
  <c r="P980" i="2"/>
  <c r="BI977" i="2"/>
  <c r="BH977" i="2"/>
  <c r="BG977" i="2"/>
  <c r="BE977" i="2"/>
  <c r="T977" i="2"/>
  <c r="R977" i="2"/>
  <c r="P977" i="2"/>
  <c r="BI974" i="2"/>
  <c r="BH974" i="2"/>
  <c r="BG974" i="2"/>
  <c r="BE974" i="2"/>
  <c r="T974" i="2"/>
  <c r="R974" i="2"/>
  <c r="P974" i="2"/>
  <c r="BI971" i="2"/>
  <c r="BH971" i="2"/>
  <c r="BG971" i="2"/>
  <c r="BE971" i="2"/>
  <c r="T971" i="2"/>
  <c r="R971" i="2"/>
  <c r="P971" i="2"/>
  <c r="BI957" i="2"/>
  <c r="BH957" i="2"/>
  <c r="BG957" i="2"/>
  <c r="BE957" i="2"/>
  <c r="T957" i="2"/>
  <c r="R957" i="2"/>
  <c r="P957" i="2"/>
  <c r="BI950" i="2"/>
  <c r="BH950" i="2"/>
  <c r="BG950" i="2"/>
  <c r="BE950" i="2"/>
  <c r="T950" i="2"/>
  <c r="R950" i="2"/>
  <c r="P950" i="2"/>
  <c r="BI945" i="2"/>
  <c r="BH945" i="2"/>
  <c r="BG945" i="2"/>
  <c r="BE945" i="2"/>
  <c r="T945" i="2"/>
  <c r="R945" i="2"/>
  <c r="P945" i="2"/>
  <c r="BI943" i="2"/>
  <c r="BH943" i="2"/>
  <c r="BG943" i="2"/>
  <c r="BE943" i="2"/>
  <c r="T943" i="2"/>
  <c r="R943" i="2"/>
  <c r="P943" i="2"/>
  <c r="BI940" i="2"/>
  <c r="BH940" i="2"/>
  <c r="BG940" i="2"/>
  <c r="BE940" i="2"/>
  <c r="T940" i="2"/>
  <c r="R940" i="2"/>
  <c r="P940" i="2"/>
  <c r="BI906" i="2"/>
  <c r="BH906" i="2"/>
  <c r="BG906" i="2"/>
  <c r="BE906" i="2"/>
  <c r="T906" i="2"/>
  <c r="R906" i="2"/>
  <c r="P906" i="2"/>
  <c r="BI872" i="2"/>
  <c r="BH872" i="2"/>
  <c r="BG872" i="2"/>
  <c r="BE872" i="2"/>
  <c r="T872" i="2"/>
  <c r="R872" i="2"/>
  <c r="P872" i="2"/>
  <c r="BI870" i="2"/>
  <c r="BH870" i="2"/>
  <c r="BG870" i="2"/>
  <c r="BE870" i="2"/>
  <c r="T870" i="2"/>
  <c r="R870" i="2"/>
  <c r="P870" i="2"/>
  <c r="BI866" i="2"/>
  <c r="BH866" i="2"/>
  <c r="BG866" i="2"/>
  <c r="BE866" i="2"/>
  <c r="T866" i="2"/>
  <c r="R866" i="2"/>
  <c r="P866" i="2"/>
  <c r="BI831" i="2"/>
  <c r="BH831" i="2"/>
  <c r="BG831" i="2"/>
  <c r="BE831" i="2"/>
  <c r="T831" i="2"/>
  <c r="R831" i="2"/>
  <c r="P831" i="2"/>
  <c r="BI828" i="2"/>
  <c r="BH828" i="2"/>
  <c r="BG828" i="2"/>
  <c r="BE828" i="2"/>
  <c r="T828" i="2"/>
  <c r="R828" i="2"/>
  <c r="P828" i="2"/>
  <c r="BI825" i="2"/>
  <c r="BH825" i="2"/>
  <c r="BG825" i="2"/>
  <c r="BE825" i="2"/>
  <c r="T825" i="2"/>
  <c r="R825" i="2"/>
  <c r="P825" i="2"/>
  <c r="BI814" i="2"/>
  <c r="BH814" i="2"/>
  <c r="BG814" i="2"/>
  <c r="BE814" i="2"/>
  <c r="T814" i="2"/>
  <c r="R814" i="2"/>
  <c r="P814" i="2"/>
  <c r="BI811" i="2"/>
  <c r="BH811" i="2"/>
  <c r="BG811" i="2"/>
  <c r="BE811" i="2"/>
  <c r="T811" i="2"/>
  <c r="R811" i="2"/>
  <c r="P811" i="2"/>
  <c r="BI807" i="2"/>
  <c r="BH807" i="2"/>
  <c r="BG807" i="2"/>
  <c r="BE807" i="2"/>
  <c r="T807" i="2"/>
  <c r="R807" i="2"/>
  <c r="P807" i="2"/>
  <c r="BI794" i="2"/>
  <c r="BH794" i="2"/>
  <c r="BG794" i="2"/>
  <c r="BE794" i="2"/>
  <c r="T794" i="2"/>
  <c r="R794" i="2"/>
  <c r="P794" i="2"/>
  <c r="BI790" i="2"/>
  <c r="BH790" i="2"/>
  <c r="BG790" i="2"/>
  <c r="BE790" i="2"/>
  <c r="T790" i="2"/>
  <c r="R790" i="2"/>
  <c r="P790" i="2"/>
  <c r="BI777" i="2"/>
  <c r="BH777" i="2"/>
  <c r="BG777" i="2"/>
  <c r="BE777" i="2"/>
  <c r="T777" i="2"/>
  <c r="R777" i="2"/>
  <c r="P777" i="2"/>
  <c r="BI771" i="2"/>
  <c r="BH771" i="2"/>
  <c r="BG771" i="2"/>
  <c r="BE771" i="2"/>
  <c r="T771" i="2"/>
  <c r="R771" i="2"/>
  <c r="P771" i="2"/>
  <c r="BI758" i="2"/>
  <c r="BH758" i="2"/>
  <c r="BG758" i="2"/>
  <c r="BE758" i="2"/>
  <c r="T758" i="2"/>
  <c r="R758" i="2"/>
  <c r="P758" i="2"/>
  <c r="BI756" i="2"/>
  <c r="BH756" i="2"/>
  <c r="BG756" i="2"/>
  <c r="BE756" i="2"/>
  <c r="T756" i="2"/>
  <c r="R756" i="2"/>
  <c r="P756" i="2"/>
  <c r="BI752" i="2"/>
  <c r="BH752" i="2"/>
  <c r="BG752" i="2"/>
  <c r="BE752" i="2"/>
  <c r="T752" i="2"/>
  <c r="R752" i="2"/>
  <c r="P752" i="2"/>
  <c r="BI741" i="2"/>
  <c r="BH741" i="2"/>
  <c r="BG741" i="2"/>
  <c r="BE741" i="2"/>
  <c r="T741" i="2"/>
  <c r="R741" i="2"/>
  <c r="P741" i="2"/>
  <c r="BI738" i="2"/>
  <c r="BH738" i="2"/>
  <c r="BG738" i="2"/>
  <c r="BE738" i="2"/>
  <c r="T738" i="2"/>
  <c r="R738" i="2"/>
  <c r="P738" i="2"/>
  <c r="BI734" i="2"/>
  <c r="BH734" i="2"/>
  <c r="BG734" i="2"/>
  <c r="BE734" i="2"/>
  <c r="T734" i="2"/>
  <c r="R734" i="2"/>
  <c r="P734" i="2"/>
  <c r="BI731" i="2"/>
  <c r="BH731" i="2"/>
  <c r="BG731" i="2"/>
  <c r="BE731" i="2"/>
  <c r="T731" i="2"/>
  <c r="R731" i="2"/>
  <c r="P731" i="2"/>
  <c r="BI727" i="2"/>
  <c r="BH727" i="2"/>
  <c r="BG727" i="2"/>
  <c r="BE727" i="2"/>
  <c r="T727" i="2"/>
  <c r="R727" i="2"/>
  <c r="P727" i="2"/>
  <c r="BI716" i="2"/>
  <c r="BH716" i="2"/>
  <c r="BG716" i="2"/>
  <c r="BE716" i="2"/>
  <c r="T716" i="2"/>
  <c r="R716" i="2"/>
  <c r="P716" i="2"/>
  <c r="BI714" i="2"/>
  <c r="BH714" i="2"/>
  <c r="BG714" i="2"/>
  <c r="BE714" i="2"/>
  <c r="T714" i="2"/>
  <c r="R714" i="2"/>
  <c r="P714" i="2"/>
  <c r="BI710" i="2"/>
  <c r="BH710" i="2"/>
  <c r="BG710" i="2"/>
  <c r="BE710" i="2"/>
  <c r="T710" i="2"/>
  <c r="R710" i="2"/>
  <c r="P710" i="2"/>
  <c r="BI708" i="2"/>
  <c r="BH708" i="2"/>
  <c r="BG708" i="2"/>
  <c r="BE708" i="2"/>
  <c r="T708" i="2"/>
  <c r="R708" i="2"/>
  <c r="P708" i="2"/>
  <c r="BI707" i="2"/>
  <c r="BH707" i="2"/>
  <c r="BG707" i="2"/>
  <c r="BE707" i="2"/>
  <c r="T707" i="2"/>
  <c r="R707" i="2"/>
  <c r="P707" i="2"/>
  <c r="BI703" i="2"/>
  <c r="BH703" i="2"/>
  <c r="BG703" i="2"/>
  <c r="BE703" i="2"/>
  <c r="T703" i="2"/>
  <c r="R703" i="2"/>
  <c r="P703" i="2"/>
  <c r="BI699" i="2"/>
  <c r="BH699" i="2"/>
  <c r="BG699" i="2"/>
  <c r="BE699" i="2"/>
  <c r="T699" i="2"/>
  <c r="R699" i="2"/>
  <c r="P699" i="2"/>
  <c r="BI695" i="2"/>
  <c r="BH695" i="2"/>
  <c r="BG695" i="2"/>
  <c r="BE695" i="2"/>
  <c r="T695" i="2"/>
  <c r="R695" i="2"/>
  <c r="P695" i="2"/>
  <c r="BI693" i="2"/>
  <c r="BH693" i="2"/>
  <c r="BG693" i="2"/>
  <c r="BE693" i="2"/>
  <c r="T693" i="2"/>
  <c r="R693" i="2"/>
  <c r="P693" i="2"/>
  <c r="BI692" i="2"/>
  <c r="BH692" i="2"/>
  <c r="BG692" i="2"/>
  <c r="BE692" i="2"/>
  <c r="T692" i="2"/>
  <c r="R692" i="2"/>
  <c r="P692" i="2"/>
  <c r="BI691" i="2"/>
  <c r="BH691" i="2"/>
  <c r="BG691" i="2"/>
  <c r="BE691" i="2"/>
  <c r="T691" i="2"/>
  <c r="R691" i="2"/>
  <c r="P691" i="2"/>
  <c r="BI690" i="2"/>
  <c r="BH690" i="2"/>
  <c r="BG690" i="2"/>
  <c r="BE690" i="2"/>
  <c r="T690" i="2"/>
  <c r="R690" i="2"/>
  <c r="P690" i="2"/>
  <c r="BI687" i="2"/>
  <c r="BH687" i="2"/>
  <c r="BG687" i="2"/>
  <c r="BE687" i="2"/>
  <c r="T687" i="2"/>
  <c r="R687" i="2"/>
  <c r="P687" i="2"/>
  <c r="BI686" i="2"/>
  <c r="BH686" i="2"/>
  <c r="BG686" i="2"/>
  <c r="BE686" i="2"/>
  <c r="T686" i="2"/>
  <c r="R686" i="2"/>
  <c r="P686" i="2"/>
  <c r="BI685" i="2"/>
  <c r="BH685" i="2"/>
  <c r="BG685" i="2"/>
  <c r="BE685" i="2"/>
  <c r="T685" i="2"/>
  <c r="R685" i="2"/>
  <c r="P685" i="2"/>
  <c r="BI684" i="2"/>
  <c r="BH684" i="2"/>
  <c r="BG684" i="2"/>
  <c r="BE684" i="2"/>
  <c r="T684" i="2"/>
  <c r="R684" i="2"/>
  <c r="P684" i="2"/>
  <c r="BI683" i="2"/>
  <c r="BH683" i="2"/>
  <c r="BG683" i="2"/>
  <c r="BE683" i="2"/>
  <c r="T683" i="2"/>
  <c r="R683" i="2"/>
  <c r="P683" i="2"/>
  <c r="BI682" i="2"/>
  <c r="BH682" i="2"/>
  <c r="BG682" i="2"/>
  <c r="BE682" i="2"/>
  <c r="T682" i="2"/>
  <c r="R682" i="2"/>
  <c r="P682" i="2"/>
  <c r="BI681" i="2"/>
  <c r="BH681" i="2"/>
  <c r="BG681" i="2"/>
  <c r="BE681" i="2"/>
  <c r="T681" i="2"/>
  <c r="R681" i="2"/>
  <c r="P681" i="2"/>
  <c r="BI680" i="2"/>
  <c r="BH680" i="2"/>
  <c r="BG680" i="2"/>
  <c r="BE680" i="2"/>
  <c r="T680" i="2"/>
  <c r="R680" i="2"/>
  <c r="P680" i="2"/>
  <c r="BI679" i="2"/>
  <c r="BH679" i="2"/>
  <c r="BG679" i="2"/>
  <c r="BE679" i="2"/>
  <c r="T679" i="2"/>
  <c r="R679" i="2"/>
  <c r="P679" i="2"/>
  <c r="BI678" i="2"/>
  <c r="BH678" i="2"/>
  <c r="BG678" i="2"/>
  <c r="BE678" i="2"/>
  <c r="T678" i="2"/>
  <c r="R678" i="2"/>
  <c r="P678" i="2"/>
  <c r="BI677" i="2"/>
  <c r="BH677" i="2"/>
  <c r="BG677" i="2"/>
  <c r="BE677" i="2"/>
  <c r="T677" i="2"/>
  <c r="R677" i="2"/>
  <c r="P677" i="2"/>
  <c r="BI673" i="2"/>
  <c r="BH673" i="2"/>
  <c r="BG673" i="2"/>
  <c r="BE673" i="2"/>
  <c r="T673" i="2"/>
  <c r="R673" i="2"/>
  <c r="P673" i="2"/>
  <c r="BI669" i="2"/>
  <c r="BH669" i="2"/>
  <c r="BG669" i="2"/>
  <c r="BE669" i="2"/>
  <c r="T669" i="2"/>
  <c r="R669" i="2"/>
  <c r="P669" i="2"/>
  <c r="BI668" i="2"/>
  <c r="BH668" i="2"/>
  <c r="BG668" i="2"/>
  <c r="BE668" i="2"/>
  <c r="T668" i="2"/>
  <c r="R668" i="2"/>
  <c r="P668" i="2"/>
  <c r="BI667" i="2"/>
  <c r="BH667" i="2"/>
  <c r="BG667" i="2"/>
  <c r="BE667" i="2"/>
  <c r="T667" i="2"/>
  <c r="R667" i="2"/>
  <c r="P667" i="2"/>
  <c r="BI665" i="2"/>
  <c r="BH665" i="2"/>
  <c r="BG665" i="2"/>
  <c r="BE665" i="2"/>
  <c r="T665" i="2"/>
  <c r="R665" i="2"/>
  <c r="P665" i="2"/>
  <c r="BI664" i="2"/>
  <c r="BH664" i="2"/>
  <c r="BG664" i="2"/>
  <c r="BE664" i="2"/>
  <c r="T664" i="2"/>
  <c r="R664" i="2"/>
  <c r="P664" i="2"/>
  <c r="BI663" i="2"/>
  <c r="BH663" i="2"/>
  <c r="BG663" i="2"/>
  <c r="BE663" i="2"/>
  <c r="T663" i="2"/>
  <c r="R663" i="2"/>
  <c r="P663" i="2"/>
  <c r="BI658" i="2"/>
  <c r="BH658" i="2"/>
  <c r="BG658" i="2"/>
  <c r="BE658" i="2"/>
  <c r="T658" i="2"/>
  <c r="R658" i="2"/>
  <c r="P658" i="2"/>
  <c r="BI657" i="2"/>
  <c r="BH657" i="2"/>
  <c r="BG657" i="2"/>
  <c r="BE657" i="2"/>
  <c r="T657" i="2"/>
  <c r="R657" i="2"/>
  <c r="P657" i="2"/>
  <c r="BI656" i="2"/>
  <c r="BH656" i="2"/>
  <c r="BG656" i="2"/>
  <c r="BE656" i="2"/>
  <c r="T656" i="2"/>
  <c r="R656" i="2"/>
  <c r="P656" i="2"/>
  <c r="BI655" i="2"/>
  <c r="BH655" i="2"/>
  <c r="BG655" i="2"/>
  <c r="BE655" i="2"/>
  <c r="T655" i="2"/>
  <c r="R655" i="2"/>
  <c r="P655" i="2"/>
  <c r="BI654" i="2"/>
  <c r="BH654" i="2"/>
  <c r="BG654" i="2"/>
  <c r="BE654" i="2"/>
  <c r="T654" i="2"/>
  <c r="R654" i="2"/>
  <c r="P654" i="2"/>
  <c r="BI653" i="2"/>
  <c r="BH653" i="2"/>
  <c r="BG653" i="2"/>
  <c r="BE653" i="2"/>
  <c r="T653" i="2"/>
  <c r="R653" i="2"/>
  <c r="P653" i="2"/>
  <c r="BI652" i="2"/>
  <c r="BH652" i="2"/>
  <c r="BG652" i="2"/>
  <c r="BE652" i="2"/>
  <c r="T652" i="2"/>
  <c r="R652" i="2"/>
  <c r="P652" i="2"/>
  <c r="BI651" i="2"/>
  <c r="BH651" i="2"/>
  <c r="BG651" i="2"/>
  <c r="BE651" i="2"/>
  <c r="T651" i="2"/>
  <c r="R651" i="2"/>
  <c r="P651" i="2"/>
  <c r="BI650" i="2"/>
  <c r="BH650" i="2"/>
  <c r="BG650" i="2"/>
  <c r="BE650" i="2"/>
  <c r="T650" i="2"/>
  <c r="R650" i="2"/>
  <c r="P650" i="2"/>
  <c r="BI649" i="2"/>
  <c r="BH649" i="2"/>
  <c r="BG649" i="2"/>
  <c r="BE649" i="2"/>
  <c r="T649" i="2"/>
  <c r="R649" i="2"/>
  <c r="P649" i="2"/>
  <c r="BI647" i="2"/>
  <c r="BH647" i="2"/>
  <c r="BG647" i="2"/>
  <c r="BE647" i="2"/>
  <c r="T647" i="2"/>
  <c r="R647" i="2"/>
  <c r="P647" i="2"/>
  <c r="BI645" i="2"/>
  <c r="BH645" i="2"/>
  <c r="BG645" i="2"/>
  <c r="BE645" i="2"/>
  <c r="T645" i="2"/>
  <c r="R645" i="2"/>
  <c r="P645" i="2"/>
  <c r="BI644" i="2"/>
  <c r="BH644" i="2"/>
  <c r="BG644" i="2"/>
  <c r="BE644" i="2"/>
  <c r="T644" i="2"/>
  <c r="R644" i="2"/>
  <c r="P644" i="2"/>
  <c r="BI643" i="2"/>
  <c r="BH643" i="2"/>
  <c r="BG643" i="2"/>
  <c r="BE643" i="2"/>
  <c r="T643" i="2"/>
  <c r="R643" i="2"/>
  <c r="P643" i="2"/>
  <c r="BI642" i="2"/>
  <c r="BH642" i="2"/>
  <c r="BG642" i="2"/>
  <c r="BE642" i="2"/>
  <c r="T642" i="2"/>
  <c r="R642" i="2"/>
  <c r="P642" i="2"/>
  <c r="BI641" i="2"/>
  <c r="BH641" i="2"/>
  <c r="BG641" i="2"/>
  <c r="BE641" i="2"/>
  <c r="T641" i="2"/>
  <c r="R641" i="2"/>
  <c r="P641" i="2"/>
  <c r="BI638" i="2"/>
  <c r="BH638" i="2"/>
  <c r="BG638" i="2"/>
  <c r="BE638" i="2"/>
  <c r="T638" i="2"/>
  <c r="R638" i="2"/>
  <c r="P638" i="2"/>
  <c r="BI635" i="2"/>
  <c r="BH635" i="2"/>
  <c r="BG635" i="2"/>
  <c r="BE635" i="2"/>
  <c r="T635" i="2"/>
  <c r="R635" i="2"/>
  <c r="P635" i="2"/>
  <c r="BI632" i="2"/>
  <c r="BH632" i="2"/>
  <c r="BG632" i="2"/>
  <c r="BE632" i="2"/>
  <c r="T632" i="2"/>
  <c r="R632" i="2"/>
  <c r="P632" i="2"/>
  <c r="BI620" i="2"/>
  <c r="BH620" i="2"/>
  <c r="BG620" i="2"/>
  <c r="BE620" i="2"/>
  <c r="T620" i="2"/>
  <c r="R620" i="2"/>
  <c r="P620" i="2"/>
  <c r="BI616" i="2"/>
  <c r="BH616" i="2"/>
  <c r="BG616" i="2"/>
  <c r="BE616" i="2"/>
  <c r="T616" i="2"/>
  <c r="R616" i="2"/>
  <c r="P616" i="2"/>
  <c r="BI610" i="2"/>
  <c r="BH610" i="2"/>
  <c r="BG610" i="2"/>
  <c r="BE610" i="2"/>
  <c r="T610" i="2"/>
  <c r="R610" i="2"/>
  <c r="P610" i="2"/>
  <c r="BI605" i="2"/>
  <c r="BH605" i="2"/>
  <c r="BG605" i="2"/>
  <c r="BE605" i="2"/>
  <c r="T605" i="2"/>
  <c r="R605" i="2"/>
  <c r="P605" i="2"/>
  <c r="BI603" i="2"/>
  <c r="BH603" i="2"/>
  <c r="BG603" i="2"/>
  <c r="BE603" i="2"/>
  <c r="T603" i="2"/>
  <c r="R603" i="2"/>
  <c r="P603" i="2"/>
  <c r="BI593" i="2"/>
  <c r="BH593" i="2"/>
  <c r="BG593" i="2"/>
  <c r="BE593" i="2"/>
  <c r="T593" i="2"/>
  <c r="R593" i="2"/>
  <c r="P593" i="2"/>
  <c r="BI583" i="2"/>
  <c r="BH583" i="2"/>
  <c r="BG583" i="2"/>
  <c r="BE583" i="2"/>
  <c r="T583" i="2"/>
  <c r="R583" i="2"/>
  <c r="P583" i="2"/>
  <c r="BI581" i="2"/>
  <c r="BH581" i="2"/>
  <c r="BG581" i="2"/>
  <c r="BE581" i="2"/>
  <c r="T581" i="2"/>
  <c r="R581" i="2"/>
  <c r="P581" i="2"/>
  <c r="BI580" i="2"/>
  <c r="BH580" i="2"/>
  <c r="BG580" i="2"/>
  <c r="BE580" i="2"/>
  <c r="T580" i="2"/>
  <c r="R580" i="2"/>
  <c r="P580" i="2"/>
  <c r="BI579" i="2"/>
  <c r="BH579" i="2"/>
  <c r="BG579" i="2"/>
  <c r="BE579" i="2"/>
  <c r="T579" i="2"/>
  <c r="R579" i="2"/>
  <c r="P579" i="2"/>
  <c r="BI574" i="2"/>
  <c r="BH574" i="2"/>
  <c r="BG574" i="2"/>
  <c r="BE574" i="2"/>
  <c r="T574" i="2"/>
  <c r="R574" i="2"/>
  <c r="P574" i="2"/>
  <c r="BI572" i="2"/>
  <c r="BH572" i="2"/>
  <c r="BG572" i="2"/>
  <c r="BE572" i="2"/>
  <c r="T572" i="2"/>
  <c r="R572" i="2"/>
  <c r="P572" i="2"/>
  <c r="BI562" i="2"/>
  <c r="BH562" i="2"/>
  <c r="BG562" i="2"/>
  <c r="BE562" i="2"/>
  <c r="T562" i="2"/>
  <c r="R562" i="2"/>
  <c r="P562" i="2"/>
  <c r="BI550" i="2"/>
  <c r="BH550" i="2"/>
  <c r="BG550" i="2"/>
  <c r="BE550" i="2"/>
  <c r="T550" i="2"/>
  <c r="R550" i="2"/>
  <c r="P550" i="2"/>
  <c r="BI538" i="2"/>
  <c r="BH538" i="2"/>
  <c r="BG538" i="2"/>
  <c r="BE538" i="2"/>
  <c r="T538" i="2"/>
  <c r="R538" i="2"/>
  <c r="P538" i="2"/>
  <c r="BI532" i="2"/>
  <c r="BH532" i="2"/>
  <c r="BG532" i="2"/>
  <c r="BE532" i="2"/>
  <c r="T532" i="2"/>
  <c r="R532" i="2"/>
  <c r="P532" i="2"/>
  <c r="BI522" i="2"/>
  <c r="BH522" i="2"/>
  <c r="BG522" i="2"/>
  <c r="BE522" i="2"/>
  <c r="T522" i="2"/>
  <c r="R522" i="2"/>
  <c r="P522" i="2"/>
  <c r="BI515" i="2"/>
  <c r="BH515" i="2"/>
  <c r="BG515" i="2"/>
  <c r="BE515" i="2"/>
  <c r="T515" i="2"/>
  <c r="R515" i="2"/>
  <c r="P515" i="2"/>
  <c r="BI492" i="2"/>
  <c r="BH492" i="2"/>
  <c r="BG492" i="2"/>
  <c r="BE492" i="2"/>
  <c r="T492" i="2"/>
  <c r="R492" i="2"/>
  <c r="P492" i="2"/>
  <c r="BI474" i="2"/>
  <c r="BH474" i="2"/>
  <c r="BG474" i="2"/>
  <c r="BE474" i="2"/>
  <c r="T474" i="2"/>
  <c r="R474" i="2"/>
  <c r="P474" i="2"/>
  <c r="BI454" i="2"/>
  <c r="BH454" i="2"/>
  <c r="BG454" i="2"/>
  <c r="BE454" i="2"/>
  <c r="T454" i="2"/>
  <c r="R454" i="2"/>
  <c r="P454" i="2"/>
  <c r="BI452" i="2"/>
  <c r="BH452" i="2"/>
  <c r="BG452" i="2"/>
  <c r="BE452" i="2"/>
  <c r="T452" i="2"/>
  <c r="R452" i="2"/>
  <c r="P452" i="2"/>
  <c r="BI445" i="2"/>
  <c r="BH445" i="2"/>
  <c r="BG445" i="2"/>
  <c r="BE445" i="2"/>
  <c r="T445" i="2"/>
  <c r="R445" i="2"/>
  <c r="P445" i="2"/>
  <c r="BI439" i="2"/>
  <c r="BH439" i="2"/>
  <c r="BG439" i="2"/>
  <c r="BE439" i="2"/>
  <c r="T439" i="2"/>
  <c r="R439" i="2"/>
  <c r="P439" i="2"/>
  <c r="BI434" i="2"/>
  <c r="BH434" i="2"/>
  <c r="BG434" i="2"/>
  <c r="BE434" i="2"/>
  <c r="T434" i="2"/>
  <c r="R434" i="2"/>
  <c r="P434" i="2"/>
  <c r="BI429" i="2"/>
  <c r="BH429" i="2"/>
  <c r="BG429" i="2"/>
  <c r="BE429" i="2"/>
  <c r="T429" i="2"/>
  <c r="R429" i="2"/>
  <c r="P429" i="2"/>
  <c r="BI424" i="2"/>
  <c r="BH424" i="2"/>
  <c r="BG424" i="2"/>
  <c r="BE424" i="2"/>
  <c r="T424" i="2"/>
  <c r="R424" i="2"/>
  <c r="P424" i="2"/>
  <c r="BI419" i="2"/>
  <c r="BH419" i="2"/>
  <c r="BG419" i="2"/>
  <c r="BE419" i="2"/>
  <c r="T419" i="2"/>
  <c r="R419" i="2"/>
  <c r="P419" i="2"/>
  <c r="BI415" i="2"/>
  <c r="BH415" i="2"/>
  <c r="BG415" i="2"/>
  <c r="BE415" i="2"/>
  <c r="T415" i="2"/>
  <c r="R415" i="2"/>
  <c r="P415" i="2"/>
  <c r="BI414" i="2"/>
  <c r="BH414" i="2"/>
  <c r="BG414" i="2"/>
  <c r="BE414" i="2"/>
  <c r="T414" i="2"/>
  <c r="R414" i="2"/>
  <c r="P414" i="2"/>
  <c r="BI409" i="2"/>
  <c r="BH409" i="2"/>
  <c r="BG409" i="2"/>
  <c r="BE409" i="2"/>
  <c r="T409" i="2"/>
  <c r="R409" i="2"/>
  <c r="P409" i="2"/>
  <c r="BI405" i="2"/>
  <c r="BH405" i="2"/>
  <c r="BG405" i="2"/>
  <c r="BE405" i="2"/>
  <c r="T405" i="2"/>
  <c r="R405" i="2"/>
  <c r="P405" i="2"/>
  <c r="BI401" i="2"/>
  <c r="BH401" i="2"/>
  <c r="BG401" i="2"/>
  <c r="BE401" i="2"/>
  <c r="T401" i="2"/>
  <c r="R401" i="2"/>
  <c r="P401" i="2"/>
  <c r="BI397" i="2"/>
  <c r="BH397" i="2"/>
  <c r="BG397" i="2"/>
  <c r="BE397" i="2"/>
  <c r="T397" i="2"/>
  <c r="R397" i="2"/>
  <c r="P397" i="2"/>
  <c r="BI396" i="2"/>
  <c r="BH396" i="2"/>
  <c r="BG396" i="2"/>
  <c r="BE396" i="2"/>
  <c r="T396" i="2"/>
  <c r="R396" i="2"/>
  <c r="P396" i="2"/>
  <c r="BI393" i="2"/>
  <c r="BH393" i="2"/>
  <c r="BG393" i="2"/>
  <c r="BE393" i="2"/>
  <c r="T393" i="2"/>
  <c r="R393" i="2"/>
  <c r="P393" i="2"/>
  <c r="BI389" i="2"/>
  <c r="BH389" i="2"/>
  <c r="BG389" i="2"/>
  <c r="BE389" i="2"/>
  <c r="T389" i="2"/>
  <c r="R389" i="2"/>
  <c r="P389" i="2"/>
  <c r="BI379" i="2"/>
  <c r="BH379" i="2"/>
  <c r="BG379" i="2"/>
  <c r="BE379" i="2"/>
  <c r="T379" i="2"/>
  <c r="R379" i="2"/>
  <c r="P379" i="2"/>
  <c r="BI377" i="2"/>
  <c r="BH377" i="2"/>
  <c r="BG377" i="2"/>
  <c r="BE377" i="2"/>
  <c r="T377" i="2"/>
  <c r="R377" i="2"/>
  <c r="P377" i="2"/>
  <c r="BI373" i="2"/>
  <c r="BH373" i="2"/>
  <c r="BG373" i="2"/>
  <c r="BE373" i="2"/>
  <c r="T373" i="2"/>
  <c r="R373" i="2"/>
  <c r="P373" i="2"/>
  <c r="BI370" i="2"/>
  <c r="BH370" i="2"/>
  <c r="BG370" i="2"/>
  <c r="BE370" i="2"/>
  <c r="T370" i="2"/>
  <c r="R370" i="2"/>
  <c r="P370" i="2"/>
  <c r="BI365" i="2"/>
  <c r="BH365" i="2"/>
  <c r="BG365" i="2"/>
  <c r="BE365" i="2"/>
  <c r="T365" i="2"/>
  <c r="R365" i="2"/>
  <c r="P365" i="2"/>
  <c r="BI360" i="2"/>
  <c r="BH360" i="2"/>
  <c r="BG360" i="2"/>
  <c r="BE360" i="2"/>
  <c r="T360" i="2"/>
  <c r="R360" i="2"/>
  <c r="P360" i="2"/>
  <c r="BI354" i="2"/>
  <c r="BH354" i="2"/>
  <c r="BG354" i="2"/>
  <c r="BE354" i="2"/>
  <c r="T354" i="2"/>
  <c r="T353" i="2" s="1"/>
  <c r="R354" i="2"/>
  <c r="R353" i="2"/>
  <c r="P354" i="2"/>
  <c r="P353" i="2" s="1"/>
  <c r="BI352" i="2"/>
  <c r="BH352" i="2"/>
  <c r="BG352" i="2"/>
  <c r="BE352" i="2"/>
  <c r="T352" i="2"/>
  <c r="R352" i="2"/>
  <c r="P352" i="2"/>
  <c r="BI349" i="2"/>
  <c r="BH349" i="2"/>
  <c r="BG349" i="2"/>
  <c r="BE349" i="2"/>
  <c r="T349" i="2"/>
  <c r="R349" i="2"/>
  <c r="P349" i="2"/>
  <c r="BI339" i="2"/>
  <c r="BH339" i="2"/>
  <c r="BG339" i="2"/>
  <c r="BE339" i="2"/>
  <c r="T339" i="2"/>
  <c r="R339" i="2"/>
  <c r="P339" i="2"/>
  <c r="BI329" i="2"/>
  <c r="BH329" i="2"/>
  <c r="BG329" i="2"/>
  <c r="BE329" i="2"/>
  <c r="T329" i="2"/>
  <c r="R329" i="2"/>
  <c r="P329" i="2"/>
  <c r="BI326" i="2"/>
  <c r="BH326" i="2"/>
  <c r="BG326" i="2"/>
  <c r="BE326" i="2"/>
  <c r="T326" i="2"/>
  <c r="R326" i="2"/>
  <c r="P326" i="2"/>
  <c r="BI316" i="2"/>
  <c r="BH316" i="2"/>
  <c r="BG316" i="2"/>
  <c r="BE316" i="2"/>
  <c r="T316" i="2"/>
  <c r="R316" i="2"/>
  <c r="P316" i="2"/>
  <c r="BI305" i="2"/>
  <c r="BH305" i="2"/>
  <c r="BG305" i="2"/>
  <c r="BE305" i="2"/>
  <c r="T305" i="2"/>
  <c r="R305" i="2"/>
  <c r="P305" i="2"/>
  <c r="BI300" i="2"/>
  <c r="BH300" i="2"/>
  <c r="BG300" i="2"/>
  <c r="BE300" i="2"/>
  <c r="T300" i="2"/>
  <c r="R300" i="2"/>
  <c r="P300" i="2"/>
  <c r="BI297" i="2"/>
  <c r="BH297" i="2"/>
  <c r="BG297" i="2"/>
  <c r="BE297" i="2"/>
  <c r="T297" i="2"/>
  <c r="T296" i="2" s="1"/>
  <c r="R297" i="2"/>
  <c r="R296" i="2" s="1"/>
  <c r="P297" i="2"/>
  <c r="P296" i="2"/>
  <c r="BI293" i="2"/>
  <c r="BH293" i="2"/>
  <c r="BG293" i="2"/>
  <c r="BE293" i="2"/>
  <c r="T293" i="2"/>
  <c r="R293" i="2"/>
  <c r="P293" i="2"/>
  <c r="BI290" i="2"/>
  <c r="BH290" i="2"/>
  <c r="BG290" i="2"/>
  <c r="BE290" i="2"/>
  <c r="T290" i="2"/>
  <c r="R290" i="2"/>
  <c r="P290" i="2"/>
  <c r="BI287" i="2"/>
  <c r="BH287" i="2"/>
  <c r="BG287" i="2"/>
  <c r="BE287" i="2"/>
  <c r="T287" i="2"/>
  <c r="R287" i="2"/>
  <c r="P287" i="2"/>
  <c r="BI285" i="2"/>
  <c r="BH285" i="2"/>
  <c r="BG285" i="2"/>
  <c r="BE285" i="2"/>
  <c r="T285" i="2"/>
  <c r="R285" i="2"/>
  <c r="P285" i="2"/>
  <c r="BI284" i="2"/>
  <c r="BH284" i="2"/>
  <c r="BG284" i="2"/>
  <c r="BE284" i="2"/>
  <c r="T284" i="2"/>
  <c r="R284" i="2"/>
  <c r="P284" i="2"/>
  <c r="BI283" i="2"/>
  <c r="BH283" i="2"/>
  <c r="BG283" i="2"/>
  <c r="BE283" i="2"/>
  <c r="T283" i="2"/>
  <c r="R283" i="2"/>
  <c r="P283" i="2"/>
  <c r="BI278" i="2"/>
  <c r="BH278" i="2"/>
  <c r="BG278" i="2"/>
  <c r="BE278" i="2"/>
  <c r="T278" i="2"/>
  <c r="R278" i="2"/>
  <c r="P278" i="2"/>
  <c r="BI273" i="2"/>
  <c r="BH273" i="2"/>
  <c r="BG273" i="2"/>
  <c r="BE273" i="2"/>
  <c r="T273" i="2"/>
  <c r="R273" i="2"/>
  <c r="P273" i="2"/>
  <c r="BI269" i="2"/>
  <c r="BH269" i="2"/>
  <c r="BG269" i="2"/>
  <c r="BE269" i="2"/>
  <c r="T269" i="2"/>
  <c r="R269" i="2"/>
  <c r="P269" i="2"/>
  <c r="BI263" i="2"/>
  <c r="BH263" i="2"/>
  <c r="BG263" i="2"/>
  <c r="BE263" i="2"/>
  <c r="T263" i="2"/>
  <c r="R263" i="2"/>
  <c r="P263" i="2"/>
  <c r="BI258" i="2"/>
  <c r="BH258" i="2"/>
  <c r="BG258" i="2"/>
  <c r="BE258" i="2"/>
  <c r="T258" i="2"/>
  <c r="R258" i="2"/>
  <c r="P258" i="2"/>
  <c r="BI252" i="2"/>
  <c r="BH252" i="2"/>
  <c r="BG252" i="2"/>
  <c r="BE252" i="2"/>
  <c r="T252" i="2"/>
  <c r="R252" i="2"/>
  <c r="P252" i="2"/>
  <c r="BI246" i="2"/>
  <c r="BH246" i="2"/>
  <c r="BG246" i="2"/>
  <c r="BE246" i="2"/>
  <c r="T246" i="2"/>
  <c r="R246" i="2"/>
  <c r="P246" i="2"/>
  <c r="BI245" i="2"/>
  <c r="BH245" i="2"/>
  <c r="BG245" i="2"/>
  <c r="BE245" i="2"/>
  <c r="T245" i="2"/>
  <c r="R245" i="2"/>
  <c r="P245" i="2"/>
  <c r="BI244" i="2"/>
  <c r="BH244" i="2"/>
  <c r="BG244" i="2"/>
  <c r="BE244" i="2"/>
  <c r="T244" i="2"/>
  <c r="R244" i="2"/>
  <c r="P244" i="2"/>
  <c r="BI243" i="2"/>
  <c r="BH243" i="2"/>
  <c r="BG243" i="2"/>
  <c r="BE243" i="2"/>
  <c r="T243" i="2"/>
  <c r="R243" i="2"/>
  <c r="P243" i="2"/>
  <c r="BI237" i="2"/>
  <c r="BH237" i="2"/>
  <c r="BG237" i="2"/>
  <c r="BE237" i="2"/>
  <c r="T237" i="2"/>
  <c r="R237" i="2"/>
  <c r="P237" i="2"/>
  <c r="BI233" i="2"/>
  <c r="BH233" i="2"/>
  <c r="BG233" i="2"/>
  <c r="BE233" i="2"/>
  <c r="T233" i="2"/>
  <c r="R233" i="2"/>
  <c r="P233" i="2"/>
  <c r="BI230" i="2"/>
  <c r="BH230" i="2"/>
  <c r="BG230" i="2"/>
  <c r="BE230" i="2"/>
  <c r="T230" i="2"/>
  <c r="R230" i="2"/>
  <c r="P230" i="2"/>
  <c r="BI229" i="2"/>
  <c r="BH229" i="2"/>
  <c r="BG229" i="2"/>
  <c r="BE229" i="2"/>
  <c r="T229" i="2"/>
  <c r="R229" i="2"/>
  <c r="P229" i="2"/>
  <c r="BI225" i="2"/>
  <c r="BH225" i="2"/>
  <c r="BG225" i="2"/>
  <c r="BE225" i="2"/>
  <c r="T225" i="2"/>
  <c r="R225" i="2"/>
  <c r="P225" i="2"/>
  <c r="BI218" i="2"/>
  <c r="BH218" i="2"/>
  <c r="BG218" i="2"/>
  <c r="BE218" i="2"/>
  <c r="T218" i="2"/>
  <c r="R218" i="2"/>
  <c r="P218" i="2"/>
  <c r="BI215" i="2"/>
  <c r="BH215" i="2"/>
  <c r="BG215" i="2"/>
  <c r="BE215" i="2"/>
  <c r="T215" i="2"/>
  <c r="R215" i="2"/>
  <c r="P215" i="2"/>
  <c r="BI211" i="2"/>
  <c r="BH211" i="2"/>
  <c r="BG211" i="2"/>
  <c r="BE211" i="2"/>
  <c r="T211" i="2"/>
  <c r="R211" i="2"/>
  <c r="P211" i="2"/>
  <c r="BI210" i="2"/>
  <c r="BH210" i="2"/>
  <c r="BG210" i="2"/>
  <c r="BE210" i="2"/>
  <c r="T210" i="2"/>
  <c r="R210" i="2"/>
  <c r="P210" i="2"/>
  <c r="BI209" i="2"/>
  <c r="BH209" i="2"/>
  <c r="BG209" i="2"/>
  <c r="BE209" i="2"/>
  <c r="T209" i="2"/>
  <c r="R209" i="2"/>
  <c r="P209" i="2"/>
  <c r="BI206" i="2"/>
  <c r="BH206" i="2"/>
  <c r="BG206" i="2"/>
  <c r="BE206" i="2"/>
  <c r="T206" i="2"/>
  <c r="R206" i="2"/>
  <c r="P206" i="2"/>
  <c r="BI201" i="2"/>
  <c r="BH201" i="2"/>
  <c r="BG201" i="2"/>
  <c r="BE201" i="2"/>
  <c r="T201" i="2"/>
  <c r="R201" i="2"/>
  <c r="P201" i="2"/>
  <c r="BI198" i="2"/>
  <c r="BH198" i="2"/>
  <c r="BG198" i="2"/>
  <c r="BE198" i="2"/>
  <c r="T198" i="2"/>
  <c r="R198" i="2"/>
  <c r="P198" i="2"/>
  <c r="BI193" i="2"/>
  <c r="BH193" i="2"/>
  <c r="BG193" i="2"/>
  <c r="BE193" i="2"/>
  <c r="T193" i="2"/>
  <c r="R193" i="2"/>
  <c r="P193" i="2"/>
  <c r="BI184" i="2"/>
  <c r="BH184" i="2"/>
  <c r="BG184" i="2"/>
  <c r="BE184" i="2"/>
  <c r="T184" i="2"/>
  <c r="R184" i="2"/>
  <c r="P184" i="2"/>
  <c r="BI181" i="2"/>
  <c r="BH181" i="2"/>
  <c r="BG181" i="2"/>
  <c r="BE181" i="2"/>
  <c r="T181" i="2"/>
  <c r="R181" i="2"/>
  <c r="P181" i="2"/>
  <c r="BI177" i="2"/>
  <c r="BH177" i="2"/>
  <c r="BG177" i="2"/>
  <c r="BE177" i="2"/>
  <c r="T177" i="2"/>
  <c r="R177" i="2"/>
  <c r="P177" i="2"/>
  <c r="BI173" i="2"/>
  <c r="BH173" i="2"/>
  <c r="BG173" i="2"/>
  <c r="BE173" i="2"/>
  <c r="T173" i="2"/>
  <c r="R173" i="2"/>
  <c r="P173" i="2"/>
  <c r="BI160" i="2"/>
  <c r="BH160" i="2"/>
  <c r="BG160" i="2"/>
  <c r="BE160" i="2"/>
  <c r="T160" i="2"/>
  <c r="R160" i="2"/>
  <c r="P160" i="2"/>
  <c r="BI157" i="2"/>
  <c r="BH157" i="2"/>
  <c r="BG157" i="2"/>
  <c r="BE157" i="2"/>
  <c r="T157" i="2"/>
  <c r="R157" i="2"/>
  <c r="P157" i="2"/>
  <c r="BI153" i="2"/>
  <c r="BH153" i="2"/>
  <c r="BG153" i="2"/>
  <c r="BE153" i="2"/>
  <c r="T153" i="2"/>
  <c r="R153" i="2"/>
  <c r="P153" i="2"/>
  <c r="BI149" i="2"/>
  <c r="BH149" i="2"/>
  <c r="BG149" i="2"/>
  <c r="BE149" i="2"/>
  <c r="T149" i="2"/>
  <c r="R149" i="2"/>
  <c r="P149" i="2"/>
  <c r="BI145" i="2"/>
  <c r="BH145" i="2"/>
  <c r="BG145" i="2"/>
  <c r="BE145" i="2"/>
  <c r="T145" i="2"/>
  <c r="R145" i="2"/>
  <c r="P145" i="2"/>
  <c r="J98" i="2"/>
  <c r="J138" i="2"/>
  <c r="J137" i="2"/>
  <c r="F137" i="2"/>
  <c r="F135" i="2"/>
  <c r="E133" i="2"/>
  <c r="J92" i="2"/>
  <c r="J91" i="2"/>
  <c r="F91" i="2"/>
  <c r="F89" i="2"/>
  <c r="E87" i="2"/>
  <c r="J18" i="2"/>
  <c r="E18" i="2"/>
  <c r="F138" i="2" s="1"/>
  <c r="J17" i="2"/>
  <c r="J12" i="2"/>
  <c r="J135" i="2" s="1"/>
  <c r="E7" i="2"/>
  <c r="E131" i="2"/>
  <c r="L90" i="1"/>
  <c r="AM90" i="1"/>
  <c r="AM89" i="1"/>
  <c r="L89" i="1"/>
  <c r="AM87" i="1"/>
  <c r="L87" i="1"/>
  <c r="L85" i="1"/>
  <c r="L84" i="1"/>
  <c r="BK133" i="7"/>
  <c r="J133" i="7"/>
  <c r="BK131" i="7"/>
  <c r="J131" i="7"/>
  <c r="BK129" i="7"/>
  <c r="J129" i="7"/>
  <c r="BK127" i="7"/>
  <c r="J127" i="7"/>
  <c r="BK125" i="7"/>
  <c r="J125" i="7"/>
  <c r="BK373" i="6"/>
  <c r="BK372" i="6"/>
  <c r="BK369" i="6"/>
  <c r="BK366" i="6"/>
  <c r="J362" i="6"/>
  <c r="BK359" i="6"/>
  <c r="BK356" i="6"/>
  <c r="BK355" i="6"/>
  <c r="BK354" i="6"/>
  <c r="BK353" i="6"/>
  <c r="BK352" i="6"/>
  <c r="BK351" i="6"/>
  <c r="BK350" i="6"/>
  <c r="BK349" i="6"/>
  <c r="BK348" i="6"/>
  <c r="J347" i="6"/>
  <c r="J346" i="6"/>
  <c r="BK345" i="6"/>
  <c r="BK344" i="6"/>
  <c r="J342" i="6"/>
  <c r="J341" i="6"/>
  <c r="J339" i="6"/>
  <c r="J336" i="6"/>
  <c r="BK333" i="6"/>
  <c r="BK330" i="6"/>
  <c r="J328" i="6"/>
  <c r="J327" i="6"/>
  <c r="BK324" i="6"/>
  <c r="J323" i="6"/>
  <c r="BK320" i="6"/>
  <c r="BK319" i="6"/>
  <c r="BK318" i="6"/>
  <c r="BK311" i="6"/>
  <c r="J308" i="6"/>
  <c r="BK307" i="6"/>
  <c r="J304" i="6"/>
  <c r="J301" i="6"/>
  <c r="J293" i="6"/>
  <c r="J290" i="6"/>
  <c r="J287" i="6"/>
  <c r="BK284" i="6"/>
  <c r="BK281" i="6"/>
  <c r="BK278" i="6"/>
  <c r="J275" i="6"/>
  <c r="J272" i="6"/>
  <c r="J269" i="6"/>
  <c r="J266" i="6"/>
  <c r="J263" i="6"/>
  <c r="J260" i="6"/>
  <c r="BK257" i="6"/>
  <c r="BK254" i="6"/>
  <c r="J253" i="6"/>
  <c r="J252" i="6"/>
  <c r="J249" i="6"/>
  <c r="J246" i="6"/>
  <c r="J243" i="6"/>
  <c r="BK240" i="6"/>
  <c r="BK237" i="6"/>
  <c r="BK236" i="6"/>
  <c r="J235" i="6"/>
  <c r="J232" i="6"/>
  <c r="J231" i="6"/>
  <c r="J230" i="6"/>
  <c r="BK227" i="6"/>
  <c r="J224" i="6"/>
  <c r="BK221" i="6"/>
  <c r="BK218" i="6"/>
  <c r="BK215" i="6"/>
  <c r="J212" i="6"/>
  <c r="J209" i="6"/>
  <c r="BK206" i="6"/>
  <c r="BK200" i="6"/>
  <c r="J197" i="6"/>
  <c r="J194" i="6"/>
  <c r="J191" i="6"/>
  <c r="J188" i="6"/>
  <c r="J185" i="6"/>
  <c r="J182" i="6"/>
  <c r="BK179" i="6"/>
  <c r="J178" i="6"/>
  <c r="BK176" i="6"/>
  <c r="J173" i="6"/>
  <c r="J170" i="6"/>
  <c r="J167" i="6"/>
  <c r="BK164" i="6"/>
  <c r="BK161" i="6"/>
  <c r="BK158" i="6"/>
  <c r="BK155" i="6"/>
  <c r="J154" i="6"/>
  <c r="BK151" i="6"/>
  <c r="J148" i="6"/>
  <c r="BK145" i="6"/>
  <c r="BK140" i="6"/>
  <c r="J137" i="6"/>
  <c r="J134" i="6"/>
  <c r="BK133" i="6"/>
  <c r="BK130" i="6"/>
  <c r="BK129" i="6"/>
  <c r="J176" i="5"/>
  <c r="BK173" i="5"/>
  <c r="BK171" i="5"/>
  <c r="BK168" i="5"/>
  <c r="J167" i="5"/>
  <c r="BK166" i="5"/>
  <c r="J165" i="5"/>
  <c r="J164" i="5"/>
  <c r="BK163" i="5"/>
  <c r="J162" i="5"/>
  <c r="J161" i="5"/>
  <c r="J158" i="5"/>
  <c r="J147" i="5"/>
  <c r="J136" i="5"/>
  <c r="J125" i="5"/>
  <c r="BK124" i="5"/>
  <c r="BK202" i="4"/>
  <c r="BK200" i="4"/>
  <c r="J196" i="4"/>
  <c r="J192" i="4"/>
  <c r="BK188" i="4"/>
  <c r="BK184" i="4"/>
  <c r="J180" i="4"/>
  <c r="BK178" i="4"/>
  <c r="BK177" i="4"/>
  <c r="BK176" i="4"/>
  <c r="BK175" i="4"/>
  <c r="BK174" i="4"/>
  <c r="BK163" i="4"/>
  <c r="J161" i="4"/>
  <c r="BK160" i="4"/>
  <c r="BK159" i="4"/>
  <c r="BK158" i="4"/>
  <c r="J134" i="4"/>
  <c r="J132" i="4"/>
  <c r="BK129" i="4"/>
  <c r="BK128" i="4"/>
  <c r="J127" i="4"/>
  <c r="BK126" i="4"/>
  <c r="J125" i="4"/>
  <c r="J251" i="3"/>
  <c r="BK249" i="3"/>
  <c r="BK248" i="3"/>
  <c r="J245" i="3"/>
  <c r="J244" i="3"/>
  <c r="J242" i="3"/>
  <c r="BK241" i="3"/>
  <c r="J240" i="3"/>
  <c r="BK239" i="3"/>
  <c r="J238" i="3"/>
  <c r="BK237" i="3"/>
  <c r="J236" i="3"/>
  <c r="J235" i="3"/>
  <c r="J232" i="3"/>
  <c r="BK231" i="3"/>
  <c r="BK230" i="3"/>
  <c r="J229" i="3"/>
  <c r="BK228" i="3"/>
  <c r="J227" i="3"/>
  <c r="BK226" i="3"/>
  <c r="J224" i="3"/>
  <c r="J221" i="3"/>
  <c r="J218" i="3"/>
  <c r="BK217" i="3"/>
  <c r="J217" i="3"/>
  <c r="J216" i="3"/>
  <c r="J215" i="3"/>
  <c r="BK214" i="3"/>
  <c r="J213" i="3"/>
  <c r="BK210" i="3"/>
  <c r="BK207" i="3"/>
  <c r="BK206" i="3"/>
  <c r="J205" i="3"/>
  <c r="J201" i="3"/>
  <c r="J197" i="3"/>
  <c r="J194" i="3"/>
  <c r="J192" i="3"/>
  <c r="J189" i="3"/>
  <c r="J185" i="3"/>
  <c r="BK182" i="3"/>
  <c r="BK181" i="3"/>
  <c r="BK180" i="3"/>
  <c r="BK179" i="3"/>
  <c r="J175" i="3"/>
  <c r="J165" i="3"/>
  <c r="J155" i="3"/>
  <c r="J145" i="3"/>
  <c r="BK135" i="3"/>
  <c r="BK131" i="3"/>
  <c r="BK125" i="3"/>
  <c r="BK993" i="2"/>
  <c r="J993" i="2"/>
  <c r="BK992" i="2"/>
  <c r="J992" i="2"/>
  <c r="BK987" i="2"/>
  <c r="J987" i="2"/>
  <c r="J985" i="2"/>
  <c r="BK982" i="2"/>
  <c r="BK980" i="2"/>
  <c r="BK977" i="2"/>
  <c r="J974" i="2"/>
  <c r="BK971" i="2"/>
  <c r="J957" i="2"/>
  <c r="J950" i="2"/>
  <c r="BK945" i="2"/>
  <c r="BK943" i="2"/>
  <c r="J940" i="2"/>
  <c r="BK906" i="2"/>
  <c r="BK872" i="2"/>
  <c r="J870" i="2"/>
  <c r="J866" i="2"/>
  <c r="J831" i="2"/>
  <c r="BK828" i="2"/>
  <c r="J825" i="2"/>
  <c r="J814" i="2"/>
  <c r="BK811" i="2"/>
  <c r="BK807" i="2"/>
  <c r="J794" i="2"/>
  <c r="J790" i="2"/>
  <c r="BK777" i="2"/>
  <c r="J771" i="2"/>
  <c r="BK758" i="2"/>
  <c r="BK756" i="2"/>
  <c r="BK752" i="2"/>
  <c r="J741" i="2"/>
  <c r="BK738" i="2"/>
  <c r="BK734" i="2"/>
  <c r="J731" i="2"/>
  <c r="J727" i="2"/>
  <c r="BK716" i="2"/>
  <c r="BK714" i="2"/>
  <c r="J710" i="2"/>
  <c r="BK707" i="2"/>
  <c r="J703" i="2"/>
  <c r="J699" i="2"/>
  <c r="BK695" i="2"/>
  <c r="J693" i="2"/>
  <c r="J692" i="2"/>
  <c r="J691" i="2"/>
  <c r="J690" i="2"/>
  <c r="J687" i="2"/>
  <c r="J686" i="2"/>
  <c r="BK685" i="2"/>
  <c r="J684" i="2"/>
  <c r="J683" i="2"/>
  <c r="BK682" i="2"/>
  <c r="BK681" i="2"/>
  <c r="BK680" i="2"/>
  <c r="BK679" i="2"/>
  <c r="BK678" i="2"/>
  <c r="BK677" i="2"/>
  <c r="J673" i="2"/>
  <c r="BK669" i="2"/>
  <c r="J668" i="2"/>
  <c r="J667" i="2"/>
  <c r="J665" i="2"/>
  <c r="BK663" i="2"/>
  <c r="BK658" i="2"/>
  <c r="J657" i="2"/>
  <c r="J656" i="2"/>
  <c r="BK655" i="2"/>
  <c r="BK653" i="2"/>
  <c r="BK652" i="2"/>
  <c r="J651" i="2"/>
  <c r="J650" i="2"/>
  <c r="J649" i="2"/>
  <c r="BK647" i="2"/>
  <c r="BK645" i="2"/>
  <c r="J644" i="2"/>
  <c r="J643" i="2"/>
  <c r="BK642" i="2"/>
  <c r="BK641" i="2"/>
  <c r="J635" i="2"/>
  <c r="BK632" i="2"/>
  <c r="J620" i="2"/>
  <c r="BK616" i="2"/>
  <c r="J610" i="2"/>
  <c r="J605" i="2"/>
  <c r="J603" i="2"/>
  <c r="J593" i="2"/>
  <c r="J583" i="2"/>
  <c r="BK581" i="2"/>
  <c r="BK580" i="2"/>
  <c r="BK579" i="2"/>
  <c r="J572" i="2"/>
  <c r="J562" i="2"/>
  <c r="BK550" i="2"/>
  <c r="J550" i="2"/>
  <c r="J538" i="2"/>
  <c r="BK532" i="2"/>
  <c r="BK522" i="2"/>
  <c r="BK492" i="2"/>
  <c r="BK474" i="2"/>
  <c r="J454" i="2"/>
  <c r="BK452" i="2"/>
  <c r="BK445" i="2"/>
  <c r="J439" i="2"/>
  <c r="BK429" i="2"/>
  <c r="J424" i="2"/>
  <c r="J419" i="2"/>
  <c r="BK415" i="2"/>
  <c r="J415" i="2"/>
  <c r="BK414" i="2"/>
  <c r="BK409" i="2"/>
  <c r="BK405" i="2"/>
  <c r="BK401" i="2"/>
  <c r="J397" i="2"/>
  <c r="J396" i="2"/>
  <c r="BK393" i="2"/>
  <c r="BK389" i="2"/>
  <c r="J379" i="2"/>
  <c r="BK377" i="2"/>
  <c r="J373" i="2"/>
  <c r="J370" i="2"/>
  <c r="J365" i="2"/>
  <c r="BK360" i="2"/>
  <c r="BK354" i="2"/>
  <c r="J352" i="2"/>
  <c r="J349" i="2"/>
  <c r="BK339" i="2"/>
  <c r="BK329" i="2"/>
  <c r="J326" i="2"/>
  <c r="BK316" i="2"/>
  <c r="J305" i="2"/>
  <c r="BK300" i="2"/>
  <c r="J300" i="2"/>
  <c r="BK297" i="2"/>
  <c r="J297" i="2"/>
  <c r="BK293" i="2"/>
  <c r="J293" i="2"/>
  <c r="BK290" i="2"/>
  <c r="J290" i="2"/>
  <c r="BK287" i="2"/>
  <c r="J287" i="2"/>
  <c r="BK285" i="2"/>
  <c r="J285" i="2"/>
  <c r="BK284" i="2"/>
  <c r="J284" i="2"/>
  <c r="BK283" i="2"/>
  <c r="J283" i="2"/>
  <c r="BK278" i="2"/>
  <c r="J278" i="2"/>
  <c r="BK273" i="2"/>
  <c r="J273" i="2"/>
  <c r="BK269" i="2"/>
  <c r="J269" i="2"/>
  <c r="BK263" i="2"/>
  <c r="J263" i="2"/>
  <c r="BK258" i="2"/>
  <c r="J258" i="2"/>
  <c r="BK252" i="2"/>
  <c r="J252" i="2"/>
  <c r="BK246" i="2"/>
  <c r="J246" i="2"/>
  <c r="BK245" i="2"/>
  <c r="J245" i="2"/>
  <c r="BK244" i="2"/>
  <c r="BK243" i="2"/>
  <c r="BK237" i="2"/>
  <c r="J233" i="2"/>
  <c r="BK230" i="2"/>
  <c r="J229" i="2"/>
  <c r="J225" i="2"/>
  <c r="BK218" i="2"/>
  <c r="BK215" i="2"/>
  <c r="BK211" i="2"/>
  <c r="J210" i="2"/>
  <c r="BK209" i="2"/>
  <c r="BK206" i="2"/>
  <c r="BK201" i="2"/>
  <c r="J198" i="2"/>
  <c r="J193" i="2"/>
  <c r="BK181" i="2"/>
  <c r="J181" i="2"/>
  <c r="J177" i="2"/>
  <c r="BK173" i="2"/>
  <c r="BK160" i="2"/>
  <c r="J157" i="2"/>
  <c r="J153" i="2"/>
  <c r="J149" i="2"/>
  <c r="J145" i="2"/>
  <c r="AS94" i="1"/>
  <c r="J373" i="6"/>
  <c r="J372" i="6"/>
  <c r="J369" i="6"/>
  <c r="J366" i="6"/>
  <c r="BK362" i="6"/>
  <c r="J359" i="6"/>
  <c r="J356" i="6"/>
  <c r="J355" i="6"/>
  <c r="J354" i="6"/>
  <c r="J353" i="6"/>
  <c r="J352" i="6"/>
  <c r="J351" i="6"/>
  <c r="J350" i="6"/>
  <c r="J349" i="6"/>
  <c r="J348" i="6"/>
  <c r="BK347" i="6"/>
  <c r="BK346" i="6"/>
  <c r="J345" i="6"/>
  <c r="J344" i="6"/>
  <c r="BK342" i="6"/>
  <c r="BK341" i="6"/>
  <c r="BK339" i="6"/>
  <c r="BK336" i="6"/>
  <c r="J333" i="6"/>
  <c r="J330" i="6"/>
  <c r="BK328" i="6"/>
  <c r="BK327" i="6"/>
  <c r="J324" i="6"/>
  <c r="BK323" i="6"/>
  <c r="J320" i="6"/>
  <c r="J319" i="6"/>
  <c r="J318" i="6"/>
  <c r="J311" i="6"/>
  <c r="BK308" i="6"/>
  <c r="J307" i="6"/>
  <c r="BK304" i="6"/>
  <c r="BK301" i="6"/>
  <c r="BK293" i="6"/>
  <c r="BK290" i="6"/>
  <c r="BK287" i="6"/>
  <c r="J284" i="6"/>
  <c r="J281" i="6"/>
  <c r="J278" i="6"/>
  <c r="BK275" i="6"/>
  <c r="BK272" i="6"/>
  <c r="BK269" i="6"/>
  <c r="BK266" i="6"/>
  <c r="BK263" i="6"/>
  <c r="BK260" i="6"/>
  <c r="J257" i="6"/>
  <c r="J254" i="6"/>
  <c r="BK253" i="6"/>
  <c r="BK252" i="6"/>
  <c r="BK249" i="6"/>
  <c r="BK246" i="6"/>
  <c r="BK243" i="6"/>
  <c r="J240" i="6"/>
  <c r="J237" i="6"/>
  <c r="J236" i="6"/>
  <c r="BK235" i="6"/>
  <c r="BK232" i="6"/>
  <c r="BK231" i="6"/>
  <c r="BK230" i="6"/>
  <c r="J227" i="6"/>
  <c r="BK224" i="6"/>
  <c r="J221" i="6"/>
  <c r="J218" i="6"/>
  <c r="J215" i="6"/>
  <c r="BK212" i="6"/>
  <c r="BK209" i="6"/>
  <c r="J206" i="6"/>
  <c r="BK203" i="6"/>
  <c r="J203" i="6"/>
  <c r="J200" i="6"/>
  <c r="BK197" i="6"/>
  <c r="BK194" i="6"/>
  <c r="BK191" i="6"/>
  <c r="BK188" i="6"/>
  <c r="BK185" i="6"/>
  <c r="BK182" i="6"/>
  <c r="J179" i="6"/>
  <c r="BK178" i="6"/>
  <c r="J176" i="6"/>
  <c r="BK173" i="6"/>
  <c r="BK170" i="6"/>
  <c r="BK167" i="6"/>
  <c r="J164" i="6"/>
  <c r="J161" i="6"/>
  <c r="J158" i="6"/>
  <c r="J155" i="6"/>
  <c r="BK154" i="6"/>
  <c r="J151" i="6"/>
  <c r="BK148" i="6"/>
  <c r="J145" i="6"/>
  <c r="J140" i="6"/>
  <c r="BK137" i="6"/>
  <c r="BK134" i="6"/>
  <c r="J133" i="6"/>
  <c r="J130" i="6"/>
  <c r="J129" i="6"/>
  <c r="BK176" i="5"/>
  <c r="J173" i="5"/>
  <c r="J171" i="5"/>
  <c r="J168" i="5"/>
  <c r="BK167" i="5"/>
  <c r="J166" i="5"/>
  <c r="BK165" i="5"/>
  <c r="BK164" i="5"/>
  <c r="J163" i="5"/>
  <c r="BK162" i="5"/>
  <c r="BK161" i="5"/>
  <c r="BK158" i="5"/>
  <c r="BK147" i="5"/>
  <c r="BK136" i="5"/>
  <c r="BK125" i="5"/>
  <c r="J124" i="5"/>
  <c r="J202" i="4"/>
  <c r="J200" i="4"/>
  <c r="BK196" i="4"/>
  <c r="BK192" i="4"/>
  <c r="J188" i="4"/>
  <c r="J184" i="4"/>
  <c r="BK180" i="4"/>
  <c r="J178" i="4"/>
  <c r="J177" i="4"/>
  <c r="J176" i="4"/>
  <c r="J175" i="4"/>
  <c r="J174" i="4"/>
  <c r="BK173" i="4"/>
  <c r="J173" i="4"/>
  <c r="J163" i="4"/>
  <c r="BK161" i="4"/>
  <c r="J160" i="4"/>
  <c r="J159" i="4"/>
  <c r="J158" i="4"/>
  <c r="BK134" i="4"/>
  <c r="BK132" i="4"/>
  <c r="J129" i="4"/>
  <c r="J128" i="4"/>
  <c r="BK127" i="4"/>
  <c r="J126" i="4"/>
  <c r="BK125" i="4"/>
  <c r="BK251" i="3"/>
  <c r="J249" i="3"/>
  <c r="J248" i="3"/>
  <c r="BK245" i="3"/>
  <c r="BK244" i="3"/>
  <c r="BK242" i="3"/>
  <c r="J241" i="3"/>
  <c r="BK240" i="3"/>
  <c r="J239" i="3"/>
  <c r="BK238" i="3"/>
  <c r="J237" i="3"/>
  <c r="BK236" i="3"/>
  <c r="BK235" i="3"/>
  <c r="BK232" i="3"/>
  <c r="J231" i="3"/>
  <c r="J230" i="3"/>
  <c r="BK229" i="3"/>
  <c r="J228" i="3"/>
  <c r="BK227" i="3"/>
  <c r="J226" i="3"/>
  <c r="BK224" i="3"/>
  <c r="BK221" i="3"/>
  <c r="BK218" i="3"/>
  <c r="BK216" i="3"/>
  <c r="BK215" i="3"/>
  <c r="J214" i="3"/>
  <c r="BK213" i="3"/>
  <c r="J210" i="3"/>
  <c r="J207" i="3"/>
  <c r="J206" i="3"/>
  <c r="BK205" i="3"/>
  <c r="BK201" i="3"/>
  <c r="BK197" i="3"/>
  <c r="BK194" i="3"/>
  <c r="BK192" i="3"/>
  <c r="BK189" i="3"/>
  <c r="BK185" i="3"/>
  <c r="J182" i="3"/>
  <c r="J181" i="3"/>
  <c r="J180" i="3"/>
  <c r="J179" i="3"/>
  <c r="BK175" i="3"/>
  <c r="BK165" i="3"/>
  <c r="BK155" i="3"/>
  <c r="BK145" i="3"/>
  <c r="J135" i="3"/>
  <c r="J131" i="3"/>
  <c r="J125" i="3"/>
  <c r="BK985" i="2"/>
  <c r="J982" i="2"/>
  <c r="J980" i="2"/>
  <c r="J977" i="2"/>
  <c r="BK974" i="2"/>
  <c r="J971" i="2"/>
  <c r="BK957" i="2"/>
  <c r="BK950" i="2"/>
  <c r="J945" i="2"/>
  <c r="J943" i="2"/>
  <c r="BK940" i="2"/>
  <c r="J906" i="2"/>
  <c r="J872" i="2"/>
  <c r="BK870" i="2"/>
  <c r="BK866" i="2"/>
  <c r="BK831" i="2"/>
  <c r="J828" i="2"/>
  <c r="BK825" i="2"/>
  <c r="BK814" i="2"/>
  <c r="J811" i="2"/>
  <c r="J807" i="2"/>
  <c r="BK794" i="2"/>
  <c r="BK790" i="2"/>
  <c r="J777" i="2"/>
  <c r="BK771" i="2"/>
  <c r="J758" i="2"/>
  <c r="J756" i="2"/>
  <c r="J752" i="2"/>
  <c r="BK741" i="2"/>
  <c r="J738" i="2"/>
  <c r="J734" i="2"/>
  <c r="BK731" i="2"/>
  <c r="BK727" i="2"/>
  <c r="J716" i="2"/>
  <c r="J714" i="2"/>
  <c r="BK710" i="2"/>
  <c r="BK708" i="2"/>
  <c r="J708" i="2"/>
  <c r="J707" i="2"/>
  <c r="BK703" i="2"/>
  <c r="BK699" i="2"/>
  <c r="J695" i="2"/>
  <c r="BK693" i="2"/>
  <c r="BK692" i="2"/>
  <c r="BK691" i="2"/>
  <c r="BK690" i="2"/>
  <c r="BK687" i="2"/>
  <c r="BK686" i="2"/>
  <c r="J685" i="2"/>
  <c r="BK684" i="2"/>
  <c r="BK683" i="2"/>
  <c r="J682" i="2"/>
  <c r="J681" i="2"/>
  <c r="J680" i="2"/>
  <c r="J679" i="2"/>
  <c r="J678" i="2"/>
  <c r="J677" i="2"/>
  <c r="BK673" i="2"/>
  <c r="J669" i="2"/>
  <c r="BK668" i="2"/>
  <c r="BK667" i="2"/>
  <c r="BK665" i="2"/>
  <c r="BK664" i="2"/>
  <c r="J664" i="2"/>
  <c r="J663" i="2"/>
  <c r="J658" i="2"/>
  <c r="BK657" i="2"/>
  <c r="BK656" i="2"/>
  <c r="J655" i="2"/>
  <c r="BK654" i="2"/>
  <c r="J654" i="2"/>
  <c r="J653" i="2"/>
  <c r="J652" i="2"/>
  <c r="BK651" i="2"/>
  <c r="BK650" i="2"/>
  <c r="BK649" i="2"/>
  <c r="J647" i="2"/>
  <c r="J645" i="2"/>
  <c r="BK644" i="2"/>
  <c r="BK643" i="2"/>
  <c r="J642" i="2"/>
  <c r="J641" i="2"/>
  <c r="BK638" i="2"/>
  <c r="J638" i="2"/>
  <c r="BK635" i="2"/>
  <c r="J632" i="2"/>
  <c r="BK620" i="2"/>
  <c r="J616" i="2"/>
  <c r="BK610" i="2"/>
  <c r="BK605" i="2"/>
  <c r="BK603" i="2"/>
  <c r="BK593" i="2"/>
  <c r="BK583" i="2"/>
  <c r="J581" i="2"/>
  <c r="J580" i="2"/>
  <c r="J579" i="2"/>
  <c r="BK574" i="2"/>
  <c r="J574" i="2"/>
  <c r="BK572" i="2"/>
  <c r="BK562" i="2"/>
  <c r="BK538" i="2"/>
  <c r="J532" i="2"/>
  <c r="J522" i="2"/>
  <c r="BK515" i="2"/>
  <c r="J515" i="2"/>
  <c r="J492" i="2"/>
  <c r="J474" i="2"/>
  <c r="BK454" i="2"/>
  <c r="J452" i="2"/>
  <c r="J445" i="2"/>
  <c r="BK439" i="2"/>
  <c r="BK434" i="2"/>
  <c r="J434" i="2"/>
  <c r="J429" i="2"/>
  <c r="BK424" i="2"/>
  <c r="BK419" i="2"/>
  <c r="J414" i="2"/>
  <c r="J409" i="2"/>
  <c r="J405" i="2"/>
  <c r="J401" i="2"/>
  <c r="BK397" i="2"/>
  <c r="BK396" i="2"/>
  <c r="J393" i="2"/>
  <c r="J389" i="2"/>
  <c r="BK379" i="2"/>
  <c r="J377" i="2"/>
  <c r="BK373" i="2"/>
  <c r="BK370" i="2"/>
  <c r="BK365" i="2"/>
  <c r="J360" i="2"/>
  <c r="J354" i="2"/>
  <c r="BK352" i="2"/>
  <c r="BK349" i="2"/>
  <c r="J339" i="2"/>
  <c r="J329" i="2"/>
  <c r="BK326" i="2"/>
  <c r="J316" i="2"/>
  <c r="BK305" i="2"/>
  <c r="J244" i="2"/>
  <c r="J243" i="2"/>
  <c r="J237" i="2"/>
  <c r="BK233" i="2"/>
  <c r="J230" i="2"/>
  <c r="BK229" i="2"/>
  <c r="BK225" i="2"/>
  <c r="J218" i="2"/>
  <c r="J215" i="2"/>
  <c r="J211" i="2"/>
  <c r="BK210" i="2"/>
  <c r="J209" i="2"/>
  <c r="J206" i="2"/>
  <c r="J201" i="2"/>
  <c r="BK198" i="2"/>
  <c r="BK193" i="2"/>
  <c r="BK184" i="2"/>
  <c r="J184" i="2"/>
  <c r="BK177" i="2"/>
  <c r="J173" i="2"/>
  <c r="J160" i="2"/>
  <c r="BK157" i="2"/>
  <c r="BK153" i="2"/>
  <c r="BK149" i="2"/>
  <c r="BK145" i="2"/>
  <c r="P123" i="7" l="1"/>
  <c r="P122" i="7" s="1"/>
  <c r="AU100" i="1" s="1"/>
  <c r="T123" i="7"/>
  <c r="T122" i="7" s="1"/>
  <c r="R123" i="7"/>
  <c r="R122" i="7" s="1"/>
  <c r="BK144" i="2"/>
  <c r="R144" i="2"/>
  <c r="T144" i="2"/>
  <c r="BK172" i="2"/>
  <c r="J172" i="2"/>
  <c r="J100" i="2"/>
  <c r="P172" i="2"/>
  <c r="P142" i="2" s="1"/>
  <c r="R172" i="2"/>
  <c r="P180" i="2"/>
  <c r="T180" i="2"/>
  <c r="P236" i="2"/>
  <c r="T236" i="2"/>
  <c r="P282" i="2"/>
  <c r="T282" i="2"/>
  <c r="P299" i="2"/>
  <c r="T299" i="2"/>
  <c r="BK359" i="2"/>
  <c r="J359" i="2" s="1"/>
  <c r="J108" i="2" s="1"/>
  <c r="R359" i="2"/>
  <c r="BK378" i="2"/>
  <c r="J378" i="2" s="1"/>
  <c r="J109" i="2" s="1"/>
  <c r="T378" i="2"/>
  <c r="P453" i="2"/>
  <c r="R453" i="2"/>
  <c r="BK573" i="2"/>
  <c r="J573" i="2" s="1"/>
  <c r="J111" i="2" s="1"/>
  <c r="R573" i="2"/>
  <c r="T573" i="2"/>
  <c r="R582" i="2"/>
  <c r="T582" i="2"/>
  <c r="P604" i="2"/>
  <c r="T604" i="2"/>
  <c r="P694" i="2"/>
  <c r="T694" i="2"/>
  <c r="P715" i="2"/>
  <c r="T715" i="2"/>
  <c r="P757" i="2"/>
  <c r="T757" i="2"/>
  <c r="P871" i="2"/>
  <c r="T871" i="2"/>
  <c r="R944" i="2"/>
  <c r="T944" i="2"/>
  <c r="P956" i="2"/>
  <c r="T956" i="2"/>
  <c r="P991" i="2"/>
  <c r="P990" i="2" s="1"/>
  <c r="T991" i="2"/>
  <c r="T990" i="2" s="1"/>
  <c r="BK124" i="3"/>
  <c r="J124" i="3" s="1"/>
  <c r="J98" i="3" s="1"/>
  <c r="R124" i="3"/>
  <c r="P193" i="3"/>
  <c r="T193" i="3"/>
  <c r="P225" i="3"/>
  <c r="P123" i="3" s="1"/>
  <c r="P122" i="3" s="1"/>
  <c r="AU96" i="1" s="1"/>
  <c r="T225" i="3"/>
  <c r="P243" i="3"/>
  <c r="T243" i="3"/>
  <c r="P124" i="4"/>
  <c r="T124" i="4"/>
  <c r="P133" i="4"/>
  <c r="T133" i="4"/>
  <c r="P162" i="4"/>
  <c r="T162" i="4"/>
  <c r="P179" i="4"/>
  <c r="T179" i="4"/>
  <c r="BK123" i="5"/>
  <c r="BK122" i="5" s="1"/>
  <c r="J122" i="5" s="1"/>
  <c r="J97" i="5" s="1"/>
  <c r="T123" i="5"/>
  <c r="T122" i="5"/>
  <c r="BK172" i="5"/>
  <c r="J172" i="5" s="1"/>
  <c r="J101" i="5" s="1"/>
  <c r="T172" i="5"/>
  <c r="BK128" i="6"/>
  <c r="J128" i="6" s="1"/>
  <c r="J98" i="6" s="1"/>
  <c r="BK144" i="6"/>
  <c r="R144" i="6"/>
  <c r="P144" i="2"/>
  <c r="T172" i="2"/>
  <c r="BK180" i="2"/>
  <c r="J180" i="2" s="1"/>
  <c r="J101" i="2" s="1"/>
  <c r="R180" i="2"/>
  <c r="BK236" i="2"/>
  <c r="J236" i="2" s="1"/>
  <c r="J102" i="2" s="1"/>
  <c r="R236" i="2"/>
  <c r="BK282" i="2"/>
  <c r="J282" i="2" s="1"/>
  <c r="J103" i="2" s="1"/>
  <c r="R282" i="2"/>
  <c r="BK299" i="2"/>
  <c r="J299" i="2" s="1"/>
  <c r="J106" i="2" s="1"/>
  <c r="R299" i="2"/>
  <c r="P359" i="2"/>
  <c r="T359" i="2"/>
  <c r="P378" i="2"/>
  <c r="R378" i="2"/>
  <c r="BK453" i="2"/>
  <c r="J453" i="2" s="1"/>
  <c r="J110" i="2" s="1"/>
  <c r="T453" i="2"/>
  <c r="P573" i="2"/>
  <c r="BK582" i="2"/>
  <c r="J582" i="2" s="1"/>
  <c r="J112" i="2" s="1"/>
  <c r="P582" i="2"/>
  <c r="BK604" i="2"/>
  <c r="J604" i="2" s="1"/>
  <c r="J113" i="2" s="1"/>
  <c r="R604" i="2"/>
  <c r="BK694" i="2"/>
  <c r="J694" i="2"/>
  <c r="J114" i="2"/>
  <c r="R694" i="2"/>
  <c r="BK715" i="2"/>
  <c r="J715" i="2" s="1"/>
  <c r="J115" i="2" s="1"/>
  <c r="R715" i="2"/>
  <c r="BK757" i="2"/>
  <c r="J757" i="2" s="1"/>
  <c r="J116" i="2" s="1"/>
  <c r="R757" i="2"/>
  <c r="BK871" i="2"/>
  <c r="J871" i="2"/>
  <c r="J117" i="2"/>
  <c r="R871" i="2"/>
  <c r="BK944" i="2"/>
  <c r="J944" i="2" s="1"/>
  <c r="J118" i="2" s="1"/>
  <c r="P944" i="2"/>
  <c r="BK956" i="2"/>
  <c r="J956" i="2" s="1"/>
  <c r="J119" i="2" s="1"/>
  <c r="R956" i="2"/>
  <c r="BK991" i="2"/>
  <c r="J991" i="2" s="1"/>
  <c r="J121" i="2" s="1"/>
  <c r="R991" i="2"/>
  <c r="R990" i="2" s="1"/>
  <c r="P124" i="3"/>
  <c r="T124" i="3"/>
  <c r="T123" i="3" s="1"/>
  <c r="T122" i="3" s="1"/>
  <c r="BK193" i="3"/>
  <c r="J193" i="3" s="1"/>
  <c r="J99" i="3" s="1"/>
  <c r="R193" i="3"/>
  <c r="BK225" i="3"/>
  <c r="J225" i="3" s="1"/>
  <c r="J100" i="3" s="1"/>
  <c r="R225" i="3"/>
  <c r="BK243" i="3"/>
  <c r="J243" i="3" s="1"/>
  <c r="J101" i="3" s="1"/>
  <c r="R243" i="3"/>
  <c r="BK124" i="4"/>
  <c r="R124" i="4"/>
  <c r="BK133" i="4"/>
  <c r="J133" i="4" s="1"/>
  <c r="J99" i="4" s="1"/>
  <c r="R133" i="4"/>
  <c r="BK162" i="4"/>
  <c r="J162" i="4" s="1"/>
  <c r="J100" i="4" s="1"/>
  <c r="R162" i="4"/>
  <c r="BK179" i="4"/>
  <c r="J179" i="4" s="1"/>
  <c r="J101" i="4" s="1"/>
  <c r="R179" i="4"/>
  <c r="P123" i="5"/>
  <c r="P122" i="5" s="1"/>
  <c r="R123" i="5"/>
  <c r="R122" i="5" s="1"/>
  <c r="P172" i="5"/>
  <c r="R172" i="5"/>
  <c r="P128" i="6"/>
  <c r="P127" i="6" s="1"/>
  <c r="R128" i="6"/>
  <c r="R127" i="6" s="1"/>
  <c r="T128" i="6"/>
  <c r="T127" i="6" s="1"/>
  <c r="P144" i="6"/>
  <c r="T144" i="6"/>
  <c r="BK340" i="6"/>
  <c r="J340" i="6" s="1"/>
  <c r="J101" i="6" s="1"/>
  <c r="P340" i="6"/>
  <c r="R340" i="6"/>
  <c r="T340" i="6"/>
  <c r="BK358" i="6"/>
  <c r="J358" i="6" s="1"/>
  <c r="J103" i="6" s="1"/>
  <c r="P358" i="6"/>
  <c r="R358" i="6"/>
  <c r="T358" i="6"/>
  <c r="BK365" i="6"/>
  <c r="J365" i="6" s="1"/>
  <c r="J104" i="6" s="1"/>
  <c r="P365" i="6"/>
  <c r="R365" i="6"/>
  <c r="T365" i="6"/>
  <c r="BK371" i="6"/>
  <c r="J371" i="6" s="1"/>
  <c r="J106" i="6" s="1"/>
  <c r="P371" i="6"/>
  <c r="P370" i="6" s="1"/>
  <c r="R371" i="6"/>
  <c r="R370" i="6" s="1"/>
  <c r="T371" i="6"/>
  <c r="T370" i="6"/>
  <c r="BF149" i="2"/>
  <c r="BF157" i="2"/>
  <c r="BF173" i="2"/>
  <c r="BF184" i="2"/>
  <c r="BF198" i="2"/>
  <c r="BF201" i="2"/>
  <c r="BF210" i="2"/>
  <c r="BF211" i="2"/>
  <c r="BF215" i="2"/>
  <c r="BF229" i="2"/>
  <c r="BF237" i="2"/>
  <c r="BF300" i="2"/>
  <c r="BF305" i="2"/>
  <c r="BF326" i="2"/>
  <c r="BF329" i="2"/>
  <c r="BF339" i="2"/>
  <c r="BF349" i="2"/>
  <c r="BF360" i="2"/>
  <c r="BF373" i="2"/>
  <c r="BF377" i="2"/>
  <c r="BF379" i="2"/>
  <c r="BF389" i="2"/>
  <c r="BF397" i="2"/>
  <c r="BF405" i="2"/>
  <c r="BF414" i="2"/>
  <c r="BF419" i="2"/>
  <c r="BF424" i="2"/>
  <c r="BF429" i="2"/>
  <c r="BF434" i="2"/>
  <c r="BF439" i="2"/>
  <c r="BF452" i="2"/>
  <c r="BF454" i="2"/>
  <c r="BF515" i="2"/>
  <c r="BF522" i="2"/>
  <c r="BF532" i="2"/>
  <c r="BF572" i="2"/>
  <c r="BF574" i="2"/>
  <c r="BF579" i="2"/>
  <c r="BF581" i="2"/>
  <c r="BF603" i="2"/>
  <c r="BF616" i="2"/>
  <c r="BF620" i="2"/>
  <c r="BF632" i="2"/>
  <c r="BF635" i="2"/>
  <c r="BF638" i="2"/>
  <c r="BF643" i="2"/>
  <c r="BF644" i="2"/>
  <c r="BF647" i="2"/>
  <c r="BF651" i="2"/>
  <c r="BF654" i="2"/>
  <c r="BF655" i="2"/>
  <c r="BF656" i="2"/>
  <c r="BF657" i="2"/>
  <c r="BF658" i="2"/>
  <c r="BF663" i="2"/>
  <c r="BF664" i="2"/>
  <c r="BF668" i="2"/>
  <c r="BF678" i="2"/>
  <c r="BF681" i="2"/>
  <c r="BF682" i="2"/>
  <c r="BF684" i="2"/>
  <c r="BF687" i="2"/>
  <c r="BF690" i="2"/>
  <c r="BF692" i="2"/>
  <c r="BF703" i="2"/>
  <c r="BF707" i="2"/>
  <c r="BF710" i="2"/>
  <c r="BF714" i="2"/>
  <c r="BF731" i="2"/>
  <c r="BF738" i="2"/>
  <c r="BF741" i="2"/>
  <c r="BF752" i="2"/>
  <c r="BF758" i="2"/>
  <c r="BF771" i="2"/>
  <c r="BF794" i="2"/>
  <c r="BF807" i="2"/>
  <c r="BF825" i="2"/>
  <c r="BF870" i="2"/>
  <c r="BF945" i="2"/>
  <c r="BF950" i="2"/>
  <c r="BF957" i="2"/>
  <c r="BF971" i="2"/>
  <c r="BF974" i="2"/>
  <c r="BF977" i="2"/>
  <c r="BF980" i="2"/>
  <c r="BF982" i="2"/>
  <c r="E85" i="3"/>
  <c r="J89" i="3"/>
  <c r="F119" i="3"/>
  <c r="BF125" i="3"/>
  <c r="BF131" i="3"/>
  <c r="BF179" i="3"/>
  <c r="BF180" i="3"/>
  <c r="BF192" i="3"/>
  <c r="BF205" i="3"/>
  <c r="BF206" i="3"/>
  <c r="BF207" i="3"/>
  <c r="BF213" i="3"/>
  <c r="BF214" i="3"/>
  <c r="BF218" i="3"/>
  <c r="BF227" i="3"/>
  <c r="BF229" i="3"/>
  <c r="BF230" i="3"/>
  <c r="BF238" i="3"/>
  <c r="BF240" i="3"/>
  <c r="BF241" i="3"/>
  <c r="BF242" i="3"/>
  <c r="BF245" i="3"/>
  <c r="BF248" i="3"/>
  <c r="BF251" i="3"/>
  <c r="F92" i="4"/>
  <c r="BF125" i="4"/>
  <c r="BF127" i="4"/>
  <c r="BF128" i="4"/>
  <c r="BF134" i="4"/>
  <c r="BF158" i="4"/>
  <c r="BF173" i="4"/>
  <c r="BF175" i="4"/>
  <c r="BF176" i="4"/>
  <c r="BF177" i="4"/>
  <c r="BF178" i="4"/>
  <c r="BF180" i="4"/>
  <c r="BF192" i="4"/>
  <c r="J89" i="5"/>
  <c r="F92" i="5"/>
  <c r="E111" i="5"/>
  <c r="BF158" i="5"/>
  <c r="BF162" i="5"/>
  <c r="BF167" i="5"/>
  <c r="BF168" i="5"/>
  <c r="E85" i="6"/>
  <c r="J120" i="6"/>
  <c r="F123" i="6"/>
  <c r="BF129" i="6"/>
  <c r="BF130" i="6"/>
  <c r="BF134" i="6"/>
  <c r="BF140" i="6"/>
  <c r="BF145" i="6"/>
  <c r="BF148" i="6"/>
  <c r="BF154" i="6"/>
  <c r="BF155" i="6"/>
  <c r="BF158" i="6"/>
  <c r="BF161" i="6"/>
  <c r="BF164" i="6"/>
  <c r="BF173" i="6"/>
  <c r="BF178" i="6"/>
  <c r="BF182" i="6"/>
  <c r="BF185" i="6"/>
  <c r="BF188" i="6"/>
  <c r="BF197" i="6"/>
  <c r="BF203" i="6"/>
  <c r="BF209" i="6"/>
  <c r="BF212" i="6"/>
  <c r="BF215" i="6"/>
  <c r="BF224" i="6"/>
  <c r="BF235" i="6"/>
  <c r="BF236" i="6"/>
  <c r="BF237" i="6"/>
  <c r="BF252" i="6"/>
  <c r="BF253" i="6"/>
  <c r="BF254" i="6"/>
  <c r="BF275" i="6"/>
  <c r="BF278" i="6"/>
  <c r="BF281" i="6"/>
  <c r="BF290" i="6"/>
  <c r="BF308" i="6"/>
  <c r="BF311" i="6"/>
  <c r="BF318" i="6"/>
  <c r="BF319" i="6"/>
  <c r="BF323" i="6"/>
  <c r="BF328" i="6"/>
  <c r="BF333" i="6"/>
  <c r="BF341" i="6"/>
  <c r="BF342" i="6"/>
  <c r="BF344" i="6"/>
  <c r="BF346" i="6"/>
  <c r="BF347" i="6"/>
  <c r="BF348" i="6"/>
  <c r="BF349" i="6"/>
  <c r="BF350" i="6"/>
  <c r="BF351" i="6"/>
  <c r="BF352" i="6"/>
  <c r="BF353" i="6"/>
  <c r="BF354" i="6"/>
  <c r="BF355" i="6"/>
  <c r="BF356" i="6"/>
  <c r="BF369" i="6"/>
  <c r="BF372" i="6"/>
  <c r="E85" i="2"/>
  <c r="J89" i="2"/>
  <c r="F92" i="2"/>
  <c r="BF145" i="2"/>
  <c r="BF153" i="2"/>
  <c r="BF160" i="2"/>
  <c r="BF177" i="2"/>
  <c r="BF181" i="2"/>
  <c r="BF193" i="2"/>
  <c r="BF206" i="2"/>
  <c r="BF209" i="2"/>
  <c r="BF218" i="2"/>
  <c r="BF225" i="2"/>
  <c r="BF230" i="2"/>
  <c r="BF233" i="2"/>
  <c r="BF243" i="2"/>
  <c r="BF244" i="2"/>
  <c r="BF245" i="2"/>
  <c r="BF246" i="2"/>
  <c r="BF252" i="2"/>
  <c r="BF258" i="2"/>
  <c r="BF263" i="2"/>
  <c r="BF269" i="2"/>
  <c r="BF273" i="2"/>
  <c r="BF278" i="2"/>
  <c r="BF283" i="2"/>
  <c r="BF284" i="2"/>
  <c r="BF285" i="2"/>
  <c r="BF287" i="2"/>
  <c r="BF290" i="2"/>
  <c r="BF293" i="2"/>
  <c r="BF297" i="2"/>
  <c r="BF316" i="2"/>
  <c r="BF352" i="2"/>
  <c r="BF354" i="2"/>
  <c r="BF365" i="2"/>
  <c r="BF370" i="2"/>
  <c r="BF393" i="2"/>
  <c r="BF396" i="2"/>
  <c r="BF401" i="2"/>
  <c r="BF409" i="2"/>
  <c r="BF415" i="2"/>
  <c r="BF445" i="2"/>
  <c r="BF474" i="2"/>
  <c r="BF492" i="2"/>
  <c r="BF538" i="2"/>
  <c r="BF550" i="2"/>
  <c r="BF562" i="2"/>
  <c r="BF580" i="2"/>
  <c r="BF583" i="2"/>
  <c r="BF593" i="2"/>
  <c r="BF605" i="2"/>
  <c r="BF610" i="2"/>
  <c r="BF641" i="2"/>
  <c r="BF642" i="2"/>
  <c r="BF645" i="2"/>
  <c r="BF649" i="2"/>
  <c r="BF650" i="2"/>
  <c r="BF652" i="2"/>
  <c r="BF653" i="2"/>
  <c r="BF665" i="2"/>
  <c r="BF667" i="2"/>
  <c r="BF669" i="2"/>
  <c r="BF673" i="2"/>
  <c r="BF677" i="2"/>
  <c r="BF679" i="2"/>
  <c r="BF680" i="2"/>
  <c r="BF683" i="2"/>
  <c r="BF685" i="2"/>
  <c r="BF686" i="2"/>
  <c r="BF691" i="2"/>
  <c r="BF693" i="2"/>
  <c r="BF695" i="2"/>
  <c r="BF699" i="2"/>
  <c r="BF708" i="2"/>
  <c r="BF716" i="2"/>
  <c r="BF727" i="2"/>
  <c r="BF734" i="2"/>
  <c r="BF756" i="2"/>
  <c r="BF777" i="2"/>
  <c r="BF790" i="2"/>
  <c r="BF811" i="2"/>
  <c r="BF814" i="2"/>
  <c r="BF828" i="2"/>
  <c r="BF831" i="2"/>
  <c r="BF866" i="2"/>
  <c r="BF872" i="2"/>
  <c r="BF906" i="2"/>
  <c r="BF940" i="2"/>
  <c r="BF943" i="2"/>
  <c r="BF985" i="2"/>
  <c r="BF987" i="2"/>
  <c r="BF992" i="2"/>
  <c r="BF993" i="2"/>
  <c r="BK296" i="2"/>
  <c r="J296" i="2"/>
  <c r="J104" i="2" s="1"/>
  <c r="BK353" i="2"/>
  <c r="J353" i="2" s="1"/>
  <c r="J107" i="2" s="1"/>
  <c r="BF135" i="3"/>
  <c r="BF145" i="3"/>
  <c r="BF155" i="3"/>
  <c r="BF165" i="3"/>
  <c r="BF175" i="3"/>
  <c r="BF181" i="3"/>
  <c r="BF182" i="3"/>
  <c r="BF185" i="3"/>
  <c r="BF189" i="3"/>
  <c r="BF194" i="3"/>
  <c r="BF197" i="3"/>
  <c r="BF201" i="3"/>
  <c r="BF210" i="3"/>
  <c r="BF215" i="3"/>
  <c r="BF216" i="3"/>
  <c r="BF217" i="3"/>
  <c r="BF221" i="3"/>
  <c r="BF224" i="3"/>
  <c r="BF226" i="3"/>
  <c r="BF228" i="3"/>
  <c r="BF231" i="3"/>
  <c r="BF232" i="3"/>
  <c r="BF235" i="3"/>
  <c r="BF236" i="3"/>
  <c r="BF237" i="3"/>
  <c r="BF239" i="3"/>
  <c r="BF244" i="3"/>
  <c r="BF249" i="3"/>
  <c r="BK250" i="3"/>
  <c r="J250" i="3" s="1"/>
  <c r="J102" i="3" s="1"/>
  <c r="E85" i="4"/>
  <c r="J89" i="4"/>
  <c r="BF126" i="4"/>
  <c r="BF129" i="4"/>
  <c r="BF132" i="4"/>
  <c r="BF159" i="4"/>
  <c r="BF160" i="4"/>
  <c r="BF161" i="4"/>
  <c r="BF163" i="4"/>
  <c r="BF174" i="4"/>
  <c r="BF184" i="4"/>
  <c r="BF188" i="4"/>
  <c r="BF196" i="4"/>
  <c r="BF200" i="4"/>
  <c r="BF202" i="4"/>
  <c r="BK201" i="4"/>
  <c r="J201" i="4" s="1"/>
  <c r="J102" i="4" s="1"/>
  <c r="BF124" i="5"/>
  <c r="BF125" i="5"/>
  <c r="BF136" i="5"/>
  <c r="BF147" i="5"/>
  <c r="BF161" i="5"/>
  <c r="BF163" i="5"/>
  <c r="BF164" i="5"/>
  <c r="BF165" i="5"/>
  <c r="BF166" i="5"/>
  <c r="BF171" i="5"/>
  <c r="BF173" i="5"/>
  <c r="BF176" i="5"/>
  <c r="BK170" i="5"/>
  <c r="J170" i="5" s="1"/>
  <c r="J100" i="5" s="1"/>
  <c r="BF133" i="6"/>
  <c r="BF137" i="6"/>
  <c r="BF151" i="6"/>
  <c r="BF167" i="6"/>
  <c r="BF170" i="6"/>
  <c r="BF176" i="6"/>
  <c r="BF179" i="6"/>
  <c r="BF191" i="6"/>
  <c r="BF194" i="6"/>
  <c r="BF200" i="6"/>
  <c r="BF206" i="6"/>
  <c r="BF218" i="6"/>
  <c r="BF221" i="6"/>
  <c r="BF227" i="6"/>
  <c r="BF230" i="6"/>
  <c r="BF231" i="6"/>
  <c r="BF232" i="6"/>
  <c r="BF240" i="6"/>
  <c r="BF243" i="6"/>
  <c r="BF246" i="6"/>
  <c r="BF249" i="6"/>
  <c r="BF257" i="6"/>
  <c r="BF260" i="6"/>
  <c r="BF263" i="6"/>
  <c r="BF266" i="6"/>
  <c r="BF269" i="6"/>
  <c r="BF272" i="6"/>
  <c r="BF284" i="6"/>
  <c r="BF287" i="6"/>
  <c r="BF293" i="6"/>
  <c r="BF301" i="6"/>
  <c r="BF304" i="6"/>
  <c r="BF307" i="6"/>
  <c r="BF320" i="6"/>
  <c r="BF324" i="6"/>
  <c r="BF327" i="6"/>
  <c r="BF330" i="6"/>
  <c r="BF336" i="6"/>
  <c r="BF339" i="6"/>
  <c r="BF345" i="6"/>
  <c r="BF359" i="6"/>
  <c r="BF362" i="6"/>
  <c r="BF366" i="6"/>
  <c r="BF373" i="6"/>
  <c r="E85" i="7"/>
  <c r="J89" i="7"/>
  <c r="F92" i="7"/>
  <c r="BF125" i="7"/>
  <c r="BF127" i="7"/>
  <c r="BF129" i="7"/>
  <c r="BF131" i="7"/>
  <c r="BF133" i="7"/>
  <c r="BK124" i="7"/>
  <c r="J124" i="7" s="1"/>
  <c r="J98" i="7" s="1"/>
  <c r="BK126" i="7"/>
  <c r="J126" i="7" s="1"/>
  <c r="J99" i="7" s="1"/>
  <c r="BK128" i="7"/>
  <c r="J128" i="7"/>
  <c r="J100" i="7" s="1"/>
  <c r="BK130" i="7"/>
  <c r="J130" i="7" s="1"/>
  <c r="J101" i="7" s="1"/>
  <c r="BK132" i="7"/>
  <c r="J132" i="7" s="1"/>
  <c r="J102" i="7" s="1"/>
  <c r="F33" i="2"/>
  <c r="AZ95" i="1" s="1"/>
  <c r="J33" i="3"/>
  <c r="AV96" i="1" s="1"/>
  <c r="F33" i="4"/>
  <c r="AZ97" i="1" s="1"/>
  <c r="F37" i="4"/>
  <c r="BD97" i="1" s="1"/>
  <c r="F36" i="5"/>
  <c r="BC98" i="1" s="1"/>
  <c r="F33" i="6"/>
  <c r="AZ99" i="1" s="1"/>
  <c r="F37" i="2"/>
  <c r="BD95" i="1" s="1"/>
  <c r="F35" i="3"/>
  <c r="BB96" i="1" s="1"/>
  <c r="F36" i="4"/>
  <c r="BC97" i="1" s="1"/>
  <c r="F33" i="5"/>
  <c r="AZ98" i="1" s="1"/>
  <c r="F37" i="5"/>
  <c r="BD98" i="1" s="1"/>
  <c r="F36" i="6"/>
  <c r="BC99" i="1" s="1"/>
  <c r="J33" i="7"/>
  <c r="AV100" i="1" s="1"/>
  <c r="F35" i="7"/>
  <c r="BB100" i="1" s="1"/>
  <c r="F37" i="7"/>
  <c r="BD100" i="1" s="1"/>
  <c r="F35" i="2"/>
  <c r="BB95" i="1" s="1"/>
  <c r="F36" i="2"/>
  <c r="BC95" i="1" s="1"/>
  <c r="F37" i="3"/>
  <c r="BD96" i="1" s="1"/>
  <c r="F35" i="4"/>
  <c r="BB97" i="1" s="1"/>
  <c r="J33" i="5"/>
  <c r="AV98" i="1" s="1"/>
  <c r="F35" i="6"/>
  <c r="BB99" i="1" s="1"/>
  <c r="F37" i="6"/>
  <c r="BD99" i="1" s="1"/>
  <c r="J33" i="2"/>
  <c r="AV95" i="1" s="1"/>
  <c r="F33" i="3"/>
  <c r="AZ96" i="1" s="1"/>
  <c r="F36" i="3"/>
  <c r="BC96" i="1" s="1"/>
  <c r="J33" i="4"/>
  <c r="AV97" i="1" s="1"/>
  <c r="F35" i="5"/>
  <c r="BB98" i="1" s="1"/>
  <c r="J33" i="6"/>
  <c r="AV99" i="1" s="1"/>
  <c r="F33" i="7"/>
  <c r="AZ100" i="1" s="1"/>
  <c r="F36" i="7"/>
  <c r="BC100" i="1" s="1"/>
  <c r="R357" i="6" l="1"/>
  <c r="P143" i="6"/>
  <c r="P126" i="6" s="1"/>
  <c r="AU99" i="1" s="1"/>
  <c r="P121" i="5"/>
  <c r="AU98" i="1"/>
  <c r="R123" i="4"/>
  <c r="R122" i="4"/>
  <c r="BK123" i="4"/>
  <c r="J123" i="4"/>
  <c r="J97" i="4" s="1"/>
  <c r="R298" i="2"/>
  <c r="R141" i="2" s="1"/>
  <c r="T121" i="5"/>
  <c r="T123" i="4"/>
  <c r="T122" i="4" s="1"/>
  <c r="P123" i="4"/>
  <c r="P122" i="4" s="1"/>
  <c r="AU97" i="1" s="1"/>
  <c r="T298" i="2"/>
  <c r="T357" i="6"/>
  <c r="P357" i="6"/>
  <c r="T143" i="6"/>
  <c r="T126" i="6" s="1"/>
  <c r="R121" i="5"/>
  <c r="R143" i="6"/>
  <c r="R126" i="6"/>
  <c r="BK143" i="6"/>
  <c r="J143" i="6" s="1"/>
  <c r="J99" i="6" s="1"/>
  <c r="R123" i="3"/>
  <c r="R122" i="3" s="1"/>
  <c r="P298" i="2"/>
  <c r="P141" i="2" s="1"/>
  <c r="AU95" i="1" s="1"/>
  <c r="T142" i="2"/>
  <c r="T141" i="2"/>
  <c r="R142" i="2"/>
  <c r="BK142" i="2"/>
  <c r="J144" i="2"/>
  <c r="J99" i="2" s="1"/>
  <c r="BK298" i="2"/>
  <c r="J298" i="2" s="1"/>
  <c r="J105" i="2" s="1"/>
  <c r="BK990" i="2"/>
  <c r="J990" i="2"/>
  <c r="J120" i="2" s="1"/>
  <c r="BK123" i="3"/>
  <c r="J123" i="3" s="1"/>
  <c r="J97" i="3" s="1"/>
  <c r="J124" i="4"/>
  <c r="J98" i="4"/>
  <c r="J123" i="5"/>
  <c r="J98" i="5"/>
  <c r="BK127" i="6"/>
  <c r="J127" i="6"/>
  <c r="J97" i="6" s="1"/>
  <c r="J144" i="6"/>
  <c r="J100" i="6" s="1"/>
  <c r="BK169" i="5"/>
  <c r="J169" i="5" s="1"/>
  <c r="J99" i="5" s="1"/>
  <c r="BK357" i="6"/>
  <c r="J357" i="6" s="1"/>
  <c r="J102" i="6" s="1"/>
  <c r="BK370" i="6"/>
  <c r="J370" i="6" s="1"/>
  <c r="J105" i="6" s="1"/>
  <c r="BK123" i="7"/>
  <c r="J123" i="7"/>
  <c r="J97" i="7" s="1"/>
  <c r="AZ94" i="1"/>
  <c r="W29" i="1" s="1"/>
  <c r="F34" i="2"/>
  <c r="BA95" i="1" s="1"/>
  <c r="J34" i="2"/>
  <c r="AW95" i="1" s="1"/>
  <c r="AT95" i="1" s="1"/>
  <c r="J34" i="6"/>
  <c r="AW99" i="1" s="1"/>
  <c r="AT99" i="1" s="1"/>
  <c r="BB94" i="1"/>
  <c r="AX94" i="1" s="1"/>
  <c r="BD94" i="1"/>
  <c r="W33" i="1" s="1"/>
  <c r="J34" i="3"/>
  <c r="AW96" i="1" s="1"/>
  <c r="AT96" i="1" s="1"/>
  <c r="F34" i="4"/>
  <c r="BA97" i="1"/>
  <c r="J34" i="5"/>
  <c r="AW98" i="1" s="1"/>
  <c r="AT98" i="1" s="1"/>
  <c r="F34" i="6"/>
  <c r="BA99" i="1" s="1"/>
  <c r="BC94" i="1"/>
  <c r="W32" i="1" s="1"/>
  <c r="F34" i="3"/>
  <c r="BA96" i="1" s="1"/>
  <c r="J34" i="4"/>
  <c r="AW97" i="1" s="1"/>
  <c r="AT97" i="1" s="1"/>
  <c r="F34" i="5"/>
  <c r="BA98" i="1"/>
  <c r="F34" i="7"/>
  <c r="BA100" i="1"/>
  <c r="J34" i="7"/>
  <c r="AW100" i="1"/>
  <c r="AT100" i="1" s="1"/>
  <c r="BK141" i="2" l="1"/>
  <c r="J141" i="2"/>
  <c r="J30" i="2" s="1"/>
  <c r="AG95" i="1" s="1"/>
  <c r="AN95" i="1" s="1"/>
  <c r="BK121" i="5"/>
  <c r="J121" i="5"/>
  <c r="J96" i="5" s="1"/>
  <c r="J142" i="2"/>
  <c r="J97" i="2"/>
  <c r="BK122" i="4"/>
  <c r="J122" i="4" s="1"/>
  <c r="J96" i="4" s="1"/>
  <c r="BK126" i="6"/>
  <c r="J126" i="6" s="1"/>
  <c r="J96" i="6" s="1"/>
  <c r="BK122" i="3"/>
  <c r="J122" i="3" s="1"/>
  <c r="J96" i="3" s="1"/>
  <c r="BK122" i="7"/>
  <c r="J122" i="7"/>
  <c r="J96" i="7"/>
  <c r="AU94" i="1"/>
  <c r="AV94" i="1"/>
  <c r="AK29" i="1" s="1"/>
  <c r="W31" i="1"/>
  <c r="AY94" i="1"/>
  <c r="BA94" i="1"/>
  <c r="AW94" i="1" s="1"/>
  <c r="AK30" i="1" s="1"/>
  <c r="J39" i="2" l="1"/>
  <c r="J96" i="2"/>
  <c r="W30" i="1"/>
  <c r="J30" i="3"/>
  <c r="AG96" i="1" s="1"/>
  <c r="AN96" i="1" s="1"/>
  <c r="J30" i="6"/>
  <c r="AG99" i="1" s="1"/>
  <c r="AN99" i="1" s="1"/>
  <c r="J30" i="4"/>
  <c r="AG97" i="1" s="1"/>
  <c r="AN97" i="1" s="1"/>
  <c r="J30" i="5"/>
  <c r="AG98" i="1" s="1"/>
  <c r="AN98" i="1" s="1"/>
  <c r="J30" i="7"/>
  <c r="AG100" i="1" s="1"/>
  <c r="AN100" i="1" s="1"/>
  <c r="AT94" i="1"/>
  <c r="J39" i="4" l="1"/>
  <c r="J39" i="3"/>
  <c r="J39" i="5"/>
  <c r="J39" i="6"/>
  <c r="J39" i="7"/>
  <c r="AG94" i="1"/>
  <c r="AK26" i="1"/>
  <c r="AK35" i="1" s="1"/>
  <c r="AN94" i="1" l="1"/>
</calcChain>
</file>

<file path=xl/sharedStrings.xml><?xml version="1.0" encoding="utf-8"?>
<sst xmlns="http://schemas.openxmlformats.org/spreadsheetml/2006/main" count="15358" uniqueCount="1928">
  <si>
    <t>Export Komplet</t>
  </si>
  <si>
    <t/>
  </si>
  <si>
    <t>2.0</t>
  </si>
  <si>
    <t>ZAMOK</t>
  </si>
  <si>
    <t>False</t>
  </si>
  <si>
    <t>{b640cf58-468f-42c8-acb9-ddfd99c589ba}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</si>
  <si>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</si>
  <si>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</si>
  <si>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</si>
  <si>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</si>
  <si>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</si>
  <si>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</si>
  <si>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</si>
  <si>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</si>
  <si>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2020-008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</si>
  <si>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</si>
  <si>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</si>
  <si>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objektu č.p.6 v obci Malšovice</t>
  </si>
  <si>
    <t>KSO:</t>
  </si>
  <si>
    <t>CC-CZ:</t>
  </si>
  <si>
    <t>Místo:</t>
  </si>
  <si>
    <t>Malšovice budova č.p. 6</t>
  </si>
  <si>
    <t>Datum:</t>
  </si>
  <si>
    <t>12. 1. 2021</t>
  </si>
  <si>
    <t>Zadavatel:</t>
  </si>
  <si>
    <t>IČ:</t>
  </si>
  <si>
    <t>00261548</t>
  </si>
  <si>
    <t>Obec Malšovice</t>
  </si>
  <si>
    <t>DIČ:</t>
  </si>
  <si>
    <t>Uchazeč:</t>
  </si>
  <si>
    <t>Vyplň údaj</t>
  </si>
  <si>
    <t>Projektant:</t>
  </si>
  <si>
    <t>40213803</t>
  </si>
  <si>
    <t>Ing. Demuth, Děčín I</t>
  </si>
  <si>
    <t>True</t>
  </si>
  <si>
    <t>Zpracovatel:</t>
  </si>
  <si>
    <t>11461527</t>
  </si>
  <si>
    <t>Josef Beran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</si>
  <si>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</si>
  <si>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</si>
  <si>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</si>
  <si>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</si>
  <si>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</si>
  <si>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</si>
  <si>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</si>
  <si>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</si>
  <si>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</si>
  <si>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</si>
  <si>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</si>
  <si>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</si>
  <si>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</si>
  <si>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</si>
  <si>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</si>
  <si>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</si>
  <si>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</si>
  <si>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</si>
  <si>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</si>
  <si>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</si>
  <si>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</si>
  <si>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</si>
  <si>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</si>
  <si>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</si>
  <si>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</si>
  <si>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</si>
  <si>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</si>
  <si>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</si>
  <si>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</si>
  <si>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</si>
  <si>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</si>
  <si>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</si>
  <si>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</si>
  <si>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</si>
  <si>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</si>
  <si>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</si>
  <si>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</si>
  <si>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</si>
  <si>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</si>
  <si>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</si>
  <si>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</si>
  <si>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</si>
  <si>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</si>
  <si>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</si>
  <si>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</si>
  <si>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</si>
  <si>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</si>
  <si>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Stavební část</t>
  </si>
  <si>
    <t>STA</t>
  </si>
  <si>
    <t>1</t>
  </si>
  <si>
    <t>{9cf4faa4-918d-4676-a1d1-fc8f6038ee4b}</t>
  </si>
  <si>
    <t>02</t>
  </si>
  <si>
    <t>Zdravotechnika</t>
  </si>
  <si>
    <t>{2321471a-745c-4cc2-bc23-d1fc9a6d8528}</t>
  </si>
  <si>
    <t>03</t>
  </si>
  <si>
    <t>Ústřední vytápění</t>
  </si>
  <si>
    <t>{950b9964-d8b9-430a-958f-6fc74d91dbb7}</t>
  </si>
  <si>
    <t>04</t>
  </si>
  <si>
    <t>Plynoinstalace</t>
  </si>
  <si>
    <t>{b8a8a0ae-923f-42eb-9706-f79fb5685cc1}</t>
  </si>
  <si>
    <t>05</t>
  </si>
  <si>
    <t>Elektroinstalace</t>
  </si>
  <si>
    <t>{88f607a7-e880-49db-8d74-3083be571838}</t>
  </si>
  <si>
    <t>06</t>
  </si>
  <si>
    <t>Vedlejší rozpočtové náklady</t>
  </si>
  <si>
    <t>{c307de68-76be-480b-b018-64621df3939c}</t>
  </si>
  <si>
    <t>KRYCÍ LIST SOUPISU PRACÍ</t>
  </si>
  <si>
    <t>Objekt:</t>
  </si>
  <si>
    <t>01 - Stavební část</t>
  </si>
  <si>
    <t>Ing. Demuth, Děčín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</si>
  <si>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</si>
  <si>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</si>
  <si>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</si>
  <si>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</si>
  <si>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</si>
  <si>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</si>
  <si>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</si>
  <si>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3 - Svislé a kompletní konstrukce</t>
  </si>
  <si>
    <t xml:space="preserve">    4 - Vodorovné konstrukce</t>
  </si>
  <si>
    <t xml:space="preserve">    6 - Úpravy povrchů, podlahy a osazování výplní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</si>
  <si>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</si>
  <si>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</si>
  <si>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</si>
  <si>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</si>
  <si>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</si>
  <si>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</si>
  <si>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</si>
  <si>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</si>
  <si>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</si>
  <si>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</si>
  <si>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765 - Krytina skládaná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</si>
  <si>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</si>
  <si>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</si>
  <si>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</si>
  <si>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</si>
  <si>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</si>
  <si>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</si>
  <si>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</si>
  <si>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M - Práce a dodávky M</t>
  </si>
  <si>
    <t xml:space="preserve">    22-M - Montáže technologických zařízení pro dopravní stavby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</si>
  <si>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</si>
  <si>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</si>
  <si>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</si>
  <si>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</si>
  <si>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</si>
  <si>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</si>
  <si>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</si>
  <si>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</si>
  <si>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</si>
  <si>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</si>
  <si>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</si>
  <si>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</si>
  <si>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</si>
  <si>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</si>
  <si>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</si>
  <si>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</si>
  <si>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</si>
  <si>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3</t>
  </si>
  <si>
    <t>Svislé a kompletní konstrukce</t>
  </si>
  <si>
    <t>K</t>
  </si>
  <si>
    <t>311272031</t>
  </si>
  <si>
    <t>Zdivo z pórobetonových tvárnic hladkých přes P2 do P4 přes 450 do 600 kg/m3 na tenkovrstvou maltu tl 200 mm</t>
  </si>
  <si>
    <t>m2</t>
  </si>
  <si>
    <t>4</t>
  </si>
  <si>
    <t>2</t>
  </si>
  <si>
    <t>1490322108</t>
  </si>
  <si>
    <t>VV</t>
  </si>
  <si>
    <t>"Dozdívka v místnosti č. 320"</t>
  </si>
  <si>
    <t>0,90*2,5</t>
  </si>
  <si>
    <t>Součet</t>
  </si>
  <si>
    <t>317234410</t>
  </si>
  <si>
    <t>Vyzdívka mezi nosníky z cihel pálených na MC</t>
  </si>
  <si>
    <t>m3</t>
  </si>
  <si>
    <t>-1538972465</t>
  </si>
  <si>
    <t>"Překlady nad okny m.č. 309 + 305"</t>
  </si>
  <si>
    <t>0,30*1,8*0,50*2</t>
  </si>
  <si>
    <t>317941121</t>
  </si>
  <si>
    <t>Osazování ocelových válcovaných nosníků na zdivu I, IE, U, UE nebo L do č 12</t>
  </si>
  <si>
    <t>t</t>
  </si>
  <si>
    <t>1648288817</t>
  </si>
  <si>
    <t>"Překlady nad okna m.č. 309 + 305"</t>
  </si>
  <si>
    <t>((5,94*1,80)*2)/1000*2</t>
  </si>
  <si>
    <t>M</t>
  </si>
  <si>
    <t>13010710</t>
  </si>
  <si>
    <t>ocel profilová IPN 80 jakost 11 375</t>
  </si>
  <si>
    <t>8</t>
  </si>
  <si>
    <t>2010187442</t>
  </si>
  <si>
    <t>0,043*1,15</t>
  </si>
  <si>
    <t>5</t>
  </si>
  <si>
    <t>346272256</t>
  </si>
  <si>
    <t>Přizdívka z pórobetonových tvárnic tl 150 mm</t>
  </si>
  <si>
    <t>-2114721157</t>
  </si>
  <si>
    <t>"Přizdívka na JV štítu-výška není předmětem PD, předpoklad stanoven na 2,5 m výšky"</t>
  </si>
  <si>
    <t>(4,56+0,15+4,72)*2,5</t>
  </si>
  <si>
    <t>"Odpočet nepřistívaných ploch"</t>
  </si>
  <si>
    <t>-0,45*2,5*3</t>
  </si>
  <si>
    <t>-1,5*1,2*2</t>
  </si>
  <si>
    <t>"Přizdívka na SZ štítu-výška není předmětem PD, předpoklad stanoven na 2,5 m výšky"</t>
  </si>
  <si>
    <t>(5,61+0,15+0,90+0,15+4,28)*2,5</t>
  </si>
  <si>
    <t>"Odpočet nepřizdívaných ploch"</t>
  </si>
  <si>
    <t>-0,60*1,97</t>
  </si>
  <si>
    <t>Vodorovné konstrukce</t>
  </si>
  <si>
    <t>6</t>
  </si>
  <si>
    <t>413941123</t>
  </si>
  <si>
    <t>Osazování ocelových válcovaných nosníků stropů I, IE, U, UE nebo L do č. 22</t>
  </si>
  <si>
    <t>1184061823</t>
  </si>
  <si>
    <t>"Profil U č. 14"</t>
  </si>
  <si>
    <t>14,80*((0,25+4,04+0,15+2,93+0,15+2,38+0,15+1,27+0,15+3,34+0,10+2,23+0,15+4,56+0,15+4,58+0,25)*2)*1,15/1000</t>
  </si>
  <si>
    <t>7</t>
  </si>
  <si>
    <t>13010914</t>
  </si>
  <si>
    <t>ocel profilová UE 140 jakost 11 375</t>
  </si>
  <si>
    <t>1651335726</t>
  </si>
  <si>
    <t>0,913*1,15</t>
  </si>
  <si>
    <t>Úpravy povrchů, podlahy a osazování výplní</t>
  </si>
  <si>
    <t>612311131</t>
  </si>
  <si>
    <t>Potažení vnitřních stěn vápenným štukem tloušťky do 3 mm</t>
  </si>
  <si>
    <t>-392461043</t>
  </si>
  <si>
    <t>39,768+2,25</t>
  </si>
  <si>
    <t>9</t>
  </si>
  <si>
    <t>622142001</t>
  </si>
  <si>
    <t>Potažení vnějších stěn sklovláknitým pletivem vtlačeným do tenkovrstvé hmoty</t>
  </si>
  <si>
    <t>-491718551</t>
  </si>
  <si>
    <t>"Dozdívky a přizdívky"</t>
  </si>
  <si>
    <t>"Štít na půdě"</t>
  </si>
  <si>
    <t>(0,60+4,72+0,15+4,56+0,60)*((10,40-5,92)/2)</t>
  </si>
  <si>
    <t>"Obklad přesahu střechy na JV štítu"</t>
  </si>
  <si>
    <t>0,20*6,5*2</t>
  </si>
  <si>
    <t>10</t>
  </si>
  <si>
    <t>622211201</t>
  </si>
  <si>
    <t>Montáž druhé vrstvy kontaktního zateplení z polystyrenových desek celkové tloušťky do 200 mm</t>
  </si>
  <si>
    <t>898344212</t>
  </si>
  <si>
    <t>11</t>
  </si>
  <si>
    <t>28375938</t>
  </si>
  <si>
    <t>deska EPS 70 fasádní λ=0,039 tl 100mm</t>
  </si>
  <si>
    <t>-283555987</t>
  </si>
  <si>
    <t>22,629*1,10</t>
  </si>
  <si>
    <t>12</t>
  </si>
  <si>
    <t>622252001</t>
  </si>
  <si>
    <t>Montáž profilů kontaktního zateplení připevněných mechanicky</t>
  </si>
  <si>
    <t>m</t>
  </si>
  <si>
    <t>-2128717202</t>
  </si>
  <si>
    <t>(0,60+4,72+0,15+4,56+0,60)</t>
  </si>
  <si>
    <t>-0,60</t>
  </si>
  <si>
    <t>13</t>
  </si>
  <si>
    <t>59051666</t>
  </si>
  <si>
    <t>profil zakládací Al tl 0,7mm pro ETICS pro izolant tl 110mm</t>
  </si>
  <si>
    <t>-100750541</t>
  </si>
  <si>
    <t>10,03*1,10</t>
  </si>
  <si>
    <t>14</t>
  </si>
  <si>
    <t>59051440</t>
  </si>
  <si>
    <t>spojka plastová zakládacích profilů zateplovacích systémů dl 30mm</t>
  </si>
  <si>
    <t>kus</t>
  </si>
  <si>
    <t>1761120444</t>
  </si>
  <si>
    <t>59051451</t>
  </si>
  <si>
    <t>podložka distanční pod zakládací lištu 3mm</t>
  </si>
  <si>
    <t>725402534</t>
  </si>
  <si>
    <t>16</t>
  </si>
  <si>
    <t>622252002</t>
  </si>
  <si>
    <t>Montáž profilů kontaktního zateplení lepených</t>
  </si>
  <si>
    <t>2119684829</t>
  </si>
  <si>
    <t>(10,4-5,29)*2</t>
  </si>
  <si>
    <t>(2+0,8+2)</t>
  </si>
  <si>
    <t>17</t>
  </si>
  <si>
    <t>63127416</t>
  </si>
  <si>
    <t>profil rohový PVC 23x23mm s výztužnou tkaninou š 100mm pro ETICS</t>
  </si>
  <si>
    <t>-1211719279</t>
  </si>
  <si>
    <t>15,02*1,10</t>
  </si>
  <si>
    <t>18</t>
  </si>
  <si>
    <t>622531011</t>
  </si>
  <si>
    <t>Tenkovrstvá silikonová zrnitá omítka tl. 1,5 mm včetně penetrace vnějších stěn</t>
  </si>
  <si>
    <t>98247291</t>
  </si>
  <si>
    <t>19</t>
  </si>
  <si>
    <t>642944121</t>
  </si>
  <si>
    <t>Osazování ocelových zárubní dodatečné pl do 2,5 m2</t>
  </si>
  <si>
    <t>1369760618</t>
  </si>
  <si>
    <t>"Dveře v m.č. 311"</t>
  </si>
  <si>
    <t>20</t>
  </si>
  <si>
    <t>55331346</t>
  </si>
  <si>
    <t>zárubeň ocelová pro běžné zdění a pórobeton 100 levá/pravá 600</t>
  </si>
  <si>
    <t>-1304589189</t>
  </si>
  <si>
    <t>648991113</t>
  </si>
  <si>
    <t>Osazování parapetních desek z plast.hmot š. do 20 cm</t>
  </si>
  <si>
    <t>1334337961</t>
  </si>
  <si>
    <t>1,5*2</t>
  </si>
  <si>
    <t>22</t>
  </si>
  <si>
    <t>61144400</t>
  </si>
  <si>
    <t>parapet plastový vnitřní komůrkový 180x20x1000mm</t>
  </si>
  <si>
    <t>-2024872664</t>
  </si>
  <si>
    <t>1,5*2*1,05</t>
  </si>
  <si>
    <t>Ostatní konstrukce a práce, bourání</t>
  </si>
  <si>
    <t>23</t>
  </si>
  <si>
    <t>949121112</t>
  </si>
  <si>
    <t>Montáž lešení lehkého kozového dílcového v do 1,9 m</t>
  </si>
  <si>
    <t>sada</t>
  </si>
  <si>
    <t>1145485895</t>
  </si>
  <si>
    <t>"Lešení pro stavební úpravy bytů"</t>
  </si>
  <si>
    <t>"Lešení pro výměnu kleštin"</t>
  </si>
  <si>
    <t>26</t>
  </si>
  <si>
    <t>24</t>
  </si>
  <si>
    <t>953943212</t>
  </si>
  <si>
    <t>Osazování skříně pro hasicí přístroj</t>
  </si>
  <si>
    <t>1354000699</t>
  </si>
  <si>
    <t>25</t>
  </si>
  <si>
    <t>44983131</t>
  </si>
  <si>
    <t>skříňka na RHP</t>
  </si>
  <si>
    <t>-386583345</t>
  </si>
  <si>
    <t>44932114</t>
  </si>
  <si>
    <t>přístroj hasicí ruční práškový PG 6 LE</t>
  </si>
  <si>
    <t>2094064935</t>
  </si>
  <si>
    <t>27</t>
  </si>
  <si>
    <t>962031132</t>
  </si>
  <si>
    <t>Bourání příček z cihel pálených na MVC tl do 100 mm</t>
  </si>
  <si>
    <t>731303791</t>
  </si>
  <si>
    <t>"M.č. 303 a 302"</t>
  </si>
  <si>
    <t>(4,24+9,43)*2</t>
  </si>
  <si>
    <t>"Odpočet dveří"</t>
  </si>
  <si>
    <t>-0,80*1,97*2</t>
  </si>
  <si>
    <t>28</t>
  </si>
  <si>
    <t>962032230</t>
  </si>
  <si>
    <t>Bourání zdiva z cihel pálených nebo vápenopískových na MV nebo MVC do 1 m3</t>
  </si>
  <si>
    <t>543909702</t>
  </si>
  <si>
    <t>"Zvětšení otvoru pro okna m.č. 309 + 305"</t>
  </si>
  <si>
    <t>0,30*1,2*0,50*2*2</t>
  </si>
  <si>
    <t>"Otvor mezi m.č. 311 a půdou"</t>
  </si>
  <si>
    <t>0,90*2,30*0,30</t>
  </si>
  <si>
    <t>29</t>
  </si>
  <si>
    <t>962032631</t>
  </si>
  <si>
    <t>Bourání zdiva komínového nad střechou z cihel na MV nebo MVC</t>
  </si>
  <si>
    <t>1757728091</t>
  </si>
  <si>
    <t>"Dva komíny"</t>
  </si>
  <si>
    <t>0,77*0,74*((10,40+0,65)-5,92)</t>
  </si>
  <si>
    <t>0,50*0,50*((10,40+0,65)-5,92)</t>
  </si>
  <si>
    <t>30</t>
  </si>
  <si>
    <t>965041341</t>
  </si>
  <si>
    <t>Bourání mazanin škvárobetonových tl do 100 mm pl přes 4 m2</t>
  </si>
  <si>
    <t>1118278582</t>
  </si>
  <si>
    <t>"Odstraněné betonové mazaniny tl. do 100 mm původní  skladby podlahy dle výkresu č.3 č. 2 -mimo místnost č. 305 a 304"</t>
  </si>
  <si>
    <t>(4,24+0,10)*(4,56+0,10)*0,10</t>
  </si>
  <si>
    <t>4,77*(4,56+0,10)*0,10</t>
  </si>
  <si>
    <t>9,43*(4,87+0,10)*0,10</t>
  </si>
  <si>
    <t>31</t>
  </si>
  <si>
    <t>967031734</t>
  </si>
  <si>
    <t>Přisekání plošné zdiva z cihel pálených na MV nebo MVC tl do 300 mm</t>
  </si>
  <si>
    <t>290586954</t>
  </si>
  <si>
    <t>"Přisekání ostění na novou šířku oken m.č. 309 + 305"</t>
  </si>
  <si>
    <t>0,30*1,2*4</t>
  </si>
  <si>
    <t>32</t>
  </si>
  <si>
    <t>968062244</t>
  </si>
  <si>
    <t>Vybourání dřevěných rámů oken jednoduchých včetně křídel pl do 1 m2</t>
  </si>
  <si>
    <t>-1488969166</t>
  </si>
  <si>
    <t>"Stará okna"</t>
  </si>
  <si>
    <t>(0,90*0,95)*2</t>
  </si>
  <si>
    <t>0,8*1</t>
  </si>
  <si>
    <t>33</t>
  </si>
  <si>
    <t>973031345</t>
  </si>
  <si>
    <t>Vysekání kapes ve zdivu cihelném na MV nebo MVC pl do 0,25 m2 hl do 300 mm</t>
  </si>
  <si>
    <t>-1553353365</t>
  </si>
  <si>
    <t>"Kapsy pro I.č. 8-m.č. 305 a 309"</t>
  </si>
  <si>
    <t>997</t>
  </si>
  <si>
    <t>Přesun sutě</t>
  </si>
  <si>
    <t>34</t>
  </si>
  <si>
    <t>997013153</t>
  </si>
  <si>
    <t>Vnitrostaveništní doprava suti a vybouraných hmot pro budovy v do 12 m s omezením mechanizace</t>
  </si>
  <si>
    <t>715346007</t>
  </si>
  <si>
    <t>35</t>
  </si>
  <si>
    <t>997013501</t>
  </si>
  <si>
    <t>Odvoz suti a vybouraných hmot na skládku nebo meziskládku do 1 km se složením</t>
  </si>
  <si>
    <t>453611682</t>
  </si>
  <si>
    <t>36</t>
  </si>
  <si>
    <t>997013509</t>
  </si>
  <si>
    <t>Příplatek k odvozu suti a vybouraných hmot na skládku ZKD 1 km přes 1 km</t>
  </si>
  <si>
    <t>1684830139</t>
  </si>
  <si>
    <t>38,68*2 'Přepočtené koeficientem množství</t>
  </si>
  <si>
    <t>37</t>
  </si>
  <si>
    <t>997013601</t>
  </si>
  <si>
    <t>Poplatek za uložení na skládce (skládkovné) stavebního odpadu betonového kód odpadu 17 01 01</t>
  </si>
  <si>
    <t>-2044193867</t>
  </si>
  <si>
    <t>14,291</t>
  </si>
  <si>
    <t>38</t>
  </si>
  <si>
    <t>997013811</t>
  </si>
  <si>
    <t>Poplatek za uložení na skládce (skládkovné) stavebního odpadu dřevěného kód odpadu 17 02 01</t>
  </si>
  <si>
    <t>-520126114</t>
  </si>
  <si>
    <t>6,054</t>
  </si>
  <si>
    <t>39</t>
  </si>
  <si>
    <t>997013863</t>
  </si>
  <si>
    <t>Poplatek za uložení stavebního odpadu na recyklační skládce (skládkovné) cihelného kód odpadu  17 01 02</t>
  </si>
  <si>
    <t>1747444082</t>
  </si>
  <si>
    <t>15,423</t>
  </si>
  <si>
    <t>998</t>
  </si>
  <si>
    <t>Přesun hmot</t>
  </si>
  <si>
    <t>40</t>
  </si>
  <si>
    <t>998011002</t>
  </si>
  <si>
    <t>Přesun hmot pro budovy zděné v do 12 m</t>
  </si>
  <si>
    <t>-660120235</t>
  </si>
  <si>
    <t>PSV</t>
  </si>
  <si>
    <t>Práce a dodávky PSV</t>
  </si>
  <si>
    <t>711</t>
  </si>
  <si>
    <t>Izolace proti vodě, vlhkosti a plynům</t>
  </si>
  <si>
    <t>41</t>
  </si>
  <si>
    <t>711131811</t>
  </si>
  <si>
    <t>Odstranění izolace proti zemní vlhkosti vodorovné</t>
  </si>
  <si>
    <t>1709412488</t>
  </si>
  <si>
    <t>"Odstraněné lepenky z původní podlahy dle výkresu č.3"</t>
  </si>
  <si>
    <t>9,43*(4,24+0,10+4,87+0,15+1,79)</t>
  </si>
  <si>
    <t>9,09*17,27</t>
  </si>
  <si>
    <t>42</t>
  </si>
  <si>
    <t>711191001</t>
  </si>
  <si>
    <t>Provedení adhezního můstku na vodorovné ploše</t>
  </si>
  <si>
    <t>554807937</t>
  </si>
  <si>
    <t>"Stěrková izolaci proti vodě v soc. zařízení bytů"</t>
  </si>
  <si>
    <t>"Byt č. 1"</t>
  </si>
  <si>
    <t>7,1</t>
  </si>
  <si>
    <t>"Byt č. 2"</t>
  </si>
  <si>
    <t>6,2</t>
  </si>
  <si>
    <t>"Byt č. 3"</t>
  </si>
  <si>
    <t>7,6</t>
  </si>
  <si>
    <t>"Byt č. 4"</t>
  </si>
  <si>
    <t>4,3</t>
  </si>
  <si>
    <t>43</t>
  </si>
  <si>
    <t>711191011</t>
  </si>
  <si>
    <t>Provedení adhezního můstku na svislé ploše</t>
  </si>
  <si>
    <t>-1348172625</t>
  </si>
  <si>
    <t>((2,38+3,22)*2)*0,15-(0,70*0,15)</t>
  </si>
  <si>
    <t>((2,40+2,58)*2)*0,15-(0,70*0,15)</t>
  </si>
  <si>
    <t>((2,23+2,40)*2)*0,15-(0,70*0,15)</t>
  </si>
  <si>
    <t>((2,02+2,14)*2)*0,15-(0,70*0,15)</t>
  </si>
  <si>
    <t>44</t>
  </si>
  <si>
    <t>58581220</t>
  </si>
  <si>
    <t>penetrace na savé povrchy</t>
  </si>
  <si>
    <t>kg</t>
  </si>
  <si>
    <t>888978054</t>
  </si>
  <si>
    <t>(25,20+5,391)*0,20</t>
  </si>
  <si>
    <t>45</t>
  </si>
  <si>
    <t>711191101</t>
  </si>
  <si>
    <t>Provedení izolace proti zemní vlhkosti hydroizolační stěrkou vodorovné na betonu, 1 vrstva</t>
  </si>
  <si>
    <t>-313276270</t>
  </si>
  <si>
    <t>46</t>
  </si>
  <si>
    <t>711192101</t>
  </si>
  <si>
    <t>Provedení izolace proti zemní vlhkosti hydroizolační stěrkou svislé na betonu, 1 vrstva</t>
  </si>
  <si>
    <t>-939445424</t>
  </si>
  <si>
    <t>47</t>
  </si>
  <si>
    <t>5858100555</t>
  </si>
  <si>
    <t>stěrková hydroizolace</t>
  </si>
  <si>
    <t>127578657</t>
  </si>
  <si>
    <t>(25,20+5,391)*1,5*1,10</t>
  </si>
  <si>
    <t>48</t>
  </si>
  <si>
    <t>998711102</t>
  </si>
  <si>
    <t>Přesun hmot tonážní pro izolace proti vodě, vlhkosti a plynům v objektech výšky do 12 m</t>
  </si>
  <si>
    <t>200316471</t>
  </si>
  <si>
    <t>712</t>
  </si>
  <si>
    <t>Povlakové krytiny</t>
  </si>
  <si>
    <t>49</t>
  </si>
  <si>
    <t>712600832</t>
  </si>
  <si>
    <t>Odstranění povlakové krytiny střech přes 30° dvouvrstvé</t>
  </si>
  <si>
    <t>898016332</t>
  </si>
  <si>
    <t>"Odstranění krytiny pro nová střešní okna"</t>
  </si>
  <si>
    <t>0,780*1,180*2</t>
  </si>
  <si>
    <t>0,55*0,98*4</t>
  </si>
  <si>
    <t>713</t>
  </si>
  <si>
    <t>Izolace tepelné</t>
  </si>
  <si>
    <t>50</t>
  </si>
  <si>
    <t>713121111</t>
  </si>
  <si>
    <t>Montáž izolace tepelné podlah volně kladenými rohožemi, pásy, dílci, deskami 1 vrstva</t>
  </si>
  <si>
    <t>-1302598181</t>
  </si>
  <si>
    <t>"Teplená izolace mezi trámy - viz. výkres č. 7"</t>
  </si>
  <si>
    <t>51</t>
  </si>
  <si>
    <t>63166916</t>
  </si>
  <si>
    <t>deska minerální tepelně izolační akustická ze skelných vláken tl 100mm</t>
  </si>
  <si>
    <t>274074986</t>
  </si>
  <si>
    <t>9,43*(4,24+0,10+4,87+0,15+1,79)*1,15</t>
  </si>
  <si>
    <t>9,09*17,27*1,15</t>
  </si>
  <si>
    <t>52</t>
  </si>
  <si>
    <t>713131161</t>
  </si>
  <si>
    <t>Montáž izolace tepelné stěn připevněné sponkami parotěsné reflexní tl do 5 mm</t>
  </si>
  <si>
    <t>-941093366</t>
  </si>
  <si>
    <t>55,966+268,899</t>
  </si>
  <si>
    <t>53</t>
  </si>
  <si>
    <t>28355300</t>
  </si>
  <si>
    <t>pás podstřešní parotěsný tepelně izolační s reflexní Al vrstvou tl 4mm tepelného odporu 0,53</t>
  </si>
  <si>
    <t>-1544531270</t>
  </si>
  <si>
    <t>324,865</t>
  </si>
  <si>
    <t>324,865*1,15 'Přepočtené koeficientem množství</t>
  </si>
  <si>
    <t>54</t>
  </si>
  <si>
    <t>998713102</t>
  </si>
  <si>
    <t>Přesun hmot tonážní pro izolace tepelné v objektech v do 12 m</t>
  </si>
  <si>
    <t>1879507073</t>
  </si>
  <si>
    <t>762</t>
  </si>
  <si>
    <t>Konstrukce tesařské</t>
  </si>
  <si>
    <t>55</t>
  </si>
  <si>
    <t>762111811</t>
  </si>
  <si>
    <t>Demontáž stěn a příček z hraněného řeziva</t>
  </si>
  <si>
    <t>1385173616</t>
  </si>
  <si>
    <t>"M.č. 301"</t>
  </si>
  <si>
    <t>9,43*2</t>
  </si>
  <si>
    <t>-0,90*1,97</t>
  </si>
  <si>
    <t>"M.č. 304"</t>
  </si>
  <si>
    <t>(1,6+5,75+1,6)*((0,70+2)/2)</t>
  </si>
  <si>
    <t>-0,80*1,97</t>
  </si>
  <si>
    <t>56</t>
  </si>
  <si>
    <t>762211220</t>
  </si>
  <si>
    <t>Montáž schodiště přímočarého z prken s podstupnicemi šířka ramene do 1m</t>
  </si>
  <si>
    <t>599249271</t>
  </si>
  <si>
    <t>"Schody na půdu"</t>
  </si>
  <si>
    <t>0,90*2</t>
  </si>
  <si>
    <t>57</t>
  </si>
  <si>
    <t>60511046</t>
  </si>
  <si>
    <t>řezivo jehličnaté boční omítané š do 200mm tl do 100mm dl 3,5m</t>
  </si>
  <si>
    <t>-233609232</t>
  </si>
  <si>
    <t>1,8*0,05*0,30*1,10</t>
  </si>
  <si>
    <t>58</t>
  </si>
  <si>
    <t>762295001</t>
  </si>
  <si>
    <t>Spojovací prostředky pro montáž schodiště a zábradlí</t>
  </si>
  <si>
    <t>55244302</t>
  </si>
  <si>
    <t>59</t>
  </si>
  <si>
    <t>762331811</t>
  </si>
  <si>
    <t>Demontáž vázaných kcí krovů z hranolů průřezové plochy do 120 cm2</t>
  </si>
  <si>
    <t>1591394269</t>
  </si>
  <si>
    <t>"Demontáž kleštin"</t>
  </si>
  <si>
    <t>7*26*2</t>
  </si>
  <si>
    <t>60</t>
  </si>
  <si>
    <t>762332131</t>
  </si>
  <si>
    <t>Montáž vázaných kcí krovů pravidelných z hraněného řeziva průřezové plochy do 120 cm2</t>
  </si>
  <si>
    <t>-416622055</t>
  </si>
  <si>
    <t>"Montáž nových kleštin"</t>
  </si>
  <si>
    <t>61</t>
  </si>
  <si>
    <t>60512126</t>
  </si>
  <si>
    <t>hranol stavební řezivo průřezu do 120cm2 dl 6-8m</t>
  </si>
  <si>
    <t>-907258407</t>
  </si>
  <si>
    <t>"Nové kleštiny-dodávka"</t>
  </si>
  <si>
    <t>0,05*0,18*7*2*26*1,10</t>
  </si>
  <si>
    <t>62</t>
  </si>
  <si>
    <t>762341831</t>
  </si>
  <si>
    <t>Demontáž bednění střech z desek měkkých</t>
  </si>
  <si>
    <t>1161155525</t>
  </si>
  <si>
    <t>"Odstranění bednění pro nová střešní okna"</t>
  </si>
  <si>
    <t>63</t>
  </si>
  <si>
    <t>762395000</t>
  </si>
  <si>
    <t>Spojovací prostředky krovů, bednění, laťování, nadstřešních konstrukcí</t>
  </si>
  <si>
    <t>1105470940</t>
  </si>
  <si>
    <t>64</t>
  </si>
  <si>
    <t>762420014.CDC</t>
  </si>
  <si>
    <t>Obložení stropu z cementotřískových desek CETRIS tl 18 mm na sraz šroubovaných</t>
  </si>
  <si>
    <t>-17423093</t>
  </si>
  <si>
    <t>65</t>
  </si>
  <si>
    <t>762511272</t>
  </si>
  <si>
    <t>Podlahové kce podkladové z desek OSB tl 12 mm broušených na pero a drážku šroubovaných</t>
  </si>
  <si>
    <t>-1290967258</t>
  </si>
  <si>
    <t>"Dvě vrstvy po 12 mm"</t>
  </si>
  <si>
    <t>9,43*(4,24+0,10+4,87+0,15+1,79)*2</t>
  </si>
  <si>
    <t>9,09*17,27*2</t>
  </si>
  <si>
    <t>66</t>
  </si>
  <si>
    <t>762512261</t>
  </si>
  <si>
    <t>Montáž podlahové kce podkladového roštu</t>
  </si>
  <si>
    <t>-513516407</t>
  </si>
  <si>
    <t>"Rošt z latí 60x40 mm osa 0,4 m a vyrovnat "</t>
  </si>
  <si>
    <t>(4,09+0,15+4,33+0,10+2,40)*25</t>
  </si>
  <si>
    <t>(0,15+3,5+0,15+2,02+0,15+4,56+0,15+4,58)*23</t>
  </si>
  <si>
    <t>67</t>
  </si>
  <si>
    <t>60514106</t>
  </si>
  <si>
    <t>řezivo jehličnaté lať pevnostní třída S10-13 průřez 40x60mm</t>
  </si>
  <si>
    <t>-1478368501</t>
  </si>
  <si>
    <t>((4,09+0,15+4,33+0,10+2,40)*25)*0,06*0,04*1,10</t>
  </si>
  <si>
    <t>((0,15+3,5+0,15+2,02+0,15+4,56+0,15+4,58)*23)*0,06*0,04*1,10</t>
  </si>
  <si>
    <t>68</t>
  </si>
  <si>
    <t>762521811</t>
  </si>
  <si>
    <t>Demontáž podlah bez polštářů z prken tloušťky do 32 mm</t>
  </si>
  <si>
    <t>-1622736489</t>
  </si>
  <si>
    <t>"Odstraněné prken z původní  skladby podlahy dle výkresu č.3"</t>
  </si>
  <si>
    <t>69</t>
  </si>
  <si>
    <t>762595001</t>
  </si>
  <si>
    <t>Spojovací prostředky pro položení dřevěných podlah a zakrytí kanálů</t>
  </si>
  <si>
    <t>-327930410</t>
  </si>
  <si>
    <t>"Latě"</t>
  </si>
  <si>
    <t>1,658</t>
  </si>
  <si>
    <t>"Desky"</t>
  </si>
  <si>
    <t>524,258*0,012</t>
  </si>
  <si>
    <t>70</t>
  </si>
  <si>
    <t>762841821</t>
  </si>
  <si>
    <t>Demontáž podbíjení obkladů stropů a střech sklonu do 60° z desek měkkých</t>
  </si>
  <si>
    <t>-1482061946</t>
  </si>
  <si>
    <t>"Odstranění  obložení podhledu s omítkou"</t>
  </si>
  <si>
    <t>"M.č. 301, 302 a 303""</t>
  </si>
  <si>
    <t>9,43*4,87</t>
  </si>
  <si>
    <t>4,24*4,56</t>
  </si>
  <si>
    <t>4,24*4,77</t>
  </si>
  <si>
    <t>71</t>
  </si>
  <si>
    <t>998762102</t>
  </si>
  <si>
    <t>Přesun hmot tonážní pro kce tesařské v objektech v do 12 m</t>
  </si>
  <si>
    <t>-453413847</t>
  </si>
  <si>
    <t>763</t>
  </si>
  <si>
    <t>Konstrukce suché výstavby</t>
  </si>
  <si>
    <t>72</t>
  </si>
  <si>
    <t>763111314</t>
  </si>
  <si>
    <t>SDK příčka tl 100 mm profil CW+UW 75 desky 1xA 12,5 s izolací EI 30 Rw do 45 dB</t>
  </si>
  <si>
    <t>-2047230756</t>
  </si>
  <si>
    <t>2,38*2,5</t>
  </si>
  <si>
    <t>-0,7*1,97</t>
  </si>
  <si>
    <t>(4,33+0,50+0,10+2,58+2,40)*2,5</t>
  </si>
  <si>
    <t>-0,70*1,97</t>
  </si>
  <si>
    <t>(3,68+0,10+2,23)*2,5</t>
  </si>
  <si>
    <t>2,02*2,5</t>
  </si>
  <si>
    <t>73</t>
  </si>
  <si>
    <t>763111327</t>
  </si>
  <si>
    <t>SDK příčka tl 150 mm profil CW+UW 150 desky 1xDF 12,5 s izolací EI 45 Rw do 51 dB</t>
  </si>
  <si>
    <t>1406350339</t>
  </si>
  <si>
    <t>(4,72+4,56)*2,5</t>
  </si>
  <si>
    <t>-0,8*1,97*2</t>
  </si>
  <si>
    <t>(4,56+3,61)*2,5</t>
  </si>
  <si>
    <t>(4,28+4,28)*2,5</t>
  </si>
  <si>
    <t>(3,61+3,61)*2,5</t>
  </si>
  <si>
    <t>-0,0*1,97*2</t>
  </si>
  <si>
    <t>74</t>
  </si>
  <si>
    <t>763111417</t>
  </si>
  <si>
    <t>SDK příčka tl 150 mm profil CW+UW 100 desky 2xA 12,5 s izolací EI 30 Rw do 51 dB</t>
  </si>
  <si>
    <t>-168803297</t>
  </si>
  <si>
    <t>"Příčky mezi byty a mezi byty a chodbou"</t>
  </si>
  <si>
    <t>"Byt č. 1 a chodba"</t>
  </si>
  <si>
    <t>(0,35+0,15+1,83+0,10+3,22)*2,5</t>
  </si>
  <si>
    <t>"Odpočet otvorů"</t>
  </si>
  <si>
    <t>"Byt č. 1 a byt č. 2"</t>
  </si>
  <si>
    <t>(4,04+0,15+2,93+0,15+2,38)*2,5</t>
  </si>
  <si>
    <t>"Byt č. 2 a chodba"</t>
  </si>
  <si>
    <t>(0,15+0,40+0,15+3,50+0,15)*2,5</t>
  </si>
  <si>
    <t>"Byt č. 3 a chodba"</t>
  </si>
  <si>
    <t>(3,68+0,15+3,34+0,10+2,23+0,90+0,15+4,56+0,15+4,58)*2,5</t>
  </si>
  <si>
    <t>"Byt č. 4 a chodba"</t>
  </si>
  <si>
    <t>(4,58+0,15+4,56+0,15+2,02)*2,5</t>
  </si>
  <si>
    <t>"Byt č. 2 a byt č. 4"</t>
  </si>
  <si>
    <t>3,61*2,5</t>
  </si>
  <si>
    <t>75</t>
  </si>
  <si>
    <t>763121441</t>
  </si>
  <si>
    <t>SDK stěna předsazená tl 65 mm profil CW+UW 50 deska 1xDF 15 s izolací EI 30</t>
  </si>
  <si>
    <t>811278442</t>
  </si>
  <si>
    <t>"Typ předstěny není podrobnějí popsán v PD, jen EI 30 min."</t>
  </si>
  <si>
    <t>((0,25+4,04+0,15+2,93+0,15+2,38+0,15+1,27+0,15+3,34+0,10+2,23+0,15+4,56+0,15+4,58+0,25)*0,90)*2</t>
  </si>
  <si>
    <t>"Opláštění/obložení vnitřní oken SDK"</t>
  </si>
  <si>
    <t>(0,35*((0,78+0,98)*2))*4</t>
  </si>
  <si>
    <t>(0,35*((0,78+1,18)*2))*2</t>
  </si>
  <si>
    <t>76</t>
  </si>
  <si>
    <t>763161722</t>
  </si>
  <si>
    <t>SDK podkroví deska 1xDF 15 TI 200 mm 15 kg/m3 REI 30 dvouvrstvá spodní kce profil CD+UD na krokvových závěsech</t>
  </si>
  <si>
    <t>-1428990859</t>
  </si>
  <si>
    <t>"Podkroví"</t>
  </si>
  <si>
    <t>"Podhled rovný"</t>
  </si>
  <si>
    <t>5,25*26</t>
  </si>
  <si>
    <t>"Podhled šikmý"</t>
  </si>
  <si>
    <t>(26*(1,8+0,40+0,25+0,35))*2</t>
  </si>
  <si>
    <t>"Odpočet střešních oken"</t>
  </si>
  <si>
    <t>-0,78*1,18*12</t>
  </si>
  <si>
    <t>-0,55*0,98*4</t>
  </si>
  <si>
    <t>77</t>
  </si>
  <si>
    <t>763164521</t>
  </si>
  <si>
    <t>SDK obklad kcí tvaru L š do 0,4 m desky 1xH2 12,5</t>
  </si>
  <si>
    <t>-442608196</t>
  </si>
  <si>
    <t>"Sloupek"</t>
  </si>
  <si>
    <t>((0,4+0,40)*2)*2,5</t>
  </si>
  <si>
    <t>"Obklady odtahů spalin"</t>
  </si>
  <si>
    <t>(0,45+0,45)*3,5*4</t>
  </si>
  <si>
    <t>78</t>
  </si>
  <si>
    <t>763181311</t>
  </si>
  <si>
    <t>Montáž jednokřídlové kovové zárubně SDK příčka</t>
  </si>
  <si>
    <t>537051380</t>
  </si>
  <si>
    <t>"Chodba"</t>
  </si>
  <si>
    <t>79</t>
  </si>
  <si>
    <t>55331542</t>
  </si>
  <si>
    <t>zárubeň ocelová pro sádrokarton 150 levá/pravá 800</t>
  </si>
  <si>
    <t>-107492982</t>
  </si>
  <si>
    <t>80</t>
  </si>
  <si>
    <t>55331521</t>
  </si>
  <si>
    <t>zárubeň ocelová pro sádrokarton 100 levá/pravá 700</t>
  </si>
  <si>
    <t>-233314623</t>
  </si>
  <si>
    <t>81</t>
  </si>
  <si>
    <t>998763101</t>
  </si>
  <si>
    <t>Přesun hmot tonážní pro dřevostavby v objektech v do 12 m</t>
  </si>
  <si>
    <t>1309921418</t>
  </si>
  <si>
    <t>764</t>
  </si>
  <si>
    <t>Konstrukce klempířské</t>
  </si>
  <si>
    <t>82</t>
  </si>
  <si>
    <t>764304112</t>
  </si>
  <si>
    <t>Montáž lemování střešních prostupů s krytinou skládanou nebo plechovou bez lišty</t>
  </si>
  <si>
    <t>-2107601648</t>
  </si>
  <si>
    <t>"Nová střešní okna"</t>
  </si>
  <si>
    <t>83</t>
  </si>
  <si>
    <t>61140571</t>
  </si>
  <si>
    <t>lemování střešních oken v sestavě na ploché krytiny 55x98cm</t>
  </si>
  <si>
    <t>-1750786720</t>
  </si>
  <si>
    <t>84</t>
  </si>
  <si>
    <t>61140573</t>
  </si>
  <si>
    <t>lemování střešních oken v sestavě na ploché krytiny 78x118cm</t>
  </si>
  <si>
    <t>-643168703</t>
  </si>
  <si>
    <t>85</t>
  </si>
  <si>
    <t>998764102</t>
  </si>
  <si>
    <t>Přesun hmot tonážní pro konstrukce klempířské v objektech v do 12 m</t>
  </si>
  <si>
    <t>627373058</t>
  </si>
  <si>
    <t>765</t>
  </si>
  <si>
    <t>Krytina skládaná</t>
  </si>
  <si>
    <t>86</t>
  </si>
  <si>
    <t>765191013</t>
  </si>
  <si>
    <t>Montáž pojistné hydroizolační nebo parotěsné fólie kladené přes 20° volně na bednění nebo tepelnou izolaci</t>
  </si>
  <si>
    <t>-965854615</t>
  </si>
  <si>
    <t>87</t>
  </si>
  <si>
    <t>28329028</t>
  </si>
  <si>
    <t>fólie PE vyztužená Al vrstvou pro parotěsnou vrstvu 150g/m2 s integrovanou lepící páskou</t>
  </si>
  <si>
    <t>189610562</t>
  </si>
  <si>
    <t>5,25*26*1,15</t>
  </si>
  <si>
    <t>(26*(1,8+0,40+0,25+0,35))*2*1,15</t>
  </si>
  <si>
    <t>88</t>
  </si>
  <si>
    <t>998765102</t>
  </si>
  <si>
    <t>Přesun hmot tonážní pro krytiny skládané v objektech v do 12 m</t>
  </si>
  <si>
    <t>1953938606</t>
  </si>
  <si>
    <t>766</t>
  </si>
  <si>
    <t>Konstrukce truhlářské</t>
  </si>
  <si>
    <t>89</t>
  </si>
  <si>
    <t>766211200</t>
  </si>
  <si>
    <t>Montáž madel schodišťových dřevených nebo verzalitových průběžných</t>
  </si>
  <si>
    <t>-655970175</t>
  </si>
  <si>
    <t>"Délka schodiště není kotována - propočet pro rozpočet nutno zpřesnit při realizaci"</t>
  </si>
  <si>
    <t>18*0,30*2</t>
  </si>
  <si>
    <t>2*2</t>
  </si>
  <si>
    <t>90</t>
  </si>
  <si>
    <t>55342289</t>
  </si>
  <si>
    <t>zábradlí dřevěné- madlo</t>
  </si>
  <si>
    <t>-2001101698</t>
  </si>
  <si>
    <t>"Madlo na zeď 042,0 mm BUK komplet vč. držáků"</t>
  </si>
  <si>
    <t>18*0,30*2*1,10</t>
  </si>
  <si>
    <t>2*2*1,10</t>
  </si>
  <si>
    <t>91</t>
  </si>
  <si>
    <t>766622132</t>
  </si>
  <si>
    <t>Montáž plastových oken plochy přes 1 m2 otevíravých výšky do 2,5 m s rámem do zdiva, NEOCEŇOVAT JIŽ DODÁNY!!!</t>
  </si>
  <si>
    <t>670050428</t>
  </si>
  <si>
    <t>"POLOŽKU NEOCEŇOVAT. OKNA BYLA DODÁNA A OSAZENA V PŘEDCHOZÍ ETAPĚ STAVBY"</t>
  </si>
  <si>
    <t>92</t>
  </si>
  <si>
    <t>766660001</t>
  </si>
  <si>
    <t>Montáž dveřních křídel otvíravých jednokřídlových š do 0,8 m do ocelové zárubně</t>
  </si>
  <si>
    <t>-10269423</t>
  </si>
  <si>
    <t>93</t>
  </si>
  <si>
    <t>61162080</t>
  </si>
  <si>
    <t>dveře jednokřídlé voštinové povrch laminátový částečně prosklené 800x1970/2100mm</t>
  </si>
  <si>
    <t>1077925975</t>
  </si>
  <si>
    <t>94</t>
  </si>
  <si>
    <t>61162073</t>
  </si>
  <si>
    <t>dveře jednokřídlé voštinové povrch laminátový plné 700x1970-posuvné</t>
  </si>
  <si>
    <t>-2111870461</t>
  </si>
  <si>
    <t>95</t>
  </si>
  <si>
    <t>766660021</t>
  </si>
  <si>
    <t>Montáž dveřních křídel otvíravých jednokřídlových š do 0,8 m požárních do ocelové zárubně</t>
  </si>
  <si>
    <t>933170905</t>
  </si>
  <si>
    <t>96</t>
  </si>
  <si>
    <t>61165338</t>
  </si>
  <si>
    <t>dveře jednokřídlé dřevotřískové protipožární EI (EW) 15 D3 povrch lakovaný plné 800x1970/2100mm</t>
  </si>
  <si>
    <t>129803389</t>
  </si>
  <si>
    <t>97</t>
  </si>
  <si>
    <t>61161023</t>
  </si>
  <si>
    <t>dveře jednokřídlé dřevotřískové protipožární EI (EW) 15 D3 povrch lakovaný plné 600x1970/2100mm</t>
  </si>
  <si>
    <t>-364178096</t>
  </si>
  <si>
    <t>98</t>
  </si>
  <si>
    <t>766660311</t>
  </si>
  <si>
    <t>Montáž posuvných dveří jednokřídlových průchozí šířky do 800 mm do pouzdra s jednou kapsou</t>
  </si>
  <si>
    <t>1985797376</t>
  </si>
  <si>
    <t>99</t>
  </si>
  <si>
    <t>55331611</t>
  </si>
  <si>
    <t>pouzdro stavební posuvných dveří jednopouzdrové 700mm standardní rozměr</t>
  </si>
  <si>
    <t>939230918</t>
  </si>
  <si>
    <t>100</t>
  </si>
  <si>
    <t>611620744</t>
  </si>
  <si>
    <t>-1428593969</t>
  </si>
  <si>
    <t>101</t>
  </si>
  <si>
    <t>766660717</t>
  </si>
  <si>
    <t>Montáž dveřních křídel samozavírače na ocelovou zárubeň</t>
  </si>
  <si>
    <t>901183796</t>
  </si>
  <si>
    <t>102</t>
  </si>
  <si>
    <t>54917250</t>
  </si>
  <si>
    <t>samozavírač dveří hydraulický K214 č.11 zlatá bronz</t>
  </si>
  <si>
    <t>-801920122</t>
  </si>
  <si>
    <t>103</t>
  </si>
  <si>
    <t>766660718</t>
  </si>
  <si>
    <t>Montáž dveřních křídel dokování stavěče křídla</t>
  </si>
  <si>
    <t>1873818838</t>
  </si>
  <si>
    <t>104</t>
  </si>
  <si>
    <t>54916362</t>
  </si>
  <si>
    <t>kování dveřní stavěč dveří K501 lak</t>
  </si>
  <si>
    <t>-1722343514</t>
  </si>
  <si>
    <t>105</t>
  </si>
  <si>
    <t>766671003</t>
  </si>
  <si>
    <t>Montáž střešního okna do krytiny ploché 55 x 98 cm</t>
  </si>
  <si>
    <t>1334674975</t>
  </si>
  <si>
    <t>106</t>
  </si>
  <si>
    <t>61124497</t>
  </si>
  <si>
    <t>okno střešní STANDARD PLUS dřevěné kyvné, spodní ovládání, izolační trojsklo, MK 04 780x980mm, Uw=1,1W/m2K, lemování</t>
  </si>
  <si>
    <t>-1675917250</t>
  </si>
  <si>
    <t>107</t>
  </si>
  <si>
    <t>61124361</t>
  </si>
  <si>
    <t>roleta celostínící vnitřní 78x98cm</t>
  </si>
  <si>
    <t>1034270795</t>
  </si>
  <si>
    <t>108</t>
  </si>
  <si>
    <t>61124049</t>
  </si>
  <si>
    <t>zateplovací sada střešních oken rám 78x98cm</t>
  </si>
  <si>
    <t>1555023695</t>
  </si>
  <si>
    <t>109</t>
  </si>
  <si>
    <t>61124049.1</t>
  </si>
  <si>
    <t>parotěsná folie pro okno 78x98cm</t>
  </si>
  <si>
    <t>-1150571080</t>
  </si>
  <si>
    <t>110</t>
  </si>
  <si>
    <t>61124049.2</t>
  </si>
  <si>
    <t>manžeta z hydroizolační folie pro okno 78x98cm</t>
  </si>
  <si>
    <t>117745328</t>
  </si>
  <si>
    <t>111</t>
  </si>
  <si>
    <t>766671004</t>
  </si>
  <si>
    <t>Montáž střešního okna do krytiny ploché 78 x 118 cm</t>
  </si>
  <si>
    <t>510156098</t>
  </si>
  <si>
    <t>"ČÁST OKEN BYLA DODÁNA A  OSAZENA V RÁMCI PŘEDCHOZÍ ETAPY STAVBY - V POČTU 10 KS"</t>
  </si>
  <si>
    <t>"PROTO  PRO TUTO ČÁST STAVBY ZAPOČET JEN"</t>
  </si>
  <si>
    <t>112</t>
  </si>
  <si>
    <t>61124498</t>
  </si>
  <si>
    <t>okno střešní STANDARD PLUS dřevěné kyvné, spodní ovládání, izolační trojsklo, MK 06 780x1180mm, Uw=1,1W/m2K, lemování</t>
  </si>
  <si>
    <t>-235250760</t>
  </si>
  <si>
    <t>113</t>
  </si>
  <si>
    <t>61124363</t>
  </si>
  <si>
    <t>roleta celostínící vnitřní 78x118cm</t>
  </si>
  <si>
    <t>79828857</t>
  </si>
  <si>
    <t>114</t>
  </si>
  <si>
    <t>61124060</t>
  </si>
  <si>
    <t>zateplovací sada střešních oken rám 78x118cm</t>
  </si>
  <si>
    <t>309526129</t>
  </si>
  <si>
    <t>2,000+10</t>
  </si>
  <si>
    <t>115</t>
  </si>
  <si>
    <t>61124049.3</t>
  </si>
  <si>
    <t>parotěsná folie pro okno 78x118cm</t>
  </si>
  <si>
    <t>1700152694</t>
  </si>
  <si>
    <t>116</t>
  </si>
  <si>
    <t>61124049.4</t>
  </si>
  <si>
    <t>manžeta z hydroizolační folie pro okno 78x118cm</t>
  </si>
  <si>
    <t>824516596</t>
  </si>
  <si>
    <t>117</t>
  </si>
  <si>
    <t>766673811</t>
  </si>
  <si>
    <t>Demontáž střešního okna vlnitá krytina do 45°</t>
  </si>
  <si>
    <t>1680079090</t>
  </si>
  <si>
    <t>"Podle půdorysu stávající stav 3.N.P. - v.č. 2"</t>
  </si>
  <si>
    <t>118</t>
  </si>
  <si>
    <t>766691911</t>
  </si>
  <si>
    <t>Vyvěšení nebo zavěšení dřevěných křídel oken pl do 1,5 m2</t>
  </si>
  <si>
    <t>-1061965927</t>
  </si>
  <si>
    <t>"Vyvěšení starých oken"</t>
  </si>
  <si>
    <t>2+1</t>
  </si>
  <si>
    <t>119</t>
  </si>
  <si>
    <t>766695213</t>
  </si>
  <si>
    <t>Montáž truhlářských prahů dveří jednokřídlových šířky přes 10 cm</t>
  </si>
  <si>
    <t>-1690309182</t>
  </si>
  <si>
    <t>120</t>
  </si>
  <si>
    <t>61187121</t>
  </si>
  <si>
    <t>práh dveřní dřevěný dubový tl 20mm dl 620mm š 150mm</t>
  </si>
  <si>
    <t>-1846386158</t>
  </si>
  <si>
    <t>121</t>
  </si>
  <si>
    <t>61187136</t>
  </si>
  <si>
    <t>práh dveřní dřevěný dubový tl 20mm dl 720mm š 100mm</t>
  </si>
  <si>
    <t>1474788308</t>
  </si>
  <si>
    <t>122</t>
  </si>
  <si>
    <t>61187161</t>
  </si>
  <si>
    <t>práh dveřní dřevěný dubový tl 20mm dl 820mm š 150mm</t>
  </si>
  <si>
    <t>-1065467967</t>
  </si>
  <si>
    <t>123</t>
  </si>
  <si>
    <t>766811116</t>
  </si>
  <si>
    <t>Montáž korpusu kuchyňských skříněk spodních na nožičky šířky do 1200 mm</t>
  </si>
  <si>
    <t>-1580442620</t>
  </si>
  <si>
    <t>124</t>
  </si>
  <si>
    <t>55441017</t>
  </si>
  <si>
    <t>Kuchyňská linka dl. 2100 mm dle výběru investora</t>
  </si>
  <si>
    <t>1360879315</t>
  </si>
  <si>
    <t>125</t>
  </si>
  <si>
    <t>766811142</t>
  </si>
  <si>
    <t>Příplatek k montáži kuchyňských skříněk spodních za usazení vestavěné myčky nádobí</t>
  </si>
  <si>
    <t>85552162</t>
  </si>
  <si>
    <t>126</t>
  </si>
  <si>
    <t>766811144</t>
  </si>
  <si>
    <t>Příplatek k montáži kuchyňských skříněk spodních za usazení vestavěné digestoře</t>
  </si>
  <si>
    <t>1422844610</t>
  </si>
  <si>
    <t>127</t>
  </si>
  <si>
    <t>766811151</t>
  </si>
  <si>
    <t>Montáž korpusu kuchyňských skříněk horních na stěnu šířky do 600 mm</t>
  </si>
  <si>
    <t>-1889292922</t>
  </si>
  <si>
    <t>128</t>
  </si>
  <si>
    <t>766811213</t>
  </si>
  <si>
    <t>Montáž kuchyňské pracovní desky bez výřezu délky do 4000 mm</t>
  </si>
  <si>
    <t>-778560080</t>
  </si>
  <si>
    <t>129</t>
  </si>
  <si>
    <t>60722258</t>
  </si>
  <si>
    <t>deska dřevotřísková surová 2070x2800mm tl 32mm</t>
  </si>
  <si>
    <t>744712228</t>
  </si>
  <si>
    <t>2,10*0,60*4</t>
  </si>
  <si>
    <t>130</t>
  </si>
  <si>
    <t>766811221</t>
  </si>
  <si>
    <t>Příplatek k montáži kuchyňské pracovní desky za vyřezání otvoru</t>
  </si>
  <si>
    <t>1657893055</t>
  </si>
  <si>
    <t>131</t>
  </si>
  <si>
    <t>766811222</t>
  </si>
  <si>
    <t>Příplatek k montáži kuchyňské pracovní desky za usazení varné desky</t>
  </si>
  <si>
    <t>-1826543362</t>
  </si>
  <si>
    <t>132</t>
  </si>
  <si>
    <t>766811223</t>
  </si>
  <si>
    <t>Příplatek k montáži kuchyňské pracovní desky za usazení dřezu</t>
  </si>
  <si>
    <t>-1510175358</t>
  </si>
  <si>
    <t>133</t>
  </si>
  <si>
    <t>998766102</t>
  </si>
  <si>
    <t>Přesun hmot tonážní pro konstrukce truhlářské v objektech v do 12 m</t>
  </si>
  <si>
    <t>1787424002</t>
  </si>
  <si>
    <t>767</t>
  </si>
  <si>
    <t>Konstrukce zámečnické</t>
  </si>
  <si>
    <t>134</t>
  </si>
  <si>
    <t>767991911</t>
  </si>
  <si>
    <t>Výroba ocelové konstrukce obkladu odtahů spalin</t>
  </si>
  <si>
    <t>5357099</t>
  </si>
  <si>
    <t>"Ocelová konstrukce pro obklad odtahů spalin"</t>
  </si>
  <si>
    <t>30*4</t>
  </si>
  <si>
    <t>135</t>
  </si>
  <si>
    <t>767995115</t>
  </si>
  <si>
    <t>Montáž atypických zámečnických konstrukcí hmotnosti do 100 kg</t>
  </si>
  <si>
    <t>1459352074</t>
  </si>
  <si>
    <t>136</t>
  </si>
  <si>
    <t>13010404</t>
  </si>
  <si>
    <t>úhelník ocelový rovnostranný jakost 11 375 30x30x3mm</t>
  </si>
  <si>
    <t>1811536900</t>
  </si>
  <si>
    <t>(1,45*((3*3,5)+(0,50*6*2)))*4*1,15/1000</t>
  </si>
  <si>
    <t>137</t>
  </si>
  <si>
    <t>767995116</t>
  </si>
  <si>
    <t>Montáž atypických zámečnických konstrukcí hmotnosti do 250 kg</t>
  </si>
  <si>
    <t>-999175986</t>
  </si>
  <si>
    <t>138</t>
  </si>
  <si>
    <t>13511111.11</t>
  </si>
  <si>
    <t>dodávka ocelového materiálu na schůdky do půdních dveří</t>
  </si>
  <si>
    <t>-215145453</t>
  </si>
  <si>
    <t>0,12*1,05</t>
  </si>
  <si>
    <t>139</t>
  </si>
  <si>
    <t>767996701</t>
  </si>
  <si>
    <t>Demontáž atypických zámečnických konstrukcí řezáním hmotnosti jednotlivých dílů do 50 kg</t>
  </si>
  <si>
    <t>-834036183</t>
  </si>
  <si>
    <t>"Demontáž držáku sirény"</t>
  </si>
  <si>
    <t>140</t>
  </si>
  <si>
    <t>998767102</t>
  </si>
  <si>
    <t>Přesun hmot tonážní pro zámečnické konstrukce v objektech v do 12 m</t>
  </si>
  <si>
    <t>-83559513</t>
  </si>
  <si>
    <t>771</t>
  </si>
  <si>
    <t>Podlahy z dlaždic</t>
  </si>
  <si>
    <t>141</t>
  </si>
  <si>
    <t>771121011</t>
  </si>
  <si>
    <t>Nátěr penetrační na podlahu</t>
  </si>
  <si>
    <t>-274677904</t>
  </si>
  <si>
    <t>"PD neobsahuje izolaci proti vodě v soc. zařízení bytů-doplnění do rozpočtu"</t>
  </si>
  <si>
    <t>142</t>
  </si>
  <si>
    <t>771274122</t>
  </si>
  <si>
    <t>Montáž obkladů stupnic z dlaždic protiskluzných keramických flexibilní lepidlo š do 250 mm</t>
  </si>
  <si>
    <t>-630199443</t>
  </si>
  <si>
    <t>"Schodiště do 3.N.P.-počet schodů dopřesnit při realizaci, PD tuto informaci neobsahuje"</t>
  </si>
  <si>
    <t>1,27*18</t>
  </si>
  <si>
    <t>143</t>
  </si>
  <si>
    <t>5976143011</t>
  </si>
  <si>
    <t>dlažba keramická na schodiště dle výběru investora</t>
  </si>
  <si>
    <t>-258431303</t>
  </si>
  <si>
    <t>(22,86*0,25)*1,15</t>
  </si>
  <si>
    <t>144</t>
  </si>
  <si>
    <t>771274242</t>
  </si>
  <si>
    <t>Montáž obkladů podstupnic z dlaždic reliéfních keramických flexibilní lepidlo v do 200 mm</t>
  </si>
  <si>
    <t>-1840993722</t>
  </si>
  <si>
    <t>145</t>
  </si>
  <si>
    <t>5976143012</t>
  </si>
  <si>
    <t>-76614626</t>
  </si>
  <si>
    <t>(22,86*0,20)*1,15</t>
  </si>
  <si>
    <t>146</t>
  </si>
  <si>
    <t>771573113</t>
  </si>
  <si>
    <t>Montáž podlah keramických hladkých lepených standardním lepidlem do 12 ks/ m2</t>
  </si>
  <si>
    <t>-700844250</t>
  </si>
  <si>
    <t>"Výkresy PD neobsahují izolaci proti vodě v soc. zařízení bytů-doplnění do rozpočtu podle TZ"</t>
  </si>
  <si>
    <t>147</t>
  </si>
  <si>
    <t>59761003</t>
  </si>
  <si>
    <t>dlažba keramická hutná hladká do interiéru přes 9 do 12ks/m2</t>
  </si>
  <si>
    <t>-312562391</t>
  </si>
  <si>
    <t>"Vodorovné plochy"</t>
  </si>
  <si>
    <t>25,2*1,15</t>
  </si>
  <si>
    <t>148</t>
  </si>
  <si>
    <t>998771102</t>
  </si>
  <si>
    <t>Přesun hmot tonážní pro podlahy z dlaždic v objektech v do 12 m</t>
  </si>
  <si>
    <t>1544219498</t>
  </si>
  <si>
    <t>776</t>
  </si>
  <si>
    <t>Podlahy povlakové</t>
  </si>
  <si>
    <t>149</t>
  </si>
  <si>
    <t>776111311</t>
  </si>
  <si>
    <t>Vysátí podkladu povlakových podlah</t>
  </si>
  <si>
    <t>-397653828</t>
  </si>
  <si>
    <t>"Nášlapná vrstva z PVC dle PD"</t>
  </si>
  <si>
    <t>"Chodba a schodiště"</t>
  </si>
  <si>
    <t>10,2+8,4</t>
  </si>
  <si>
    <t>4,4+13,4+19</t>
  </si>
  <si>
    <t>10,3+12,2+18,7+12,6</t>
  </si>
  <si>
    <t>3+19,5+19,6+12,3</t>
  </si>
  <si>
    <t>2,8+16,5+16,5</t>
  </si>
  <si>
    <t>150</t>
  </si>
  <si>
    <t>776201812</t>
  </si>
  <si>
    <t>Demontáž lepených povlakových podlah s podložkou ručně</t>
  </si>
  <si>
    <t>268416448</t>
  </si>
  <si>
    <t>4,77*4,56</t>
  </si>
  <si>
    <t>151</t>
  </si>
  <si>
    <t>776212111</t>
  </si>
  <si>
    <t>Volné položení textilních pásů s podlepením spojů páskou</t>
  </si>
  <si>
    <t>1724631138</t>
  </si>
  <si>
    <t>4,4+13,4</t>
  </si>
  <si>
    <t>10,3+12,2</t>
  </si>
  <si>
    <t>3+19,5</t>
  </si>
  <si>
    <t>2,8+16,5</t>
  </si>
  <si>
    <t>152</t>
  </si>
  <si>
    <t>61155351</t>
  </si>
  <si>
    <t>podložka izolační z pěnového PE 3mm</t>
  </si>
  <si>
    <t>862121985</t>
  </si>
  <si>
    <t>100,7*1,15</t>
  </si>
  <si>
    <t>115,805*1,02 'Přepočtené koeficientem množství</t>
  </si>
  <si>
    <t>153</t>
  </si>
  <si>
    <t>776221111</t>
  </si>
  <si>
    <t>Lepení pásů z PVC standardním lepidlem</t>
  </si>
  <si>
    <t>1710953561</t>
  </si>
  <si>
    <t>154</t>
  </si>
  <si>
    <t>28412285</t>
  </si>
  <si>
    <t>krytina podlahová heterogenní tl 2mm</t>
  </si>
  <si>
    <t>1433474080</t>
  </si>
  <si>
    <t>100,70*1,15</t>
  </si>
  <si>
    <t>115,805*1,1 'Přepočtené koeficientem množství</t>
  </si>
  <si>
    <t>155</t>
  </si>
  <si>
    <t>776223111</t>
  </si>
  <si>
    <t>Spoj povlakových podlahovin z PVC svařováním za tepla</t>
  </si>
  <si>
    <t>1786353919</t>
  </si>
  <si>
    <t>200</t>
  </si>
  <si>
    <t>156</t>
  </si>
  <si>
    <t>776231111</t>
  </si>
  <si>
    <t>Lepení lamel a čtverců z vinylu standardním lepidlem</t>
  </si>
  <si>
    <t>614784111</t>
  </si>
  <si>
    <t>"Nášlapná vrstva z lamina dle PD"</t>
  </si>
  <si>
    <t>18,7+12,6</t>
  </si>
  <si>
    <t>19,6+12,3</t>
  </si>
  <si>
    <t>16,5</t>
  </si>
  <si>
    <t>157</t>
  </si>
  <si>
    <t>28411050</t>
  </si>
  <si>
    <t>dílce vinylové tl 2,0mm, nášlapná vrstva 0,40mm, úprava PUR, třída zátěže 23/32/41, otlak 0,05mm, R10, třída otěru T, hořlavost Bfl S1, bez ftalátů</t>
  </si>
  <si>
    <t>-135195103</t>
  </si>
  <si>
    <t>98,70*1,15</t>
  </si>
  <si>
    <t>158</t>
  </si>
  <si>
    <t>776361121</t>
  </si>
  <si>
    <t>Montáž podlahovin z pryže na podstupnice výšky do 200 mm</t>
  </si>
  <si>
    <t>1965331726</t>
  </si>
  <si>
    <t>0,20*1,27*15</t>
  </si>
  <si>
    <t>159</t>
  </si>
  <si>
    <t>776421111</t>
  </si>
  <si>
    <t>Montáž obvodových lišt lepením</t>
  </si>
  <si>
    <t>661038804</t>
  </si>
  <si>
    <t>((0,30+0,20)*(3,68+0,15))*2</t>
  </si>
  <si>
    <t>(1,50+(1,27+0,15+3,34+0,10+2,23+0,90))*2</t>
  </si>
  <si>
    <t>((0,90+4,56+0,15+4,58)*2)</t>
  </si>
  <si>
    <t>-0,80*6</t>
  </si>
  <si>
    <t>-0,6</t>
  </si>
  <si>
    <t>((2,38+1,83)*2)</t>
  </si>
  <si>
    <t>((2,93+4,56)*2)</t>
  </si>
  <si>
    <t>((4,72+4,04)*2)</t>
  </si>
  <si>
    <t>-0,80*5</t>
  </si>
  <si>
    <t>-0,70*1</t>
  </si>
  <si>
    <t>(1,79+(4,33+0,50+0,10+2,40))*2</t>
  </si>
  <si>
    <t>((4,33+2,83)*2)</t>
  </si>
  <si>
    <t>((4,56+4,09)*2)</t>
  </si>
  <si>
    <t>((3,5+3,61)*2)</t>
  </si>
  <si>
    <t>-0,80*7</t>
  </si>
  <si>
    <t>-0,70</t>
  </si>
  <si>
    <t>((2,23+1,80)*2)</t>
  </si>
  <si>
    <t>((3,34+3,68)*2)</t>
  </si>
  <si>
    <t>((4,56+4,28)*2)</t>
  </si>
  <si>
    <t>((4,58+4,28)*2)</t>
  </si>
  <si>
    <t>((2,02+1,37)*2)</t>
  </si>
  <si>
    <t>((4,56+3,61)*2)</t>
  </si>
  <si>
    <t>((4,58+3,61)*2)</t>
  </si>
  <si>
    <t>160</t>
  </si>
  <si>
    <t>28411007</t>
  </si>
  <si>
    <t>lišta soklová PVC 15x50mm</t>
  </si>
  <si>
    <t>1499560751</t>
  </si>
  <si>
    <t>217,79*1,10</t>
  </si>
  <si>
    <t>239,569*1,02 'Přepočtené koeficientem množství</t>
  </si>
  <si>
    <t>161</t>
  </si>
  <si>
    <t>998776102</t>
  </si>
  <si>
    <t>Přesun hmot tonážní pro podlahy povlakové v objektech v do 12 m</t>
  </si>
  <si>
    <t>2013880054</t>
  </si>
  <si>
    <t>781</t>
  </si>
  <si>
    <t>Dokončovací práce - obklady</t>
  </si>
  <si>
    <t>162</t>
  </si>
  <si>
    <t>781121011</t>
  </si>
  <si>
    <t>Nátěr penetrační na stěnu</t>
  </si>
  <si>
    <t>1756755429</t>
  </si>
  <si>
    <t>"Kopelna"</t>
  </si>
  <si>
    <t>2,38*0,90</t>
  </si>
  <si>
    <t>2,38*2</t>
  </si>
  <si>
    <t>((0,90+2)/2)*3,22*2</t>
  </si>
  <si>
    <t>"Kuchyň"</t>
  </si>
  <si>
    <t>(4,56-0,10-0,80-0,20)*0,60</t>
  </si>
  <si>
    <t>"Koupelna"</t>
  </si>
  <si>
    <t>0,90*2,40</t>
  </si>
  <si>
    <t>2,40*2</t>
  </si>
  <si>
    <t>((0,90+2)/2)*2,58*2</t>
  </si>
  <si>
    <t>(4,63-0,10-0,80-0,20)*0,60</t>
  </si>
  <si>
    <t>0,90*2,23</t>
  </si>
  <si>
    <t>2,23*2</t>
  </si>
  <si>
    <t>((0,90+2)/2)*2,40*2</t>
  </si>
  <si>
    <t>(2,50+2,60)*0,60</t>
  </si>
  <si>
    <t>0,90*2,02</t>
  </si>
  <si>
    <t>2,02*2</t>
  </si>
  <si>
    <t>((0,90+2)/2)*2,14*2</t>
  </si>
  <si>
    <t>(2,30+2,50)*0,60</t>
  </si>
  <si>
    <t>163</t>
  </si>
  <si>
    <t>781474115</t>
  </si>
  <si>
    <t>Montáž obkladů vnitřních keramických hladkých do 25 ks/m2 lepených flexibilním lepidlem</t>
  </si>
  <si>
    <t>1118302086</t>
  </si>
  <si>
    <t>164</t>
  </si>
  <si>
    <t>59761039</t>
  </si>
  <si>
    <t>obklad keramický hladký přes 22 do 25ks/m2</t>
  </si>
  <si>
    <t>1005214285</t>
  </si>
  <si>
    <t>60,791*1,15</t>
  </si>
  <si>
    <t>165</t>
  </si>
  <si>
    <t>998781102</t>
  </si>
  <si>
    <t>Přesun hmot tonážní pro obklady keramické v objektech v do 12 m</t>
  </si>
  <si>
    <t>1486612954</t>
  </si>
  <si>
    <t>783</t>
  </si>
  <si>
    <t>Dokončovací práce - nátěry</t>
  </si>
  <si>
    <t>166</t>
  </si>
  <si>
    <t>783213021</t>
  </si>
  <si>
    <t>Napouštěcí dvojnásobný syntetický biodní nátěr tesařských prvků nezabudovaných do konstrukce</t>
  </si>
  <si>
    <t>-1255644415</t>
  </si>
  <si>
    <t>"Nátěr ochranný"</t>
  </si>
  <si>
    <t>((0,05+0,18)*2)*7*2*26</t>
  </si>
  <si>
    <t>(0,05*0,18)*2*2*26</t>
  </si>
  <si>
    <t>167</t>
  </si>
  <si>
    <t>783317105</t>
  </si>
  <si>
    <t>Krycí jednonásobný syntetický samozákladující nátěr zámečnických konstrukcí</t>
  </si>
  <si>
    <t>1418025380</t>
  </si>
  <si>
    <t>"Nátěr zárubní"</t>
  </si>
  <si>
    <t>(0,05+0,15+0,05)*(2,05+0,80+2,05)*15</t>
  </si>
  <si>
    <t>(0,05+0,15+0,05)*(2,05+0,70+2,05)*4</t>
  </si>
  <si>
    <t>(0,05+0,15+0,05)*(2,05+0,60+2,05)</t>
  </si>
  <si>
    <t>784</t>
  </si>
  <si>
    <t>Dokončovací práce - malby a tapety</t>
  </si>
  <si>
    <t>168</t>
  </si>
  <si>
    <t>784111001</t>
  </si>
  <si>
    <t>Oprášení (ometení ) podkladu v místnostech výšky do 3,80 m</t>
  </si>
  <si>
    <t>-1715425669</t>
  </si>
  <si>
    <t>"Stěny/plochy  omítané"</t>
  </si>
  <si>
    <t>42,018</t>
  </si>
  <si>
    <t>"Příčky SDK"</t>
  </si>
  <si>
    <t>42,132*2</t>
  </si>
  <si>
    <t>73,619*2</t>
  </si>
  <si>
    <t>130,096*2</t>
  </si>
  <si>
    <t>"Předstěny"</t>
  </si>
  <si>
    <t>48,294</t>
  </si>
  <si>
    <t>"Podhledy"</t>
  </si>
  <si>
    <t>268,899</t>
  </si>
  <si>
    <t>"Obklady sloupků"</t>
  </si>
  <si>
    <t>16,60</t>
  </si>
  <si>
    <t>169</t>
  </si>
  <si>
    <t>784111011</t>
  </si>
  <si>
    <t>Obroušení podkladu omítnutého v místnostech výšky do 3,80 m</t>
  </si>
  <si>
    <t>1870706702</t>
  </si>
  <si>
    <t>170</t>
  </si>
  <si>
    <t>784161001</t>
  </si>
  <si>
    <t>Tmelení spar a rohů šířky do 3 mm akrylátovým tmelem v místnostech výšky do 3,80 m</t>
  </si>
  <si>
    <t>-1831474181</t>
  </si>
  <si>
    <t>500</t>
  </si>
  <si>
    <t>171</t>
  </si>
  <si>
    <t>784161101</t>
  </si>
  <si>
    <t>Bandážování spar a prasklin v místnostech výšky do 3,80 m</t>
  </si>
  <si>
    <t>-1879599535</t>
  </si>
  <si>
    <t>172</t>
  </si>
  <si>
    <t>59030680</t>
  </si>
  <si>
    <t>páska ze skelných vláken pro SDK</t>
  </si>
  <si>
    <t>-1807861841</t>
  </si>
  <si>
    <t>500*1,05 'Přepočtené koeficientem množství</t>
  </si>
  <si>
    <t>173</t>
  </si>
  <si>
    <t>784171111</t>
  </si>
  <si>
    <t>Zakrytí vnitřních ploch stěn v místnostech výšky do 3,80 m</t>
  </si>
  <si>
    <t>1723714936</t>
  </si>
  <si>
    <t>1,5*1,2*2</t>
  </si>
  <si>
    <t>174</t>
  </si>
  <si>
    <t>58124842</t>
  </si>
  <si>
    <t>fólie pro malířské potřeby zakrývací tl 7µ 4x5m</t>
  </si>
  <si>
    <t>-1014558240</t>
  </si>
  <si>
    <t>3,6*1,05 'Přepočtené koeficientem množství</t>
  </si>
  <si>
    <t>175</t>
  </si>
  <si>
    <t>784221101</t>
  </si>
  <si>
    <t>Dvojnásobné bílé malby ze směsí za sucha dobře otěruvzdorných v místnostech do 3,80 m</t>
  </si>
  <si>
    <t>2014637969</t>
  </si>
  <si>
    <t>867,505</t>
  </si>
  <si>
    <t>Práce a dodávky M</t>
  </si>
  <si>
    <t>22-M</t>
  </si>
  <si>
    <t>Montáže technologických zařízení pro dopravní stavby</t>
  </si>
  <si>
    <t>176</t>
  </si>
  <si>
    <t>220322002</t>
  </si>
  <si>
    <t>Montáž čidla, snímače nebo sirény pro EZS</t>
  </si>
  <si>
    <t>502274465</t>
  </si>
  <si>
    <t>177</t>
  </si>
  <si>
    <t>40483010</t>
  </si>
  <si>
    <t>detektor kouře a teploty kombinovaný bezdrátový</t>
  </si>
  <si>
    <t>628445891</t>
  </si>
  <si>
    <t>02 - Zdravotechnika</t>
  </si>
  <si>
    <t>68285736</t>
  </si>
  <si>
    <t>Uniprojekt-D.Šašek</t>
  </si>
  <si>
    <t xml:space="preserve">    721 - Zdravotechnika - vnitřní kanalizace</t>
  </si>
  <si>
    <t xml:space="preserve">    722 - Zdravotechnika - vnitřní vodovod</t>
  </si>
  <si>
    <t xml:space="preserve">    725 - Zdravotechnika - zařizovací předměty</t>
  </si>
  <si>
    <t xml:space="preserve">    751 - Vzduchotechnika</t>
  </si>
  <si>
    <t>HZS - Hodinové zúčtovací sazby</t>
  </si>
  <si>
    <t>721</t>
  </si>
  <si>
    <t>Zdravotechnika - vnitřní kanalizace</t>
  </si>
  <si>
    <t>721173721</t>
  </si>
  <si>
    <t>Potrubí kanalizační - odvod kondenzátu d 8-10 mm</t>
  </si>
  <si>
    <t>-556582205</t>
  </si>
  <si>
    <t>"BJ.č. 1"</t>
  </si>
  <si>
    <t>"BJ.č. 2"</t>
  </si>
  <si>
    <t>721174025</t>
  </si>
  <si>
    <t>Potrubí kanalizační z PP odpadní DN 110</t>
  </si>
  <si>
    <t>-704980808</t>
  </si>
  <si>
    <t>"Svislé - prostup stropem - stoupačka č. 1, 2 , 3, 4, 5 a 7"</t>
  </si>
  <si>
    <t>0,6*6</t>
  </si>
  <si>
    <t>721174042</t>
  </si>
  <si>
    <t>Potrubí kanalizační z PP připojovací DN 40</t>
  </si>
  <si>
    <t>376475929</t>
  </si>
  <si>
    <t>2,5+1,5</t>
  </si>
  <si>
    <t>"BJ.č. 3"</t>
  </si>
  <si>
    <t>4+0,5</t>
  </si>
  <si>
    <t>"BJ.č.4"</t>
  </si>
  <si>
    <t>0,5+0,5</t>
  </si>
  <si>
    <t>721174043</t>
  </si>
  <si>
    <t>Potrubí kanalizační z PP připojovací DN 50</t>
  </si>
  <si>
    <t>-1764977733</t>
  </si>
  <si>
    <t>1,5+0,5</t>
  </si>
  <si>
    <t>0,5+3+2,5</t>
  </si>
  <si>
    <t>721174044</t>
  </si>
  <si>
    <t>Potrubí kanalizační z PP připojovací DN 75</t>
  </si>
  <si>
    <t>62611022</t>
  </si>
  <si>
    <t>4+6</t>
  </si>
  <si>
    <t>721174045</t>
  </si>
  <si>
    <t>Potrubí kanalizační z PP připojovací DN 110</t>
  </si>
  <si>
    <t>365481687</t>
  </si>
  <si>
    <t>1,5+1,5</t>
  </si>
  <si>
    <t>2+0,6</t>
  </si>
  <si>
    <t>2,5+0,6</t>
  </si>
  <si>
    <t>721175242</t>
  </si>
  <si>
    <t>Potrubí kanalizační z PP větrací odhlučněné třívrstvé DN 110</t>
  </si>
  <si>
    <t>-123367447</t>
  </si>
  <si>
    <t>"Svislé -větrací část - stoupačka č. 1, 2 , 3, 4, 5 a 7"</t>
  </si>
  <si>
    <t>(0,9+0,30+0,30+0,50)*6</t>
  </si>
  <si>
    <t>721194104</t>
  </si>
  <si>
    <t>Vyvedení a upevnění odpadních výpustek DN 40</t>
  </si>
  <si>
    <t>447619472</t>
  </si>
  <si>
    <t>721194105</t>
  </si>
  <si>
    <t>Vyvedení a upevnění odpadních výpustek DN 50</t>
  </si>
  <si>
    <t>794583333</t>
  </si>
  <si>
    <t>721194109</t>
  </si>
  <si>
    <t>Vyvedení a upevnění odpadních výpustek DN 100</t>
  </si>
  <si>
    <t>959209278</t>
  </si>
  <si>
    <t>721226511</t>
  </si>
  <si>
    <t>Zápachová uzávěrka podomítková pro pračku a myčku DN 40</t>
  </si>
  <si>
    <t>-1611871694</t>
  </si>
  <si>
    <t>721274103</t>
  </si>
  <si>
    <t>Přivzdušňovací ventil venkovní odpadních potrubí DN 110</t>
  </si>
  <si>
    <t>-1334609201</t>
  </si>
  <si>
    <t>721290111</t>
  </si>
  <si>
    <t>Zkouška těsnosti potrubí kanalizace vodou do DN 125</t>
  </si>
  <si>
    <t>1739000698</t>
  </si>
  <si>
    <t>14+3,6+15,5+12+22+10,70</t>
  </si>
  <si>
    <t>998721102</t>
  </si>
  <si>
    <t>Přesun hmot tonážní pro vnitřní kanalizace v objektech v do 12 m</t>
  </si>
  <si>
    <t>1095955487</t>
  </si>
  <si>
    <t>722</t>
  </si>
  <si>
    <t>Zdravotechnika - vnitřní vodovod</t>
  </si>
  <si>
    <t>722174002</t>
  </si>
  <si>
    <t>Potrubí vodovodní plastové PPR svar polyfuze PN 16 D 20 x 2,8 mm</t>
  </si>
  <si>
    <t>336960010</t>
  </si>
  <si>
    <t>2+2+3+(2,5*2)+(3*2)+(5*2)+2+(3*2)</t>
  </si>
  <si>
    <t>722174003</t>
  </si>
  <si>
    <t>Potrubí vodovodní plastové PPR svar polyfuze PN 16 D 25 x 3,5 mm</t>
  </si>
  <si>
    <t>508103037</t>
  </si>
  <si>
    <t>7+6+2+((3+1,5)*2)+1+1+6+3+7+4+6+5</t>
  </si>
  <si>
    <t>722174004</t>
  </si>
  <si>
    <t>Potrubí vodovodní plastové PPR svar polyfuze PN 16 D 32 x 4,4 mm</t>
  </si>
  <si>
    <t>1746403579</t>
  </si>
  <si>
    <t>2+0,6+1,5+0,6</t>
  </si>
  <si>
    <t>722179191</t>
  </si>
  <si>
    <t>Příplatek k rozvodu vody z plastů za malý rozsah prací na zakázce do 20 m</t>
  </si>
  <si>
    <t>soubor</t>
  </si>
  <si>
    <t>548946145</t>
  </si>
  <si>
    <t>722179192</t>
  </si>
  <si>
    <t>Příplatek k rozvodu vody z plastů za potrubí do D 32 mm do 15 svarů</t>
  </si>
  <si>
    <t>1696766739</t>
  </si>
  <si>
    <t>722181231</t>
  </si>
  <si>
    <t>Ochrana vodovodního potrubí přilepenými termoizolačními trubicemi z PE tl do 13 mm DN do 22 mm</t>
  </si>
  <si>
    <t>-308509081</t>
  </si>
  <si>
    <t>722181232</t>
  </si>
  <si>
    <t>Ochrana vodovodního potrubí přilepenými termoizolačními trubicemi z PE tl do 13 mm DN do 45 mm</t>
  </si>
  <si>
    <t>-344371466</t>
  </si>
  <si>
    <t>72+15,70</t>
  </si>
  <si>
    <t>722190401</t>
  </si>
  <si>
    <t>Vyvedení a upevnění výpustku do DN 25</t>
  </si>
  <si>
    <t>1031217130</t>
  </si>
  <si>
    <t>722220152</t>
  </si>
  <si>
    <t>Nástěnka závitová plastová PPR PN 20 DN 20 x G 1/2</t>
  </si>
  <si>
    <t>-188012688</t>
  </si>
  <si>
    <t>722230112</t>
  </si>
  <si>
    <t>Ventil přímý G 3/4 s odvodněním a dvěma závity</t>
  </si>
  <si>
    <t>-171706843</t>
  </si>
  <si>
    <t>722231141</t>
  </si>
  <si>
    <t>Ventil závitový pojistný rohový G 1/2</t>
  </si>
  <si>
    <t>-530367779</t>
  </si>
  <si>
    <t>722262212</t>
  </si>
  <si>
    <t>Vodoměr závitový jednovtokový suchoběžný do 40°C G 1/2 x 110 mm Qn 1,5 m3/h horizontální</t>
  </si>
  <si>
    <t>-1753523402</t>
  </si>
  <si>
    <t>722290226</t>
  </si>
  <si>
    <t>Zkouška těsnosti vodovodního potrubí závitového do DN 50</t>
  </si>
  <si>
    <t>942793027</t>
  </si>
  <si>
    <t>36+72+15,7</t>
  </si>
  <si>
    <t>722290234</t>
  </si>
  <si>
    <t>Proplach a dezinfekce vodovodního potrubí do DN 80</t>
  </si>
  <si>
    <t>-1729777248</t>
  </si>
  <si>
    <t>123,70</t>
  </si>
  <si>
    <t>998722102</t>
  </si>
  <si>
    <t>Přesun hmot tonážní pro vnitřní vodovod v objektech v do 12 m</t>
  </si>
  <si>
    <t>1877208944</t>
  </si>
  <si>
    <t>725</t>
  </si>
  <si>
    <t>Zdravotechnika - zařizovací předměty</t>
  </si>
  <si>
    <t>725112183</t>
  </si>
  <si>
    <t>Kombi klozet s úspornou armaturou odpad šikmý</t>
  </si>
  <si>
    <t>-1229869620</t>
  </si>
  <si>
    <t>725211604</t>
  </si>
  <si>
    <t>Umyvadlo keramické bílé šířky 650 mm bez krytu na sifon připevněné na stěnu šrouby</t>
  </si>
  <si>
    <t>-903018395</t>
  </si>
  <si>
    <t>725222116</t>
  </si>
  <si>
    <t>Vana bez armatur výtokových akrylátová se zápachovou uzávěrkou 1700x700 mm</t>
  </si>
  <si>
    <t>572435851</t>
  </si>
  <si>
    <t>725311121</t>
  </si>
  <si>
    <t>Dřez jednoduchý nerezový se zápachovou uzávěrkou s odkapávací plochou 560x480 mm a miskou</t>
  </si>
  <si>
    <t>-2011597796</t>
  </si>
  <si>
    <t>725619101</t>
  </si>
  <si>
    <t>Montáž sporáku na zemní plyn</t>
  </si>
  <si>
    <t>-1629534996</t>
  </si>
  <si>
    <t>541119712</t>
  </si>
  <si>
    <t>sporák plynový kombinovaný</t>
  </si>
  <si>
    <t>256904572</t>
  </si>
  <si>
    <t>725813111</t>
  </si>
  <si>
    <t>Ventil rohový bez připojovací trubičky nebo flexi hadičky G 1/2</t>
  </si>
  <si>
    <t>-812188040</t>
  </si>
  <si>
    <t>725813112</t>
  </si>
  <si>
    <t>Ventil rohový pračkový G 3/4</t>
  </si>
  <si>
    <t>-1083858933</t>
  </si>
  <si>
    <t>725821325</t>
  </si>
  <si>
    <t>Baterie dřezová stojánková páková s otáčivým kulatým ústím a délkou ramínka 220 mm</t>
  </si>
  <si>
    <t>637855355</t>
  </si>
  <si>
    <t>725822611</t>
  </si>
  <si>
    <t>Baterie umyvadlová stojánková páková bez výpusti</t>
  </si>
  <si>
    <t>-1542237958</t>
  </si>
  <si>
    <t>725831315</t>
  </si>
  <si>
    <t>Baterie vanová nástěnná páková s automatickým přepínačem a sprchou</t>
  </si>
  <si>
    <t>452173853</t>
  </si>
  <si>
    <t>725861102</t>
  </si>
  <si>
    <t>Zápachová uzávěrka pro umyvadla DN 40</t>
  </si>
  <si>
    <t>-2085454340</t>
  </si>
  <si>
    <t>725861311</t>
  </si>
  <si>
    <t>Zápachová uzávěrka pro umyvadla DN 40 s přípojkou pro pračku nebo myčku</t>
  </si>
  <si>
    <t>2013870646</t>
  </si>
  <si>
    <t>725862103</t>
  </si>
  <si>
    <t>Zápachová uzávěrka pro dřezy DN 40/50</t>
  </si>
  <si>
    <t>-344924642</t>
  </si>
  <si>
    <t>725865322</t>
  </si>
  <si>
    <t>Zápachová uzávěrka sprchových van DN 40/50 s kulovým kloubem na odtoku a přepadovou trubicí</t>
  </si>
  <si>
    <t>297176496</t>
  </si>
  <si>
    <t>751</t>
  </si>
  <si>
    <t>Vzduchotechnika</t>
  </si>
  <si>
    <t>751377011</t>
  </si>
  <si>
    <t>Mtž odsávacího zákrytu (digestoř) bytového vestavěného vč. dodávky</t>
  </si>
  <si>
    <t>-1127544431</t>
  </si>
  <si>
    <t>751525051</t>
  </si>
  <si>
    <t>Mtž potrubí plast kruh s přírubou D do 100 mm</t>
  </si>
  <si>
    <t>1905887019</t>
  </si>
  <si>
    <t>4*5</t>
  </si>
  <si>
    <t>28615063</t>
  </si>
  <si>
    <t>trubka kanalizační HTEM s hrdlem DN 110x1000mm</t>
  </si>
  <si>
    <t>1712349012</t>
  </si>
  <si>
    <t>998751101</t>
  </si>
  <si>
    <t>Přesun hmot tonážní pro vzduchotechniku v objektech v do 12 m</t>
  </si>
  <si>
    <t>-1869971057</t>
  </si>
  <si>
    <t>HZS</t>
  </si>
  <si>
    <t>Hodinové zúčtovací sazby</t>
  </si>
  <si>
    <t>HZS2491</t>
  </si>
  <si>
    <t>Hodinová zúčtovací sazba dělník zednických výpomocí</t>
  </si>
  <si>
    <t>hod</t>
  </si>
  <si>
    <t>512</t>
  </si>
  <si>
    <t>-2014094571</t>
  </si>
  <si>
    <t>"Vnitřní kanalizace"</t>
  </si>
  <si>
    <t>"Vnitřní vodovod"</t>
  </si>
  <si>
    <t>03 - Ústřední vytápění</t>
  </si>
  <si>
    <t xml:space="preserve">    731 - Ústřední vytápění - kotelny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</si>
  <si>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</si>
  <si>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</si>
  <si>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</si>
  <si>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731</t>
  </si>
  <si>
    <t>Ústřední vytápění - kotelny</t>
  </si>
  <si>
    <t>731244493</t>
  </si>
  <si>
    <t>Montáž kotle ocelového závěsného na plyn kondenzačního o výkonu do 28 kW</t>
  </si>
  <si>
    <t>1007941302</t>
  </si>
  <si>
    <t>48417435</t>
  </si>
  <si>
    <t>kotel ocelový plynový kondenzační závěsný pro vytápění 6,6-28kW</t>
  </si>
  <si>
    <t>793358790</t>
  </si>
  <si>
    <t>731341130</t>
  </si>
  <si>
    <t>Hadice napouštěcí pryžové D 16/23</t>
  </si>
  <si>
    <t>834765145</t>
  </si>
  <si>
    <t>731810331</t>
  </si>
  <si>
    <t>Nucený odtah spalin soustředným potrubím pro kondenzační kotel svislý 60/100 mm přes šikmou střechu</t>
  </si>
  <si>
    <t>-1538706179</t>
  </si>
  <si>
    <t>731810341</t>
  </si>
  <si>
    <t>Prodloužení soustředného potrubí pro kondenzační kotel průměru 60/100 mm</t>
  </si>
  <si>
    <t>-1667982947</t>
  </si>
  <si>
    <t>5*4</t>
  </si>
  <si>
    <t>998731102</t>
  </si>
  <si>
    <t>Přesun hmot tonážní pro kotelny v objektech v do 12 m</t>
  </si>
  <si>
    <t>-1512982358</t>
  </si>
  <si>
    <t>733</t>
  </si>
  <si>
    <t>Ústřední vytápění - rozvodné potrubí</t>
  </si>
  <si>
    <t>733223302</t>
  </si>
  <si>
    <t>Potrubí měděné tvrdé spojované lisováním DN 15 ÚT</t>
  </si>
  <si>
    <t>801960744</t>
  </si>
  <si>
    <t>5*2</t>
  </si>
  <si>
    <t>3,5*2</t>
  </si>
  <si>
    <t>0,5*2</t>
  </si>
  <si>
    <t>1,25*2</t>
  </si>
  <si>
    <t>1,2*2</t>
  </si>
  <si>
    <t>0,6*2</t>
  </si>
  <si>
    <t>2,5*2</t>
  </si>
  <si>
    <t>9,5*2</t>
  </si>
  <si>
    <t>1*2</t>
  </si>
  <si>
    <t>9,8*2</t>
  </si>
  <si>
    <t>"BJ.č. 4"</t>
  </si>
  <si>
    <t>2,20*2</t>
  </si>
  <si>
    <t>7*2</t>
  </si>
  <si>
    <t>733224222</t>
  </si>
  <si>
    <t>Příplatek k potrubí měděnému za zhotovení přípojky z trubek měděných D 15x1</t>
  </si>
  <si>
    <t>-1676435727</t>
  </si>
  <si>
    <t>733291101</t>
  </si>
  <si>
    <t>Zkouška těsnosti potrubí měděné do D 35x1,5</t>
  </si>
  <si>
    <t>-1008237025</t>
  </si>
  <si>
    <t>733811231</t>
  </si>
  <si>
    <t>Ochrana potrubí ústředního vytápění termoizolačními trubicemi z PE tl do 13 mm DN do 22 mm</t>
  </si>
  <si>
    <t>-679024335</t>
  </si>
  <si>
    <t>998733102</t>
  </si>
  <si>
    <t>Přesun hmot tonážní pro rozvody potrubí v objektech v do 12 m</t>
  </si>
  <si>
    <t>-422595606</t>
  </si>
  <si>
    <t>734</t>
  </si>
  <si>
    <t>Ústřední vytápění - armatury</t>
  </si>
  <si>
    <t>734221552</t>
  </si>
  <si>
    <t>Ventil závitový termostatický přímý dvouregulační G 1/2 PN 16 do 110°C bez hlavice ovládání</t>
  </si>
  <si>
    <t>-336084035</t>
  </si>
  <si>
    <t>734221682</t>
  </si>
  <si>
    <t>Termostatická hlavice kapalinová PN 10 do 110°C otopných těles VK</t>
  </si>
  <si>
    <t>-1728998205</t>
  </si>
  <si>
    <t>734261717</t>
  </si>
  <si>
    <t>Šroubení regulační radiátorové přímé G 1/2 s vypouštěním</t>
  </si>
  <si>
    <t>735001358</t>
  </si>
  <si>
    <t>734291123</t>
  </si>
  <si>
    <t>Kohout plnící a vypouštěcí G 1/2 PN 10 do 90°C závitový</t>
  </si>
  <si>
    <t>74835949</t>
  </si>
  <si>
    <t>734291242</t>
  </si>
  <si>
    <t>Filtr závitový přímý G 1/2 PN 16 do 130°C s vnitřními závity</t>
  </si>
  <si>
    <t>-1656073431</t>
  </si>
  <si>
    <t>734292764</t>
  </si>
  <si>
    <t>Kohout kulový přímý G 3/4 PN 42 do 185°C vnější a vnitřní závit</t>
  </si>
  <si>
    <t>808966491</t>
  </si>
  <si>
    <t>998734102</t>
  </si>
  <si>
    <t>Přesun hmot tonážní pro armatury v objektech v do 12 m</t>
  </si>
  <si>
    <t>-1514369959</t>
  </si>
  <si>
    <t>735</t>
  </si>
  <si>
    <t>Ústřední vytápění - otopná tělesa</t>
  </si>
  <si>
    <t>735152275</t>
  </si>
  <si>
    <t>Otopné těleso panelové VK jednodeskové 1 přídavná přestupní plocha výška/délka 600/800mm výkon 802 W</t>
  </si>
  <si>
    <t>503132731</t>
  </si>
  <si>
    <t>"Typ 11/6080"</t>
  </si>
  <si>
    <t>735152277</t>
  </si>
  <si>
    <t>Otopné těleso panel VK jednodeskové 1 přídavná přestupní plocha výška/délka 600/1000 mm výkon 1002 W</t>
  </si>
  <si>
    <t>1439934673</t>
  </si>
  <si>
    <t>"Typ 11/6100"</t>
  </si>
  <si>
    <t>735152475</t>
  </si>
  <si>
    <t>Otopné těleso panelové VK dvoudeskové 1 přídavná přestupní plocha výška/délka 600/800mm výkon 1030 W</t>
  </si>
  <si>
    <t>1375323545</t>
  </si>
  <si>
    <t>"Typ 21/6080"</t>
  </si>
  <si>
    <t>735152479</t>
  </si>
  <si>
    <t>Otopné těleso panelové VK dvoudeskové 1 přídavná přestupní plocha výška/délka 600/1200mm výkon 1546W</t>
  </si>
  <si>
    <t>-2130749108</t>
  </si>
  <si>
    <t>"Typ 21/6120"</t>
  </si>
  <si>
    <t>735152480</t>
  </si>
  <si>
    <t>Otopné těleso panelové VK dvoudeskové 1 přídavná přestupní plocha výška/délka 600/1400mm výkon 1803W</t>
  </si>
  <si>
    <t>-920441967</t>
  </si>
  <si>
    <t>"Typ 21/6140"</t>
  </si>
  <si>
    <t>998735102</t>
  </si>
  <si>
    <t>Přesun hmot tonážní pro otopná tělesa v objektech v do 12 m</t>
  </si>
  <si>
    <t>-1693226162</t>
  </si>
  <si>
    <t>756496289</t>
  </si>
  <si>
    <t>"Kotelny"</t>
  </si>
  <si>
    <t>"Potrubí"</t>
  </si>
  <si>
    <t>04 - Plynoinstalace</t>
  </si>
  <si>
    <t xml:space="preserve">    723 - Zdravotechnika - vnitřní plynovod</t>
  </si>
  <si>
    <t xml:space="preserve">    58-M - Revize vyhrazených technických zařízení</t>
  </si>
  <si>
    <t>723</t>
  </si>
  <si>
    <t>Zdravotechnika - vnitřní plynovod</t>
  </si>
  <si>
    <t>723150366</t>
  </si>
  <si>
    <t>Chránička D 44,5x2,6 mm</t>
  </si>
  <si>
    <t>1637722929</t>
  </si>
  <si>
    <t>723181012</t>
  </si>
  <si>
    <t>Potrubí měděné polotvrdé spojované lisováním DN 15 ZTI</t>
  </si>
  <si>
    <t>66676020</t>
  </si>
  <si>
    <t>"Potrubí 15x1"</t>
  </si>
  <si>
    <t>"BJ č.1"</t>
  </si>
  <si>
    <t>1,10+0,30</t>
  </si>
  <si>
    <t>"BJ č.2"</t>
  </si>
  <si>
    <t>1,5+1,4</t>
  </si>
  <si>
    <t>"BJ č.3"</t>
  </si>
  <si>
    <t>"BJ č.4"</t>
  </si>
  <si>
    <t>0,5+0,8</t>
  </si>
  <si>
    <t>723181013</t>
  </si>
  <si>
    <t>Potrubí měděné polotvrdé spojované lisováním DN 20 ZTI</t>
  </si>
  <si>
    <t>1358349281</t>
  </si>
  <si>
    <t>"Potrubí 18x1"</t>
  </si>
  <si>
    <t>0,30+1,2+1,10+2,5</t>
  </si>
  <si>
    <t>1,5</t>
  </si>
  <si>
    <t>723181014</t>
  </si>
  <si>
    <t>Potrubí měděné polotvrdé spojované lisováním DN 25 ZTI</t>
  </si>
  <si>
    <t>-247685916</t>
  </si>
  <si>
    <t>"Potrubí 22x1"</t>
  </si>
  <si>
    <t>0,30+1+0,25+1+0,25+1+1,70+0,5</t>
  </si>
  <si>
    <t>0,30+0,25+0,15+1,8+3+1+0,5</t>
  </si>
  <si>
    <t>0,30+0,25+0,15+0,5+0,25+1,3+2,6+1+5+1,40+1+0,5</t>
  </si>
  <si>
    <t>0,30+0,25+1,30+2,87+1+6,3+0,50+0,90+2,30+0,25</t>
  </si>
  <si>
    <t>723190104</t>
  </si>
  <si>
    <t>Přípojka plynovodní nerezová hadice G1/2 F x G1/2 F délky 75 cm spojovaná na závit</t>
  </si>
  <si>
    <t>276822136</t>
  </si>
  <si>
    <t>723190251</t>
  </si>
  <si>
    <t>Výpustky plynovodní vedení a upevnění DN 15</t>
  </si>
  <si>
    <t>1356290868</t>
  </si>
  <si>
    <t>723190252</t>
  </si>
  <si>
    <t>Výpustky plynovodní vedení a upevnění DN 20</t>
  </si>
  <si>
    <t>-1649223769</t>
  </si>
  <si>
    <t>723220211</t>
  </si>
  <si>
    <t>Šroubení přechodové G 1/2 F x D 16 s vnitřním závitem</t>
  </si>
  <si>
    <t>1724483897</t>
  </si>
  <si>
    <t>723220212</t>
  </si>
  <si>
    <t>Šroubení přechodové G 3/4 F x D 20 s vnitřním závitem</t>
  </si>
  <si>
    <t>-129449414</t>
  </si>
  <si>
    <t>723230152</t>
  </si>
  <si>
    <t>Rohový uzávěr PN 4 G 1/2 s bajonetovým připojením a provozní pojistkou</t>
  </si>
  <si>
    <t>698258159</t>
  </si>
  <si>
    <t>723231163</t>
  </si>
  <si>
    <t>Kohout kulový přímý G 3/4 PN 42 do 185°C plnoprůtokový vnitřní závit těžká řada</t>
  </si>
  <si>
    <t>1819276337</t>
  </si>
  <si>
    <t>723231164</t>
  </si>
  <si>
    <t>Kohout kulový přímý G 1 PN 42 do 185°C plnoprůtokový vnitřní závit těžká řada</t>
  </si>
  <si>
    <t>1921563427</t>
  </si>
  <si>
    <t>998723102</t>
  </si>
  <si>
    <t>Přesun hmot tonážní pro vnitřní plynovod v objektech v do 12 m</t>
  </si>
  <si>
    <t>470830839</t>
  </si>
  <si>
    <t>58-M</t>
  </si>
  <si>
    <t>Revize vyhrazených technických zařízení</t>
  </si>
  <si>
    <t>580506021</t>
  </si>
  <si>
    <t>Kontrola těsnosti rozvodu plynu plynoměrem</t>
  </si>
  <si>
    <t>úsek</t>
  </si>
  <si>
    <t>-469184679</t>
  </si>
  <si>
    <t>-1677453545</t>
  </si>
  <si>
    <t>HZS4212</t>
  </si>
  <si>
    <t>Hodinová zúčtovací sazba revizní technik specialista</t>
  </si>
  <si>
    <t>-1928504055</t>
  </si>
  <si>
    <t>4*4</t>
  </si>
  <si>
    <t>05 - Elektroinstalace</t>
  </si>
  <si>
    <t>18362303</t>
  </si>
  <si>
    <t>Pavel Knížek</t>
  </si>
  <si>
    <t xml:space="preserve">    741 - Elektroinstalace - silnoproud</t>
  </si>
  <si>
    <t xml:space="preserve">    742 - Elektroinstalace - slaboproud</t>
  </si>
  <si>
    <t xml:space="preserve">    21-M - Elektromontáže</t>
  </si>
  <si>
    <t>VRN - Vedlejší rozpočtové náklady</t>
  </si>
  <si>
    <t xml:space="preserve">    VRN4 - Inženýrská činnost</t>
  </si>
  <si>
    <t>953991111</t>
  </si>
  <si>
    <t>Dodání a osazení hmoždinek profilu 6 až 8 mm do zdiva z cihel</t>
  </si>
  <si>
    <t>-577855272</t>
  </si>
  <si>
    <t>971035141</t>
  </si>
  <si>
    <t>Vybourání otvorů ve zdivu cihelném D do 60 mm na MC tl do 300 mm</t>
  </si>
  <si>
    <t>-903292693</t>
  </si>
  <si>
    <t>973031151</t>
  </si>
  <si>
    <t>Vysekání výklenků ve zdivu cihelném na MV nebo MVC pl přes 0,25 m2</t>
  </si>
  <si>
    <t>550904880</t>
  </si>
  <si>
    <t>973031716</t>
  </si>
  <si>
    <t>Vysekání kapes v klenbách z cihel na MV nebo MVC pro špalíky do 100x100x50 mm</t>
  </si>
  <si>
    <t>2101090391</t>
  </si>
  <si>
    <t>974031121</t>
  </si>
  <si>
    <t>Vysekání rýh ve zdivu cihelném hl do 30 mm š do 30 mm</t>
  </si>
  <si>
    <t>996243581</t>
  </si>
  <si>
    <t>250</t>
  </si>
  <si>
    <t>974031132</t>
  </si>
  <si>
    <t>Vysekání rýh ve zdivu cihelném hl do 50 mm š do 70 mm</t>
  </si>
  <si>
    <t>-607679116</t>
  </si>
  <si>
    <t>741</t>
  </si>
  <si>
    <t>Elektroinstalace - silnoproud</t>
  </si>
  <si>
    <t>741110041</t>
  </si>
  <si>
    <t>Montáž trubka plastová ohebná D přes 11 do 23 mm uložená pevně</t>
  </si>
  <si>
    <t>-1211640125</t>
  </si>
  <si>
    <t>260</t>
  </si>
  <si>
    <t>34571062</t>
  </si>
  <si>
    <t>Trubka ohebná 2313/LPE-2 Bílá</t>
  </si>
  <si>
    <t>1864411672</t>
  </si>
  <si>
    <t>34571061</t>
  </si>
  <si>
    <t>Trubka ohebná 2316/LPE-2 Bílá</t>
  </si>
  <si>
    <t>-1128881682</t>
  </si>
  <si>
    <t>180</t>
  </si>
  <si>
    <t>741110141</t>
  </si>
  <si>
    <t>Montáž trubka pancéřová kovová tuhá závitová D přes 13,5 do 16 mm uložená pevně</t>
  </si>
  <si>
    <t>487873591</t>
  </si>
  <si>
    <t>34571122</t>
  </si>
  <si>
    <t>trubka elektroinstalační ocelová lakovaná závitová D 16mm</t>
  </si>
  <si>
    <t>-1256072087</t>
  </si>
  <si>
    <t>741110501</t>
  </si>
  <si>
    <t>Montáž lišta a kanálek protahovací šířky do 60 mm</t>
  </si>
  <si>
    <t>-1496441200</t>
  </si>
  <si>
    <t>34571012</t>
  </si>
  <si>
    <t>lišta elektroinstalační vkládací 40x15</t>
  </si>
  <si>
    <t>659997994</t>
  </si>
  <si>
    <t>34571010</t>
  </si>
  <si>
    <t>lišta elektroinstalační vkládací 18x13</t>
  </si>
  <si>
    <t>-1991973896</t>
  </si>
  <si>
    <t>741112002</t>
  </si>
  <si>
    <t>Montáž krabice zapuštěná plastová kruhová pro sádrokartonové příčky</t>
  </si>
  <si>
    <t>-415730185</t>
  </si>
  <si>
    <t>34571521</t>
  </si>
  <si>
    <t>Krabice s víčkem KO 125/1L</t>
  </si>
  <si>
    <t>396773207</t>
  </si>
  <si>
    <t>34571522</t>
  </si>
  <si>
    <t>Krabice univerzální KU 68/71L1_NA</t>
  </si>
  <si>
    <t>723213815</t>
  </si>
  <si>
    <t>34571519</t>
  </si>
  <si>
    <t>Krabice odbočná s víčkem a svorkovnicí KU 68 LA/3</t>
  </si>
  <si>
    <t>106407547</t>
  </si>
  <si>
    <t>741112201</t>
  </si>
  <si>
    <t>Montáž krabice pancéřová protahovací plastová 120x120 mm</t>
  </si>
  <si>
    <t>87125969</t>
  </si>
  <si>
    <t>34571426</t>
  </si>
  <si>
    <t>krabice pancéřová z PH 117x117x58mm</t>
  </si>
  <si>
    <t>-208691626</t>
  </si>
  <si>
    <t>741120101</t>
  </si>
  <si>
    <t>Montáž vodič Cu izolovaný plný a laněný s PVC pláštěm žíla 0,15-16 mm2 zatažený (CY, CHAH-R(V))</t>
  </si>
  <si>
    <t>2100914188</t>
  </si>
  <si>
    <t>34142154</t>
  </si>
  <si>
    <t>Vodič CYA 6 zelenožlutý</t>
  </si>
  <si>
    <t>-193345914</t>
  </si>
  <si>
    <t>34142158</t>
  </si>
  <si>
    <t>Vodič CYA 10 zelenožlutý</t>
  </si>
  <si>
    <t>-2109629921</t>
  </si>
  <si>
    <t>741120401</t>
  </si>
  <si>
    <t>Montáž vodič Cu izolovaný drátovací plný žíla 0,35-6 mm2 v rozváděči (CY)</t>
  </si>
  <si>
    <t>-1985746333</t>
  </si>
  <si>
    <t>741122011</t>
  </si>
  <si>
    <t>Montáž kabel Cu bez ukončení uložený pod omítku plný kulatý 2x1,5 až 2,5 mm2 (CYKY)</t>
  </si>
  <si>
    <t>-1407072901</t>
  </si>
  <si>
    <t>660+110+680+160</t>
  </si>
  <si>
    <t>34111030</t>
  </si>
  <si>
    <t>kabel silový s Cu jádrem  CYKY-J 1kV 3x1,5mm2</t>
  </si>
  <si>
    <t>1565295576</t>
  </si>
  <si>
    <t>660</t>
  </si>
  <si>
    <t>341110019</t>
  </si>
  <si>
    <t>kabel silový s Cu jádrem  CYKY-O 1kV 3x1,5mm2</t>
  </si>
  <si>
    <t>1512244699</t>
  </si>
  <si>
    <t>34111036</t>
  </si>
  <si>
    <t>kabel silový s Cu jádrem CYKY-J 1kV 3x2,5mm2</t>
  </si>
  <si>
    <t>-661279249</t>
  </si>
  <si>
    <t>680</t>
  </si>
  <si>
    <t>34111090</t>
  </si>
  <si>
    <t>kabel silový s Cu jádrem CYKY-J 1kV 5x1,5mm2</t>
  </si>
  <si>
    <t>-1432825847</t>
  </si>
  <si>
    <t>741122012</t>
  </si>
  <si>
    <t>Montáž kabel Cu bez ukončení uložený pod omítku plný kulatý 2x4 až 6 mm2 (CYKY)</t>
  </si>
  <si>
    <t>-1749923575</t>
  </si>
  <si>
    <t>280</t>
  </si>
  <si>
    <t>34111098</t>
  </si>
  <si>
    <t>kabel silový s Cu jádrem CYKY-J 1kV 5x4mm2</t>
  </si>
  <si>
    <t>-1706290830</t>
  </si>
  <si>
    <t>34111100</t>
  </si>
  <si>
    <t>kabel silový s Cu jádrem 1kV 5x6mm2</t>
  </si>
  <si>
    <t>-863655739</t>
  </si>
  <si>
    <t>741128002</t>
  </si>
  <si>
    <t>Ostatní práce při montáži vodičů a kabelů - označení dalším štítkem</t>
  </si>
  <si>
    <t>-1290556171</t>
  </si>
  <si>
    <t>741128003</t>
  </si>
  <si>
    <t>Ostatní práce při montáži vodičů a kabelů - svazkování žil</t>
  </si>
  <si>
    <t>1759190207</t>
  </si>
  <si>
    <t>741130001</t>
  </si>
  <si>
    <t>Ukončení vodič izolovaný do 2,5mm2 v rozváděči nebo na přístroji</t>
  </si>
  <si>
    <t>-696672276</t>
  </si>
  <si>
    <t>741130004</t>
  </si>
  <si>
    <t>Ukončení vodič izolovaný do 6 mm2 v rozváděči nebo na přístroji</t>
  </si>
  <si>
    <t>1645394941</t>
  </si>
  <si>
    <t>741130006</t>
  </si>
  <si>
    <t>Ukončení vodič izolovaný do 16 mm2 v rozváděči nebo na přístroji</t>
  </si>
  <si>
    <t>1397125222</t>
  </si>
  <si>
    <t>741130144</t>
  </si>
  <si>
    <t>Ukončení šňůra 5x0,5 až 4 mm2 se zapojením</t>
  </si>
  <si>
    <t>692487150</t>
  </si>
  <si>
    <t>741210001</t>
  </si>
  <si>
    <t>Montáž rozvodnice oceloplechová nebo plastová běžná do 20 kg</t>
  </si>
  <si>
    <t>-1315980722</t>
  </si>
  <si>
    <t>35713122</t>
  </si>
  <si>
    <t>rozvodnice nástěnná, průhledné dveře, 2 řady, šířka 20 modulárních jednotek</t>
  </si>
  <si>
    <t>1115740001</t>
  </si>
  <si>
    <t>35713110</t>
  </si>
  <si>
    <t>rozvodnice nástěnná, průhledné dveře, 2 řady, šířka 14 modulárních jednotek</t>
  </si>
  <si>
    <t>1765445250</t>
  </si>
  <si>
    <t>741231013</t>
  </si>
  <si>
    <t>Montáž svorkovnice do rozvaděčů - jistící</t>
  </si>
  <si>
    <t>1026671575</t>
  </si>
  <si>
    <t>34562207</t>
  </si>
  <si>
    <t>propojka 2 násobná svorkovnice řadové nízkého napětí a průřezem vodiče 10mm2</t>
  </si>
  <si>
    <t>1201168463</t>
  </si>
  <si>
    <t>741240022</t>
  </si>
  <si>
    <t>Montáž příslušenství rozvoden - tabulka pro přístroje lepená</t>
  </si>
  <si>
    <t>381013189</t>
  </si>
  <si>
    <t>741310001</t>
  </si>
  <si>
    <t>Montáž vypínač nástěnný 1-jednopólový prostředí normální</t>
  </si>
  <si>
    <t>-76511416</t>
  </si>
  <si>
    <t>34535512</t>
  </si>
  <si>
    <t>spínač jednopólový 10A bílý-řazení 1, komplet</t>
  </si>
  <si>
    <t>-1851190334</t>
  </si>
  <si>
    <t>741310011</t>
  </si>
  <si>
    <t>Montáž ovladač nástěnný 1/0-tlačítkový zapínací prostředí normální</t>
  </si>
  <si>
    <t>2135487652</t>
  </si>
  <si>
    <t>34535902</t>
  </si>
  <si>
    <t>Tlačítkový ovládač UNICA MGU3.106.30L, řazení 1/0 (Aluminium) - symbol světlo</t>
  </si>
  <si>
    <t>-1009673075</t>
  </si>
  <si>
    <t>741310021</t>
  </si>
  <si>
    <t>Montáž přepínač nástěnný 5-sériový prostředí normální</t>
  </si>
  <si>
    <t>39144256</t>
  </si>
  <si>
    <t>34535573</t>
  </si>
  <si>
    <t>spínač řazení 5 10A bílý- komplet</t>
  </si>
  <si>
    <t>1859747513</t>
  </si>
  <si>
    <t>741310022</t>
  </si>
  <si>
    <t>Montáž přepínač nástěnný 6-střídavý prostředí normální</t>
  </si>
  <si>
    <t>1125701837</t>
  </si>
  <si>
    <t>34535574</t>
  </si>
  <si>
    <t>spínač řazení 6 10A bílý- komplet</t>
  </si>
  <si>
    <t>761626820</t>
  </si>
  <si>
    <t>741310025</t>
  </si>
  <si>
    <t>Montáž přepínač nástěnný 7-křížový prostředí normální</t>
  </si>
  <si>
    <t>-832760854</t>
  </si>
  <si>
    <t>34535575</t>
  </si>
  <si>
    <t>spínač řazení 7 10A bílý-komplet</t>
  </si>
  <si>
    <t>280298568</t>
  </si>
  <si>
    <t>741313001</t>
  </si>
  <si>
    <t>Montáž zásuvka (polo)zapuštěná bezšroubové připojení 2P+PE se zapojením vodičů</t>
  </si>
  <si>
    <t>-940813188</t>
  </si>
  <si>
    <t>37451121</t>
  </si>
  <si>
    <t>zásuvka tv+r bílá</t>
  </si>
  <si>
    <t>-2037315899</t>
  </si>
  <si>
    <t>35811077</t>
  </si>
  <si>
    <t>Zásuvka jednonásobná s ochranným kolíkem, s clonkami TANGO Bílá (ABB 5519A-A02357 B)</t>
  </si>
  <si>
    <t>-1608388317</t>
  </si>
  <si>
    <t>741313003</t>
  </si>
  <si>
    <t>Montáž zásuvka (polo)zapuštěná bezšroubové připojení 2x(2P+PE) dvojnásobná</t>
  </si>
  <si>
    <t>-1974802463</t>
  </si>
  <si>
    <t>35811257</t>
  </si>
  <si>
    <t>Zásuvka dvojnásobná s ochrannými kolíky, s clonkami, s natočenou dutinou TANGO Bílá (ABB 5513A-C02357 B)</t>
  </si>
  <si>
    <t>-58795117</t>
  </si>
  <si>
    <t>741320101</t>
  </si>
  <si>
    <t>Montáž jistič jednopólový nn do 25 A bez krytu</t>
  </si>
  <si>
    <t>-336567216</t>
  </si>
  <si>
    <t>35822111</t>
  </si>
  <si>
    <t>Jistič jednofázový EATON PL6-16/1/B (286521)</t>
  </si>
  <si>
    <t>-435439644</t>
  </si>
  <si>
    <t>35822109</t>
  </si>
  <si>
    <t>Jistič jednofázový EATON PL6-10/1/B (286519)</t>
  </si>
  <si>
    <t>-1157864230</t>
  </si>
  <si>
    <t>"Zrušení jističů 1-10/B - náhrada nové prodové chrániče"</t>
  </si>
  <si>
    <t>"Rozvadeč R02"</t>
  </si>
  <si>
    <t>-4</t>
  </si>
  <si>
    <t>"Rozvaděče R01-R04"</t>
  </si>
  <si>
    <t>-3*4</t>
  </si>
  <si>
    <t>741320161</t>
  </si>
  <si>
    <t>Montáž jistič třípólový nn do 25 A bez krytu</t>
  </si>
  <si>
    <t>-1853263238</t>
  </si>
  <si>
    <t>35822403</t>
  </si>
  <si>
    <t>Jistič třífázový EATON PL7-25/3/B</t>
  </si>
  <si>
    <t>-1045927049</t>
  </si>
  <si>
    <t>741321001</t>
  </si>
  <si>
    <t>Montáž proudových chráničů dvoupólových nn do 25 A bez krytu</t>
  </si>
  <si>
    <t>-1741973577</t>
  </si>
  <si>
    <t>35889206</t>
  </si>
  <si>
    <t>Proudový chránič dvojpólový F202 AC-25/0,03 (2CSF202001R1250)</t>
  </si>
  <si>
    <t>-521060724</t>
  </si>
  <si>
    <t>741321003</t>
  </si>
  <si>
    <t>Montáž proudových chráničů dvoupólových nn do 25 A ve skříni</t>
  </si>
  <si>
    <t>1786208578</t>
  </si>
  <si>
    <t>"Náhrada za zrušené jističe 1-10/B"</t>
  </si>
  <si>
    <t>3*4</t>
  </si>
  <si>
    <t>35889207.1</t>
  </si>
  <si>
    <t>chránič proudový HAGER ADA 910D</t>
  </si>
  <si>
    <t>-1604048966</t>
  </si>
  <si>
    <t>741372022</t>
  </si>
  <si>
    <t xml:space="preserve">Montáž svítidlo LED bytové přisazené nástěnné </t>
  </si>
  <si>
    <t>737594567</t>
  </si>
  <si>
    <t>34821275</t>
  </si>
  <si>
    <t>LED OVÁL, STROPNÍ / NÁSTĚNNÉ SVÍTIDLO 12W (840LM), IP54, BÍLÉ</t>
  </si>
  <si>
    <t>1341080819</t>
  </si>
  <si>
    <t>741372062</t>
  </si>
  <si>
    <t xml:space="preserve">Montáž svítidlo LED bytové přisazené stropní </t>
  </si>
  <si>
    <t>4180496</t>
  </si>
  <si>
    <t>34823739</t>
  </si>
  <si>
    <t>SOLIGHT LED OSVĚTLENÍ, PŘISAZENÉ, KULATÉ, IP44, 24W (1920LM), 4000K, 28CM</t>
  </si>
  <si>
    <t>582970564</t>
  </si>
  <si>
    <t>741372112</t>
  </si>
  <si>
    <t xml:space="preserve">Montáž svítidlo LED bytové vestavné podhledové </t>
  </si>
  <si>
    <t>1310611115</t>
  </si>
  <si>
    <t>34851158</t>
  </si>
  <si>
    <t>SOLIGHT LED BEZDOTYKOVÉ PODLINKOVÉ A NÁBYTKOVÉ SVÍTIDLO, STMÍVATELNÉ, IR SENZOR, 9W, 700LM, 4100K, 60CM</t>
  </si>
  <si>
    <t>1649472421</t>
  </si>
  <si>
    <t>34899992</t>
  </si>
  <si>
    <t>Povinný poplatek za likvidaci zdroje</t>
  </si>
  <si>
    <t>989770940</t>
  </si>
  <si>
    <t>34899991</t>
  </si>
  <si>
    <t>Povinný poplatek za likvidaci svítidla</t>
  </si>
  <si>
    <t>1028363944</t>
  </si>
  <si>
    <t>741810001</t>
  </si>
  <si>
    <t>Celková prohlídka elektrického rozvodu a zařízení do 100 000,- Kč</t>
  </si>
  <si>
    <t>-673690472</t>
  </si>
  <si>
    <t>998741102</t>
  </si>
  <si>
    <t>Přesun hmot tonážní pro silnoproud v objektech v do 12 m</t>
  </si>
  <si>
    <t>1976427313</t>
  </si>
  <si>
    <t>742</t>
  </si>
  <si>
    <t>Elektroinstalace - slaboproud</t>
  </si>
  <si>
    <t>742121001</t>
  </si>
  <si>
    <t>Montáž kabelů sdělovacích pro vnitřní rozvody do 15 žil</t>
  </si>
  <si>
    <t>-1825233941</t>
  </si>
  <si>
    <t>34121056</t>
  </si>
  <si>
    <t>kabel sdělovací s Cu jádrem 10x2x0,5mm</t>
  </si>
  <si>
    <t>-800651970</t>
  </si>
  <si>
    <t>100*1,2 'Přepočtené koeficientem množství</t>
  </si>
  <si>
    <t>742310001.1</t>
  </si>
  <si>
    <t>Montáž domácímu telefonu</t>
  </si>
  <si>
    <t>1679961273</t>
  </si>
  <si>
    <t>1133201</t>
  </si>
  <si>
    <t>DT ELEGANT s 1 tl. na EZ s bzučákem (.201 bílý; .915 slonová kost, .212 antracit) 4FP 211 02</t>
  </si>
  <si>
    <t>1415161428</t>
  </si>
  <si>
    <t>742310002</t>
  </si>
  <si>
    <t>Montáž komunikačního tabla k domácímu telefonu</t>
  </si>
  <si>
    <t>-602791468</t>
  </si>
  <si>
    <t>1177575</t>
  </si>
  <si>
    <t>TLACITKOVE TABLO KARAT 4 TL., SE STŘÍŠKOU VERTIKAL. NAD OMÍTKU 4FN 230 64</t>
  </si>
  <si>
    <t>-354699070</t>
  </si>
  <si>
    <t>1177575.1</t>
  </si>
  <si>
    <t>MONTÁŽNÍ RÁM 3B PRO 3 MODULY 4 FF 127 13.2</t>
  </si>
  <si>
    <t>751342402</t>
  </si>
  <si>
    <t>1177575.2</t>
  </si>
  <si>
    <t>STŘÍŠKA VERTIKÁLNÍ NAD OMÍTKU PRO 3 RÁM 4FF 692 53.2</t>
  </si>
  <si>
    <t>306538887</t>
  </si>
  <si>
    <t>1177575.3</t>
  </si>
  <si>
    <t>KRABICE VNO PRO 2 RÁM NA D OMÍTKU 4FF 090 83.2</t>
  </si>
  <si>
    <t>-1569416499</t>
  </si>
  <si>
    <t>742320001</t>
  </si>
  <si>
    <t>Montáž elektrického zámku s mechanickým přepínačem otevřeno/zavřeno</t>
  </si>
  <si>
    <t>-306565136</t>
  </si>
  <si>
    <t>1225895.1</t>
  </si>
  <si>
    <t>EL.ZÁMEK 4FN 877 19</t>
  </si>
  <si>
    <t>695202301</t>
  </si>
  <si>
    <t>742320031</t>
  </si>
  <si>
    <t>Montáž napájecího zdroje pro elektrický zámek</t>
  </si>
  <si>
    <t>-344445900</t>
  </si>
  <si>
    <t>1133202</t>
  </si>
  <si>
    <t>SITOVY ZDROJ 2-BUS 4FP 672 54</t>
  </si>
  <si>
    <t>-1522858734</t>
  </si>
  <si>
    <t>742330001</t>
  </si>
  <si>
    <t>Montáž rozvaděče nástěnného</t>
  </si>
  <si>
    <t>680970810</t>
  </si>
  <si>
    <t>742330031</t>
  </si>
  <si>
    <t>Teplem smrštitelná ochrana sváru</t>
  </si>
  <si>
    <t>-1643160663</t>
  </si>
  <si>
    <t>21-M</t>
  </si>
  <si>
    <t>Elektromontáže</t>
  </si>
  <si>
    <t>210220321</t>
  </si>
  <si>
    <t>Montáž svorek hromosvodných na potrubí typ Bernard se zhotovením pásku</t>
  </si>
  <si>
    <t>-1774520116</t>
  </si>
  <si>
    <t>35441989</t>
  </si>
  <si>
    <t>Pásek Cu k ZSA 16 Bernard svorce pro pospojení potrubí délka 50cm I142708</t>
  </si>
  <si>
    <t>251072951</t>
  </si>
  <si>
    <t>220280221</t>
  </si>
  <si>
    <t>Montáž kabely bytové uložené v trubkách nebo lištách SYKFY 5 x 2 x 0,5 mm</t>
  </si>
  <si>
    <t>-175037772</t>
  </si>
  <si>
    <t>34121050</t>
  </si>
  <si>
    <t>kabel sdělovací s Cu SYKFY jádrem 5x2x0,5mm</t>
  </si>
  <si>
    <t>1713042675</t>
  </si>
  <si>
    <t>VRN</t>
  </si>
  <si>
    <t>VRN4</t>
  </si>
  <si>
    <t>Inženýrská činnost</t>
  </si>
  <si>
    <t>042903000</t>
  </si>
  <si>
    <t>Ostatní posudky-výpočet osvětlení dle PD</t>
  </si>
  <si>
    <t>1024</t>
  </si>
  <si>
    <t>498019601</t>
  </si>
  <si>
    <t>043203000</t>
  </si>
  <si>
    <t>Měření, monitoring, rozbory bez rozlišení-měření osvětlení</t>
  </si>
  <si>
    <t>-114001676</t>
  </si>
  <si>
    <t>06 -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</si>
  <si>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</si>
  <si>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</si>
  <si>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</si>
  <si>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 xml:space="preserve">    VRN7 - Provozní vlivy</t>
  </si>
  <si>
    <t>VRN1</t>
  </si>
  <si>
    <t>Průzkumné, geodetické a projektové práce</t>
  </si>
  <si>
    <t>013002000</t>
  </si>
  <si>
    <t>Projektové práce - výkresy skutečného provedení jednotlivých stavebních objektů</t>
  </si>
  <si>
    <t>Kč</t>
  </si>
  <si>
    <t>221872394</t>
  </si>
  <si>
    <t>VRN3</t>
  </si>
  <si>
    <t>Zařízení staveniště</t>
  </si>
  <si>
    <t>030001000</t>
  </si>
  <si>
    <t>%</t>
  </si>
  <si>
    <t>-157973983</t>
  </si>
  <si>
    <t>040001000</t>
  </si>
  <si>
    <t>Inženýrská činnost-dozory, posudky, zkoušky a měření, revize, kompletační činnost</t>
  </si>
  <si>
    <t>1837226370</t>
  </si>
  <si>
    <t>VRN6</t>
  </si>
  <si>
    <t>Územní vlivy</t>
  </si>
  <si>
    <t>060001000</t>
  </si>
  <si>
    <t>-1379426981</t>
  </si>
  <si>
    <t>VRN7</t>
  </si>
  <si>
    <t>Provozní vlivy</t>
  </si>
  <si>
    <t>070001000</t>
  </si>
  <si>
    <t>-1728227584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</si>
</sst>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308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35" fillId="2" borderId="19" xfId="0" applyFont="1" applyFill="1" applyBorder="1" applyAlignment="1" applyProtection="1">
      <alignment horizontal="left" vertical="center"/>
      <protection locked="0"/>
    </xf>
    <xf numFmtId="0" fontId="35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  <xf numFmtId="0" fontId="11" fillId="0" borderId="19" xfId="0" applyFont="1" applyBorder="1" applyAlignment="1" applyProtection="1">
      <alignment vertical="center"/>
    </xf>
    <xf numFmtId="0" fontId="11" fillId="0" borderId="20" xfId="0" applyFont="1" applyBorder="1" applyAlignment="1" applyProtection="1">
      <alignment vertical="center"/>
    </xf>
    <xf numFmtId="0" fontId="11" fillId="0" borderId="21" xfId="0" applyFont="1" applyBorder="1" applyAlignment="1" applyProtection="1">
      <alignment vertical="center"/>
    </xf>
    <xf numFmtId="0" fontId="35" fillId="0" borderId="22" xfId="0" quotePrefix="1" applyFont="1" applyBorder="1" applyAlignment="1" applyProtection="1">
      <alignment horizontal="left" vertical="center" wrapText="1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167" fontId="22" fillId="2" borderId="22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4" fontId="18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7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8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workbookViewId="0"/>
  </sheetViews>
  <sheetFormatPr defaultRowHeight="10.199999999999999"/>
  <cols>
    <col min="1" max="1" width="8.28515625" style="1" customWidth="1"/>
    <col min="2" max="2" width="1.7109375" style="1" customWidth="1"/>
    <col min="3" max="3" width="4.140625" style="1" customWidth="1"/>
    <col min="4" max="33" width="2.570312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pans="1:74" s="1" customFormat="1" ht="36.9" customHeight="1">
      <c r="AR2" s="257"/>
      <c r="AS2" s="257"/>
      <c r="AT2" s="257"/>
      <c r="AU2" s="257"/>
      <c r="AV2" s="257"/>
      <c r="AW2" s="257"/>
      <c r="AX2" s="257"/>
      <c r="AY2" s="257"/>
      <c r="AZ2" s="257"/>
      <c r="BA2" s="257"/>
      <c r="BB2" s="257"/>
      <c r="BC2" s="257"/>
      <c r="BD2" s="257"/>
      <c r="BE2" s="257"/>
      <c r="BS2" s="17" t="s">
        <v>6</v>
      </c>
      <c r="BT2" s="17" t="s">
        <v>7</v>
      </c>
    </row>
    <row r="3" spans="1:74" s="1" customFormat="1" ht="6.9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pans="1:74" s="1" customFormat="1" ht="24.9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pans="1:74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68" t="s">
        <v>14</v>
      </c>
      <c r="L5" s="269"/>
      <c r="M5" s="269"/>
      <c r="N5" s="269"/>
      <c r="O5" s="269"/>
      <c r="P5" s="269"/>
      <c r="Q5" s="269"/>
      <c r="R5" s="269"/>
      <c r="S5" s="269"/>
      <c r="T5" s="269"/>
      <c r="U5" s="269"/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2"/>
      <c r="AQ5" s="22"/>
      <c r="AR5" s="20"/>
      <c r="BE5" s="265" t="s">
        <v>15</v>
      </c>
      <c r="BS5" s="17" t="s">
        <v>6</v>
      </c>
    </row>
    <row r="6" spans="1:74" s="1" customFormat="1" ht="36.9" customHeight="1">
      <c r="B6" s="21"/>
      <c r="C6" s="22"/>
      <c r="D6" s="28" t="s">
        <v>16</v>
      </c>
      <c r="E6" s="22"/>
      <c r="F6" s="22"/>
      <c r="G6" s="22"/>
      <c r="H6" s="22"/>
      <c r="I6" s="22"/>
      <c r="J6" s="22"/>
      <c r="K6" s="270" t="s">
        <v>17</v>
      </c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  <c r="W6" s="269"/>
      <c r="X6" s="269"/>
      <c r="Y6" s="269"/>
      <c r="Z6" s="269"/>
      <c r="AA6" s="269"/>
      <c r="AB6" s="269"/>
      <c r="AC6" s="269"/>
      <c r="AD6" s="269"/>
      <c r="AE6" s="269"/>
      <c r="AF6" s="269"/>
      <c r="AG6" s="269"/>
      <c r="AH6" s="269"/>
      <c r="AI6" s="269"/>
      <c r="AJ6" s="269"/>
      <c r="AK6" s="269"/>
      <c r="AL6" s="269"/>
      <c r="AM6" s="269"/>
      <c r="AN6" s="269"/>
      <c r="AO6" s="269"/>
      <c r="AP6" s="22"/>
      <c r="AQ6" s="22"/>
      <c r="AR6" s="20"/>
      <c r="BE6" s="266"/>
      <c r="BS6" s="17" t="s">
        <v>6</v>
      </c>
    </row>
    <row r="7" spans="1:74" s="1" customFormat="1" ht="12" customHeight="1">
      <c r="B7" s="21"/>
      <c r="C7" s="22"/>
      <c r="D7" s="29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9" t="s">
        <v>19</v>
      </c>
      <c r="AL7" s="22"/>
      <c r="AM7" s="22"/>
      <c r="AN7" s="27" t="s">
        <v>1</v>
      </c>
      <c r="AO7" s="22"/>
      <c r="AP7" s="22"/>
      <c r="AQ7" s="22"/>
      <c r="AR7" s="20"/>
      <c r="BE7" s="266"/>
      <c r="BS7" s="17" t="s">
        <v>6</v>
      </c>
    </row>
    <row r="8" spans="1:74" s="1" customFormat="1" ht="12" customHeight="1">
      <c r="B8" s="21"/>
      <c r="C8" s="22"/>
      <c r="D8" s="29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9" t="s">
        <v>22</v>
      </c>
      <c r="AL8" s="22"/>
      <c r="AM8" s="22"/>
      <c r="AN8" s="30" t="s">
        <v>23</v>
      </c>
      <c r="AO8" s="22"/>
      <c r="AP8" s="22"/>
      <c r="AQ8" s="22"/>
      <c r="AR8" s="20"/>
      <c r="BE8" s="266"/>
      <c r="BS8" s="17" t="s">
        <v>6</v>
      </c>
    </row>
    <row r="9" spans="1:74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266"/>
      <c r="BS9" s="17" t="s">
        <v>6</v>
      </c>
    </row>
    <row r="10" spans="1:74" s="1" customFormat="1" ht="12" customHeight="1">
      <c r="B10" s="21"/>
      <c r="C10" s="22"/>
      <c r="D10" s="29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9" t="s">
        <v>25</v>
      </c>
      <c r="AL10" s="22"/>
      <c r="AM10" s="22"/>
      <c r="AN10" s="27" t="s">
        <v>26</v>
      </c>
      <c r="AO10" s="22"/>
      <c r="AP10" s="22"/>
      <c r="AQ10" s="22"/>
      <c r="AR10" s="20"/>
      <c r="BE10" s="266"/>
      <c r="BS10" s="17" t="s">
        <v>6</v>
      </c>
    </row>
    <row r="11" spans="1:74" s="1" customFormat="1" ht="18.45" customHeight="1">
      <c r="B11" s="21"/>
      <c r="C11" s="22"/>
      <c r="D11" s="22"/>
      <c r="E11" s="27" t="s">
        <v>27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9" t="s">
        <v>28</v>
      </c>
      <c r="AL11" s="22"/>
      <c r="AM11" s="22"/>
      <c r="AN11" s="27" t="s">
        <v>1</v>
      </c>
      <c r="AO11" s="22"/>
      <c r="AP11" s="22"/>
      <c r="AQ11" s="22"/>
      <c r="AR11" s="20"/>
      <c r="BE11" s="266"/>
      <c r="BS11" s="17" t="s">
        <v>6</v>
      </c>
    </row>
    <row r="12" spans="1:74" s="1" customFormat="1" ht="6.9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266"/>
      <c r="BS12" s="17" t="s">
        <v>6</v>
      </c>
    </row>
    <row r="13" spans="1:74" s="1" customFormat="1" ht="12" customHeight="1">
      <c r="B13" s="21"/>
      <c r="C13" s="22"/>
      <c r="D13" s="29" t="s">
        <v>29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9" t="s">
        <v>25</v>
      </c>
      <c r="AL13" s="22"/>
      <c r="AM13" s="22"/>
      <c r="AN13" s="31" t="s">
        <v>30</v>
      </c>
      <c r="AO13" s="22"/>
      <c r="AP13" s="22"/>
      <c r="AQ13" s="22"/>
      <c r="AR13" s="20"/>
      <c r="BE13" s="266"/>
      <c r="BS13" s="17" t="s">
        <v>6</v>
      </c>
    </row>
    <row r="14" spans="1:74" ht="13.2">
      <c r="B14" s="21"/>
      <c r="C14" s="22"/>
      <c r="D14" s="22"/>
      <c r="E14" s="271" t="s">
        <v>30</v>
      </c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2"/>
      <c r="U14" s="272"/>
      <c r="V14" s="272"/>
      <c r="W14" s="272"/>
      <c r="X14" s="272"/>
      <c r="Y14" s="272"/>
      <c r="Z14" s="272"/>
      <c r="AA14" s="272"/>
      <c r="AB14" s="272"/>
      <c r="AC14" s="272"/>
      <c r="AD14" s="272"/>
      <c r="AE14" s="272"/>
      <c r="AF14" s="272"/>
      <c r="AG14" s="272"/>
      <c r="AH14" s="272"/>
      <c r="AI14" s="272"/>
      <c r="AJ14" s="272"/>
      <c r="AK14" s="29" t="s">
        <v>28</v>
      </c>
      <c r="AL14" s="22"/>
      <c r="AM14" s="22"/>
      <c r="AN14" s="31" t="s">
        <v>30</v>
      </c>
      <c r="AO14" s="22"/>
      <c r="AP14" s="22"/>
      <c r="AQ14" s="22"/>
      <c r="AR14" s="20"/>
      <c r="BE14" s="266"/>
      <c r="BS14" s="17" t="s">
        <v>6</v>
      </c>
    </row>
    <row r="15" spans="1:74" s="1" customFormat="1" ht="6.9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266"/>
      <c r="BS15" s="17" t="s">
        <v>4</v>
      </c>
    </row>
    <row r="16" spans="1:74" s="1" customFormat="1" ht="12" customHeight="1">
      <c r="B16" s="21"/>
      <c r="C16" s="22"/>
      <c r="D16" s="29" t="s">
        <v>31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9" t="s">
        <v>25</v>
      </c>
      <c r="AL16" s="22"/>
      <c r="AM16" s="22"/>
      <c r="AN16" s="27" t="s">
        <v>32</v>
      </c>
      <c r="AO16" s="22"/>
      <c r="AP16" s="22"/>
      <c r="AQ16" s="22"/>
      <c r="AR16" s="20"/>
      <c r="BE16" s="266"/>
      <c r="BS16" s="17" t="s">
        <v>4</v>
      </c>
    </row>
    <row r="17" spans="1:71" s="1" customFormat="1" ht="18.45" customHeight="1">
      <c r="B17" s="21"/>
      <c r="C17" s="22"/>
      <c r="D17" s="22"/>
      <c r="E17" s="27" t="s">
        <v>33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9" t="s">
        <v>28</v>
      </c>
      <c r="AL17" s="22"/>
      <c r="AM17" s="22"/>
      <c r="AN17" s="27" t="s">
        <v>1</v>
      </c>
      <c r="AO17" s="22"/>
      <c r="AP17" s="22"/>
      <c r="AQ17" s="22"/>
      <c r="AR17" s="20"/>
      <c r="BE17" s="266"/>
      <c r="BS17" s="17" t="s">
        <v>34</v>
      </c>
    </row>
    <row r="18" spans="1:71" s="1" customFormat="1" ht="6.9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266"/>
      <c r="BS18" s="17" t="s">
        <v>6</v>
      </c>
    </row>
    <row r="19" spans="1:71" s="1" customFormat="1" ht="12" customHeight="1">
      <c r="B19" s="21"/>
      <c r="C19" s="22"/>
      <c r="D19" s="29" t="s">
        <v>35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9" t="s">
        <v>25</v>
      </c>
      <c r="AL19" s="22"/>
      <c r="AM19" s="22"/>
      <c r="AN19" s="27" t="s">
        <v>36</v>
      </c>
      <c r="AO19" s="22"/>
      <c r="AP19" s="22"/>
      <c r="AQ19" s="22"/>
      <c r="AR19" s="20"/>
      <c r="BE19" s="266"/>
      <c r="BS19" s="17" t="s">
        <v>6</v>
      </c>
    </row>
    <row r="20" spans="1:71" s="1" customFormat="1" ht="18.45" customHeight="1">
      <c r="B20" s="21"/>
      <c r="C20" s="22"/>
      <c r="D20" s="22"/>
      <c r="E20" s="27" t="s">
        <v>37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9" t="s">
        <v>28</v>
      </c>
      <c r="AL20" s="22"/>
      <c r="AM20" s="22"/>
      <c r="AN20" s="27" t="s">
        <v>1</v>
      </c>
      <c r="AO20" s="22"/>
      <c r="AP20" s="22"/>
      <c r="AQ20" s="22"/>
      <c r="AR20" s="20"/>
      <c r="BE20" s="266"/>
      <c r="BS20" s="17" t="s">
        <v>34</v>
      </c>
    </row>
    <row r="21" spans="1:71" s="1" customFormat="1" ht="6.9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266"/>
    </row>
    <row r="22" spans="1:71" s="1" customFormat="1" ht="12" customHeight="1">
      <c r="B22" s="21"/>
      <c r="C22" s="22"/>
      <c r="D22" s="29" t="s">
        <v>38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266"/>
    </row>
    <row r="23" spans="1:71" s="1" customFormat="1" ht="16.5" customHeight="1">
      <c r="B23" s="21"/>
      <c r="C23" s="22"/>
      <c r="D23" s="22"/>
      <c r="E23" s="273" t="s">
        <v>1</v>
      </c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2"/>
      <c r="AP23" s="22"/>
      <c r="AQ23" s="22"/>
      <c r="AR23" s="20"/>
      <c r="BE23" s="266"/>
    </row>
    <row r="24" spans="1:71" s="1" customFormat="1" ht="6.9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266"/>
    </row>
    <row r="25" spans="1:71" s="1" customFormat="1" ht="6.9" customHeight="1">
      <c r="B25" s="21"/>
      <c r="C25" s="22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22"/>
      <c r="AQ25" s="22"/>
      <c r="AR25" s="20"/>
      <c r="BE25" s="266"/>
    </row>
    <row r="26" spans="1:71" s="2" customFormat="1" ht="25.95" customHeight="1">
      <c r="A26" s="34"/>
      <c r="B26" s="35"/>
      <c r="C26" s="36"/>
      <c r="D26" s="37" t="s">
        <v>39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274">
        <f>ROUND(AG94,2)</f>
        <v>0</v>
      </c>
      <c r="AL26" s="275"/>
      <c r="AM26" s="275"/>
      <c r="AN26" s="275"/>
      <c r="AO26" s="275"/>
      <c r="AP26" s="36"/>
      <c r="AQ26" s="36"/>
      <c r="AR26" s="39"/>
      <c r="BE26" s="266"/>
    </row>
    <row r="27" spans="1:71" s="2" customFormat="1" ht="6.9" customHeight="1">
      <c r="A27" s="34"/>
      <c r="B27" s="35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9"/>
      <c r="BE27" s="266"/>
    </row>
    <row r="28" spans="1:71" s="2" customFormat="1" ht="13.2">
      <c r="A28" s="34"/>
      <c r="B28" s="35"/>
      <c r="C28" s="36"/>
      <c r="D28" s="36"/>
      <c r="E28" s="36"/>
      <c r="F28" s="36"/>
      <c r="G28" s="36"/>
      <c r="H28" s="36"/>
      <c r="I28" s="36"/>
      <c r="J28" s="36"/>
      <c r="K28" s="36"/>
      <c r="L28" s="276" t="s">
        <v>40</v>
      </c>
      <c r="M28" s="276"/>
      <c r="N28" s="276"/>
      <c r="O28" s="276"/>
      <c r="P28" s="276"/>
      <c r="Q28" s="36"/>
      <c r="R28" s="36"/>
      <c r="S28" s="36"/>
      <c r="T28" s="36"/>
      <c r="U28" s="36"/>
      <c r="V28" s="36"/>
      <c r="W28" s="276" t="s">
        <v>41</v>
      </c>
      <c r="X28" s="276"/>
      <c r="Y28" s="276"/>
      <c r="Z28" s="276"/>
      <c r="AA28" s="276"/>
      <c r="AB28" s="276"/>
      <c r="AC28" s="276"/>
      <c r="AD28" s="276"/>
      <c r="AE28" s="276"/>
      <c r="AF28" s="36"/>
      <c r="AG28" s="36"/>
      <c r="AH28" s="36"/>
      <c r="AI28" s="36"/>
      <c r="AJ28" s="36"/>
      <c r="AK28" s="276" t="s">
        <v>42</v>
      </c>
      <c r="AL28" s="276"/>
      <c r="AM28" s="276"/>
      <c r="AN28" s="276"/>
      <c r="AO28" s="276"/>
      <c r="AP28" s="36"/>
      <c r="AQ28" s="36"/>
      <c r="AR28" s="39"/>
      <c r="BE28" s="266"/>
    </row>
    <row r="29" spans="1:71" s="3" customFormat="1" ht="14.4" customHeight="1">
      <c r="B29" s="40"/>
      <c r="C29" s="41"/>
      <c r="D29" s="29" t="s">
        <v>43</v>
      </c>
      <c r="E29" s="41"/>
      <c r="F29" s="29" t="s">
        <v>44</v>
      </c>
      <c r="G29" s="41"/>
      <c r="H29" s="41"/>
      <c r="I29" s="41"/>
      <c r="J29" s="41"/>
      <c r="K29" s="41"/>
      <c r="L29" s="260">
        <v>0.21</v>
      </c>
      <c r="M29" s="259"/>
      <c r="N29" s="259"/>
      <c r="O29" s="259"/>
      <c r="P29" s="259"/>
      <c r="Q29" s="41"/>
      <c r="R29" s="41"/>
      <c r="S29" s="41"/>
      <c r="T29" s="41"/>
      <c r="U29" s="41"/>
      <c r="V29" s="41"/>
      <c r="W29" s="258">
        <f>ROUND(AZ94, 2)</f>
        <v>0</v>
      </c>
      <c r="X29" s="259"/>
      <c r="Y29" s="259"/>
      <c r="Z29" s="259"/>
      <c r="AA29" s="259"/>
      <c r="AB29" s="259"/>
      <c r="AC29" s="259"/>
      <c r="AD29" s="259"/>
      <c r="AE29" s="259"/>
      <c r="AF29" s="41"/>
      <c r="AG29" s="41"/>
      <c r="AH29" s="41"/>
      <c r="AI29" s="41"/>
      <c r="AJ29" s="41"/>
      <c r="AK29" s="258">
        <f>ROUND(AV94, 2)</f>
        <v>0</v>
      </c>
      <c r="AL29" s="259"/>
      <c r="AM29" s="259"/>
      <c r="AN29" s="259"/>
      <c r="AO29" s="259"/>
      <c r="AP29" s="41"/>
      <c r="AQ29" s="41"/>
      <c r="AR29" s="42"/>
      <c r="BE29" s="267"/>
    </row>
    <row r="30" spans="1:71" s="3" customFormat="1" ht="14.4" customHeight="1">
      <c r="B30" s="40"/>
      <c r="C30" s="41"/>
      <c r="D30" s="41"/>
      <c r="E30" s="41"/>
      <c r="F30" s="29" t="s">
        <v>45</v>
      </c>
      <c r="G30" s="41"/>
      <c r="H30" s="41"/>
      <c r="I30" s="41"/>
      <c r="J30" s="41"/>
      <c r="K30" s="41"/>
      <c r="L30" s="260">
        <v>0.15</v>
      </c>
      <c r="M30" s="259"/>
      <c r="N30" s="259"/>
      <c r="O30" s="259"/>
      <c r="P30" s="259"/>
      <c r="Q30" s="41"/>
      <c r="R30" s="41"/>
      <c r="S30" s="41"/>
      <c r="T30" s="41"/>
      <c r="U30" s="41"/>
      <c r="V30" s="41"/>
      <c r="W30" s="258">
        <f>ROUND(BA94, 2)</f>
        <v>0</v>
      </c>
      <c r="X30" s="259"/>
      <c r="Y30" s="259"/>
      <c r="Z30" s="259"/>
      <c r="AA30" s="259"/>
      <c r="AB30" s="259"/>
      <c r="AC30" s="259"/>
      <c r="AD30" s="259"/>
      <c r="AE30" s="259"/>
      <c r="AF30" s="41"/>
      <c r="AG30" s="41"/>
      <c r="AH30" s="41"/>
      <c r="AI30" s="41"/>
      <c r="AJ30" s="41"/>
      <c r="AK30" s="258">
        <f>ROUND(AW94, 2)</f>
        <v>0</v>
      </c>
      <c r="AL30" s="259"/>
      <c r="AM30" s="259"/>
      <c r="AN30" s="259"/>
      <c r="AO30" s="259"/>
      <c r="AP30" s="41"/>
      <c r="AQ30" s="41"/>
      <c r="AR30" s="42"/>
      <c r="BE30" s="267"/>
    </row>
    <row r="31" spans="1:71" s="3" customFormat="1" ht="14.4" hidden="1" customHeight="1">
      <c r="B31" s="40"/>
      <c r="C31" s="41"/>
      <c r="D31" s="41"/>
      <c r="E31" s="41"/>
      <c r="F31" s="29" t="s">
        <v>46</v>
      </c>
      <c r="G31" s="41"/>
      <c r="H31" s="41"/>
      <c r="I31" s="41"/>
      <c r="J31" s="41"/>
      <c r="K31" s="41"/>
      <c r="L31" s="260">
        <v>0.21</v>
      </c>
      <c r="M31" s="259"/>
      <c r="N31" s="259"/>
      <c r="O31" s="259"/>
      <c r="P31" s="259"/>
      <c r="Q31" s="41"/>
      <c r="R31" s="41"/>
      <c r="S31" s="41"/>
      <c r="T31" s="41"/>
      <c r="U31" s="41"/>
      <c r="V31" s="41"/>
      <c r="W31" s="258">
        <f>ROUND(BB94, 2)</f>
        <v>0</v>
      </c>
      <c r="X31" s="259"/>
      <c r="Y31" s="259"/>
      <c r="Z31" s="259"/>
      <c r="AA31" s="259"/>
      <c r="AB31" s="259"/>
      <c r="AC31" s="259"/>
      <c r="AD31" s="259"/>
      <c r="AE31" s="259"/>
      <c r="AF31" s="41"/>
      <c r="AG31" s="41"/>
      <c r="AH31" s="41"/>
      <c r="AI31" s="41"/>
      <c r="AJ31" s="41"/>
      <c r="AK31" s="258">
        <v>0</v>
      </c>
      <c r="AL31" s="259"/>
      <c r="AM31" s="259"/>
      <c r="AN31" s="259"/>
      <c r="AO31" s="259"/>
      <c r="AP31" s="41"/>
      <c r="AQ31" s="41"/>
      <c r="AR31" s="42"/>
      <c r="BE31" s="267"/>
    </row>
    <row r="32" spans="1:71" s="3" customFormat="1" ht="14.4" hidden="1" customHeight="1">
      <c r="B32" s="40"/>
      <c r="C32" s="41"/>
      <c r="D32" s="41"/>
      <c r="E32" s="41"/>
      <c r="F32" s="29" t="s">
        <v>47</v>
      </c>
      <c r="G32" s="41"/>
      <c r="H32" s="41"/>
      <c r="I32" s="41"/>
      <c r="J32" s="41"/>
      <c r="K32" s="41"/>
      <c r="L32" s="260">
        <v>0.15</v>
      </c>
      <c r="M32" s="259"/>
      <c r="N32" s="259"/>
      <c r="O32" s="259"/>
      <c r="P32" s="259"/>
      <c r="Q32" s="41"/>
      <c r="R32" s="41"/>
      <c r="S32" s="41"/>
      <c r="T32" s="41"/>
      <c r="U32" s="41"/>
      <c r="V32" s="41"/>
      <c r="W32" s="258">
        <f>ROUND(BC94, 2)</f>
        <v>0</v>
      </c>
      <c r="X32" s="259"/>
      <c r="Y32" s="259"/>
      <c r="Z32" s="259"/>
      <c r="AA32" s="259"/>
      <c r="AB32" s="259"/>
      <c r="AC32" s="259"/>
      <c r="AD32" s="259"/>
      <c r="AE32" s="259"/>
      <c r="AF32" s="41"/>
      <c r="AG32" s="41"/>
      <c r="AH32" s="41"/>
      <c r="AI32" s="41"/>
      <c r="AJ32" s="41"/>
      <c r="AK32" s="258">
        <v>0</v>
      </c>
      <c r="AL32" s="259"/>
      <c r="AM32" s="259"/>
      <c r="AN32" s="259"/>
      <c r="AO32" s="259"/>
      <c r="AP32" s="41"/>
      <c r="AQ32" s="41"/>
      <c r="AR32" s="42"/>
      <c r="BE32" s="267"/>
    </row>
    <row r="33" spans="1:57" s="3" customFormat="1" ht="14.4" hidden="1" customHeight="1">
      <c r="B33" s="40"/>
      <c r="C33" s="41"/>
      <c r="D33" s="41"/>
      <c r="E33" s="41"/>
      <c r="F33" s="29" t="s">
        <v>48</v>
      </c>
      <c r="G33" s="41"/>
      <c r="H33" s="41"/>
      <c r="I33" s="41"/>
      <c r="J33" s="41"/>
      <c r="K33" s="41"/>
      <c r="L33" s="260">
        <v>0</v>
      </c>
      <c r="M33" s="259"/>
      <c r="N33" s="259"/>
      <c r="O33" s="259"/>
      <c r="P33" s="259"/>
      <c r="Q33" s="41"/>
      <c r="R33" s="41"/>
      <c r="S33" s="41"/>
      <c r="T33" s="41"/>
      <c r="U33" s="41"/>
      <c r="V33" s="41"/>
      <c r="W33" s="258">
        <f>ROUND(BD94, 2)</f>
        <v>0</v>
      </c>
      <c r="X33" s="259"/>
      <c r="Y33" s="259"/>
      <c r="Z33" s="259"/>
      <c r="AA33" s="259"/>
      <c r="AB33" s="259"/>
      <c r="AC33" s="259"/>
      <c r="AD33" s="259"/>
      <c r="AE33" s="259"/>
      <c r="AF33" s="41"/>
      <c r="AG33" s="41"/>
      <c r="AH33" s="41"/>
      <c r="AI33" s="41"/>
      <c r="AJ33" s="41"/>
      <c r="AK33" s="258">
        <v>0</v>
      </c>
      <c r="AL33" s="259"/>
      <c r="AM33" s="259"/>
      <c r="AN33" s="259"/>
      <c r="AO33" s="259"/>
      <c r="AP33" s="41"/>
      <c r="AQ33" s="41"/>
      <c r="AR33" s="42"/>
      <c r="BE33" s="267"/>
    </row>
    <row r="34" spans="1:57" s="2" customFormat="1" ht="6.9" customHeight="1">
      <c r="A34" s="34"/>
      <c r="B34" s="35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9"/>
      <c r="BE34" s="266"/>
    </row>
    <row r="35" spans="1:57" s="2" customFormat="1" ht="25.95" customHeight="1">
      <c r="A35" s="34"/>
      <c r="B35" s="35"/>
      <c r="C35" s="43"/>
      <c r="D35" s="44" t="s">
        <v>49</v>
      </c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6" t="s">
        <v>50</v>
      </c>
      <c r="U35" s="45"/>
      <c r="V35" s="45"/>
      <c r="W35" s="45"/>
      <c r="X35" s="264" t="s">
        <v>51</v>
      </c>
      <c r="Y35" s="262"/>
      <c r="Z35" s="262"/>
      <c r="AA35" s="262"/>
      <c r="AB35" s="262"/>
      <c r="AC35" s="45"/>
      <c r="AD35" s="45"/>
      <c r="AE35" s="45"/>
      <c r="AF35" s="45"/>
      <c r="AG35" s="45"/>
      <c r="AH35" s="45"/>
      <c r="AI35" s="45"/>
      <c r="AJ35" s="45"/>
      <c r="AK35" s="261">
        <f>SUM(AK26:AK33)</f>
        <v>0</v>
      </c>
      <c r="AL35" s="262"/>
      <c r="AM35" s="262"/>
      <c r="AN35" s="262"/>
      <c r="AO35" s="263"/>
      <c r="AP35" s="43"/>
      <c r="AQ35" s="43"/>
      <c r="AR35" s="39"/>
      <c r="BE35" s="34"/>
    </row>
    <row r="36" spans="1:57" s="2" customFormat="1" ht="6.9" customHeight="1">
      <c r="A36" s="34"/>
      <c r="B36" s="35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9"/>
      <c r="BE36" s="34"/>
    </row>
    <row r="37" spans="1:57" s="2" customFormat="1" ht="14.4" customHeight="1">
      <c r="A37" s="34"/>
      <c r="B37" s="35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9"/>
      <c r="BE37" s="34"/>
    </row>
    <row r="38" spans="1:57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pans="1:57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pans="1:57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pans="1:57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pans="1:57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pans="1:57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pans="1:57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pans="1:57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pans="1:57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pans="1:5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pans="1:57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pans="1:57" s="2" customFormat="1" ht="14.4" customHeight="1">
      <c r="B49" s="47"/>
      <c r="C49" s="48"/>
      <c r="D49" s="49" t="s">
        <v>52</v>
      </c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49" t="s">
        <v>53</v>
      </c>
      <c r="AI49" s="50"/>
      <c r="AJ49" s="50"/>
      <c r="AK49" s="50"/>
      <c r="AL49" s="50"/>
      <c r="AM49" s="50"/>
      <c r="AN49" s="50"/>
      <c r="AO49" s="50"/>
      <c r="AP49" s="48"/>
      <c r="AQ49" s="48"/>
      <c r="AR49" s="51"/>
    </row>
    <row r="50" spans="1:57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 spans="1:57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 spans="1:57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 spans="1:57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 spans="1:57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 spans="1:57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 spans="1:57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 spans="1: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 spans="1:57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 spans="1:57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pans="1:57" s="2" customFormat="1" ht="13.2">
      <c r="A60" s="34"/>
      <c r="B60" s="35"/>
      <c r="C60" s="36"/>
      <c r="D60" s="52" t="s">
        <v>54</v>
      </c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52" t="s">
        <v>55</v>
      </c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52" t="s">
        <v>54</v>
      </c>
      <c r="AI60" s="38"/>
      <c r="AJ60" s="38"/>
      <c r="AK60" s="38"/>
      <c r="AL60" s="38"/>
      <c r="AM60" s="52" t="s">
        <v>55</v>
      </c>
      <c r="AN60" s="38"/>
      <c r="AO60" s="38"/>
      <c r="AP60" s="36"/>
      <c r="AQ60" s="36"/>
      <c r="AR60" s="39"/>
      <c r="BE60" s="34"/>
    </row>
    <row r="61" spans="1:57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 spans="1:57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 spans="1:57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pans="1:57" s="2" customFormat="1" ht="13.2">
      <c r="A64" s="34"/>
      <c r="B64" s="35"/>
      <c r="C64" s="36"/>
      <c r="D64" s="49" t="s">
        <v>56</v>
      </c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3"/>
      <c r="R64" s="53"/>
      <c r="S64" s="53"/>
      <c r="T64" s="53"/>
      <c r="U64" s="53"/>
      <c r="V64" s="53"/>
      <c r="W64" s="53"/>
      <c r="X64" s="53"/>
      <c r="Y64" s="53"/>
      <c r="Z64" s="53"/>
      <c r="AA64" s="53"/>
      <c r="AB64" s="53"/>
      <c r="AC64" s="53"/>
      <c r="AD64" s="53"/>
      <c r="AE64" s="53"/>
      <c r="AF64" s="53"/>
      <c r="AG64" s="53"/>
      <c r="AH64" s="49" t="s">
        <v>57</v>
      </c>
      <c r="AI64" s="53"/>
      <c r="AJ64" s="53"/>
      <c r="AK64" s="53"/>
      <c r="AL64" s="53"/>
      <c r="AM64" s="53"/>
      <c r="AN64" s="53"/>
      <c r="AO64" s="53"/>
      <c r="AP64" s="36"/>
      <c r="AQ64" s="36"/>
      <c r="AR64" s="39"/>
      <c r="BE64" s="34"/>
    </row>
    <row r="65" spans="1:57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 spans="1:57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 spans="1:5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 spans="1:57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 spans="1:57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 spans="1:57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 spans="1:57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 spans="1:57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 spans="1:57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 spans="1:57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pans="1:57" s="2" customFormat="1" ht="13.2">
      <c r="A75" s="34"/>
      <c r="B75" s="35"/>
      <c r="C75" s="36"/>
      <c r="D75" s="52" t="s">
        <v>54</v>
      </c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52" t="s">
        <v>55</v>
      </c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52" t="s">
        <v>54</v>
      </c>
      <c r="AI75" s="38"/>
      <c r="AJ75" s="38"/>
      <c r="AK75" s="38"/>
      <c r="AL75" s="38"/>
      <c r="AM75" s="52" t="s">
        <v>55</v>
      </c>
      <c r="AN75" s="38"/>
      <c r="AO75" s="38"/>
      <c r="AP75" s="36"/>
      <c r="AQ75" s="36"/>
      <c r="AR75" s="39"/>
      <c r="BE75" s="34"/>
    </row>
    <row r="76" spans="1:57" s="2" customFormat="1">
      <c r="A76" s="34"/>
      <c r="B76" s="35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9"/>
      <c r="BE76" s="34"/>
    </row>
    <row r="77" spans="1:57" s="2" customFormat="1" ht="6.9" customHeight="1">
      <c r="A77" s="34"/>
      <c r="B77" s="54"/>
      <c r="C77" s="55"/>
      <c r="D77" s="55"/>
      <c r="E77" s="55"/>
      <c r="F77" s="55"/>
      <c r="G77" s="55"/>
      <c r="H77" s="55"/>
      <c r="I77" s="55"/>
      <c r="J77" s="55"/>
      <c r="K77" s="55"/>
      <c r="L77" s="55"/>
      <c r="M77" s="55"/>
      <c r="N77" s="55"/>
      <c r="O77" s="55"/>
      <c r="P77" s="55"/>
      <c r="Q77" s="55"/>
      <c r="R77" s="55"/>
      <c r="S77" s="55"/>
      <c r="T77" s="55"/>
      <c r="U77" s="55"/>
      <c r="V77" s="55"/>
      <c r="W77" s="55"/>
      <c r="X77" s="55"/>
      <c r="Y77" s="55"/>
      <c r="Z77" s="55"/>
      <c r="AA77" s="55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39"/>
      <c r="BE77" s="34"/>
    </row>
    <row r="81" spans="1:91" s="2" customFormat="1" ht="6.9" customHeight="1">
      <c r="A81" s="34"/>
      <c r="B81" s="56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  <c r="AA81" s="57"/>
      <c r="AB81" s="57"/>
      <c r="AC81" s="57"/>
      <c r="AD81" s="57"/>
      <c r="AE81" s="57"/>
      <c r="AF81" s="57"/>
      <c r="AG81" s="57"/>
      <c r="AH81" s="57"/>
      <c r="AI81" s="57"/>
      <c r="AJ81" s="57"/>
      <c r="AK81" s="57"/>
      <c r="AL81" s="57"/>
      <c r="AM81" s="57"/>
      <c r="AN81" s="57"/>
      <c r="AO81" s="57"/>
      <c r="AP81" s="57"/>
      <c r="AQ81" s="57"/>
      <c r="AR81" s="39"/>
      <c r="BE81" s="34"/>
    </row>
    <row r="82" spans="1:91" s="2" customFormat="1" ht="24.9" customHeight="1">
      <c r="A82" s="34"/>
      <c r="B82" s="35"/>
      <c r="C82" s="23" t="s">
        <v>58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9"/>
      <c r="BE82" s="34"/>
    </row>
    <row r="83" spans="1:91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36"/>
      <c r="AI83" s="36"/>
      <c r="AJ83" s="36"/>
      <c r="AK83" s="36"/>
      <c r="AL83" s="36"/>
      <c r="AM83" s="36"/>
      <c r="AN83" s="36"/>
      <c r="AO83" s="36"/>
      <c r="AP83" s="36"/>
      <c r="AQ83" s="36"/>
      <c r="AR83" s="39"/>
      <c r="BE83" s="34"/>
    </row>
    <row r="84" spans="1:91" s="4" customFormat="1" ht="12" customHeight="1">
      <c r="B84" s="58"/>
      <c r="C84" s="29" t="s">
        <v>13</v>
      </c>
      <c r="D84" s="59"/>
      <c r="E84" s="59"/>
      <c r="F84" s="59"/>
      <c r="G84" s="59"/>
      <c r="H84" s="59"/>
      <c r="I84" s="59"/>
      <c r="J84" s="59"/>
      <c r="K84" s="59"/>
      <c r="L84" s="59" t="str">
        <f>K5</f>
        <v>2020-008</v>
      </c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60"/>
    </row>
    <row r="85" spans="1:91" s="5" customFormat="1" ht="36.9" customHeight="1">
      <c r="B85" s="61"/>
      <c r="C85" s="62" t="s">
        <v>16</v>
      </c>
      <c r="D85" s="63"/>
      <c r="E85" s="63"/>
      <c r="F85" s="63"/>
      <c r="G85" s="63"/>
      <c r="H85" s="63"/>
      <c r="I85" s="63"/>
      <c r="J85" s="63"/>
      <c r="K85" s="63"/>
      <c r="L85" s="287" t="str">
        <f>K6</f>
        <v>Stavební úpravy objektu č.p.6 v obci Malšovice</v>
      </c>
      <c r="M85" s="288"/>
      <c r="N85" s="288"/>
      <c r="O85" s="288"/>
      <c r="P85" s="288"/>
      <c r="Q85" s="288"/>
      <c r="R85" s="288"/>
      <c r="S85" s="288"/>
      <c r="T85" s="288"/>
      <c r="U85" s="288"/>
      <c r="V85" s="288"/>
      <c r="W85" s="288"/>
      <c r="X85" s="288"/>
      <c r="Y85" s="288"/>
      <c r="Z85" s="288"/>
      <c r="AA85" s="288"/>
      <c r="AB85" s="288"/>
      <c r="AC85" s="288"/>
      <c r="AD85" s="288"/>
      <c r="AE85" s="288"/>
      <c r="AF85" s="288"/>
      <c r="AG85" s="288"/>
      <c r="AH85" s="288"/>
      <c r="AI85" s="288"/>
      <c r="AJ85" s="288"/>
      <c r="AK85" s="288"/>
      <c r="AL85" s="288"/>
      <c r="AM85" s="288"/>
      <c r="AN85" s="288"/>
      <c r="AO85" s="288"/>
      <c r="AP85" s="63"/>
      <c r="AQ85" s="63"/>
      <c r="AR85" s="64"/>
    </row>
    <row r="86" spans="1:91" s="2" customFormat="1" ht="6.9" customHeight="1">
      <c r="A86" s="34"/>
      <c r="B86" s="35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9"/>
      <c r="BE86" s="34"/>
    </row>
    <row r="87" spans="1:91" s="2" customFormat="1" ht="12" customHeight="1">
      <c r="A87" s="34"/>
      <c r="B87" s="35"/>
      <c r="C87" s="29" t="s">
        <v>20</v>
      </c>
      <c r="D87" s="36"/>
      <c r="E87" s="36"/>
      <c r="F87" s="36"/>
      <c r="G87" s="36"/>
      <c r="H87" s="36"/>
      <c r="I87" s="36"/>
      <c r="J87" s="36"/>
      <c r="K87" s="36"/>
      <c r="L87" s="65" t="str">
        <f>IF(K8="","",K8)</f>
        <v>Malšovice budova č.p. 6</v>
      </c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36"/>
      <c r="AI87" s="29" t="s">
        <v>22</v>
      </c>
      <c r="AJ87" s="36"/>
      <c r="AK87" s="36"/>
      <c r="AL87" s="36"/>
      <c r="AM87" s="289" t="str">
        <f>IF(AN8= "","",AN8)</f>
        <v>12. 1. 2021</v>
      </c>
      <c r="AN87" s="289"/>
      <c r="AO87" s="36"/>
      <c r="AP87" s="36"/>
      <c r="AQ87" s="36"/>
      <c r="AR87" s="39"/>
      <c r="BE87" s="34"/>
    </row>
    <row r="88" spans="1:91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9"/>
      <c r="BE88" s="34"/>
    </row>
    <row r="89" spans="1:91" s="2" customFormat="1" ht="15.15" customHeight="1">
      <c r="A89" s="34"/>
      <c r="B89" s="35"/>
      <c r="C89" s="29" t="s">
        <v>24</v>
      </c>
      <c r="D89" s="36"/>
      <c r="E89" s="36"/>
      <c r="F89" s="36"/>
      <c r="G89" s="36"/>
      <c r="H89" s="36"/>
      <c r="I89" s="36"/>
      <c r="J89" s="36"/>
      <c r="K89" s="36"/>
      <c r="L89" s="59" t="str">
        <f>IF(E11= "","",E11)</f>
        <v>Obec Malšovice</v>
      </c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36"/>
      <c r="AI89" s="29" t="s">
        <v>31</v>
      </c>
      <c r="AJ89" s="36"/>
      <c r="AK89" s="36"/>
      <c r="AL89" s="36"/>
      <c r="AM89" s="290" t="str">
        <f>IF(E17="","",E17)</f>
        <v>Ing. Demuth, Děčín I</v>
      </c>
      <c r="AN89" s="291"/>
      <c r="AO89" s="291"/>
      <c r="AP89" s="291"/>
      <c r="AQ89" s="36"/>
      <c r="AR89" s="39"/>
      <c r="AS89" s="292" t="s">
        <v>59</v>
      </c>
      <c r="AT89" s="293"/>
      <c r="AU89" s="67"/>
      <c r="AV89" s="67"/>
      <c r="AW89" s="67"/>
      <c r="AX89" s="67"/>
      <c r="AY89" s="67"/>
      <c r="AZ89" s="67"/>
      <c r="BA89" s="67"/>
      <c r="BB89" s="67"/>
      <c r="BC89" s="67"/>
      <c r="BD89" s="68"/>
      <c r="BE89" s="34"/>
    </row>
    <row r="90" spans="1:91" s="2" customFormat="1" ht="15.15" customHeight="1">
      <c r="A90" s="34"/>
      <c r="B90" s="35"/>
      <c r="C90" s="29" t="s">
        <v>29</v>
      </c>
      <c r="D90" s="36"/>
      <c r="E90" s="36"/>
      <c r="F90" s="36"/>
      <c r="G90" s="36"/>
      <c r="H90" s="36"/>
      <c r="I90" s="36"/>
      <c r="J90" s="36"/>
      <c r="K90" s="36"/>
      <c r="L90" s="59" t="str">
        <f>IF(E14= "Vyplň údaj","",E14)</f>
        <v/>
      </c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29" t="s">
        <v>35</v>
      </c>
      <c r="AJ90" s="36"/>
      <c r="AK90" s="36"/>
      <c r="AL90" s="36"/>
      <c r="AM90" s="290" t="str">
        <f>IF(E20="","",E20)</f>
        <v>Josef Beran</v>
      </c>
      <c r="AN90" s="291"/>
      <c r="AO90" s="291"/>
      <c r="AP90" s="291"/>
      <c r="AQ90" s="36"/>
      <c r="AR90" s="39"/>
      <c r="AS90" s="294"/>
      <c r="AT90" s="295"/>
      <c r="AU90" s="69"/>
      <c r="AV90" s="69"/>
      <c r="AW90" s="69"/>
      <c r="AX90" s="69"/>
      <c r="AY90" s="69"/>
      <c r="AZ90" s="69"/>
      <c r="BA90" s="69"/>
      <c r="BB90" s="69"/>
      <c r="BC90" s="69"/>
      <c r="BD90" s="70"/>
      <c r="BE90" s="34"/>
    </row>
    <row r="91" spans="1:91" s="2" customFormat="1" ht="10.8" customHeight="1">
      <c r="A91" s="34"/>
      <c r="B91" s="35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9"/>
      <c r="AS91" s="296"/>
      <c r="AT91" s="297"/>
      <c r="AU91" s="71"/>
      <c r="AV91" s="71"/>
      <c r="AW91" s="71"/>
      <c r="AX91" s="71"/>
      <c r="AY91" s="71"/>
      <c r="AZ91" s="71"/>
      <c r="BA91" s="71"/>
      <c r="BB91" s="71"/>
      <c r="BC91" s="71"/>
      <c r="BD91" s="72"/>
      <c r="BE91" s="34"/>
    </row>
    <row r="92" spans="1:91" s="2" customFormat="1" ht="29.25" customHeight="1">
      <c r="A92" s="34"/>
      <c r="B92" s="35"/>
      <c r="C92" s="282" t="s">
        <v>60</v>
      </c>
      <c r="D92" s="283"/>
      <c r="E92" s="283"/>
      <c r="F92" s="283"/>
      <c r="G92" s="283"/>
      <c r="H92" s="73"/>
      <c r="I92" s="285" t="s">
        <v>61</v>
      </c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4" t="s">
        <v>62</v>
      </c>
      <c r="AH92" s="283"/>
      <c r="AI92" s="283"/>
      <c r="AJ92" s="283"/>
      <c r="AK92" s="283"/>
      <c r="AL92" s="283"/>
      <c r="AM92" s="283"/>
      <c r="AN92" s="285" t="s">
        <v>63</v>
      </c>
      <c r="AO92" s="283"/>
      <c r="AP92" s="286"/>
      <c r="AQ92" s="74" t="s">
        <v>64</v>
      </c>
      <c r="AR92" s="39"/>
      <c r="AS92" s="75" t="s">
        <v>65</v>
      </c>
      <c r="AT92" s="76" t="s">
        <v>66</v>
      </c>
      <c r="AU92" s="76" t="s">
        <v>67</v>
      </c>
      <c r="AV92" s="76" t="s">
        <v>68</v>
      </c>
      <c r="AW92" s="76" t="s">
        <v>69</v>
      </c>
      <c r="AX92" s="76" t="s">
        <v>70</v>
      </c>
      <c r="AY92" s="76" t="s">
        <v>71</v>
      </c>
      <c r="AZ92" s="76" t="s">
        <v>72</v>
      </c>
      <c r="BA92" s="76" t="s">
        <v>73</v>
      </c>
      <c r="BB92" s="76" t="s">
        <v>74</v>
      </c>
      <c r="BC92" s="76" t="s">
        <v>75</v>
      </c>
      <c r="BD92" s="77" t="s">
        <v>76</v>
      </c>
      <c r="BE92" s="34"/>
    </row>
    <row r="93" spans="1:91" s="2" customFormat="1" ht="10.8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36"/>
      <c r="AI93" s="36"/>
      <c r="AJ93" s="36"/>
      <c r="AK93" s="36"/>
      <c r="AL93" s="36"/>
      <c r="AM93" s="36"/>
      <c r="AN93" s="36"/>
      <c r="AO93" s="36"/>
      <c r="AP93" s="36"/>
      <c r="AQ93" s="36"/>
      <c r="AR93" s="39"/>
      <c r="AS93" s="78"/>
      <c r="AT93" s="79"/>
      <c r="AU93" s="79"/>
      <c r="AV93" s="79"/>
      <c r="AW93" s="79"/>
      <c r="AX93" s="79"/>
      <c r="AY93" s="79"/>
      <c r="AZ93" s="79"/>
      <c r="BA93" s="79"/>
      <c r="BB93" s="79"/>
      <c r="BC93" s="79"/>
      <c r="BD93" s="80"/>
      <c r="BE93" s="34"/>
    </row>
    <row r="94" spans="1:91" s="6" customFormat="1" ht="32.4" customHeight="1">
      <c r="B94" s="81"/>
      <c r="C94" s="82" t="s">
        <v>77</v>
      </c>
      <c r="D94" s="83"/>
      <c r="E94" s="83"/>
      <c r="F94" s="83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3"/>
      <c r="AG94" s="280">
        <f>ROUND(SUM(AG95:AG100),2)</f>
        <v>0</v>
      </c>
      <c r="AH94" s="280"/>
      <c r="AI94" s="280"/>
      <c r="AJ94" s="280"/>
      <c r="AK94" s="280"/>
      <c r="AL94" s="280"/>
      <c r="AM94" s="280"/>
      <c r="AN94" s="281">
        <f t="shared" ref="AN94:AN100" si="0">SUM(AG94,AT94)</f>
        <v>0</v>
      </c>
      <c r="AO94" s="281"/>
      <c r="AP94" s="281"/>
      <c r="AQ94" s="85" t="s">
        <v>1</v>
      </c>
      <c r="AR94" s="86"/>
      <c r="AS94" s="87">
        <f>ROUND(SUM(AS95:AS100),2)</f>
        <v>0</v>
      </c>
      <c r="AT94" s="88">
        <f t="shared" ref="AT94:AT100" si="1">ROUND(SUM(AV94:AW94),2)</f>
        <v>0</v>
      </c>
      <c r="AU94" s="89">
        <f>ROUND(SUM(AU95:AU100),5)</f>
        <v>0</v>
      </c>
      <c r="AV94" s="88">
        <f>ROUND(AZ94*L29,2)</f>
        <v>0</v>
      </c>
      <c r="AW94" s="88">
        <f>ROUND(BA94*L30,2)</f>
        <v>0</v>
      </c>
      <c r="AX94" s="88">
        <f>ROUND(BB94*L29,2)</f>
        <v>0</v>
      </c>
      <c r="AY94" s="88">
        <f>ROUND(BC94*L30,2)</f>
        <v>0</v>
      </c>
      <c r="AZ94" s="88">
        <f>ROUND(SUM(AZ95:AZ100),2)</f>
        <v>0</v>
      </c>
      <c r="BA94" s="88">
        <f>ROUND(SUM(BA95:BA100),2)</f>
        <v>0</v>
      </c>
      <c r="BB94" s="88">
        <f>ROUND(SUM(BB95:BB100),2)</f>
        <v>0</v>
      </c>
      <c r="BC94" s="88">
        <f>ROUND(SUM(BC95:BC100),2)</f>
        <v>0</v>
      </c>
      <c r="BD94" s="90">
        <f>ROUND(SUM(BD95:BD100),2)</f>
        <v>0</v>
      </c>
      <c r="BS94" s="91" t="s">
        <v>78</v>
      </c>
      <c r="BT94" s="91" t="s">
        <v>79</v>
      </c>
      <c r="BU94" s="92" t="s">
        <v>80</v>
      </c>
      <c r="BV94" s="91" t="s">
        <v>81</v>
      </c>
      <c r="BW94" s="91" t="s">
        <v>5</v>
      </c>
      <c r="BX94" s="91" t="s">
        <v>82</v>
      </c>
      <c r="CL94" s="91" t="s">
        <v>1</v>
      </c>
    </row>
    <row r="95" spans="1:91" s="7" customFormat="1" ht="16.5" customHeight="1">
      <c r="A95" s="93" t="s">
        <v>83</v>
      </c>
      <c r="B95" s="94"/>
      <c r="C95" s="95"/>
      <c r="D95" s="279" t="s">
        <v>84</v>
      </c>
      <c r="E95" s="279"/>
      <c r="F95" s="279"/>
      <c r="G95" s="279"/>
      <c r="H95" s="279"/>
      <c r="I95" s="96"/>
      <c r="J95" s="279" t="s">
        <v>85</v>
      </c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7">
        <f>'01 - Stavební část'!J30</f>
        <v>0</v>
      </c>
      <c r="AH95" s="278"/>
      <c r="AI95" s="278"/>
      <c r="AJ95" s="278"/>
      <c r="AK95" s="278"/>
      <c r="AL95" s="278"/>
      <c r="AM95" s="278"/>
      <c r="AN95" s="277">
        <f t="shared" si="0"/>
        <v>0</v>
      </c>
      <c r="AO95" s="278"/>
      <c r="AP95" s="278"/>
      <c r="AQ95" s="97" t="s">
        <v>86</v>
      </c>
      <c r="AR95" s="98"/>
      <c r="AS95" s="99">
        <v>0</v>
      </c>
      <c r="AT95" s="100">
        <f t="shared" si="1"/>
        <v>0</v>
      </c>
      <c r="AU95" s="101">
        <f>'01 - Stavební část'!P141</f>
        <v>0</v>
      </c>
      <c r="AV95" s="100">
        <f>'01 - Stavební část'!J33</f>
        <v>0</v>
      </c>
      <c r="AW95" s="100">
        <f>'01 - Stavební část'!J34</f>
        <v>0</v>
      </c>
      <c r="AX95" s="100">
        <f>'01 - Stavební část'!J35</f>
        <v>0</v>
      </c>
      <c r="AY95" s="100">
        <f>'01 - Stavební část'!J36</f>
        <v>0</v>
      </c>
      <c r="AZ95" s="100">
        <f>'01 - Stavební část'!F33</f>
        <v>0</v>
      </c>
      <c r="BA95" s="100">
        <f>'01 - Stavební část'!F34</f>
        <v>0</v>
      </c>
      <c r="BB95" s="100">
        <f>'01 - Stavební část'!F35</f>
        <v>0</v>
      </c>
      <c r="BC95" s="100">
        <f>'01 - Stavební část'!F36</f>
        <v>0</v>
      </c>
      <c r="BD95" s="102">
        <f>'01 - Stavební část'!F37</f>
        <v>0</v>
      </c>
      <c r="BT95" s="103" t="s">
        <v>87</v>
      </c>
      <c r="BV95" s="103" t="s">
        <v>81</v>
      </c>
      <c r="BW95" s="103" t="s">
        <v>88</v>
      </c>
      <c r="BX95" s="103" t="s">
        <v>5</v>
      </c>
      <c r="CL95" s="103" t="s">
        <v>1</v>
      </c>
      <c r="CM95" s="103" t="s">
        <v>87</v>
      </c>
    </row>
    <row r="96" spans="1:91" s="7" customFormat="1" ht="16.5" customHeight="1">
      <c r="A96" s="93" t="s">
        <v>83</v>
      </c>
      <c r="B96" s="94"/>
      <c r="C96" s="95"/>
      <c r="D96" s="279" t="s">
        <v>89</v>
      </c>
      <c r="E96" s="279"/>
      <c r="F96" s="279"/>
      <c r="G96" s="279"/>
      <c r="H96" s="279"/>
      <c r="I96" s="96"/>
      <c r="J96" s="279" t="s">
        <v>90</v>
      </c>
      <c r="K96" s="279"/>
      <c r="L96" s="279"/>
      <c r="M96" s="279"/>
      <c r="N96" s="279"/>
      <c r="O96" s="279"/>
      <c r="P96" s="279"/>
      <c r="Q96" s="279"/>
      <c r="R96" s="279"/>
      <c r="S96" s="279"/>
      <c r="T96" s="279"/>
      <c r="U96" s="279"/>
      <c r="V96" s="279"/>
      <c r="W96" s="279"/>
      <c r="X96" s="279"/>
      <c r="Y96" s="279"/>
      <c r="Z96" s="279"/>
      <c r="AA96" s="279"/>
      <c r="AB96" s="279"/>
      <c r="AC96" s="279"/>
      <c r="AD96" s="279"/>
      <c r="AE96" s="279"/>
      <c r="AF96" s="279"/>
      <c r="AG96" s="277">
        <f>'02 - Zdravotechnika'!J30</f>
        <v>0</v>
      </c>
      <c r="AH96" s="278"/>
      <c r="AI96" s="278"/>
      <c r="AJ96" s="278"/>
      <c r="AK96" s="278"/>
      <c r="AL96" s="278"/>
      <c r="AM96" s="278"/>
      <c r="AN96" s="277">
        <f t="shared" si="0"/>
        <v>0</v>
      </c>
      <c r="AO96" s="278"/>
      <c r="AP96" s="278"/>
      <c r="AQ96" s="97" t="s">
        <v>86</v>
      </c>
      <c r="AR96" s="98"/>
      <c r="AS96" s="99">
        <v>0</v>
      </c>
      <c r="AT96" s="100">
        <f t="shared" si="1"/>
        <v>0</v>
      </c>
      <c r="AU96" s="101">
        <f>'02 - Zdravotechnika'!P122</f>
        <v>0</v>
      </c>
      <c r="AV96" s="100">
        <f>'02 - Zdravotechnika'!J33</f>
        <v>0</v>
      </c>
      <c r="AW96" s="100">
        <f>'02 - Zdravotechnika'!J34</f>
        <v>0</v>
      </c>
      <c r="AX96" s="100">
        <f>'02 - Zdravotechnika'!J35</f>
        <v>0</v>
      </c>
      <c r="AY96" s="100">
        <f>'02 - Zdravotechnika'!J36</f>
        <v>0</v>
      </c>
      <c r="AZ96" s="100">
        <f>'02 - Zdravotechnika'!F33</f>
        <v>0</v>
      </c>
      <c r="BA96" s="100">
        <f>'02 - Zdravotechnika'!F34</f>
        <v>0</v>
      </c>
      <c r="BB96" s="100">
        <f>'02 - Zdravotechnika'!F35</f>
        <v>0</v>
      </c>
      <c r="BC96" s="100">
        <f>'02 - Zdravotechnika'!F36</f>
        <v>0</v>
      </c>
      <c r="BD96" s="102">
        <f>'02 - Zdravotechnika'!F37</f>
        <v>0</v>
      </c>
      <c r="BT96" s="103" t="s">
        <v>87</v>
      </c>
      <c r="BV96" s="103" t="s">
        <v>81</v>
      </c>
      <c r="BW96" s="103" t="s">
        <v>91</v>
      </c>
      <c r="BX96" s="103" t="s">
        <v>5</v>
      </c>
      <c r="CL96" s="103" t="s">
        <v>1</v>
      </c>
      <c r="CM96" s="103" t="s">
        <v>87</v>
      </c>
    </row>
    <row r="97" spans="1:91" s="7" customFormat="1" ht="16.5" customHeight="1">
      <c r="A97" s="93" t="s">
        <v>83</v>
      </c>
      <c r="B97" s="94"/>
      <c r="C97" s="95"/>
      <c r="D97" s="279" t="s">
        <v>92</v>
      </c>
      <c r="E97" s="279"/>
      <c r="F97" s="279"/>
      <c r="G97" s="279"/>
      <c r="H97" s="279"/>
      <c r="I97" s="96"/>
      <c r="J97" s="279" t="s">
        <v>93</v>
      </c>
      <c r="K97" s="279"/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279"/>
      <c r="Y97" s="279"/>
      <c r="Z97" s="279"/>
      <c r="AA97" s="279"/>
      <c r="AB97" s="279"/>
      <c r="AC97" s="279"/>
      <c r="AD97" s="279"/>
      <c r="AE97" s="279"/>
      <c r="AF97" s="279"/>
      <c r="AG97" s="277">
        <f>'03 - Ústřední vytápění'!J30</f>
        <v>0</v>
      </c>
      <c r="AH97" s="278"/>
      <c r="AI97" s="278"/>
      <c r="AJ97" s="278"/>
      <c r="AK97" s="278"/>
      <c r="AL97" s="278"/>
      <c r="AM97" s="278"/>
      <c r="AN97" s="277">
        <f t="shared" si="0"/>
        <v>0</v>
      </c>
      <c r="AO97" s="278"/>
      <c r="AP97" s="278"/>
      <c r="AQ97" s="97" t="s">
        <v>86</v>
      </c>
      <c r="AR97" s="98"/>
      <c r="AS97" s="99">
        <v>0</v>
      </c>
      <c r="AT97" s="100">
        <f t="shared" si="1"/>
        <v>0</v>
      </c>
      <c r="AU97" s="101">
        <f>'03 - Ústřední vytápění'!P122</f>
        <v>0</v>
      </c>
      <c r="AV97" s="100">
        <f>'03 - Ústřední vytápění'!J33</f>
        <v>0</v>
      </c>
      <c r="AW97" s="100">
        <f>'03 - Ústřední vytápění'!J34</f>
        <v>0</v>
      </c>
      <c r="AX97" s="100">
        <f>'03 - Ústřední vytápění'!J35</f>
        <v>0</v>
      </c>
      <c r="AY97" s="100">
        <f>'03 - Ústřední vytápění'!J36</f>
        <v>0</v>
      </c>
      <c r="AZ97" s="100">
        <f>'03 - Ústřední vytápění'!F33</f>
        <v>0</v>
      </c>
      <c r="BA97" s="100">
        <f>'03 - Ústřední vytápění'!F34</f>
        <v>0</v>
      </c>
      <c r="BB97" s="100">
        <f>'03 - Ústřední vytápění'!F35</f>
        <v>0</v>
      </c>
      <c r="BC97" s="100">
        <f>'03 - Ústřední vytápění'!F36</f>
        <v>0</v>
      </c>
      <c r="BD97" s="102">
        <f>'03 - Ústřední vytápění'!F37</f>
        <v>0</v>
      </c>
      <c r="BT97" s="103" t="s">
        <v>87</v>
      </c>
      <c r="BV97" s="103" t="s">
        <v>81</v>
      </c>
      <c r="BW97" s="103" t="s">
        <v>94</v>
      </c>
      <c r="BX97" s="103" t="s">
        <v>5</v>
      </c>
      <c r="CL97" s="103" t="s">
        <v>1</v>
      </c>
      <c r="CM97" s="103" t="s">
        <v>87</v>
      </c>
    </row>
    <row r="98" spans="1:91" s="7" customFormat="1" ht="16.5" customHeight="1">
      <c r="A98" s="93" t="s">
        <v>83</v>
      </c>
      <c r="B98" s="94"/>
      <c r="C98" s="95"/>
      <c r="D98" s="279" t="s">
        <v>95</v>
      </c>
      <c r="E98" s="279"/>
      <c r="F98" s="279"/>
      <c r="G98" s="279"/>
      <c r="H98" s="279"/>
      <c r="I98" s="96"/>
      <c r="J98" s="279" t="s">
        <v>96</v>
      </c>
      <c r="K98" s="279"/>
      <c r="L98" s="279"/>
      <c r="M98" s="279"/>
      <c r="N98" s="279"/>
      <c r="O98" s="279"/>
      <c r="P98" s="279"/>
      <c r="Q98" s="279"/>
      <c r="R98" s="279"/>
      <c r="S98" s="279"/>
      <c r="T98" s="279"/>
      <c r="U98" s="279"/>
      <c r="V98" s="279"/>
      <c r="W98" s="279"/>
      <c r="X98" s="279"/>
      <c r="Y98" s="279"/>
      <c r="Z98" s="279"/>
      <c r="AA98" s="279"/>
      <c r="AB98" s="279"/>
      <c r="AC98" s="279"/>
      <c r="AD98" s="279"/>
      <c r="AE98" s="279"/>
      <c r="AF98" s="279"/>
      <c r="AG98" s="277">
        <f>'04 - Plynoinstalace'!J30</f>
        <v>0</v>
      </c>
      <c r="AH98" s="278"/>
      <c r="AI98" s="278"/>
      <c r="AJ98" s="278"/>
      <c r="AK98" s="278"/>
      <c r="AL98" s="278"/>
      <c r="AM98" s="278"/>
      <c r="AN98" s="277">
        <f t="shared" si="0"/>
        <v>0</v>
      </c>
      <c r="AO98" s="278"/>
      <c r="AP98" s="278"/>
      <c r="AQ98" s="97" t="s">
        <v>86</v>
      </c>
      <c r="AR98" s="98"/>
      <c r="AS98" s="99">
        <v>0</v>
      </c>
      <c r="AT98" s="100">
        <f t="shared" si="1"/>
        <v>0</v>
      </c>
      <c r="AU98" s="101">
        <f>'04 - Plynoinstalace'!P121</f>
        <v>0</v>
      </c>
      <c r="AV98" s="100">
        <f>'04 - Plynoinstalace'!J33</f>
        <v>0</v>
      </c>
      <c r="AW98" s="100">
        <f>'04 - Plynoinstalace'!J34</f>
        <v>0</v>
      </c>
      <c r="AX98" s="100">
        <f>'04 - Plynoinstalace'!J35</f>
        <v>0</v>
      </c>
      <c r="AY98" s="100">
        <f>'04 - Plynoinstalace'!J36</f>
        <v>0</v>
      </c>
      <c r="AZ98" s="100">
        <f>'04 - Plynoinstalace'!F33</f>
        <v>0</v>
      </c>
      <c r="BA98" s="100">
        <f>'04 - Plynoinstalace'!F34</f>
        <v>0</v>
      </c>
      <c r="BB98" s="100">
        <f>'04 - Plynoinstalace'!F35</f>
        <v>0</v>
      </c>
      <c r="BC98" s="100">
        <f>'04 - Plynoinstalace'!F36</f>
        <v>0</v>
      </c>
      <c r="BD98" s="102">
        <f>'04 - Plynoinstalace'!F37</f>
        <v>0</v>
      </c>
      <c r="BT98" s="103" t="s">
        <v>87</v>
      </c>
      <c r="BV98" s="103" t="s">
        <v>81</v>
      </c>
      <c r="BW98" s="103" t="s">
        <v>97</v>
      </c>
      <c r="BX98" s="103" t="s">
        <v>5</v>
      </c>
      <c r="CL98" s="103" t="s">
        <v>1</v>
      </c>
      <c r="CM98" s="103" t="s">
        <v>87</v>
      </c>
    </row>
    <row r="99" spans="1:91" s="7" customFormat="1" ht="16.5" customHeight="1">
      <c r="A99" s="93" t="s">
        <v>83</v>
      </c>
      <c r="B99" s="94"/>
      <c r="C99" s="95"/>
      <c r="D99" s="279" t="s">
        <v>98</v>
      </c>
      <c r="E99" s="279"/>
      <c r="F99" s="279"/>
      <c r="G99" s="279"/>
      <c r="H99" s="279"/>
      <c r="I99" s="96"/>
      <c r="J99" s="279" t="s">
        <v>99</v>
      </c>
      <c r="K99" s="279"/>
      <c r="L99" s="279"/>
      <c r="M99" s="279"/>
      <c r="N99" s="279"/>
      <c r="O99" s="279"/>
      <c r="P99" s="279"/>
      <c r="Q99" s="279"/>
      <c r="R99" s="279"/>
      <c r="S99" s="279"/>
      <c r="T99" s="279"/>
      <c r="U99" s="279"/>
      <c r="V99" s="279"/>
      <c r="W99" s="279"/>
      <c r="X99" s="279"/>
      <c r="Y99" s="279"/>
      <c r="Z99" s="279"/>
      <c r="AA99" s="279"/>
      <c r="AB99" s="279"/>
      <c r="AC99" s="279"/>
      <c r="AD99" s="279"/>
      <c r="AE99" s="279"/>
      <c r="AF99" s="279"/>
      <c r="AG99" s="277">
        <f>'05 - Elektroinstalace'!J30</f>
        <v>0</v>
      </c>
      <c r="AH99" s="278"/>
      <c r="AI99" s="278"/>
      <c r="AJ99" s="278"/>
      <c r="AK99" s="278"/>
      <c r="AL99" s="278"/>
      <c r="AM99" s="278"/>
      <c r="AN99" s="277">
        <f t="shared" si="0"/>
        <v>0</v>
      </c>
      <c r="AO99" s="278"/>
      <c r="AP99" s="278"/>
      <c r="AQ99" s="97" t="s">
        <v>86</v>
      </c>
      <c r="AR99" s="98"/>
      <c r="AS99" s="99">
        <v>0</v>
      </c>
      <c r="AT99" s="100">
        <f t="shared" si="1"/>
        <v>0</v>
      </c>
      <c r="AU99" s="101">
        <f>'05 - Elektroinstalace'!P126</f>
        <v>0</v>
      </c>
      <c r="AV99" s="100">
        <f>'05 - Elektroinstalace'!J33</f>
        <v>0</v>
      </c>
      <c r="AW99" s="100">
        <f>'05 - Elektroinstalace'!J34</f>
        <v>0</v>
      </c>
      <c r="AX99" s="100">
        <f>'05 - Elektroinstalace'!J35</f>
        <v>0</v>
      </c>
      <c r="AY99" s="100">
        <f>'05 - Elektroinstalace'!J36</f>
        <v>0</v>
      </c>
      <c r="AZ99" s="100">
        <f>'05 - Elektroinstalace'!F33</f>
        <v>0</v>
      </c>
      <c r="BA99" s="100">
        <f>'05 - Elektroinstalace'!F34</f>
        <v>0</v>
      </c>
      <c r="BB99" s="100">
        <f>'05 - Elektroinstalace'!F35</f>
        <v>0</v>
      </c>
      <c r="BC99" s="100">
        <f>'05 - Elektroinstalace'!F36</f>
        <v>0</v>
      </c>
      <c r="BD99" s="102">
        <f>'05 - Elektroinstalace'!F37</f>
        <v>0</v>
      </c>
      <c r="BT99" s="103" t="s">
        <v>87</v>
      </c>
      <c r="BV99" s="103" t="s">
        <v>81</v>
      </c>
      <c r="BW99" s="103" t="s">
        <v>100</v>
      </c>
      <c r="BX99" s="103" t="s">
        <v>5</v>
      </c>
      <c r="CL99" s="103" t="s">
        <v>1</v>
      </c>
      <c r="CM99" s="103" t="s">
        <v>87</v>
      </c>
    </row>
    <row r="100" spans="1:91" s="7" customFormat="1" ht="16.5" customHeight="1">
      <c r="A100" s="93" t="s">
        <v>83</v>
      </c>
      <c r="B100" s="94"/>
      <c r="C100" s="95"/>
      <c r="D100" s="279" t="s">
        <v>101</v>
      </c>
      <c r="E100" s="279"/>
      <c r="F100" s="279"/>
      <c r="G100" s="279"/>
      <c r="H100" s="279"/>
      <c r="I100" s="96"/>
      <c r="J100" s="279" t="s">
        <v>102</v>
      </c>
      <c r="K100" s="279"/>
      <c r="L100" s="279"/>
      <c r="M100" s="279"/>
      <c r="N100" s="279"/>
      <c r="O100" s="279"/>
      <c r="P100" s="279"/>
      <c r="Q100" s="279"/>
      <c r="R100" s="279"/>
      <c r="S100" s="279"/>
      <c r="T100" s="279"/>
      <c r="U100" s="279"/>
      <c r="V100" s="279"/>
      <c r="W100" s="279"/>
      <c r="X100" s="279"/>
      <c r="Y100" s="279"/>
      <c r="Z100" s="279"/>
      <c r="AA100" s="279"/>
      <c r="AB100" s="279"/>
      <c r="AC100" s="279"/>
      <c r="AD100" s="279"/>
      <c r="AE100" s="279"/>
      <c r="AF100" s="279"/>
      <c r="AG100" s="277">
        <f>'06 - Vedlejší rozpočtové ...'!J30</f>
        <v>0</v>
      </c>
      <c r="AH100" s="278"/>
      <c r="AI100" s="278"/>
      <c r="AJ100" s="278"/>
      <c r="AK100" s="278"/>
      <c r="AL100" s="278"/>
      <c r="AM100" s="278"/>
      <c r="AN100" s="277">
        <f t="shared" si="0"/>
        <v>0</v>
      </c>
      <c r="AO100" s="278"/>
      <c r="AP100" s="278"/>
      <c r="AQ100" s="97" t="s">
        <v>86</v>
      </c>
      <c r="AR100" s="98"/>
      <c r="AS100" s="104">
        <v>0</v>
      </c>
      <c r="AT100" s="105">
        <f t="shared" si="1"/>
        <v>0</v>
      </c>
      <c r="AU100" s="106">
        <f>'06 - Vedlejší rozpočtové ...'!P122</f>
        <v>0</v>
      </c>
      <c r="AV100" s="105">
        <f>'06 - Vedlejší rozpočtové ...'!J33</f>
        <v>0</v>
      </c>
      <c r="AW100" s="105">
        <f>'06 - Vedlejší rozpočtové ...'!J34</f>
        <v>0</v>
      </c>
      <c r="AX100" s="105">
        <f>'06 - Vedlejší rozpočtové ...'!J35</f>
        <v>0</v>
      </c>
      <c r="AY100" s="105">
        <f>'06 - Vedlejší rozpočtové ...'!J36</f>
        <v>0</v>
      </c>
      <c r="AZ100" s="105">
        <f>'06 - Vedlejší rozpočtové ...'!F33</f>
        <v>0</v>
      </c>
      <c r="BA100" s="105">
        <f>'06 - Vedlejší rozpočtové ...'!F34</f>
        <v>0</v>
      </c>
      <c r="BB100" s="105">
        <f>'06 - Vedlejší rozpočtové ...'!F35</f>
        <v>0</v>
      </c>
      <c r="BC100" s="105">
        <f>'06 - Vedlejší rozpočtové ...'!F36</f>
        <v>0</v>
      </c>
      <c r="BD100" s="107">
        <f>'06 - Vedlejší rozpočtové ...'!F37</f>
        <v>0</v>
      </c>
      <c r="BT100" s="103" t="s">
        <v>87</v>
      </c>
      <c r="BV100" s="103" t="s">
        <v>81</v>
      </c>
      <c r="BW100" s="103" t="s">
        <v>103</v>
      </c>
      <c r="BX100" s="103" t="s">
        <v>5</v>
      </c>
      <c r="CL100" s="103" t="s">
        <v>1</v>
      </c>
      <c r="CM100" s="103" t="s">
        <v>87</v>
      </c>
    </row>
    <row r="101" spans="1:91" s="2" customFormat="1" ht="30" customHeight="1">
      <c r="A101" s="34"/>
      <c r="B101" s="35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36"/>
      <c r="AI101" s="36"/>
      <c r="AJ101" s="36"/>
      <c r="AK101" s="36"/>
      <c r="AL101" s="36"/>
      <c r="AM101" s="36"/>
      <c r="AN101" s="36"/>
      <c r="AO101" s="36"/>
      <c r="AP101" s="36"/>
      <c r="AQ101" s="36"/>
      <c r="AR101" s="39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</row>
    <row r="102" spans="1:91" s="2" customFormat="1" ht="6.9" customHeight="1">
      <c r="A102" s="34"/>
      <c r="B102" s="54"/>
      <c r="C102" s="55"/>
      <c r="D102" s="55"/>
      <c r="E102" s="55"/>
      <c r="F102" s="55"/>
      <c r="G102" s="55"/>
      <c r="H102" s="55"/>
      <c r="I102" s="55"/>
      <c r="J102" s="55"/>
      <c r="K102" s="55"/>
      <c r="L102" s="55"/>
      <c r="M102" s="55"/>
      <c r="N102" s="55"/>
      <c r="O102" s="55"/>
      <c r="P102" s="55"/>
      <c r="Q102" s="55"/>
      <c r="R102" s="55"/>
      <c r="S102" s="55"/>
      <c r="T102" s="55"/>
      <c r="U102" s="55"/>
      <c r="V102" s="55"/>
      <c r="W102" s="55"/>
      <c r="X102" s="55"/>
      <c r="Y102" s="55"/>
      <c r="Z102" s="55"/>
      <c r="AA102" s="55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39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</row>
  </sheetData>
  <sheetProtection algorithmName="SHA-512" hashValue="a0JXf+3jwFZwrXKt9U5xOGvKLQEuLCjYtA532kCweOTVeotQFAAVJHTpym0/fllQycwU5rGg57/enufESt1/tw==" saltValue="iQMPlO78uoL9CM208+yqg4mTUHAK8ZoQagu4tQwH69be4R6Gd7oDKfUdLLgUamdgUjzcDrYO5rUqHT4Rkkj/ng==" spinCount="100000" sheet="1" objects="1" scenarios="1" formatColumns="0" formatRows="0"/>
  <mergeCells count="62">
    <mergeCell ref="AS89:AT91"/>
    <mergeCell ref="AM90:AP90"/>
    <mergeCell ref="D97:H97"/>
    <mergeCell ref="J97:AF97"/>
    <mergeCell ref="AG97:AM97"/>
    <mergeCell ref="C92:G92"/>
    <mergeCell ref="AG92:AM92"/>
    <mergeCell ref="I92:AF92"/>
    <mergeCell ref="D95:H95"/>
    <mergeCell ref="AG95:AM95"/>
    <mergeCell ref="J95:AF95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K30:AO30"/>
    <mergeCell ref="L30:P30"/>
    <mergeCell ref="W30:AE30"/>
    <mergeCell ref="L31:P31"/>
    <mergeCell ref="AN100:AP100"/>
    <mergeCell ref="AG100:AM100"/>
    <mergeCell ref="AN97:AP97"/>
    <mergeCell ref="AN92:AP92"/>
    <mergeCell ref="AN95:AP95"/>
    <mergeCell ref="L85:AO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E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E5:BE34"/>
    <mergeCell ref="K5:AO5"/>
    <mergeCell ref="K6:AO6"/>
    <mergeCell ref="E14:AJ14"/>
    <mergeCell ref="E23:AN23"/>
  </mergeCells>
  <hyperlinks>
    <hyperlink ref="A95" location="'01 - Stavební část'!C2" display="/" xr:uid="{00000000-0004-0000-0000-000000000000}"/>
    <hyperlink ref="A96" location="'02 - Zdravotechnika'!C2" display="/" xr:uid="{00000000-0004-0000-0000-000001000000}"/>
    <hyperlink ref="A97" location="'03 - Ústřední vytápění'!C2" display="/" xr:uid="{00000000-0004-0000-0000-000002000000}"/>
    <hyperlink ref="A98" location="'04 - Plynoinstalace'!C2" display="/" xr:uid="{00000000-0004-0000-0000-000003000000}"/>
    <hyperlink ref="A99" location="'05 - Elektroinstalace'!C2" display="/" xr:uid="{00000000-0004-0000-0000-000004000000}"/>
    <hyperlink ref="A100" location="'06 - Vedlejší rozpočtové ...'!C2" display="/" xr:uid="{00000000-0004-0000-0000-000005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994"/>
  <sheetViews>
    <sheetView showGridLines="0" tabSelected="1" topLeftCell="A607" workbookViewId="0">
      <selection activeCell="I617" sqref="I617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7" t="s">
        <v>88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01" t="str">
        <f>'Rekapitulace stavby'!K6</f>
        <v>Stavební úpravy objektu č.p.6 v obci Malšovice</v>
      </c>
      <c r="F7" s="302"/>
      <c r="G7" s="302"/>
      <c r="H7" s="302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3" t="s">
        <v>106</v>
      </c>
      <c r="F9" s="304"/>
      <c r="G9" s="304"/>
      <c r="H9" s="30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5" t="str">
        <f>'Rekapitulace stavby'!E14</f>
        <v>Vyplň údaj</v>
      </c>
      <c r="F18" s="306"/>
      <c r="G18" s="306"/>
      <c r="H18" s="306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107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7" t="s">
        <v>1</v>
      </c>
      <c r="F27" s="307"/>
      <c r="G27" s="307"/>
      <c r="H27" s="307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ROUND(J141,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43</v>
      </c>
      <c r="E33" s="112" t="s">
        <v>44</v>
      </c>
      <c r="F33" s="123">
        <f>ROUND((SUM(BE141:BE993)),  2)</f>
        <v>0</v>
      </c>
      <c r="G33" s="34"/>
      <c r="H33" s="34"/>
      <c r="I33" s="124">
        <v>0.21</v>
      </c>
      <c r="J33" s="123">
        <f>ROUND(((SUM(BE141:BE993))*I33),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45</v>
      </c>
      <c r="F34" s="123">
        <f>ROUND((SUM(BF141:BF993)),  2)</f>
        <v>0</v>
      </c>
      <c r="G34" s="34"/>
      <c r="H34" s="34"/>
      <c r="I34" s="124">
        <v>0.15</v>
      </c>
      <c r="J34" s="123">
        <f>ROUND(((SUM(BF141:BF993))*I34),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46</v>
      </c>
      <c r="F35" s="123">
        <f>ROUND((SUM(BG141:BG993)),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47</v>
      </c>
      <c r="F36" s="123">
        <f>ROUND((SUM(BH141:BH993)),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48</v>
      </c>
      <c r="F37" s="123">
        <f>ROUND((SUM(BI141:BI993)),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Stavební úpravy objektu č.p.6 v obci Malšovice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7" t="str">
        <f>E9</f>
        <v>01 - Stavební část</v>
      </c>
      <c r="F87" s="298"/>
      <c r="G87" s="298"/>
      <c r="H87" s="298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Ing. Demuth, Děčín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J141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2:12" s="9" customFormat="1" ht="24.9" customHeight="1">
      <c r="B97" s="147"/>
      <c r="C97" s="148"/>
      <c r="D97" s="149" t="s">
        <v>113</v>
      </c>
      <c r="E97" s="150"/>
      <c r="F97" s="150"/>
      <c r="G97" s="150"/>
      <c r="H97" s="150"/>
      <c r="I97" s="150"/>
      <c r="J97" s="151">
        <f>J142</f>
        <v>0</v>
      </c>
      <c r="K97" s="148"/>
      <c r="L97" s="152"/>
    </row>
    <row r="98" spans="2:12" s="10" customFormat="1" ht="19.95" customHeight="1">
      <c r="B98" s="153"/>
      <c r="C98" s="154"/>
      <c r="D98" s="155" t="s">
        <v>114</v>
      </c>
      <c r="E98" s="156"/>
      <c r="F98" s="156"/>
      <c r="G98" s="156"/>
      <c r="H98" s="156"/>
      <c r="I98" s="156"/>
      <c r="J98" s="157">
        <f>J143</f>
        <v>0</v>
      </c>
      <c r="K98" s="154"/>
      <c r="L98" s="158"/>
    </row>
    <row r="99" spans="2:12" s="10" customFormat="1" ht="19.95" customHeight="1">
      <c r="B99" s="153"/>
      <c r="C99" s="154"/>
      <c r="D99" s="155" t="s">
        <v>115</v>
      </c>
      <c r="E99" s="156"/>
      <c r="F99" s="156"/>
      <c r="G99" s="156"/>
      <c r="H99" s="156"/>
      <c r="I99" s="156"/>
      <c r="J99" s="157">
        <f>J144</f>
        <v>0</v>
      </c>
      <c r="K99" s="154"/>
      <c r="L99" s="158"/>
    </row>
    <row r="100" spans="2:12" s="10" customFormat="1" ht="19.95" customHeight="1">
      <c r="B100" s="153"/>
      <c r="C100" s="154"/>
      <c r="D100" s="155" t="s">
        <v>116</v>
      </c>
      <c r="E100" s="156"/>
      <c r="F100" s="156"/>
      <c r="G100" s="156"/>
      <c r="H100" s="156"/>
      <c r="I100" s="156"/>
      <c r="J100" s="157">
        <f>J172</f>
        <v>0</v>
      </c>
      <c r="K100" s="154"/>
      <c r="L100" s="158"/>
    </row>
    <row r="101" spans="2:12" s="10" customFormat="1" ht="19.95" customHeight="1">
      <c r="B101" s="153"/>
      <c r="C101" s="154"/>
      <c r="D101" s="155" t="s">
        <v>117</v>
      </c>
      <c r="E101" s="156"/>
      <c r="F101" s="156"/>
      <c r="G101" s="156"/>
      <c r="H101" s="156"/>
      <c r="I101" s="156"/>
      <c r="J101" s="157">
        <f>J180</f>
        <v>0</v>
      </c>
      <c r="K101" s="154"/>
      <c r="L101" s="158"/>
    </row>
    <row r="102" spans="2:12" s="10" customFormat="1" ht="19.95" customHeight="1">
      <c r="B102" s="153"/>
      <c r="C102" s="154"/>
      <c r="D102" s="155" t="s">
        <v>118</v>
      </c>
      <c r="E102" s="156"/>
      <c r="F102" s="156"/>
      <c r="G102" s="156"/>
      <c r="H102" s="156"/>
      <c r="I102" s="156"/>
      <c r="J102" s="157">
        <f>J236</f>
        <v>0</v>
      </c>
      <c r="K102" s="154"/>
      <c r="L102" s="158"/>
    </row>
    <row r="103" spans="2:12" s="10" customFormat="1" ht="19.95" customHeight="1">
      <c r="B103" s="153"/>
      <c r="C103" s="154"/>
      <c r="D103" s="155" t="s">
        <v>119</v>
      </c>
      <c r="E103" s="156"/>
      <c r="F103" s="156"/>
      <c r="G103" s="156"/>
      <c r="H103" s="156"/>
      <c r="I103" s="156"/>
      <c r="J103" s="157">
        <f>J282</f>
        <v>0</v>
      </c>
      <c r="K103" s="154"/>
      <c r="L103" s="158"/>
    </row>
    <row r="104" spans="2:12" s="10" customFormat="1" ht="19.95" customHeight="1">
      <c r="B104" s="153"/>
      <c r="C104" s="154"/>
      <c r="D104" s="155" t="s">
        <v>120</v>
      </c>
      <c r="E104" s="156"/>
      <c r="F104" s="156"/>
      <c r="G104" s="156"/>
      <c r="H104" s="156"/>
      <c r="I104" s="156"/>
      <c r="J104" s="157">
        <f>J296</f>
        <v>0</v>
      </c>
      <c r="K104" s="154"/>
      <c r="L104" s="158"/>
    </row>
    <row r="105" spans="2:12" s="9" customFormat="1" ht="24.9" customHeight="1">
      <c r="B105" s="147"/>
      <c r="C105" s="148"/>
      <c r="D105" s="149" t="s">
        <v>121</v>
      </c>
      <c r="E105" s="150"/>
      <c r="F105" s="150"/>
      <c r="G105" s="150"/>
      <c r="H105" s="150"/>
      <c r="I105" s="150"/>
      <c r="J105" s="151">
        <f>J298</f>
        <v>0</v>
      </c>
      <c r="K105" s="148"/>
      <c r="L105" s="152"/>
    </row>
    <row r="106" spans="2:12" s="10" customFormat="1" ht="19.95" customHeight="1">
      <c r="B106" s="153"/>
      <c r="C106" s="154"/>
      <c r="D106" s="155" t="s">
        <v>122</v>
      </c>
      <c r="E106" s="156"/>
      <c r="F106" s="156"/>
      <c r="G106" s="156"/>
      <c r="H106" s="156"/>
      <c r="I106" s="156"/>
      <c r="J106" s="157">
        <f>J299</f>
        <v>0</v>
      </c>
      <c r="K106" s="154"/>
      <c r="L106" s="158"/>
    </row>
    <row r="107" spans="2:12" s="10" customFormat="1" ht="19.95" customHeight="1">
      <c r="B107" s="153"/>
      <c r="C107" s="154"/>
      <c r="D107" s="155" t="s">
        <v>123</v>
      </c>
      <c r="E107" s="156"/>
      <c r="F107" s="156"/>
      <c r="G107" s="156"/>
      <c r="H107" s="156"/>
      <c r="I107" s="156"/>
      <c r="J107" s="157">
        <f>J353</f>
        <v>0</v>
      </c>
      <c r="K107" s="154"/>
      <c r="L107" s="158"/>
    </row>
    <row r="108" spans="2:12" s="10" customFormat="1" ht="19.95" customHeight="1">
      <c r="B108" s="153"/>
      <c r="C108" s="154"/>
      <c r="D108" s="155" t="s">
        <v>124</v>
      </c>
      <c r="E108" s="156"/>
      <c r="F108" s="156"/>
      <c r="G108" s="156"/>
      <c r="H108" s="156"/>
      <c r="I108" s="156"/>
      <c r="J108" s="157">
        <f>J359</f>
        <v>0</v>
      </c>
      <c r="K108" s="154"/>
      <c r="L108" s="158"/>
    </row>
    <row r="109" spans="2:12" s="10" customFormat="1" ht="19.95" customHeight="1">
      <c r="B109" s="153"/>
      <c r="C109" s="154"/>
      <c r="D109" s="155" t="s">
        <v>125</v>
      </c>
      <c r="E109" s="156"/>
      <c r="F109" s="156"/>
      <c r="G109" s="156"/>
      <c r="H109" s="156"/>
      <c r="I109" s="156"/>
      <c r="J109" s="157">
        <f>J378</f>
        <v>0</v>
      </c>
      <c r="K109" s="154"/>
      <c r="L109" s="158"/>
    </row>
    <row r="110" spans="2:12" s="10" customFormat="1" ht="19.95" customHeight="1">
      <c r="B110" s="153"/>
      <c r="C110" s="154"/>
      <c r="D110" s="155" t="s">
        <v>126</v>
      </c>
      <c r="E110" s="156"/>
      <c r="F110" s="156"/>
      <c r="G110" s="156"/>
      <c r="H110" s="156"/>
      <c r="I110" s="156"/>
      <c r="J110" s="157">
        <f>J453</f>
        <v>0</v>
      </c>
      <c r="K110" s="154"/>
      <c r="L110" s="158"/>
    </row>
    <row r="111" spans="2:12" s="10" customFormat="1" ht="19.95" customHeight="1">
      <c r="B111" s="153"/>
      <c r="C111" s="154"/>
      <c r="D111" s="155" t="s">
        <v>127</v>
      </c>
      <c r="E111" s="156"/>
      <c r="F111" s="156"/>
      <c r="G111" s="156"/>
      <c r="H111" s="156"/>
      <c r="I111" s="156"/>
      <c r="J111" s="157">
        <f>J573</f>
        <v>0</v>
      </c>
      <c r="K111" s="154"/>
      <c r="L111" s="158"/>
    </row>
    <row r="112" spans="2:12" s="10" customFormat="1" ht="19.95" customHeight="1">
      <c r="B112" s="153"/>
      <c r="C112" s="154"/>
      <c r="D112" s="155" t="s">
        <v>128</v>
      </c>
      <c r="E112" s="156"/>
      <c r="F112" s="156"/>
      <c r="G112" s="156"/>
      <c r="H112" s="156"/>
      <c r="I112" s="156"/>
      <c r="J112" s="157">
        <f>J582</f>
        <v>0</v>
      </c>
      <c r="K112" s="154"/>
      <c r="L112" s="158"/>
    </row>
    <row r="113" spans="1:31" s="10" customFormat="1" ht="19.95" customHeight="1">
      <c r="B113" s="153"/>
      <c r="C113" s="154"/>
      <c r="D113" s="155" t="s">
        <v>129</v>
      </c>
      <c r="E113" s="156"/>
      <c r="F113" s="156"/>
      <c r="G113" s="156"/>
      <c r="H113" s="156"/>
      <c r="I113" s="156"/>
      <c r="J113" s="157">
        <f>J604</f>
        <v>0</v>
      </c>
      <c r="K113" s="154"/>
      <c r="L113" s="158"/>
    </row>
    <row r="114" spans="1:31" s="10" customFormat="1" ht="19.95" customHeight="1">
      <c r="B114" s="153"/>
      <c r="C114" s="154"/>
      <c r="D114" s="155" t="s">
        <v>130</v>
      </c>
      <c r="E114" s="156"/>
      <c r="F114" s="156"/>
      <c r="G114" s="156"/>
      <c r="H114" s="156"/>
      <c r="I114" s="156"/>
      <c r="J114" s="157">
        <f>J694</f>
        <v>0</v>
      </c>
      <c r="K114" s="154"/>
      <c r="L114" s="158"/>
    </row>
    <row r="115" spans="1:31" s="10" customFormat="1" ht="19.95" customHeight="1">
      <c r="B115" s="153"/>
      <c r="C115" s="154"/>
      <c r="D115" s="155" t="s">
        <v>131</v>
      </c>
      <c r="E115" s="156"/>
      <c r="F115" s="156"/>
      <c r="G115" s="156"/>
      <c r="H115" s="156"/>
      <c r="I115" s="156"/>
      <c r="J115" s="157">
        <f>J715</f>
        <v>0</v>
      </c>
      <c r="K115" s="154"/>
      <c r="L115" s="158"/>
    </row>
    <row r="116" spans="1:31" s="10" customFormat="1" ht="19.95" customHeight="1">
      <c r="B116" s="153"/>
      <c r="C116" s="154"/>
      <c r="D116" s="155" t="s">
        <v>132</v>
      </c>
      <c r="E116" s="156"/>
      <c r="F116" s="156"/>
      <c r="G116" s="156"/>
      <c r="H116" s="156"/>
      <c r="I116" s="156"/>
      <c r="J116" s="157">
        <f>J757</f>
        <v>0</v>
      </c>
      <c r="K116" s="154"/>
      <c r="L116" s="158"/>
    </row>
    <row r="117" spans="1:31" s="10" customFormat="1" ht="19.95" customHeight="1">
      <c r="B117" s="153"/>
      <c r="C117" s="154"/>
      <c r="D117" s="155" t="s">
        <v>133</v>
      </c>
      <c r="E117" s="156"/>
      <c r="F117" s="156"/>
      <c r="G117" s="156"/>
      <c r="H117" s="156"/>
      <c r="I117" s="156"/>
      <c r="J117" s="157">
        <f>J871</f>
        <v>0</v>
      </c>
      <c r="K117" s="154"/>
      <c r="L117" s="158"/>
    </row>
    <row r="118" spans="1:31" s="10" customFormat="1" ht="19.95" customHeight="1">
      <c r="B118" s="153"/>
      <c r="C118" s="154"/>
      <c r="D118" s="155" t="s">
        <v>134</v>
      </c>
      <c r="E118" s="156"/>
      <c r="F118" s="156"/>
      <c r="G118" s="156"/>
      <c r="H118" s="156"/>
      <c r="I118" s="156"/>
      <c r="J118" s="157">
        <f>J944</f>
        <v>0</v>
      </c>
      <c r="K118" s="154"/>
      <c r="L118" s="158"/>
    </row>
    <row r="119" spans="1:31" s="10" customFormat="1" ht="19.95" customHeight="1">
      <c r="B119" s="153"/>
      <c r="C119" s="154"/>
      <c r="D119" s="155" t="s">
        <v>135</v>
      </c>
      <c r="E119" s="156"/>
      <c r="F119" s="156"/>
      <c r="G119" s="156"/>
      <c r="H119" s="156"/>
      <c r="I119" s="156"/>
      <c r="J119" s="157">
        <f>J956</f>
        <v>0</v>
      </c>
      <c r="K119" s="154"/>
      <c r="L119" s="158"/>
    </row>
    <row r="120" spans="1:31" s="9" customFormat="1" ht="24.9" customHeight="1">
      <c r="B120" s="147"/>
      <c r="C120" s="148"/>
      <c r="D120" s="149" t="s">
        <v>136</v>
      </c>
      <c r="E120" s="150"/>
      <c r="F120" s="150"/>
      <c r="G120" s="150"/>
      <c r="H120" s="150"/>
      <c r="I120" s="150"/>
      <c r="J120" s="151">
        <f>J990</f>
        <v>0</v>
      </c>
      <c r="K120" s="148"/>
      <c r="L120" s="152"/>
    </row>
    <row r="121" spans="1:31" s="10" customFormat="1" ht="19.95" customHeight="1">
      <c r="B121" s="153"/>
      <c r="C121" s="154"/>
      <c r="D121" s="155" t="s">
        <v>137</v>
      </c>
      <c r="E121" s="156"/>
      <c r="F121" s="156"/>
      <c r="G121" s="156"/>
      <c r="H121" s="156"/>
      <c r="I121" s="156"/>
      <c r="J121" s="157">
        <f>J991</f>
        <v>0</v>
      </c>
      <c r="K121" s="154"/>
      <c r="L121" s="158"/>
    </row>
    <row r="122" spans="1:31" s="2" customFormat="1" ht="21.9" customHeight="1">
      <c r="A122" s="34"/>
      <c r="B122" s="35"/>
      <c r="C122" s="36"/>
      <c r="D122" s="36"/>
      <c r="E122" s="36"/>
      <c r="F122" s="36"/>
      <c r="G122" s="36"/>
      <c r="H122" s="36"/>
      <c r="I122" s="36"/>
      <c r="J122" s="36"/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31" s="2" customFormat="1" ht="6.9" customHeight="1">
      <c r="A123" s="34"/>
      <c r="B123" s="54"/>
      <c r="C123" s="55"/>
      <c r="D123" s="55"/>
      <c r="E123" s="55"/>
      <c r="F123" s="55"/>
      <c r="G123" s="55"/>
      <c r="H123" s="55"/>
      <c r="I123" s="55"/>
      <c r="J123" s="55"/>
      <c r="K123" s="55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7" spans="1:31" s="2" customFormat="1" ht="6.9" customHeight="1">
      <c r="A127" s="34"/>
      <c r="B127" s="56"/>
      <c r="C127" s="57"/>
      <c r="D127" s="57"/>
      <c r="E127" s="57"/>
      <c r="F127" s="57"/>
      <c r="G127" s="57"/>
      <c r="H127" s="57"/>
      <c r="I127" s="57"/>
      <c r="J127" s="57"/>
      <c r="K127" s="57"/>
      <c r="L127" s="51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</row>
    <row r="128" spans="1:31" s="2" customFormat="1" ht="24.9" customHeight="1">
      <c r="A128" s="34"/>
      <c r="B128" s="35"/>
      <c r="C128" s="23" t="s">
        <v>138</v>
      </c>
      <c r="D128" s="36"/>
      <c r="E128" s="36"/>
      <c r="F128" s="36"/>
      <c r="G128" s="36"/>
      <c r="H128" s="36"/>
      <c r="I128" s="36"/>
      <c r="J128" s="36"/>
      <c r="K128" s="36"/>
      <c r="L128" s="51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</row>
    <row r="129" spans="1:63" s="2" customFormat="1" ht="6.9" customHeight="1">
      <c r="A129" s="34"/>
      <c r="B129" s="35"/>
      <c r="C129" s="36"/>
      <c r="D129" s="36"/>
      <c r="E129" s="36"/>
      <c r="F129" s="36"/>
      <c r="G129" s="36"/>
      <c r="H129" s="36"/>
      <c r="I129" s="36"/>
      <c r="J129" s="36"/>
      <c r="K129" s="36"/>
      <c r="L129" s="51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</row>
    <row r="130" spans="1:63" s="2" customFormat="1" ht="12" customHeight="1">
      <c r="A130" s="34"/>
      <c r="B130" s="35"/>
      <c r="C130" s="29" t="s">
        <v>16</v>
      </c>
      <c r="D130" s="36"/>
      <c r="E130" s="36"/>
      <c r="F130" s="36"/>
      <c r="G130" s="36"/>
      <c r="H130" s="36"/>
      <c r="I130" s="36"/>
      <c r="J130" s="36"/>
      <c r="K130" s="36"/>
      <c r="L130" s="51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</row>
    <row r="131" spans="1:63" s="2" customFormat="1" ht="16.5" customHeight="1">
      <c r="A131" s="34"/>
      <c r="B131" s="35"/>
      <c r="C131" s="36"/>
      <c r="D131" s="36"/>
      <c r="E131" s="299" t="str">
        <f>E7</f>
        <v>Stavební úpravy objektu č.p.6 v obci Malšovice</v>
      </c>
      <c r="F131" s="300"/>
      <c r="G131" s="300"/>
      <c r="H131" s="300"/>
      <c r="I131" s="36"/>
      <c r="J131" s="36"/>
      <c r="K131" s="36"/>
      <c r="L131" s="51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</row>
    <row r="132" spans="1:63" s="2" customFormat="1" ht="12" customHeight="1">
      <c r="A132" s="34"/>
      <c r="B132" s="35"/>
      <c r="C132" s="29" t="s">
        <v>105</v>
      </c>
      <c r="D132" s="36"/>
      <c r="E132" s="36"/>
      <c r="F132" s="36"/>
      <c r="G132" s="36"/>
      <c r="H132" s="36"/>
      <c r="I132" s="36"/>
      <c r="J132" s="36"/>
      <c r="K132" s="36"/>
      <c r="L132" s="51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</row>
    <row r="133" spans="1:63" s="2" customFormat="1" ht="16.5" customHeight="1">
      <c r="A133" s="34"/>
      <c r="B133" s="35"/>
      <c r="C133" s="36"/>
      <c r="D133" s="36"/>
      <c r="E133" s="287" t="str">
        <f>E9</f>
        <v>01 - Stavební část</v>
      </c>
      <c r="F133" s="298"/>
      <c r="G133" s="298"/>
      <c r="H133" s="298"/>
      <c r="I133" s="36"/>
      <c r="J133" s="36"/>
      <c r="K133" s="36"/>
      <c r="L133" s="51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</row>
    <row r="134" spans="1:63" s="2" customFormat="1" ht="6.9" customHeight="1">
      <c r="A134" s="34"/>
      <c r="B134" s="35"/>
      <c r="C134" s="36"/>
      <c r="D134" s="36"/>
      <c r="E134" s="36"/>
      <c r="F134" s="36"/>
      <c r="G134" s="36"/>
      <c r="H134" s="36"/>
      <c r="I134" s="36"/>
      <c r="J134" s="36"/>
      <c r="K134" s="36"/>
      <c r="L134" s="51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  <row r="135" spans="1:63" s="2" customFormat="1" ht="12" customHeight="1">
      <c r="A135" s="34"/>
      <c r="B135" s="35"/>
      <c r="C135" s="29" t="s">
        <v>20</v>
      </c>
      <c r="D135" s="36"/>
      <c r="E135" s="36"/>
      <c r="F135" s="27" t="str">
        <f>F12</f>
        <v>Malšovice budova č.p. 6</v>
      </c>
      <c r="G135" s="36"/>
      <c r="H135" s="36"/>
      <c r="I135" s="29" t="s">
        <v>22</v>
      </c>
      <c r="J135" s="66" t="str">
        <f>IF(J12="","",J12)</f>
        <v>12. 1. 2021</v>
      </c>
      <c r="K135" s="36"/>
      <c r="L135" s="51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</row>
    <row r="136" spans="1:63" s="2" customFormat="1" ht="6.9" customHeight="1">
      <c r="A136" s="34"/>
      <c r="B136" s="35"/>
      <c r="C136" s="36"/>
      <c r="D136" s="36"/>
      <c r="E136" s="36"/>
      <c r="F136" s="36"/>
      <c r="G136" s="36"/>
      <c r="H136" s="36"/>
      <c r="I136" s="36"/>
      <c r="J136" s="36"/>
      <c r="K136" s="36"/>
      <c r="L136" s="51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</row>
    <row r="137" spans="1:63" s="2" customFormat="1" ht="15.15" customHeight="1">
      <c r="A137" s="34"/>
      <c r="B137" s="35"/>
      <c r="C137" s="29" t="s">
        <v>24</v>
      </c>
      <c r="D137" s="36"/>
      <c r="E137" s="36"/>
      <c r="F137" s="27" t="str">
        <f>E15</f>
        <v>Obec Malšovice</v>
      </c>
      <c r="G137" s="36"/>
      <c r="H137" s="36"/>
      <c r="I137" s="29" t="s">
        <v>31</v>
      </c>
      <c r="J137" s="32" t="str">
        <f>E21</f>
        <v>Ing. Demuth, Děčín</v>
      </c>
      <c r="K137" s="36"/>
      <c r="L137" s="51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</row>
    <row r="138" spans="1:63" s="2" customFormat="1" ht="15.15" customHeight="1">
      <c r="A138" s="34"/>
      <c r="B138" s="35"/>
      <c r="C138" s="29" t="s">
        <v>29</v>
      </c>
      <c r="D138" s="36"/>
      <c r="E138" s="36"/>
      <c r="F138" s="27" t="str">
        <f>IF(E18="","",E18)</f>
        <v>Vyplň údaj</v>
      </c>
      <c r="G138" s="36"/>
      <c r="H138" s="36"/>
      <c r="I138" s="29" t="s">
        <v>35</v>
      </c>
      <c r="J138" s="32" t="str">
        <f>E24</f>
        <v>Josef Beran</v>
      </c>
      <c r="K138" s="36"/>
      <c r="L138" s="51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</row>
    <row r="139" spans="1:63" s="2" customFormat="1" ht="10.35" customHeight="1">
      <c r="A139" s="34"/>
      <c r="B139" s="35"/>
      <c r="C139" s="36"/>
      <c r="D139" s="36"/>
      <c r="E139" s="36"/>
      <c r="F139" s="36"/>
      <c r="G139" s="36"/>
      <c r="H139" s="36"/>
      <c r="I139" s="36"/>
      <c r="J139" s="36"/>
      <c r="K139" s="36"/>
      <c r="L139" s="51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</row>
    <row r="140" spans="1:63" s="11" customFormat="1" ht="29.25" customHeight="1">
      <c r="A140" s="159"/>
      <c r="B140" s="160"/>
      <c r="C140" s="161" t="s">
        <v>139</v>
      </c>
      <c r="D140" s="162" t="s">
        <v>64</v>
      </c>
      <c r="E140" s="162" t="s">
        <v>60</v>
      </c>
      <c r="F140" s="162" t="s">
        <v>61</v>
      </c>
      <c r="G140" s="162" t="s">
        <v>140</v>
      </c>
      <c r="H140" s="162" t="s">
        <v>141</v>
      </c>
      <c r="I140" s="162" t="s">
        <v>142</v>
      </c>
      <c r="J140" s="163" t="s">
        <v>110</v>
      </c>
      <c r="K140" s="164" t="s">
        <v>143</v>
      </c>
      <c r="L140" s="165"/>
      <c r="M140" s="75" t="s">
        <v>1</v>
      </c>
      <c r="N140" s="76" t="s">
        <v>43</v>
      </c>
      <c r="O140" s="76" t="s">
        <v>144</v>
      </c>
      <c r="P140" s="76" t="s">
        <v>145</v>
      </c>
      <c r="Q140" s="76" t="s">
        <v>146</v>
      </c>
      <c r="R140" s="76" t="s">
        <v>147</v>
      </c>
      <c r="S140" s="76" t="s">
        <v>148</v>
      </c>
      <c r="T140" s="77" t="s">
        <v>149</v>
      </c>
      <c r="U140" s="159"/>
      <c r="V140" s="159"/>
      <c r="W140" s="159"/>
      <c r="X140" s="159"/>
      <c r="Y140" s="159"/>
      <c r="Z140" s="159"/>
      <c r="AA140" s="159"/>
      <c r="AB140" s="159"/>
      <c r="AC140" s="159"/>
      <c r="AD140" s="159"/>
      <c r="AE140" s="159"/>
    </row>
    <row r="141" spans="1:63" s="2" customFormat="1" ht="22.8" customHeight="1">
      <c r="A141" s="34"/>
      <c r="B141" s="35"/>
      <c r="C141" s="82" t="s">
        <v>150</v>
      </c>
      <c r="D141" s="36"/>
      <c r="E141" s="36"/>
      <c r="F141" s="36"/>
      <c r="G141" s="36"/>
      <c r="H141" s="36"/>
      <c r="I141" s="36"/>
      <c r="J141" s="166">
        <f>BK141</f>
        <v>0</v>
      </c>
      <c r="K141" s="36"/>
      <c r="L141" s="39"/>
      <c r="M141" s="78"/>
      <c r="N141" s="167"/>
      <c r="O141" s="79"/>
      <c r="P141" s="168">
        <f>P142+P298+P990</f>
        <v>0</v>
      </c>
      <c r="Q141" s="79"/>
      <c r="R141" s="168">
        <f>R142+R298+R990</f>
        <v>36.455248680000004</v>
      </c>
      <c r="S141" s="79"/>
      <c r="T141" s="169">
        <f>T142+T298+T990</f>
        <v>38.679869700000005</v>
      </c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T141" s="17" t="s">
        <v>78</v>
      </c>
      <c r="AU141" s="17" t="s">
        <v>112</v>
      </c>
      <c r="BK141" s="170">
        <f>BK142+BK298+BK990</f>
        <v>0</v>
      </c>
    </row>
    <row r="142" spans="1:63" s="12" customFormat="1" ht="25.95" customHeight="1">
      <c r="B142" s="171"/>
      <c r="C142" s="172"/>
      <c r="D142" s="173" t="s">
        <v>78</v>
      </c>
      <c r="E142" s="174" t="s">
        <v>151</v>
      </c>
      <c r="F142" s="174" t="s">
        <v>152</v>
      </c>
      <c r="G142" s="172"/>
      <c r="H142" s="172"/>
      <c r="I142" s="175"/>
      <c r="J142" s="176">
        <f>BK142</f>
        <v>0</v>
      </c>
      <c r="K142" s="172"/>
      <c r="L142" s="177"/>
      <c r="M142" s="178"/>
      <c r="N142" s="179"/>
      <c r="O142" s="179"/>
      <c r="P142" s="180">
        <f>P143+P144+P172+P180+P236+P282+P296</f>
        <v>0</v>
      </c>
      <c r="Q142" s="179"/>
      <c r="R142" s="180">
        <f>R143+R144+R172+R180+R236+R282+R296</f>
        <v>6.4754252899999996</v>
      </c>
      <c r="S142" s="179"/>
      <c r="T142" s="181">
        <f>T143+T144+T172+T180+T236+T282+T296</f>
        <v>27.853702000000006</v>
      </c>
      <c r="AR142" s="182" t="s">
        <v>87</v>
      </c>
      <c r="AT142" s="183" t="s">
        <v>78</v>
      </c>
      <c r="AU142" s="183" t="s">
        <v>79</v>
      </c>
      <c r="AY142" s="182" t="s">
        <v>153</v>
      </c>
      <c r="BK142" s="184">
        <f>BK143+BK144+BK172+BK180+BK236+BK282+BK296</f>
        <v>0</v>
      </c>
    </row>
    <row r="143" spans="1:63" s="12" customFormat="1" ht="22.8" customHeight="1">
      <c r="B143" s="171"/>
      <c r="C143" s="172"/>
      <c r="D143" s="173" t="s">
        <v>78</v>
      </c>
      <c r="E143" s="185" t="s">
        <v>87</v>
      </c>
      <c r="F143" s="185" t="s">
        <v>154</v>
      </c>
      <c r="G143" s="172"/>
      <c r="H143" s="172"/>
      <c r="I143" s="175"/>
      <c r="J143" s="186">
        <f>BK143</f>
        <v>0</v>
      </c>
      <c r="K143" s="172"/>
      <c r="L143" s="177"/>
      <c r="M143" s="178"/>
      <c r="N143" s="179"/>
      <c r="O143" s="179"/>
      <c r="P143" s="180">
        <v>0</v>
      </c>
      <c r="Q143" s="179"/>
      <c r="R143" s="180">
        <v>0</v>
      </c>
      <c r="S143" s="179"/>
      <c r="T143" s="181">
        <v>0</v>
      </c>
      <c r="AR143" s="182" t="s">
        <v>87</v>
      </c>
      <c r="AT143" s="183" t="s">
        <v>78</v>
      </c>
      <c r="AU143" s="183" t="s">
        <v>87</v>
      </c>
      <c r="AY143" s="182" t="s">
        <v>153</v>
      </c>
      <c r="BK143" s="184">
        <v>0</v>
      </c>
    </row>
    <row r="144" spans="1:63" s="12" customFormat="1" ht="22.8" customHeight="1">
      <c r="B144" s="171"/>
      <c r="C144" s="172"/>
      <c r="D144" s="173" t="s">
        <v>78</v>
      </c>
      <c r="E144" s="185" t="s">
        <v>155</v>
      </c>
      <c r="F144" s="185" t="s">
        <v>156</v>
      </c>
      <c r="G144" s="172"/>
      <c r="H144" s="172"/>
      <c r="I144" s="175"/>
      <c r="J144" s="186">
        <f>BK144</f>
        <v>0</v>
      </c>
      <c r="K144" s="172"/>
      <c r="L144" s="177"/>
      <c r="M144" s="178"/>
      <c r="N144" s="179"/>
      <c r="O144" s="179"/>
      <c r="P144" s="180">
        <f>SUM(P145:P171)</f>
        <v>0</v>
      </c>
      <c r="Q144" s="179"/>
      <c r="R144" s="180">
        <f>SUM(R145:R171)</f>
        <v>4.6111468999999996</v>
      </c>
      <c r="S144" s="179"/>
      <c r="T144" s="181">
        <f>SUM(T145:T171)</f>
        <v>0</v>
      </c>
      <c r="AR144" s="182" t="s">
        <v>87</v>
      </c>
      <c r="AT144" s="183" t="s">
        <v>78</v>
      </c>
      <c r="AU144" s="183" t="s">
        <v>87</v>
      </c>
      <c r="AY144" s="182" t="s">
        <v>153</v>
      </c>
      <c r="BK144" s="184">
        <f>SUM(BK145:BK171)</f>
        <v>0</v>
      </c>
    </row>
    <row r="145" spans="1:65" s="2" customFormat="1" ht="33" customHeight="1">
      <c r="A145" s="34"/>
      <c r="B145" s="35"/>
      <c r="C145" s="187" t="s">
        <v>87</v>
      </c>
      <c r="D145" s="187" t="s">
        <v>157</v>
      </c>
      <c r="E145" s="188" t="s">
        <v>158</v>
      </c>
      <c r="F145" s="189" t="s">
        <v>159</v>
      </c>
      <c r="G145" s="190" t="s">
        <v>160</v>
      </c>
      <c r="H145" s="191">
        <v>2.25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45</v>
      </c>
      <c r="O145" s="71"/>
      <c r="P145" s="197">
        <f>O145*H145</f>
        <v>0</v>
      </c>
      <c r="Q145" s="197">
        <v>0.14854000000000001</v>
      </c>
      <c r="R145" s="197">
        <f>Q145*H145</f>
        <v>0.33421500000000004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161</v>
      </c>
      <c r="AT145" s="199" t="s">
        <v>157</v>
      </c>
      <c r="AU145" s="199" t="s">
        <v>162</v>
      </c>
      <c r="AY145" s="17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162</v>
      </c>
      <c r="BK145" s="200">
        <f>ROUND(I145*H145,2)</f>
        <v>0</v>
      </c>
      <c r="BL145" s="17" t="s">
        <v>161</v>
      </c>
      <c r="BM145" s="199" t="s">
        <v>163</v>
      </c>
    </row>
    <row r="146" spans="1:65" s="13" customFormat="1">
      <c r="B146" s="201"/>
      <c r="C146" s="202"/>
      <c r="D146" s="203" t="s">
        <v>164</v>
      </c>
      <c r="E146" s="204" t="s">
        <v>1</v>
      </c>
      <c r="F146" s="205" t="s">
        <v>165</v>
      </c>
      <c r="G146" s="202"/>
      <c r="H146" s="204" t="s">
        <v>1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164</v>
      </c>
      <c r="AU146" s="211" t="s">
        <v>162</v>
      </c>
      <c r="AV146" s="13" t="s">
        <v>87</v>
      </c>
      <c r="AW146" s="13" t="s">
        <v>34</v>
      </c>
      <c r="AX146" s="13" t="s">
        <v>79</v>
      </c>
      <c r="AY146" s="211" t="s">
        <v>153</v>
      </c>
    </row>
    <row r="147" spans="1:65" s="14" customFormat="1">
      <c r="B147" s="212"/>
      <c r="C147" s="213"/>
      <c r="D147" s="203" t="s">
        <v>164</v>
      </c>
      <c r="E147" s="214" t="s">
        <v>1</v>
      </c>
      <c r="F147" s="215" t="s">
        <v>166</v>
      </c>
      <c r="G147" s="213"/>
      <c r="H147" s="216">
        <v>2.25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164</v>
      </c>
      <c r="AU147" s="222" t="s">
        <v>162</v>
      </c>
      <c r="AV147" s="14" t="s">
        <v>162</v>
      </c>
      <c r="AW147" s="14" t="s">
        <v>34</v>
      </c>
      <c r="AX147" s="14" t="s">
        <v>79</v>
      </c>
      <c r="AY147" s="222" t="s">
        <v>153</v>
      </c>
    </row>
    <row r="148" spans="1:65" s="15" customFormat="1">
      <c r="B148" s="223"/>
      <c r="C148" s="224"/>
      <c r="D148" s="203" t="s">
        <v>164</v>
      </c>
      <c r="E148" s="225" t="s">
        <v>1</v>
      </c>
      <c r="F148" s="226" t="s">
        <v>167</v>
      </c>
      <c r="G148" s="224"/>
      <c r="H148" s="227">
        <v>2.25</v>
      </c>
      <c r="I148" s="228"/>
      <c r="J148" s="224"/>
      <c r="K148" s="224"/>
      <c r="L148" s="229"/>
      <c r="M148" s="230"/>
      <c r="N148" s="231"/>
      <c r="O148" s="231"/>
      <c r="P148" s="231"/>
      <c r="Q148" s="231"/>
      <c r="R148" s="231"/>
      <c r="S148" s="231"/>
      <c r="T148" s="232"/>
      <c r="AT148" s="233" t="s">
        <v>164</v>
      </c>
      <c r="AU148" s="233" t="s">
        <v>162</v>
      </c>
      <c r="AV148" s="15" t="s">
        <v>161</v>
      </c>
      <c r="AW148" s="15" t="s">
        <v>34</v>
      </c>
      <c r="AX148" s="15" t="s">
        <v>87</v>
      </c>
      <c r="AY148" s="233" t="s">
        <v>153</v>
      </c>
    </row>
    <row r="149" spans="1:65" s="2" customFormat="1" ht="16.5" customHeight="1">
      <c r="A149" s="34"/>
      <c r="B149" s="35"/>
      <c r="C149" s="187" t="s">
        <v>162</v>
      </c>
      <c r="D149" s="187" t="s">
        <v>157</v>
      </c>
      <c r="E149" s="188" t="s">
        <v>168</v>
      </c>
      <c r="F149" s="189" t="s">
        <v>169</v>
      </c>
      <c r="G149" s="190" t="s">
        <v>170</v>
      </c>
      <c r="H149" s="191">
        <v>0.54</v>
      </c>
      <c r="I149" s="192"/>
      <c r="J149" s="193">
        <f>ROUND(I149*H149,2)</f>
        <v>0</v>
      </c>
      <c r="K149" s="194"/>
      <c r="L149" s="39"/>
      <c r="M149" s="195" t="s">
        <v>1</v>
      </c>
      <c r="N149" s="196" t="s">
        <v>45</v>
      </c>
      <c r="O149" s="71"/>
      <c r="P149" s="197">
        <f>O149*H149</f>
        <v>0</v>
      </c>
      <c r="Q149" s="197">
        <v>1.94302</v>
      </c>
      <c r="R149" s="197">
        <f>Q149*H149</f>
        <v>1.0492308000000001</v>
      </c>
      <c r="S149" s="197">
        <v>0</v>
      </c>
      <c r="T149" s="198">
        <f>S149*H149</f>
        <v>0</v>
      </c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R149" s="199" t="s">
        <v>161</v>
      </c>
      <c r="AT149" s="199" t="s">
        <v>157</v>
      </c>
      <c r="AU149" s="199" t="s">
        <v>162</v>
      </c>
      <c r="AY149" s="17" t="s">
        <v>153</v>
      </c>
      <c r="BE149" s="200">
        <f>IF(N149="základní",J149,0)</f>
        <v>0</v>
      </c>
      <c r="BF149" s="200">
        <f>IF(N149="snížená",J149,0)</f>
        <v>0</v>
      </c>
      <c r="BG149" s="200">
        <f>IF(N149="zákl. přenesená",J149,0)</f>
        <v>0</v>
      </c>
      <c r="BH149" s="200">
        <f>IF(N149="sníž. přenesená",J149,0)</f>
        <v>0</v>
      </c>
      <c r="BI149" s="200">
        <f>IF(N149="nulová",J149,0)</f>
        <v>0</v>
      </c>
      <c r="BJ149" s="17" t="s">
        <v>162</v>
      </c>
      <c r="BK149" s="200">
        <f>ROUND(I149*H149,2)</f>
        <v>0</v>
      </c>
      <c r="BL149" s="17" t="s">
        <v>161</v>
      </c>
      <c r="BM149" s="199" t="s">
        <v>171</v>
      </c>
    </row>
    <row r="150" spans="1:65" s="13" customFormat="1">
      <c r="B150" s="201"/>
      <c r="C150" s="202"/>
      <c r="D150" s="203" t="s">
        <v>164</v>
      </c>
      <c r="E150" s="204" t="s">
        <v>1</v>
      </c>
      <c r="F150" s="205" t="s">
        <v>172</v>
      </c>
      <c r="G150" s="202"/>
      <c r="H150" s="204" t="s">
        <v>1</v>
      </c>
      <c r="I150" s="206"/>
      <c r="J150" s="202"/>
      <c r="K150" s="202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164</v>
      </c>
      <c r="AU150" s="211" t="s">
        <v>162</v>
      </c>
      <c r="AV150" s="13" t="s">
        <v>87</v>
      </c>
      <c r="AW150" s="13" t="s">
        <v>34</v>
      </c>
      <c r="AX150" s="13" t="s">
        <v>79</v>
      </c>
      <c r="AY150" s="211" t="s">
        <v>153</v>
      </c>
    </row>
    <row r="151" spans="1:65" s="14" customFormat="1">
      <c r="B151" s="212"/>
      <c r="C151" s="213"/>
      <c r="D151" s="203" t="s">
        <v>164</v>
      </c>
      <c r="E151" s="214" t="s">
        <v>1</v>
      </c>
      <c r="F151" s="215" t="s">
        <v>173</v>
      </c>
      <c r="G151" s="213"/>
      <c r="H151" s="216">
        <v>0.54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164</v>
      </c>
      <c r="AU151" s="222" t="s">
        <v>162</v>
      </c>
      <c r="AV151" s="14" t="s">
        <v>162</v>
      </c>
      <c r="AW151" s="14" t="s">
        <v>34</v>
      </c>
      <c r="AX151" s="14" t="s">
        <v>79</v>
      </c>
      <c r="AY151" s="222" t="s">
        <v>153</v>
      </c>
    </row>
    <row r="152" spans="1:65" s="15" customFormat="1">
      <c r="B152" s="223"/>
      <c r="C152" s="224"/>
      <c r="D152" s="203" t="s">
        <v>164</v>
      </c>
      <c r="E152" s="225" t="s">
        <v>1</v>
      </c>
      <c r="F152" s="226" t="s">
        <v>167</v>
      </c>
      <c r="G152" s="224"/>
      <c r="H152" s="227">
        <v>0.54</v>
      </c>
      <c r="I152" s="228"/>
      <c r="J152" s="224"/>
      <c r="K152" s="224"/>
      <c r="L152" s="229"/>
      <c r="M152" s="230"/>
      <c r="N152" s="231"/>
      <c r="O152" s="231"/>
      <c r="P152" s="231"/>
      <c r="Q152" s="231"/>
      <c r="R152" s="231"/>
      <c r="S152" s="231"/>
      <c r="T152" s="232"/>
      <c r="AT152" s="233" t="s">
        <v>164</v>
      </c>
      <c r="AU152" s="233" t="s">
        <v>162</v>
      </c>
      <c r="AV152" s="15" t="s">
        <v>161</v>
      </c>
      <c r="AW152" s="15" t="s">
        <v>34</v>
      </c>
      <c r="AX152" s="15" t="s">
        <v>87</v>
      </c>
      <c r="AY152" s="233" t="s">
        <v>153</v>
      </c>
    </row>
    <row r="153" spans="1:65" s="2" customFormat="1" ht="21.75" customHeight="1">
      <c r="A153" s="34"/>
      <c r="B153" s="35"/>
      <c r="C153" s="187" t="s">
        <v>155</v>
      </c>
      <c r="D153" s="187" t="s">
        <v>157</v>
      </c>
      <c r="E153" s="188" t="s">
        <v>174</v>
      </c>
      <c r="F153" s="189" t="s">
        <v>175</v>
      </c>
      <c r="G153" s="190" t="s">
        <v>176</v>
      </c>
      <c r="H153" s="191">
        <v>4.2999999999999997E-2</v>
      </c>
      <c r="I153" s="192"/>
      <c r="J153" s="193">
        <f>ROUND(I153*H153,2)</f>
        <v>0</v>
      </c>
      <c r="K153" s="194"/>
      <c r="L153" s="39"/>
      <c r="M153" s="195" t="s">
        <v>1</v>
      </c>
      <c r="N153" s="196" t="s">
        <v>45</v>
      </c>
      <c r="O153" s="71"/>
      <c r="P153" s="197">
        <f>O153*H153</f>
        <v>0</v>
      </c>
      <c r="Q153" s="197">
        <v>1.9539999999999998E-2</v>
      </c>
      <c r="R153" s="197">
        <f>Q153*H153</f>
        <v>8.4021999999999981E-4</v>
      </c>
      <c r="S153" s="197">
        <v>0</v>
      </c>
      <c r="T153" s="198">
        <f>S153*H153</f>
        <v>0</v>
      </c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R153" s="199" t="s">
        <v>161</v>
      </c>
      <c r="AT153" s="199" t="s">
        <v>157</v>
      </c>
      <c r="AU153" s="199" t="s">
        <v>162</v>
      </c>
      <c r="AY153" s="17" t="s">
        <v>153</v>
      </c>
      <c r="BE153" s="200">
        <f>IF(N153="základní",J153,0)</f>
        <v>0</v>
      </c>
      <c r="BF153" s="200">
        <f>IF(N153="snížená",J153,0)</f>
        <v>0</v>
      </c>
      <c r="BG153" s="200">
        <f>IF(N153="zákl. přenesená",J153,0)</f>
        <v>0</v>
      </c>
      <c r="BH153" s="200">
        <f>IF(N153="sníž. přenesená",J153,0)</f>
        <v>0</v>
      </c>
      <c r="BI153" s="200">
        <f>IF(N153="nulová",J153,0)</f>
        <v>0</v>
      </c>
      <c r="BJ153" s="17" t="s">
        <v>162</v>
      </c>
      <c r="BK153" s="200">
        <f>ROUND(I153*H153,2)</f>
        <v>0</v>
      </c>
      <c r="BL153" s="17" t="s">
        <v>161</v>
      </c>
      <c r="BM153" s="199" t="s">
        <v>177</v>
      </c>
    </row>
    <row r="154" spans="1:65" s="13" customFormat="1">
      <c r="B154" s="201"/>
      <c r="C154" s="202"/>
      <c r="D154" s="203" t="s">
        <v>164</v>
      </c>
      <c r="E154" s="204" t="s">
        <v>1</v>
      </c>
      <c r="F154" s="205" t="s">
        <v>178</v>
      </c>
      <c r="G154" s="202"/>
      <c r="H154" s="204" t="s">
        <v>1</v>
      </c>
      <c r="I154" s="206"/>
      <c r="J154" s="202"/>
      <c r="K154" s="202"/>
      <c r="L154" s="207"/>
      <c r="M154" s="208"/>
      <c r="N154" s="209"/>
      <c r="O154" s="209"/>
      <c r="P154" s="209"/>
      <c r="Q154" s="209"/>
      <c r="R154" s="209"/>
      <c r="S154" s="209"/>
      <c r="T154" s="210"/>
      <c r="AT154" s="211" t="s">
        <v>164</v>
      </c>
      <c r="AU154" s="211" t="s">
        <v>162</v>
      </c>
      <c r="AV154" s="13" t="s">
        <v>87</v>
      </c>
      <c r="AW154" s="13" t="s">
        <v>34</v>
      </c>
      <c r="AX154" s="13" t="s">
        <v>79</v>
      </c>
      <c r="AY154" s="211" t="s">
        <v>153</v>
      </c>
    </row>
    <row r="155" spans="1:65" s="14" customFormat="1">
      <c r="B155" s="212"/>
      <c r="C155" s="213"/>
      <c r="D155" s="203" t="s">
        <v>164</v>
      </c>
      <c r="E155" s="214" t="s">
        <v>1</v>
      </c>
      <c r="F155" s="215" t="s">
        <v>179</v>
      </c>
      <c r="G155" s="213"/>
      <c r="H155" s="216">
        <v>4.2999999999999997E-2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164</v>
      </c>
      <c r="AU155" s="222" t="s">
        <v>162</v>
      </c>
      <c r="AV155" s="14" t="s">
        <v>162</v>
      </c>
      <c r="AW155" s="14" t="s">
        <v>34</v>
      </c>
      <c r="AX155" s="14" t="s">
        <v>79</v>
      </c>
      <c r="AY155" s="222" t="s">
        <v>153</v>
      </c>
    </row>
    <row r="156" spans="1:65" s="15" customFormat="1">
      <c r="B156" s="223"/>
      <c r="C156" s="224"/>
      <c r="D156" s="203" t="s">
        <v>164</v>
      </c>
      <c r="E156" s="225" t="s">
        <v>1</v>
      </c>
      <c r="F156" s="226" t="s">
        <v>167</v>
      </c>
      <c r="G156" s="224"/>
      <c r="H156" s="227">
        <v>4.2999999999999997E-2</v>
      </c>
      <c r="I156" s="228"/>
      <c r="J156" s="224"/>
      <c r="K156" s="224"/>
      <c r="L156" s="229"/>
      <c r="M156" s="230"/>
      <c r="N156" s="231"/>
      <c r="O156" s="231"/>
      <c r="P156" s="231"/>
      <c r="Q156" s="231"/>
      <c r="R156" s="231"/>
      <c r="S156" s="231"/>
      <c r="T156" s="232"/>
      <c r="AT156" s="233" t="s">
        <v>164</v>
      </c>
      <c r="AU156" s="233" t="s">
        <v>162</v>
      </c>
      <c r="AV156" s="15" t="s">
        <v>161</v>
      </c>
      <c r="AW156" s="15" t="s">
        <v>34</v>
      </c>
      <c r="AX156" s="15" t="s">
        <v>87</v>
      </c>
      <c r="AY156" s="233" t="s">
        <v>153</v>
      </c>
    </row>
    <row r="157" spans="1:65" s="2" customFormat="1" ht="16.5" customHeight="1">
      <c r="A157" s="34"/>
      <c r="B157" s="35"/>
      <c r="C157" s="234" t="s">
        <v>161</v>
      </c>
      <c r="D157" s="234" t="s">
        <v>180</v>
      </c>
      <c r="E157" s="235" t="s">
        <v>181</v>
      </c>
      <c r="F157" s="236" t="s">
        <v>182</v>
      </c>
      <c r="G157" s="237" t="s">
        <v>176</v>
      </c>
      <c r="H157" s="238">
        <v>4.9000000000000002E-2</v>
      </c>
      <c r="I157" s="239"/>
      <c r="J157" s="240">
        <f>ROUND(I157*H157,2)</f>
        <v>0</v>
      </c>
      <c r="K157" s="241"/>
      <c r="L157" s="242"/>
      <c r="M157" s="243" t="s">
        <v>1</v>
      </c>
      <c r="N157" s="244" t="s">
        <v>45</v>
      </c>
      <c r="O157" s="71"/>
      <c r="P157" s="197">
        <f>O157*H157</f>
        <v>0</v>
      </c>
      <c r="Q157" s="197">
        <v>1</v>
      </c>
      <c r="R157" s="197">
        <f>Q157*H157</f>
        <v>4.9000000000000002E-2</v>
      </c>
      <c r="S157" s="197">
        <v>0</v>
      </c>
      <c r="T157" s="198">
        <f>S157*H157</f>
        <v>0</v>
      </c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R157" s="199" t="s">
        <v>183</v>
      </c>
      <c r="AT157" s="199" t="s">
        <v>180</v>
      </c>
      <c r="AU157" s="199" t="s">
        <v>162</v>
      </c>
      <c r="AY157" s="17" t="s">
        <v>153</v>
      </c>
      <c r="BE157" s="200">
        <f>IF(N157="základní",J157,0)</f>
        <v>0</v>
      </c>
      <c r="BF157" s="200">
        <f>IF(N157="snížená",J157,0)</f>
        <v>0</v>
      </c>
      <c r="BG157" s="200">
        <f>IF(N157="zákl. přenesená",J157,0)</f>
        <v>0</v>
      </c>
      <c r="BH157" s="200">
        <f>IF(N157="sníž. přenesená",J157,0)</f>
        <v>0</v>
      </c>
      <c r="BI157" s="200">
        <f>IF(N157="nulová",J157,0)</f>
        <v>0</v>
      </c>
      <c r="BJ157" s="17" t="s">
        <v>162</v>
      </c>
      <c r="BK157" s="200">
        <f>ROUND(I157*H157,2)</f>
        <v>0</v>
      </c>
      <c r="BL157" s="17" t="s">
        <v>161</v>
      </c>
      <c r="BM157" s="199" t="s">
        <v>184</v>
      </c>
    </row>
    <row r="158" spans="1:65" s="14" customFormat="1">
      <c r="B158" s="212"/>
      <c r="C158" s="213"/>
      <c r="D158" s="203" t="s">
        <v>164</v>
      </c>
      <c r="E158" s="214" t="s">
        <v>1</v>
      </c>
      <c r="F158" s="215" t="s">
        <v>185</v>
      </c>
      <c r="G158" s="213"/>
      <c r="H158" s="216">
        <v>4.9000000000000002E-2</v>
      </c>
      <c r="I158" s="217"/>
      <c r="J158" s="213"/>
      <c r="K158" s="213"/>
      <c r="L158" s="218"/>
      <c r="M158" s="219"/>
      <c r="N158" s="220"/>
      <c r="O158" s="220"/>
      <c r="P158" s="220"/>
      <c r="Q158" s="220"/>
      <c r="R158" s="220"/>
      <c r="S158" s="220"/>
      <c r="T158" s="221"/>
      <c r="AT158" s="222" t="s">
        <v>164</v>
      </c>
      <c r="AU158" s="222" t="s">
        <v>162</v>
      </c>
      <c r="AV158" s="14" t="s">
        <v>162</v>
      </c>
      <c r="AW158" s="14" t="s">
        <v>34</v>
      </c>
      <c r="AX158" s="14" t="s">
        <v>79</v>
      </c>
      <c r="AY158" s="222" t="s">
        <v>153</v>
      </c>
    </row>
    <row r="159" spans="1:65" s="15" customFormat="1">
      <c r="B159" s="223"/>
      <c r="C159" s="224"/>
      <c r="D159" s="203" t="s">
        <v>164</v>
      </c>
      <c r="E159" s="225" t="s">
        <v>1</v>
      </c>
      <c r="F159" s="226" t="s">
        <v>167</v>
      </c>
      <c r="G159" s="224"/>
      <c r="H159" s="227">
        <v>4.9000000000000002E-2</v>
      </c>
      <c r="I159" s="228"/>
      <c r="J159" s="224"/>
      <c r="K159" s="224"/>
      <c r="L159" s="229"/>
      <c r="M159" s="230"/>
      <c r="N159" s="231"/>
      <c r="O159" s="231"/>
      <c r="P159" s="231"/>
      <c r="Q159" s="231"/>
      <c r="R159" s="231"/>
      <c r="S159" s="231"/>
      <c r="T159" s="232"/>
      <c r="AT159" s="233" t="s">
        <v>164</v>
      </c>
      <c r="AU159" s="233" t="s">
        <v>162</v>
      </c>
      <c r="AV159" s="15" t="s">
        <v>161</v>
      </c>
      <c r="AW159" s="15" t="s">
        <v>34</v>
      </c>
      <c r="AX159" s="15" t="s">
        <v>87</v>
      </c>
      <c r="AY159" s="233" t="s">
        <v>153</v>
      </c>
    </row>
    <row r="160" spans="1:65" s="2" customFormat="1" ht="16.5" customHeight="1">
      <c r="A160" s="34"/>
      <c r="B160" s="35"/>
      <c r="C160" s="187" t="s">
        <v>186</v>
      </c>
      <c r="D160" s="187" t="s">
        <v>157</v>
      </c>
      <c r="E160" s="188" t="s">
        <v>187</v>
      </c>
      <c r="F160" s="189" t="s">
        <v>188</v>
      </c>
      <c r="G160" s="190" t="s">
        <v>160</v>
      </c>
      <c r="H160" s="191">
        <v>39.768000000000001</v>
      </c>
      <c r="I160" s="192"/>
      <c r="J160" s="193">
        <f>ROUND(I160*H160,2)</f>
        <v>0</v>
      </c>
      <c r="K160" s="194"/>
      <c r="L160" s="39"/>
      <c r="M160" s="195" t="s">
        <v>1</v>
      </c>
      <c r="N160" s="196" t="s">
        <v>45</v>
      </c>
      <c r="O160" s="71"/>
      <c r="P160" s="197">
        <f>O160*H160</f>
        <v>0</v>
      </c>
      <c r="Q160" s="197">
        <v>7.9909999999999995E-2</v>
      </c>
      <c r="R160" s="197">
        <f>Q160*H160</f>
        <v>3.1778608799999999</v>
      </c>
      <c r="S160" s="197">
        <v>0</v>
      </c>
      <c r="T160" s="19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161</v>
      </c>
      <c r="AT160" s="199" t="s">
        <v>157</v>
      </c>
      <c r="AU160" s="199" t="s">
        <v>162</v>
      </c>
      <c r="AY160" s="17" t="s">
        <v>153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7" t="s">
        <v>162</v>
      </c>
      <c r="BK160" s="200">
        <f>ROUND(I160*H160,2)</f>
        <v>0</v>
      </c>
      <c r="BL160" s="17" t="s">
        <v>161</v>
      </c>
      <c r="BM160" s="199" t="s">
        <v>189</v>
      </c>
    </row>
    <row r="161" spans="1:65" s="13" customFormat="1" ht="20.399999999999999">
      <c r="B161" s="201"/>
      <c r="C161" s="202"/>
      <c r="D161" s="203" t="s">
        <v>164</v>
      </c>
      <c r="E161" s="204" t="s">
        <v>1</v>
      </c>
      <c r="F161" s="205" t="s">
        <v>190</v>
      </c>
      <c r="G161" s="202"/>
      <c r="H161" s="204" t="s">
        <v>1</v>
      </c>
      <c r="I161" s="206"/>
      <c r="J161" s="202"/>
      <c r="K161" s="202"/>
      <c r="L161" s="207"/>
      <c r="M161" s="208"/>
      <c r="N161" s="209"/>
      <c r="O161" s="209"/>
      <c r="P161" s="209"/>
      <c r="Q161" s="209"/>
      <c r="R161" s="209"/>
      <c r="S161" s="209"/>
      <c r="T161" s="210"/>
      <c r="AT161" s="211" t="s">
        <v>164</v>
      </c>
      <c r="AU161" s="211" t="s">
        <v>162</v>
      </c>
      <c r="AV161" s="13" t="s">
        <v>87</v>
      </c>
      <c r="AW161" s="13" t="s">
        <v>34</v>
      </c>
      <c r="AX161" s="13" t="s">
        <v>79</v>
      </c>
      <c r="AY161" s="211" t="s">
        <v>153</v>
      </c>
    </row>
    <row r="162" spans="1:65" s="14" customFormat="1">
      <c r="B162" s="212"/>
      <c r="C162" s="213"/>
      <c r="D162" s="203" t="s">
        <v>164</v>
      </c>
      <c r="E162" s="214" t="s">
        <v>1</v>
      </c>
      <c r="F162" s="215" t="s">
        <v>191</v>
      </c>
      <c r="G162" s="213"/>
      <c r="H162" s="216">
        <v>23.574999999999999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164</v>
      </c>
      <c r="AU162" s="222" t="s">
        <v>162</v>
      </c>
      <c r="AV162" s="14" t="s">
        <v>162</v>
      </c>
      <c r="AW162" s="14" t="s">
        <v>34</v>
      </c>
      <c r="AX162" s="14" t="s">
        <v>79</v>
      </c>
      <c r="AY162" s="222" t="s">
        <v>153</v>
      </c>
    </row>
    <row r="163" spans="1:65" s="13" customFormat="1">
      <c r="B163" s="201"/>
      <c r="C163" s="202"/>
      <c r="D163" s="203" t="s">
        <v>164</v>
      </c>
      <c r="E163" s="204" t="s">
        <v>1</v>
      </c>
      <c r="F163" s="205" t="s">
        <v>192</v>
      </c>
      <c r="G163" s="202"/>
      <c r="H163" s="204" t="s">
        <v>1</v>
      </c>
      <c r="I163" s="206"/>
      <c r="J163" s="202"/>
      <c r="K163" s="202"/>
      <c r="L163" s="207"/>
      <c r="M163" s="208"/>
      <c r="N163" s="209"/>
      <c r="O163" s="209"/>
      <c r="P163" s="209"/>
      <c r="Q163" s="209"/>
      <c r="R163" s="209"/>
      <c r="S163" s="209"/>
      <c r="T163" s="210"/>
      <c r="AT163" s="211" t="s">
        <v>164</v>
      </c>
      <c r="AU163" s="211" t="s">
        <v>162</v>
      </c>
      <c r="AV163" s="13" t="s">
        <v>87</v>
      </c>
      <c r="AW163" s="13" t="s">
        <v>34</v>
      </c>
      <c r="AX163" s="13" t="s">
        <v>79</v>
      </c>
      <c r="AY163" s="211" t="s">
        <v>153</v>
      </c>
    </row>
    <row r="164" spans="1:65" s="14" customFormat="1">
      <c r="B164" s="212"/>
      <c r="C164" s="213"/>
      <c r="D164" s="203" t="s">
        <v>164</v>
      </c>
      <c r="E164" s="214" t="s">
        <v>1</v>
      </c>
      <c r="F164" s="215" t="s">
        <v>193</v>
      </c>
      <c r="G164" s="213"/>
      <c r="H164" s="216">
        <v>-3.375</v>
      </c>
      <c r="I164" s="217"/>
      <c r="J164" s="213"/>
      <c r="K164" s="213"/>
      <c r="L164" s="218"/>
      <c r="M164" s="219"/>
      <c r="N164" s="220"/>
      <c r="O164" s="220"/>
      <c r="P164" s="220"/>
      <c r="Q164" s="220"/>
      <c r="R164" s="220"/>
      <c r="S164" s="220"/>
      <c r="T164" s="221"/>
      <c r="AT164" s="222" t="s">
        <v>164</v>
      </c>
      <c r="AU164" s="222" t="s">
        <v>162</v>
      </c>
      <c r="AV164" s="14" t="s">
        <v>162</v>
      </c>
      <c r="AW164" s="14" t="s">
        <v>34</v>
      </c>
      <c r="AX164" s="14" t="s">
        <v>79</v>
      </c>
      <c r="AY164" s="222" t="s">
        <v>153</v>
      </c>
    </row>
    <row r="165" spans="1:65" s="14" customFormat="1">
      <c r="B165" s="212"/>
      <c r="C165" s="213"/>
      <c r="D165" s="203" t="s">
        <v>164</v>
      </c>
      <c r="E165" s="214" t="s">
        <v>1</v>
      </c>
      <c r="F165" s="215" t="s">
        <v>194</v>
      </c>
      <c r="G165" s="213"/>
      <c r="H165" s="216">
        <v>-3.6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164</v>
      </c>
      <c r="AU165" s="222" t="s">
        <v>162</v>
      </c>
      <c r="AV165" s="14" t="s">
        <v>162</v>
      </c>
      <c r="AW165" s="14" t="s">
        <v>34</v>
      </c>
      <c r="AX165" s="14" t="s">
        <v>79</v>
      </c>
      <c r="AY165" s="222" t="s">
        <v>153</v>
      </c>
    </row>
    <row r="166" spans="1:65" s="13" customFormat="1" ht="20.399999999999999">
      <c r="B166" s="201"/>
      <c r="C166" s="202"/>
      <c r="D166" s="203" t="s">
        <v>164</v>
      </c>
      <c r="E166" s="204" t="s">
        <v>1</v>
      </c>
      <c r="F166" s="205" t="s">
        <v>195</v>
      </c>
      <c r="G166" s="202"/>
      <c r="H166" s="204" t="s">
        <v>1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164</v>
      </c>
      <c r="AU166" s="211" t="s">
        <v>162</v>
      </c>
      <c r="AV166" s="13" t="s">
        <v>87</v>
      </c>
      <c r="AW166" s="13" t="s">
        <v>34</v>
      </c>
      <c r="AX166" s="13" t="s">
        <v>79</v>
      </c>
      <c r="AY166" s="211" t="s">
        <v>153</v>
      </c>
    </row>
    <row r="167" spans="1:65" s="14" customFormat="1">
      <c r="B167" s="212"/>
      <c r="C167" s="213"/>
      <c r="D167" s="203" t="s">
        <v>164</v>
      </c>
      <c r="E167" s="214" t="s">
        <v>1</v>
      </c>
      <c r="F167" s="215" t="s">
        <v>196</v>
      </c>
      <c r="G167" s="213"/>
      <c r="H167" s="216">
        <v>27.725000000000001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164</v>
      </c>
      <c r="AU167" s="222" t="s">
        <v>162</v>
      </c>
      <c r="AV167" s="14" t="s">
        <v>162</v>
      </c>
      <c r="AW167" s="14" t="s">
        <v>34</v>
      </c>
      <c r="AX167" s="14" t="s">
        <v>79</v>
      </c>
      <c r="AY167" s="222" t="s">
        <v>153</v>
      </c>
    </row>
    <row r="168" spans="1:65" s="13" customFormat="1">
      <c r="B168" s="201"/>
      <c r="C168" s="202"/>
      <c r="D168" s="203" t="s">
        <v>164</v>
      </c>
      <c r="E168" s="204" t="s">
        <v>1</v>
      </c>
      <c r="F168" s="205" t="s">
        <v>197</v>
      </c>
      <c r="G168" s="202"/>
      <c r="H168" s="204" t="s">
        <v>1</v>
      </c>
      <c r="I168" s="206"/>
      <c r="J168" s="202"/>
      <c r="K168" s="202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164</v>
      </c>
      <c r="AU168" s="211" t="s">
        <v>162</v>
      </c>
      <c r="AV168" s="13" t="s">
        <v>87</v>
      </c>
      <c r="AW168" s="13" t="s">
        <v>34</v>
      </c>
      <c r="AX168" s="13" t="s">
        <v>79</v>
      </c>
      <c r="AY168" s="211" t="s">
        <v>153</v>
      </c>
    </row>
    <row r="169" spans="1:65" s="14" customFormat="1">
      <c r="B169" s="212"/>
      <c r="C169" s="213"/>
      <c r="D169" s="203" t="s">
        <v>164</v>
      </c>
      <c r="E169" s="214" t="s">
        <v>1</v>
      </c>
      <c r="F169" s="215" t="s">
        <v>193</v>
      </c>
      <c r="G169" s="213"/>
      <c r="H169" s="216">
        <v>-3.375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164</v>
      </c>
      <c r="AU169" s="222" t="s">
        <v>162</v>
      </c>
      <c r="AV169" s="14" t="s">
        <v>162</v>
      </c>
      <c r="AW169" s="14" t="s">
        <v>34</v>
      </c>
      <c r="AX169" s="14" t="s">
        <v>79</v>
      </c>
      <c r="AY169" s="222" t="s">
        <v>153</v>
      </c>
    </row>
    <row r="170" spans="1:65" s="14" customFormat="1">
      <c r="B170" s="212"/>
      <c r="C170" s="213"/>
      <c r="D170" s="203" t="s">
        <v>164</v>
      </c>
      <c r="E170" s="214" t="s">
        <v>1</v>
      </c>
      <c r="F170" s="215" t="s">
        <v>198</v>
      </c>
      <c r="G170" s="213"/>
      <c r="H170" s="216">
        <v>-1.1819999999999999</v>
      </c>
      <c r="I170" s="217"/>
      <c r="J170" s="213"/>
      <c r="K170" s="213"/>
      <c r="L170" s="218"/>
      <c r="M170" s="219"/>
      <c r="N170" s="220"/>
      <c r="O170" s="220"/>
      <c r="P170" s="220"/>
      <c r="Q170" s="220"/>
      <c r="R170" s="220"/>
      <c r="S170" s="220"/>
      <c r="T170" s="221"/>
      <c r="AT170" s="222" t="s">
        <v>164</v>
      </c>
      <c r="AU170" s="222" t="s">
        <v>162</v>
      </c>
      <c r="AV170" s="14" t="s">
        <v>162</v>
      </c>
      <c r="AW170" s="14" t="s">
        <v>34</v>
      </c>
      <c r="AX170" s="14" t="s">
        <v>79</v>
      </c>
      <c r="AY170" s="222" t="s">
        <v>153</v>
      </c>
    </row>
    <row r="171" spans="1:65" s="15" customFormat="1">
      <c r="B171" s="223"/>
      <c r="C171" s="224"/>
      <c r="D171" s="203" t="s">
        <v>164</v>
      </c>
      <c r="E171" s="225" t="s">
        <v>1</v>
      </c>
      <c r="F171" s="226" t="s">
        <v>167</v>
      </c>
      <c r="G171" s="224"/>
      <c r="H171" s="227">
        <v>39.768000000000001</v>
      </c>
      <c r="I171" s="228"/>
      <c r="J171" s="224"/>
      <c r="K171" s="224"/>
      <c r="L171" s="229"/>
      <c r="M171" s="230"/>
      <c r="N171" s="231"/>
      <c r="O171" s="231"/>
      <c r="P171" s="231"/>
      <c r="Q171" s="231"/>
      <c r="R171" s="231"/>
      <c r="S171" s="231"/>
      <c r="T171" s="232"/>
      <c r="AT171" s="233" t="s">
        <v>164</v>
      </c>
      <c r="AU171" s="233" t="s">
        <v>162</v>
      </c>
      <c r="AV171" s="15" t="s">
        <v>161</v>
      </c>
      <c r="AW171" s="15" t="s">
        <v>34</v>
      </c>
      <c r="AX171" s="15" t="s">
        <v>87</v>
      </c>
      <c r="AY171" s="233" t="s">
        <v>153</v>
      </c>
    </row>
    <row r="172" spans="1:65" s="12" customFormat="1" ht="22.8" customHeight="1">
      <c r="B172" s="171"/>
      <c r="C172" s="172"/>
      <c r="D172" s="173" t="s">
        <v>78</v>
      </c>
      <c r="E172" s="185" t="s">
        <v>161</v>
      </c>
      <c r="F172" s="185" t="s">
        <v>199</v>
      </c>
      <c r="G172" s="172"/>
      <c r="H172" s="172"/>
      <c r="I172" s="175"/>
      <c r="J172" s="186">
        <f>BK172</f>
        <v>0</v>
      </c>
      <c r="K172" s="172"/>
      <c r="L172" s="177"/>
      <c r="M172" s="178"/>
      <c r="N172" s="179"/>
      <c r="O172" s="179"/>
      <c r="P172" s="180">
        <f>SUM(P173:P179)</f>
        <v>0</v>
      </c>
      <c r="Q172" s="179"/>
      <c r="R172" s="180">
        <f>SUM(R173:R179)</f>
        <v>1.0656031700000002</v>
      </c>
      <c r="S172" s="179"/>
      <c r="T172" s="181">
        <f>SUM(T173:T179)</f>
        <v>0</v>
      </c>
      <c r="AR172" s="182" t="s">
        <v>87</v>
      </c>
      <c r="AT172" s="183" t="s">
        <v>78</v>
      </c>
      <c r="AU172" s="183" t="s">
        <v>87</v>
      </c>
      <c r="AY172" s="182" t="s">
        <v>153</v>
      </c>
      <c r="BK172" s="184">
        <f>SUM(BK173:BK179)</f>
        <v>0</v>
      </c>
    </row>
    <row r="173" spans="1:65" s="2" customFormat="1" ht="21.75" customHeight="1">
      <c r="A173" s="34"/>
      <c r="B173" s="35"/>
      <c r="C173" s="187" t="s">
        <v>200</v>
      </c>
      <c r="D173" s="187" t="s">
        <v>157</v>
      </c>
      <c r="E173" s="188" t="s">
        <v>201</v>
      </c>
      <c r="F173" s="189" t="s">
        <v>202</v>
      </c>
      <c r="G173" s="190" t="s">
        <v>176</v>
      </c>
      <c r="H173" s="191">
        <v>0.91300000000000003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45</v>
      </c>
      <c r="O173" s="71"/>
      <c r="P173" s="197">
        <f>O173*H173</f>
        <v>0</v>
      </c>
      <c r="Q173" s="197">
        <v>1.7090000000000001E-2</v>
      </c>
      <c r="R173" s="197">
        <f>Q173*H173</f>
        <v>1.5603170000000001E-2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161</v>
      </c>
      <c r="AT173" s="199" t="s">
        <v>157</v>
      </c>
      <c r="AU173" s="199" t="s">
        <v>162</v>
      </c>
      <c r="AY173" s="17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162</v>
      </c>
      <c r="BK173" s="200">
        <f>ROUND(I173*H173,2)</f>
        <v>0</v>
      </c>
      <c r="BL173" s="17" t="s">
        <v>161</v>
      </c>
      <c r="BM173" s="199" t="s">
        <v>203</v>
      </c>
    </row>
    <row r="174" spans="1:65" s="13" customFormat="1">
      <c r="B174" s="201"/>
      <c r="C174" s="202"/>
      <c r="D174" s="203" t="s">
        <v>164</v>
      </c>
      <c r="E174" s="204" t="s">
        <v>1</v>
      </c>
      <c r="F174" s="205" t="s">
        <v>204</v>
      </c>
      <c r="G174" s="202"/>
      <c r="H174" s="204" t="s">
        <v>1</v>
      </c>
      <c r="I174" s="206"/>
      <c r="J174" s="202"/>
      <c r="K174" s="202"/>
      <c r="L174" s="207"/>
      <c r="M174" s="208"/>
      <c r="N174" s="209"/>
      <c r="O174" s="209"/>
      <c r="P174" s="209"/>
      <c r="Q174" s="209"/>
      <c r="R174" s="209"/>
      <c r="S174" s="209"/>
      <c r="T174" s="210"/>
      <c r="AT174" s="211" t="s">
        <v>164</v>
      </c>
      <c r="AU174" s="211" t="s">
        <v>162</v>
      </c>
      <c r="AV174" s="13" t="s">
        <v>87</v>
      </c>
      <c r="AW174" s="13" t="s">
        <v>34</v>
      </c>
      <c r="AX174" s="13" t="s">
        <v>79</v>
      </c>
      <c r="AY174" s="211" t="s">
        <v>153</v>
      </c>
    </row>
    <row r="175" spans="1:65" s="14" customFormat="1" ht="30.6">
      <c r="B175" s="212"/>
      <c r="C175" s="213"/>
      <c r="D175" s="203" t="s">
        <v>164</v>
      </c>
      <c r="E175" s="214" t="s">
        <v>1</v>
      </c>
      <c r="F175" s="215" t="s">
        <v>205</v>
      </c>
      <c r="G175" s="213"/>
      <c r="H175" s="216">
        <v>0.91300000000000003</v>
      </c>
      <c r="I175" s="217"/>
      <c r="J175" s="213"/>
      <c r="K175" s="213"/>
      <c r="L175" s="218"/>
      <c r="M175" s="219"/>
      <c r="N175" s="220"/>
      <c r="O175" s="220"/>
      <c r="P175" s="220"/>
      <c r="Q175" s="220"/>
      <c r="R175" s="220"/>
      <c r="S175" s="220"/>
      <c r="T175" s="221"/>
      <c r="AT175" s="222" t="s">
        <v>164</v>
      </c>
      <c r="AU175" s="222" t="s">
        <v>162</v>
      </c>
      <c r="AV175" s="14" t="s">
        <v>162</v>
      </c>
      <c r="AW175" s="14" t="s">
        <v>34</v>
      </c>
      <c r="AX175" s="14" t="s">
        <v>79</v>
      </c>
      <c r="AY175" s="222" t="s">
        <v>153</v>
      </c>
    </row>
    <row r="176" spans="1:65" s="15" customFormat="1">
      <c r="B176" s="223"/>
      <c r="C176" s="224"/>
      <c r="D176" s="203" t="s">
        <v>164</v>
      </c>
      <c r="E176" s="225" t="s">
        <v>1</v>
      </c>
      <c r="F176" s="226" t="s">
        <v>167</v>
      </c>
      <c r="G176" s="224"/>
      <c r="H176" s="227">
        <v>0.91300000000000003</v>
      </c>
      <c r="I176" s="228"/>
      <c r="J176" s="224"/>
      <c r="K176" s="224"/>
      <c r="L176" s="229"/>
      <c r="M176" s="230"/>
      <c r="N176" s="231"/>
      <c r="O176" s="231"/>
      <c r="P176" s="231"/>
      <c r="Q176" s="231"/>
      <c r="R176" s="231"/>
      <c r="S176" s="231"/>
      <c r="T176" s="232"/>
      <c r="AT176" s="233" t="s">
        <v>164</v>
      </c>
      <c r="AU176" s="233" t="s">
        <v>162</v>
      </c>
      <c r="AV176" s="15" t="s">
        <v>161</v>
      </c>
      <c r="AW176" s="15" t="s">
        <v>34</v>
      </c>
      <c r="AX176" s="15" t="s">
        <v>87</v>
      </c>
      <c r="AY176" s="233" t="s">
        <v>153</v>
      </c>
    </row>
    <row r="177" spans="1:65" s="2" customFormat="1" ht="16.5" customHeight="1">
      <c r="A177" s="34"/>
      <c r="B177" s="35"/>
      <c r="C177" s="234" t="s">
        <v>206</v>
      </c>
      <c r="D177" s="234" t="s">
        <v>180</v>
      </c>
      <c r="E177" s="235" t="s">
        <v>207</v>
      </c>
      <c r="F177" s="236" t="s">
        <v>208</v>
      </c>
      <c r="G177" s="237" t="s">
        <v>176</v>
      </c>
      <c r="H177" s="238">
        <v>1.05</v>
      </c>
      <c r="I177" s="239"/>
      <c r="J177" s="240">
        <f>ROUND(I177*H177,2)</f>
        <v>0</v>
      </c>
      <c r="K177" s="241"/>
      <c r="L177" s="242"/>
      <c r="M177" s="243" t="s">
        <v>1</v>
      </c>
      <c r="N177" s="244" t="s">
        <v>45</v>
      </c>
      <c r="O177" s="71"/>
      <c r="P177" s="197">
        <f>O177*H177</f>
        <v>0</v>
      </c>
      <c r="Q177" s="197">
        <v>1</v>
      </c>
      <c r="R177" s="197">
        <f>Q177*H177</f>
        <v>1.05</v>
      </c>
      <c r="S177" s="197">
        <v>0</v>
      </c>
      <c r="T177" s="198">
        <f>S177*H177</f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183</v>
      </c>
      <c r="AT177" s="199" t="s">
        <v>180</v>
      </c>
      <c r="AU177" s="199" t="s">
        <v>162</v>
      </c>
      <c r="AY177" s="17" t="s">
        <v>153</v>
      </c>
      <c r="BE177" s="200">
        <f>IF(N177="základní",J177,0)</f>
        <v>0</v>
      </c>
      <c r="BF177" s="200">
        <f>IF(N177="snížená",J177,0)</f>
        <v>0</v>
      </c>
      <c r="BG177" s="200">
        <f>IF(N177="zákl. přenesená",J177,0)</f>
        <v>0</v>
      </c>
      <c r="BH177" s="200">
        <f>IF(N177="sníž. přenesená",J177,0)</f>
        <v>0</v>
      </c>
      <c r="BI177" s="200">
        <f>IF(N177="nulová",J177,0)</f>
        <v>0</v>
      </c>
      <c r="BJ177" s="17" t="s">
        <v>162</v>
      </c>
      <c r="BK177" s="200">
        <f>ROUND(I177*H177,2)</f>
        <v>0</v>
      </c>
      <c r="BL177" s="17" t="s">
        <v>161</v>
      </c>
      <c r="BM177" s="199" t="s">
        <v>209</v>
      </c>
    </row>
    <row r="178" spans="1:65" s="14" customFormat="1">
      <c r="B178" s="212"/>
      <c r="C178" s="213"/>
      <c r="D178" s="203" t="s">
        <v>164</v>
      </c>
      <c r="E178" s="214" t="s">
        <v>1</v>
      </c>
      <c r="F178" s="215" t="s">
        <v>210</v>
      </c>
      <c r="G178" s="213"/>
      <c r="H178" s="216">
        <v>1.05</v>
      </c>
      <c r="I178" s="217"/>
      <c r="J178" s="213"/>
      <c r="K178" s="213"/>
      <c r="L178" s="218"/>
      <c r="M178" s="219"/>
      <c r="N178" s="220"/>
      <c r="O178" s="220"/>
      <c r="P178" s="220"/>
      <c r="Q178" s="220"/>
      <c r="R178" s="220"/>
      <c r="S178" s="220"/>
      <c r="T178" s="221"/>
      <c r="AT178" s="222" t="s">
        <v>164</v>
      </c>
      <c r="AU178" s="222" t="s">
        <v>162</v>
      </c>
      <c r="AV178" s="14" t="s">
        <v>162</v>
      </c>
      <c r="AW178" s="14" t="s">
        <v>34</v>
      </c>
      <c r="AX178" s="14" t="s">
        <v>79</v>
      </c>
      <c r="AY178" s="222" t="s">
        <v>153</v>
      </c>
    </row>
    <row r="179" spans="1:65" s="15" customFormat="1">
      <c r="B179" s="223"/>
      <c r="C179" s="224"/>
      <c r="D179" s="203" t="s">
        <v>164</v>
      </c>
      <c r="E179" s="225" t="s">
        <v>1</v>
      </c>
      <c r="F179" s="226" t="s">
        <v>167</v>
      </c>
      <c r="G179" s="224"/>
      <c r="H179" s="227">
        <v>1.05</v>
      </c>
      <c r="I179" s="228"/>
      <c r="J179" s="224"/>
      <c r="K179" s="224"/>
      <c r="L179" s="229"/>
      <c r="M179" s="230"/>
      <c r="N179" s="231"/>
      <c r="O179" s="231"/>
      <c r="P179" s="231"/>
      <c r="Q179" s="231"/>
      <c r="R179" s="231"/>
      <c r="S179" s="231"/>
      <c r="T179" s="232"/>
      <c r="AT179" s="233" t="s">
        <v>164</v>
      </c>
      <c r="AU179" s="233" t="s">
        <v>162</v>
      </c>
      <c r="AV179" s="15" t="s">
        <v>161</v>
      </c>
      <c r="AW179" s="15" t="s">
        <v>34</v>
      </c>
      <c r="AX179" s="15" t="s">
        <v>87</v>
      </c>
      <c r="AY179" s="233" t="s">
        <v>153</v>
      </c>
    </row>
    <row r="180" spans="1:65" s="12" customFormat="1" ht="22.8" customHeight="1">
      <c r="B180" s="171"/>
      <c r="C180" s="172"/>
      <c r="D180" s="173" t="s">
        <v>78</v>
      </c>
      <c r="E180" s="185" t="s">
        <v>200</v>
      </c>
      <c r="F180" s="185" t="s">
        <v>211</v>
      </c>
      <c r="G180" s="172"/>
      <c r="H180" s="172"/>
      <c r="I180" s="175"/>
      <c r="J180" s="186">
        <f>BK180</f>
        <v>0</v>
      </c>
      <c r="K180" s="172"/>
      <c r="L180" s="177"/>
      <c r="M180" s="178"/>
      <c r="N180" s="179"/>
      <c r="O180" s="179"/>
      <c r="P180" s="180">
        <f>SUM(P181:P235)</f>
        <v>0</v>
      </c>
      <c r="Q180" s="179"/>
      <c r="R180" s="180">
        <f>SUM(R181:R235)</f>
        <v>0.78149522000000016</v>
      </c>
      <c r="S180" s="179"/>
      <c r="T180" s="181">
        <f>SUM(T181:T235)</f>
        <v>0</v>
      </c>
      <c r="AR180" s="182" t="s">
        <v>87</v>
      </c>
      <c r="AT180" s="183" t="s">
        <v>78</v>
      </c>
      <c r="AU180" s="183" t="s">
        <v>87</v>
      </c>
      <c r="AY180" s="182" t="s">
        <v>153</v>
      </c>
      <c r="BK180" s="184">
        <f>SUM(BK181:BK235)</f>
        <v>0</v>
      </c>
    </row>
    <row r="181" spans="1:65" s="2" customFormat="1" ht="21.75" customHeight="1">
      <c r="A181" s="34"/>
      <c r="B181" s="35"/>
      <c r="C181" s="187" t="s">
        <v>183</v>
      </c>
      <c r="D181" s="187" t="s">
        <v>157</v>
      </c>
      <c r="E181" s="188" t="s">
        <v>212</v>
      </c>
      <c r="F181" s="189" t="s">
        <v>213</v>
      </c>
      <c r="G181" s="190" t="s">
        <v>160</v>
      </c>
      <c r="H181" s="191">
        <v>42.018000000000001</v>
      </c>
      <c r="I181" s="192"/>
      <c r="J181" s="193">
        <f>ROUND(I181*H181,2)</f>
        <v>0</v>
      </c>
      <c r="K181" s="194"/>
      <c r="L181" s="39"/>
      <c r="M181" s="195" t="s">
        <v>1</v>
      </c>
      <c r="N181" s="196" t="s">
        <v>45</v>
      </c>
      <c r="O181" s="71"/>
      <c r="P181" s="197">
        <f>O181*H181</f>
        <v>0</v>
      </c>
      <c r="Q181" s="197">
        <v>3.0000000000000001E-3</v>
      </c>
      <c r="R181" s="197">
        <f>Q181*H181</f>
        <v>0.126054</v>
      </c>
      <c r="S181" s="197">
        <v>0</v>
      </c>
      <c r="T181" s="19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161</v>
      </c>
      <c r="AT181" s="199" t="s">
        <v>157</v>
      </c>
      <c r="AU181" s="199" t="s">
        <v>162</v>
      </c>
      <c r="AY181" s="17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7" t="s">
        <v>162</v>
      </c>
      <c r="BK181" s="200">
        <f>ROUND(I181*H181,2)</f>
        <v>0</v>
      </c>
      <c r="BL181" s="17" t="s">
        <v>161</v>
      </c>
      <c r="BM181" s="199" t="s">
        <v>214</v>
      </c>
    </row>
    <row r="182" spans="1:65" s="14" customFormat="1">
      <c r="B182" s="212"/>
      <c r="C182" s="213"/>
      <c r="D182" s="203" t="s">
        <v>164</v>
      </c>
      <c r="E182" s="214" t="s">
        <v>1</v>
      </c>
      <c r="F182" s="215" t="s">
        <v>215</v>
      </c>
      <c r="G182" s="213"/>
      <c r="H182" s="216">
        <v>42.018000000000001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164</v>
      </c>
      <c r="AU182" s="222" t="s">
        <v>162</v>
      </c>
      <c r="AV182" s="14" t="s">
        <v>162</v>
      </c>
      <c r="AW182" s="14" t="s">
        <v>34</v>
      </c>
      <c r="AX182" s="14" t="s">
        <v>79</v>
      </c>
      <c r="AY182" s="222" t="s">
        <v>153</v>
      </c>
    </row>
    <row r="183" spans="1:65" s="15" customFormat="1">
      <c r="B183" s="223"/>
      <c r="C183" s="224"/>
      <c r="D183" s="203" t="s">
        <v>164</v>
      </c>
      <c r="E183" s="225" t="s">
        <v>1</v>
      </c>
      <c r="F183" s="226" t="s">
        <v>167</v>
      </c>
      <c r="G183" s="224"/>
      <c r="H183" s="227">
        <v>42.018000000000001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AT183" s="233" t="s">
        <v>164</v>
      </c>
      <c r="AU183" s="233" t="s">
        <v>162</v>
      </c>
      <c r="AV183" s="15" t="s">
        <v>161</v>
      </c>
      <c r="AW183" s="15" t="s">
        <v>34</v>
      </c>
      <c r="AX183" s="15" t="s">
        <v>87</v>
      </c>
      <c r="AY183" s="233" t="s">
        <v>153</v>
      </c>
    </row>
    <row r="184" spans="1:65" s="2" customFormat="1" ht="21.75" customHeight="1">
      <c r="A184" s="34"/>
      <c r="B184" s="35"/>
      <c r="C184" s="187" t="s">
        <v>216</v>
      </c>
      <c r="D184" s="187" t="s">
        <v>157</v>
      </c>
      <c r="E184" s="188" t="s">
        <v>217</v>
      </c>
      <c r="F184" s="189" t="s">
        <v>218</v>
      </c>
      <c r="G184" s="190" t="s">
        <v>160</v>
      </c>
      <c r="H184" s="191">
        <v>67.247</v>
      </c>
      <c r="I184" s="192"/>
      <c r="J184" s="193">
        <f>ROUND(I184*H184,2)</f>
        <v>0</v>
      </c>
      <c r="K184" s="194"/>
      <c r="L184" s="39"/>
      <c r="M184" s="195" t="s">
        <v>1</v>
      </c>
      <c r="N184" s="196" t="s">
        <v>45</v>
      </c>
      <c r="O184" s="71"/>
      <c r="P184" s="197">
        <f>O184*H184</f>
        <v>0</v>
      </c>
      <c r="Q184" s="197">
        <v>4.3800000000000002E-3</v>
      </c>
      <c r="R184" s="197">
        <f>Q184*H184</f>
        <v>0.29454185999999999</v>
      </c>
      <c r="S184" s="197">
        <v>0</v>
      </c>
      <c r="T184" s="19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161</v>
      </c>
      <c r="AT184" s="199" t="s">
        <v>157</v>
      </c>
      <c r="AU184" s="199" t="s">
        <v>162</v>
      </c>
      <c r="AY184" s="17" t="s">
        <v>153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7" t="s">
        <v>162</v>
      </c>
      <c r="BK184" s="200">
        <f>ROUND(I184*H184,2)</f>
        <v>0</v>
      </c>
      <c r="BL184" s="17" t="s">
        <v>161</v>
      </c>
      <c r="BM184" s="199" t="s">
        <v>219</v>
      </c>
    </row>
    <row r="185" spans="1:65" s="13" customFormat="1">
      <c r="B185" s="201"/>
      <c r="C185" s="202"/>
      <c r="D185" s="203" t="s">
        <v>164</v>
      </c>
      <c r="E185" s="204" t="s">
        <v>1</v>
      </c>
      <c r="F185" s="205" t="s">
        <v>220</v>
      </c>
      <c r="G185" s="202"/>
      <c r="H185" s="204" t="s">
        <v>1</v>
      </c>
      <c r="I185" s="206"/>
      <c r="J185" s="202"/>
      <c r="K185" s="202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164</v>
      </c>
      <c r="AU185" s="211" t="s">
        <v>162</v>
      </c>
      <c r="AV185" s="13" t="s">
        <v>87</v>
      </c>
      <c r="AW185" s="13" t="s">
        <v>34</v>
      </c>
      <c r="AX185" s="13" t="s">
        <v>79</v>
      </c>
      <c r="AY185" s="211" t="s">
        <v>153</v>
      </c>
    </row>
    <row r="186" spans="1:65" s="14" customFormat="1">
      <c r="B186" s="212"/>
      <c r="C186" s="213"/>
      <c r="D186" s="203" t="s">
        <v>164</v>
      </c>
      <c r="E186" s="214" t="s">
        <v>1</v>
      </c>
      <c r="F186" s="215" t="s">
        <v>215</v>
      </c>
      <c r="G186" s="213"/>
      <c r="H186" s="216">
        <v>42.018000000000001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164</v>
      </c>
      <c r="AU186" s="222" t="s">
        <v>162</v>
      </c>
      <c r="AV186" s="14" t="s">
        <v>162</v>
      </c>
      <c r="AW186" s="14" t="s">
        <v>34</v>
      </c>
      <c r="AX186" s="14" t="s">
        <v>79</v>
      </c>
      <c r="AY186" s="222" t="s">
        <v>153</v>
      </c>
    </row>
    <row r="187" spans="1:65" s="13" customFormat="1">
      <c r="B187" s="201"/>
      <c r="C187" s="202"/>
      <c r="D187" s="203" t="s">
        <v>164</v>
      </c>
      <c r="E187" s="204" t="s">
        <v>1</v>
      </c>
      <c r="F187" s="205" t="s">
        <v>221</v>
      </c>
      <c r="G187" s="202"/>
      <c r="H187" s="204" t="s">
        <v>1</v>
      </c>
      <c r="I187" s="206"/>
      <c r="J187" s="202"/>
      <c r="K187" s="202"/>
      <c r="L187" s="207"/>
      <c r="M187" s="208"/>
      <c r="N187" s="209"/>
      <c r="O187" s="209"/>
      <c r="P187" s="209"/>
      <c r="Q187" s="209"/>
      <c r="R187" s="209"/>
      <c r="S187" s="209"/>
      <c r="T187" s="210"/>
      <c r="AT187" s="211" t="s">
        <v>164</v>
      </c>
      <c r="AU187" s="211" t="s">
        <v>162</v>
      </c>
      <c r="AV187" s="13" t="s">
        <v>87</v>
      </c>
      <c r="AW187" s="13" t="s">
        <v>34</v>
      </c>
      <c r="AX187" s="13" t="s">
        <v>79</v>
      </c>
      <c r="AY187" s="211" t="s">
        <v>153</v>
      </c>
    </row>
    <row r="188" spans="1:65" s="14" customFormat="1">
      <c r="B188" s="212"/>
      <c r="C188" s="213"/>
      <c r="D188" s="203" t="s">
        <v>164</v>
      </c>
      <c r="E188" s="214" t="s">
        <v>1</v>
      </c>
      <c r="F188" s="215" t="s">
        <v>222</v>
      </c>
      <c r="G188" s="213"/>
      <c r="H188" s="216">
        <v>23.811</v>
      </c>
      <c r="I188" s="217"/>
      <c r="J188" s="213"/>
      <c r="K188" s="213"/>
      <c r="L188" s="218"/>
      <c r="M188" s="219"/>
      <c r="N188" s="220"/>
      <c r="O188" s="220"/>
      <c r="P188" s="220"/>
      <c r="Q188" s="220"/>
      <c r="R188" s="220"/>
      <c r="S188" s="220"/>
      <c r="T188" s="221"/>
      <c r="AT188" s="222" t="s">
        <v>164</v>
      </c>
      <c r="AU188" s="222" t="s">
        <v>162</v>
      </c>
      <c r="AV188" s="14" t="s">
        <v>162</v>
      </c>
      <c r="AW188" s="14" t="s">
        <v>34</v>
      </c>
      <c r="AX188" s="14" t="s">
        <v>79</v>
      </c>
      <c r="AY188" s="222" t="s">
        <v>153</v>
      </c>
    </row>
    <row r="189" spans="1:65" s="14" customFormat="1">
      <c r="B189" s="212"/>
      <c r="C189" s="213"/>
      <c r="D189" s="203" t="s">
        <v>164</v>
      </c>
      <c r="E189" s="214" t="s">
        <v>1</v>
      </c>
      <c r="F189" s="215" t="s">
        <v>198</v>
      </c>
      <c r="G189" s="213"/>
      <c r="H189" s="216">
        <v>-1.1819999999999999</v>
      </c>
      <c r="I189" s="217"/>
      <c r="J189" s="213"/>
      <c r="K189" s="213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164</v>
      </c>
      <c r="AU189" s="222" t="s">
        <v>162</v>
      </c>
      <c r="AV189" s="14" t="s">
        <v>162</v>
      </c>
      <c r="AW189" s="14" t="s">
        <v>34</v>
      </c>
      <c r="AX189" s="14" t="s">
        <v>79</v>
      </c>
      <c r="AY189" s="222" t="s">
        <v>153</v>
      </c>
    </row>
    <row r="190" spans="1:65" s="13" customFormat="1">
      <c r="B190" s="201"/>
      <c r="C190" s="202"/>
      <c r="D190" s="203" t="s">
        <v>164</v>
      </c>
      <c r="E190" s="204" t="s">
        <v>1</v>
      </c>
      <c r="F190" s="205" t="s">
        <v>223</v>
      </c>
      <c r="G190" s="202"/>
      <c r="H190" s="204" t="s">
        <v>1</v>
      </c>
      <c r="I190" s="206"/>
      <c r="J190" s="202"/>
      <c r="K190" s="202"/>
      <c r="L190" s="207"/>
      <c r="M190" s="208"/>
      <c r="N190" s="209"/>
      <c r="O190" s="209"/>
      <c r="P190" s="209"/>
      <c r="Q190" s="209"/>
      <c r="R190" s="209"/>
      <c r="S190" s="209"/>
      <c r="T190" s="210"/>
      <c r="AT190" s="211" t="s">
        <v>164</v>
      </c>
      <c r="AU190" s="211" t="s">
        <v>162</v>
      </c>
      <c r="AV190" s="13" t="s">
        <v>87</v>
      </c>
      <c r="AW190" s="13" t="s">
        <v>34</v>
      </c>
      <c r="AX190" s="13" t="s">
        <v>79</v>
      </c>
      <c r="AY190" s="211" t="s">
        <v>153</v>
      </c>
    </row>
    <row r="191" spans="1:65" s="14" customFormat="1">
      <c r="B191" s="212"/>
      <c r="C191" s="213"/>
      <c r="D191" s="203" t="s">
        <v>164</v>
      </c>
      <c r="E191" s="214" t="s">
        <v>1</v>
      </c>
      <c r="F191" s="215" t="s">
        <v>224</v>
      </c>
      <c r="G191" s="213"/>
      <c r="H191" s="216">
        <v>2.6</v>
      </c>
      <c r="I191" s="217"/>
      <c r="J191" s="213"/>
      <c r="K191" s="213"/>
      <c r="L191" s="218"/>
      <c r="M191" s="219"/>
      <c r="N191" s="220"/>
      <c r="O191" s="220"/>
      <c r="P191" s="220"/>
      <c r="Q191" s="220"/>
      <c r="R191" s="220"/>
      <c r="S191" s="220"/>
      <c r="T191" s="221"/>
      <c r="AT191" s="222" t="s">
        <v>164</v>
      </c>
      <c r="AU191" s="222" t="s">
        <v>162</v>
      </c>
      <c r="AV191" s="14" t="s">
        <v>162</v>
      </c>
      <c r="AW191" s="14" t="s">
        <v>34</v>
      </c>
      <c r="AX191" s="14" t="s">
        <v>79</v>
      </c>
      <c r="AY191" s="222" t="s">
        <v>153</v>
      </c>
    </row>
    <row r="192" spans="1:65" s="15" customFormat="1">
      <c r="B192" s="223"/>
      <c r="C192" s="224"/>
      <c r="D192" s="203" t="s">
        <v>164</v>
      </c>
      <c r="E192" s="225" t="s">
        <v>1</v>
      </c>
      <c r="F192" s="226" t="s">
        <v>167</v>
      </c>
      <c r="G192" s="224"/>
      <c r="H192" s="227">
        <v>67.247</v>
      </c>
      <c r="I192" s="228"/>
      <c r="J192" s="224"/>
      <c r="K192" s="224"/>
      <c r="L192" s="229"/>
      <c r="M192" s="230"/>
      <c r="N192" s="231"/>
      <c r="O192" s="231"/>
      <c r="P192" s="231"/>
      <c r="Q192" s="231"/>
      <c r="R192" s="231"/>
      <c r="S192" s="231"/>
      <c r="T192" s="232"/>
      <c r="AT192" s="233" t="s">
        <v>164</v>
      </c>
      <c r="AU192" s="233" t="s">
        <v>162</v>
      </c>
      <c r="AV192" s="15" t="s">
        <v>161</v>
      </c>
      <c r="AW192" s="15" t="s">
        <v>34</v>
      </c>
      <c r="AX192" s="15" t="s">
        <v>87</v>
      </c>
      <c r="AY192" s="233" t="s">
        <v>153</v>
      </c>
    </row>
    <row r="193" spans="1:65" s="2" customFormat="1" ht="33" customHeight="1">
      <c r="A193" s="34"/>
      <c r="B193" s="35"/>
      <c r="C193" s="187" t="s">
        <v>225</v>
      </c>
      <c r="D193" s="187" t="s">
        <v>157</v>
      </c>
      <c r="E193" s="188" t="s">
        <v>226</v>
      </c>
      <c r="F193" s="189" t="s">
        <v>227</v>
      </c>
      <c r="G193" s="190" t="s">
        <v>160</v>
      </c>
      <c r="H193" s="191">
        <v>22.629000000000001</v>
      </c>
      <c r="I193" s="192"/>
      <c r="J193" s="193">
        <f>ROUND(I193*H193,2)</f>
        <v>0</v>
      </c>
      <c r="K193" s="194"/>
      <c r="L193" s="39"/>
      <c r="M193" s="195" t="s">
        <v>1</v>
      </c>
      <c r="N193" s="196" t="s">
        <v>45</v>
      </c>
      <c r="O193" s="71"/>
      <c r="P193" s="197">
        <f>O193*H193</f>
        <v>0</v>
      </c>
      <c r="Q193" s="197">
        <v>6.5799999999999999E-3</v>
      </c>
      <c r="R193" s="197">
        <f>Q193*H193</f>
        <v>0.14889882000000002</v>
      </c>
      <c r="S193" s="197">
        <v>0</v>
      </c>
      <c r="T193" s="198">
        <f>S193*H193</f>
        <v>0</v>
      </c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R193" s="199" t="s">
        <v>161</v>
      </c>
      <c r="AT193" s="199" t="s">
        <v>157</v>
      </c>
      <c r="AU193" s="199" t="s">
        <v>162</v>
      </c>
      <c r="AY193" s="17" t="s">
        <v>153</v>
      </c>
      <c r="BE193" s="200">
        <f>IF(N193="základní",J193,0)</f>
        <v>0</v>
      </c>
      <c r="BF193" s="200">
        <f>IF(N193="snížená",J193,0)</f>
        <v>0</v>
      </c>
      <c r="BG193" s="200">
        <f>IF(N193="zákl. přenesená",J193,0)</f>
        <v>0</v>
      </c>
      <c r="BH193" s="200">
        <f>IF(N193="sníž. přenesená",J193,0)</f>
        <v>0</v>
      </c>
      <c r="BI193" s="200">
        <f>IF(N193="nulová",J193,0)</f>
        <v>0</v>
      </c>
      <c r="BJ193" s="17" t="s">
        <v>162</v>
      </c>
      <c r="BK193" s="200">
        <f>ROUND(I193*H193,2)</f>
        <v>0</v>
      </c>
      <c r="BL193" s="17" t="s">
        <v>161</v>
      </c>
      <c r="BM193" s="199" t="s">
        <v>228</v>
      </c>
    </row>
    <row r="194" spans="1:65" s="13" customFormat="1">
      <c r="B194" s="201"/>
      <c r="C194" s="202"/>
      <c r="D194" s="203" t="s">
        <v>164</v>
      </c>
      <c r="E194" s="204" t="s">
        <v>1</v>
      </c>
      <c r="F194" s="205" t="s">
        <v>221</v>
      </c>
      <c r="G194" s="202"/>
      <c r="H194" s="204" t="s">
        <v>1</v>
      </c>
      <c r="I194" s="206"/>
      <c r="J194" s="202"/>
      <c r="K194" s="202"/>
      <c r="L194" s="207"/>
      <c r="M194" s="208"/>
      <c r="N194" s="209"/>
      <c r="O194" s="209"/>
      <c r="P194" s="209"/>
      <c r="Q194" s="209"/>
      <c r="R194" s="209"/>
      <c r="S194" s="209"/>
      <c r="T194" s="210"/>
      <c r="AT194" s="211" t="s">
        <v>164</v>
      </c>
      <c r="AU194" s="211" t="s">
        <v>162</v>
      </c>
      <c r="AV194" s="13" t="s">
        <v>87</v>
      </c>
      <c r="AW194" s="13" t="s">
        <v>34</v>
      </c>
      <c r="AX194" s="13" t="s">
        <v>79</v>
      </c>
      <c r="AY194" s="211" t="s">
        <v>153</v>
      </c>
    </row>
    <row r="195" spans="1:65" s="14" customFormat="1">
      <c r="B195" s="212"/>
      <c r="C195" s="213"/>
      <c r="D195" s="203" t="s">
        <v>164</v>
      </c>
      <c r="E195" s="214" t="s">
        <v>1</v>
      </c>
      <c r="F195" s="215" t="s">
        <v>222</v>
      </c>
      <c r="G195" s="213"/>
      <c r="H195" s="216">
        <v>23.811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164</v>
      </c>
      <c r="AU195" s="222" t="s">
        <v>162</v>
      </c>
      <c r="AV195" s="14" t="s">
        <v>162</v>
      </c>
      <c r="AW195" s="14" t="s">
        <v>34</v>
      </c>
      <c r="AX195" s="14" t="s">
        <v>79</v>
      </c>
      <c r="AY195" s="222" t="s">
        <v>153</v>
      </c>
    </row>
    <row r="196" spans="1:65" s="14" customFormat="1">
      <c r="B196" s="212"/>
      <c r="C196" s="213"/>
      <c r="D196" s="203" t="s">
        <v>164</v>
      </c>
      <c r="E196" s="214" t="s">
        <v>1</v>
      </c>
      <c r="F196" s="215" t="s">
        <v>198</v>
      </c>
      <c r="G196" s="213"/>
      <c r="H196" s="216">
        <v>-1.1819999999999999</v>
      </c>
      <c r="I196" s="217"/>
      <c r="J196" s="213"/>
      <c r="K196" s="213"/>
      <c r="L196" s="218"/>
      <c r="M196" s="219"/>
      <c r="N196" s="220"/>
      <c r="O196" s="220"/>
      <c r="P196" s="220"/>
      <c r="Q196" s="220"/>
      <c r="R196" s="220"/>
      <c r="S196" s="220"/>
      <c r="T196" s="221"/>
      <c r="AT196" s="222" t="s">
        <v>164</v>
      </c>
      <c r="AU196" s="222" t="s">
        <v>162</v>
      </c>
      <c r="AV196" s="14" t="s">
        <v>162</v>
      </c>
      <c r="AW196" s="14" t="s">
        <v>34</v>
      </c>
      <c r="AX196" s="14" t="s">
        <v>79</v>
      </c>
      <c r="AY196" s="222" t="s">
        <v>153</v>
      </c>
    </row>
    <row r="197" spans="1:65" s="15" customFormat="1">
      <c r="B197" s="223"/>
      <c r="C197" s="224"/>
      <c r="D197" s="203" t="s">
        <v>164</v>
      </c>
      <c r="E197" s="225" t="s">
        <v>1</v>
      </c>
      <c r="F197" s="226" t="s">
        <v>167</v>
      </c>
      <c r="G197" s="224"/>
      <c r="H197" s="227">
        <v>22.629000000000001</v>
      </c>
      <c r="I197" s="228"/>
      <c r="J197" s="224"/>
      <c r="K197" s="224"/>
      <c r="L197" s="229"/>
      <c r="M197" s="230"/>
      <c r="N197" s="231"/>
      <c r="O197" s="231"/>
      <c r="P197" s="231"/>
      <c r="Q197" s="231"/>
      <c r="R197" s="231"/>
      <c r="S197" s="231"/>
      <c r="T197" s="232"/>
      <c r="AT197" s="233" t="s">
        <v>164</v>
      </c>
      <c r="AU197" s="233" t="s">
        <v>162</v>
      </c>
      <c r="AV197" s="15" t="s">
        <v>161</v>
      </c>
      <c r="AW197" s="15" t="s">
        <v>34</v>
      </c>
      <c r="AX197" s="15" t="s">
        <v>87</v>
      </c>
      <c r="AY197" s="233" t="s">
        <v>153</v>
      </c>
    </row>
    <row r="198" spans="1:65" s="2" customFormat="1" ht="16.5" customHeight="1">
      <c r="A198" s="34"/>
      <c r="B198" s="35"/>
      <c r="C198" s="234" t="s">
        <v>229</v>
      </c>
      <c r="D198" s="234" t="s">
        <v>180</v>
      </c>
      <c r="E198" s="235" t="s">
        <v>230</v>
      </c>
      <c r="F198" s="236" t="s">
        <v>231</v>
      </c>
      <c r="G198" s="237" t="s">
        <v>160</v>
      </c>
      <c r="H198" s="238">
        <v>24.891999999999999</v>
      </c>
      <c r="I198" s="239"/>
      <c r="J198" s="240">
        <f>ROUND(I198*H198,2)</f>
        <v>0</v>
      </c>
      <c r="K198" s="241"/>
      <c r="L198" s="242"/>
      <c r="M198" s="243" t="s">
        <v>1</v>
      </c>
      <c r="N198" s="244" t="s">
        <v>45</v>
      </c>
      <c r="O198" s="71"/>
      <c r="P198" s="197">
        <f>O198*H198</f>
        <v>0</v>
      </c>
      <c r="Q198" s="197">
        <v>1.6999999999999999E-3</v>
      </c>
      <c r="R198" s="197">
        <f>Q198*H198</f>
        <v>4.2316399999999997E-2</v>
      </c>
      <c r="S198" s="197">
        <v>0</v>
      </c>
      <c r="T198" s="198">
        <f>S198*H198</f>
        <v>0</v>
      </c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R198" s="199" t="s">
        <v>183</v>
      </c>
      <c r="AT198" s="199" t="s">
        <v>180</v>
      </c>
      <c r="AU198" s="199" t="s">
        <v>162</v>
      </c>
      <c r="AY198" s="17" t="s">
        <v>153</v>
      </c>
      <c r="BE198" s="200">
        <f>IF(N198="základní",J198,0)</f>
        <v>0</v>
      </c>
      <c r="BF198" s="200">
        <f>IF(N198="snížená",J198,0)</f>
        <v>0</v>
      </c>
      <c r="BG198" s="200">
        <f>IF(N198="zákl. přenesená",J198,0)</f>
        <v>0</v>
      </c>
      <c r="BH198" s="200">
        <f>IF(N198="sníž. přenesená",J198,0)</f>
        <v>0</v>
      </c>
      <c r="BI198" s="200">
        <f>IF(N198="nulová",J198,0)</f>
        <v>0</v>
      </c>
      <c r="BJ198" s="17" t="s">
        <v>162</v>
      </c>
      <c r="BK198" s="200">
        <f>ROUND(I198*H198,2)</f>
        <v>0</v>
      </c>
      <c r="BL198" s="17" t="s">
        <v>161</v>
      </c>
      <c r="BM198" s="199" t="s">
        <v>232</v>
      </c>
    </row>
    <row r="199" spans="1:65" s="14" customFormat="1">
      <c r="B199" s="212"/>
      <c r="C199" s="213"/>
      <c r="D199" s="203" t="s">
        <v>164</v>
      </c>
      <c r="E199" s="214" t="s">
        <v>1</v>
      </c>
      <c r="F199" s="215" t="s">
        <v>233</v>
      </c>
      <c r="G199" s="213"/>
      <c r="H199" s="216">
        <v>24.891999999999999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164</v>
      </c>
      <c r="AU199" s="222" t="s">
        <v>162</v>
      </c>
      <c r="AV199" s="14" t="s">
        <v>162</v>
      </c>
      <c r="AW199" s="14" t="s">
        <v>34</v>
      </c>
      <c r="AX199" s="14" t="s">
        <v>79</v>
      </c>
      <c r="AY199" s="222" t="s">
        <v>153</v>
      </c>
    </row>
    <row r="200" spans="1:65" s="15" customFormat="1">
      <c r="B200" s="223"/>
      <c r="C200" s="224"/>
      <c r="D200" s="203" t="s">
        <v>164</v>
      </c>
      <c r="E200" s="225" t="s">
        <v>1</v>
      </c>
      <c r="F200" s="226" t="s">
        <v>167</v>
      </c>
      <c r="G200" s="224"/>
      <c r="H200" s="227">
        <v>24.891999999999999</v>
      </c>
      <c r="I200" s="228"/>
      <c r="J200" s="224"/>
      <c r="K200" s="224"/>
      <c r="L200" s="229"/>
      <c r="M200" s="230"/>
      <c r="N200" s="231"/>
      <c r="O200" s="231"/>
      <c r="P200" s="231"/>
      <c r="Q200" s="231"/>
      <c r="R200" s="231"/>
      <c r="S200" s="231"/>
      <c r="T200" s="232"/>
      <c r="AT200" s="233" t="s">
        <v>164</v>
      </c>
      <c r="AU200" s="233" t="s">
        <v>162</v>
      </c>
      <c r="AV200" s="15" t="s">
        <v>161</v>
      </c>
      <c r="AW200" s="15" t="s">
        <v>34</v>
      </c>
      <c r="AX200" s="15" t="s">
        <v>87</v>
      </c>
      <c r="AY200" s="233" t="s">
        <v>153</v>
      </c>
    </row>
    <row r="201" spans="1:65" s="2" customFormat="1" ht="21.75" customHeight="1">
      <c r="A201" s="34"/>
      <c r="B201" s="35"/>
      <c r="C201" s="187" t="s">
        <v>234</v>
      </c>
      <c r="D201" s="187" t="s">
        <v>157</v>
      </c>
      <c r="E201" s="188" t="s">
        <v>235</v>
      </c>
      <c r="F201" s="189" t="s">
        <v>236</v>
      </c>
      <c r="G201" s="190" t="s">
        <v>237</v>
      </c>
      <c r="H201" s="191">
        <v>10.029999999999999</v>
      </c>
      <c r="I201" s="192"/>
      <c r="J201" s="193">
        <f>ROUND(I201*H201,2)</f>
        <v>0</v>
      </c>
      <c r="K201" s="194"/>
      <c r="L201" s="39"/>
      <c r="M201" s="195" t="s">
        <v>1</v>
      </c>
      <c r="N201" s="196" t="s">
        <v>45</v>
      </c>
      <c r="O201" s="71"/>
      <c r="P201" s="197">
        <f>O201*H201</f>
        <v>0</v>
      </c>
      <c r="Q201" s="197">
        <v>3.0000000000000001E-5</v>
      </c>
      <c r="R201" s="197">
        <f>Q201*H201</f>
        <v>3.009E-4</v>
      </c>
      <c r="S201" s="197">
        <v>0</v>
      </c>
      <c r="T201" s="19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161</v>
      </c>
      <c r="AT201" s="199" t="s">
        <v>157</v>
      </c>
      <c r="AU201" s="199" t="s">
        <v>162</v>
      </c>
      <c r="AY201" s="17" t="s">
        <v>153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7" t="s">
        <v>162</v>
      </c>
      <c r="BK201" s="200">
        <f>ROUND(I201*H201,2)</f>
        <v>0</v>
      </c>
      <c r="BL201" s="17" t="s">
        <v>161</v>
      </c>
      <c r="BM201" s="199" t="s">
        <v>238</v>
      </c>
    </row>
    <row r="202" spans="1:65" s="13" customFormat="1">
      <c r="B202" s="201"/>
      <c r="C202" s="202"/>
      <c r="D202" s="203" t="s">
        <v>164</v>
      </c>
      <c r="E202" s="204" t="s">
        <v>1</v>
      </c>
      <c r="F202" s="205" t="s">
        <v>221</v>
      </c>
      <c r="G202" s="202"/>
      <c r="H202" s="204" t="s">
        <v>1</v>
      </c>
      <c r="I202" s="206"/>
      <c r="J202" s="202"/>
      <c r="K202" s="202"/>
      <c r="L202" s="207"/>
      <c r="M202" s="208"/>
      <c r="N202" s="209"/>
      <c r="O202" s="209"/>
      <c r="P202" s="209"/>
      <c r="Q202" s="209"/>
      <c r="R202" s="209"/>
      <c r="S202" s="209"/>
      <c r="T202" s="210"/>
      <c r="AT202" s="211" t="s">
        <v>164</v>
      </c>
      <c r="AU202" s="211" t="s">
        <v>162</v>
      </c>
      <c r="AV202" s="13" t="s">
        <v>87</v>
      </c>
      <c r="AW202" s="13" t="s">
        <v>34</v>
      </c>
      <c r="AX202" s="13" t="s">
        <v>79</v>
      </c>
      <c r="AY202" s="211" t="s">
        <v>153</v>
      </c>
    </row>
    <row r="203" spans="1:65" s="14" customFormat="1">
      <c r="B203" s="212"/>
      <c r="C203" s="213"/>
      <c r="D203" s="203" t="s">
        <v>164</v>
      </c>
      <c r="E203" s="214" t="s">
        <v>1</v>
      </c>
      <c r="F203" s="215" t="s">
        <v>239</v>
      </c>
      <c r="G203" s="213"/>
      <c r="H203" s="216">
        <v>10.63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164</v>
      </c>
      <c r="AU203" s="222" t="s">
        <v>162</v>
      </c>
      <c r="AV203" s="14" t="s">
        <v>162</v>
      </c>
      <c r="AW203" s="14" t="s">
        <v>34</v>
      </c>
      <c r="AX203" s="14" t="s">
        <v>79</v>
      </c>
      <c r="AY203" s="222" t="s">
        <v>153</v>
      </c>
    </row>
    <row r="204" spans="1:65" s="14" customFormat="1">
      <c r="B204" s="212"/>
      <c r="C204" s="213"/>
      <c r="D204" s="203" t="s">
        <v>164</v>
      </c>
      <c r="E204" s="214" t="s">
        <v>1</v>
      </c>
      <c r="F204" s="215" t="s">
        <v>240</v>
      </c>
      <c r="G204" s="213"/>
      <c r="H204" s="216">
        <v>-0.6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164</v>
      </c>
      <c r="AU204" s="222" t="s">
        <v>162</v>
      </c>
      <c r="AV204" s="14" t="s">
        <v>162</v>
      </c>
      <c r="AW204" s="14" t="s">
        <v>34</v>
      </c>
      <c r="AX204" s="14" t="s">
        <v>79</v>
      </c>
      <c r="AY204" s="222" t="s">
        <v>153</v>
      </c>
    </row>
    <row r="205" spans="1:65" s="15" customFormat="1">
      <c r="B205" s="223"/>
      <c r="C205" s="224"/>
      <c r="D205" s="203" t="s">
        <v>164</v>
      </c>
      <c r="E205" s="225" t="s">
        <v>1</v>
      </c>
      <c r="F205" s="226" t="s">
        <v>167</v>
      </c>
      <c r="G205" s="224"/>
      <c r="H205" s="227">
        <v>10.030000000000001</v>
      </c>
      <c r="I205" s="228"/>
      <c r="J205" s="224"/>
      <c r="K205" s="224"/>
      <c r="L205" s="229"/>
      <c r="M205" s="230"/>
      <c r="N205" s="231"/>
      <c r="O205" s="231"/>
      <c r="P205" s="231"/>
      <c r="Q205" s="231"/>
      <c r="R205" s="231"/>
      <c r="S205" s="231"/>
      <c r="T205" s="232"/>
      <c r="AT205" s="233" t="s">
        <v>164</v>
      </c>
      <c r="AU205" s="233" t="s">
        <v>162</v>
      </c>
      <c r="AV205" s="15" t="s">
        <v>161</v>
      </c>
      <c r="AW205" s="15" t="s">
        <v>34</v>
      </c>
      <c r="AX205" s="15" t="s">
        <v>87</v>
      </c>
      <c r="AY205" s="233" t="s">
        <v>153</v>
      </c>
    </row>
    <row r="206" spans="1:65" s="2" customFormat="1" ht="21.75" customHeight="1">
      <c r="A206" s="34"/>
      <c r="B206" s="35"/>
      <c r="C206" s="234" t="s">
        <v>241</v>
      </c>
      <c r="D206" s="234" t="s">
        <v>180</v>
      </c>
      <c r="E206" s="235" t="s">
        <v>242</v>
      </c>
      <c r="F206" s="236" t="s">
        <v>243</v>
      </c>
      <c r="G206" s="237" t="s">
        <v>237</v>
      </c>
      <c r="H206" s="238">
        <v>11.032999999999999</v>
      </c>
      <c r="I206" s="239"/>
      <c r="J206" s="240">
        <f>ROUND(I206*H206,2)</f>
        <v>0</v>
      </c>
      <c r="K206" s="241"/>
      <c r="L206" s="242"/>
      <c r="M206" s="243" t="s">
        <v>1</v>
      </c>
      <c r="N206" s="244" t="s">
        <v>45</v>
      </c>
      <c r="O206" s="71"/>
      <c r="P206" s="197">
        <f>O206*H206</f>
        <v>0</v>
      </c>
      <c r="Q206" s="197">
        <v>3.6000000000000002E-4</v>
      </c>
      <c r="R206" s="197">
        <f>Q206*H206</f>
        <v>3.9718799999999997E-3</v>
      </c>
      <c r="S206" s="197">
        <v>0</v>
      </c>
      <c r="T206" s="19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183</v>
      </c>
      <c r="AT206" s="199" t="s">
        <v>180</v>
      </c>
      <c r="AU206" s="199" t="s">
        <v>162</v>
      </c>
      <c r="AY206" s="17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7" t="s">
        <v>162</v>
      </c>
      <c r="BK206" s="200">
        <f>ROUND(I206*H206,2)</f>
        <v>0</v>
      </c>
      <c r="BL206" s="17" t="s">
        <v>161</v>
      </c>
      <c r="BM206" s="199" t="s">
        <v>244</v>
      </c>
    </row>
    <row r="207" spans="1:65" s="14" customFormat="1">
      <c r="B207" s="212"/>
      <c r="C207" s="213"/>
      <c r="D207" s="203" t="s">
        <v>164</v>
      </c>
      <c r="E207" s="214" t="s">
        <v>1</v>
      </c>
      <c r="F207" s="215" t="s">
        <v>245</v>
      </c>
      <c r="G207" s="213"/>
      <c r="H207" s="216">
        <v>11.032999999999999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164</v>
      </c>
      <c r="AU207" s="222" t="s">
        <v>162</v>
      </c>
      <c r="AV207" s="14" t="s">
        <v>162</v>
      </c>
      <c r="AW207" s="14" t="s">
        <v>34</v>
      </c>
      <c r="AX207" s="14" t="s">
        <v>79</v>
      </c>
      <c r="AY207" s="222" t="s">
        <v>153</v>
      </c>
    </row>
    <row r="208" spans="1:65" s="15" customFormat="1">
      <c r="B208" s="223"/>
      <c r="C208" s="224"/>
      <c r="D208" s="203" t="s">
        <v>164</v>
      </c>
      <c r="E208" s="225" t="s">
        <v>1</v>
      </c>
      <c r="F208" s="226" t="s">
        <v>167</v>
      </c>
      <c r="G208" s="224"/>
      <c r="H208" s="227">
        <v>11.032999999999999</v>
      </c>
      <c r="I208" s="228"/>
      <c r="J208" s="224"/>
      <c r="K208" s="224"/>
      <c r="L208" s="229"/>
      <c r="M208" s="230"/>
      <c r="N208" s="231"/>
      <c r="O208" s="231"/>
      <c r="P208" s="231"/>
      <c r="Q208" s="231"/>
      <c r="R208" s="231"/>
      <c r="S208" s="231"/>
      <c r="T208" s="232"/>
      <c r="AT208" s="233" t="s">
        <v>164</v>
      </c>
      <c r="AU208" s="233" t="s">
        <v>162</v>
      </c>
      <c r="AV208" s="15" t="s">
        <v>161</v>
      </c>
      <c r="AW208" s="15" t="s">
        <v>34</v>
      </c>
      <c r="AX208" s="15" t="s">
        <v>87</v>
      </c>
      <c r="AY208" s="233" t="s">
        <v>153</v>
      </c>
    </row>
    <row r="209" spans="1:65" s="2" customFormat="1" ht="21.75" customHeight="1">
      <c r="A209" s="34"/>
      <c r="B209" s="35"/>
      <c r="C209" s="234" t="s">
        <v>246</v>
      </c>
      <c r="D209" s="234" t="s">
        <v>180</v>
      </c>
      <c r="E209" s="235" t="s">
        <v>247</v>
      </c>
      <c r="F209" s="236" t="s">
        <v>248</v>
      </c>
      <c r="G209" s="237" t="s">
        <v>249</v>
      </c>
      <c r="H209" s="238">
        <v>5</v>
      </c>
      <c r="I209" s="239"/>
      <c r="J209" s="240">
        <f>ROUND(I209*H209,2)</f>
        <v>0</v>
      </c>
      <c r="K209" s="241"/>
      <c r="L209" s="242"/>
      <c r="M209" s="243" t="s">
        <v>1</v>
      </c>
      <c r="N209" s="244" t="s">
        <v>45</v>
      </c>
      <c r="O209" s="71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183</v>
      </c>
      <c r="AT209" s="199" t="s">
        <v>180</v>
      </c>
      <c r="AU209" s="199" t="s">
        <v>162</v>
      </c>
      <c r="AY209" s="17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7" t="s">
        <v>162</v>
      </c>
      <c r="BK209" s="200">
        <f>ROUND(I209*H209,2)</f>
        <v>0</v>
      </c>
      <c r="BL209" s="17" t="s">
        <v>161</v>
      </c>
      <c r="BM209" s="199" t="s">
        <v>250</v>
      </c>
    </row>
    <row r="210" spans="1:65" s="2" customFormat="1" ht="16.5" customHeight="1">
      <c r="A210" s="34"/>
      <c r="B210" s="35"/>
      <c r="C210" s="234" t="s">
        <v>8</v>
      </c>
      <c r="D210" s="234" t="s">
        <v>180</v>
      </c>
      <c r="E210" s="235" t="s">
        <v>251</v>
      </c>
      <c r="F210" s="236" t="s">
        <v>252</v>
      </c>
      <c r="G210" s="237" t="s">
        <v>249</v>
      </c>
      <c r="H210" s="238">
        <v>5</v>
      </c>
      <c r="I210" s="239"/>
      <c r="J210" s="240">
        <f>ROUND(I210*H210,2)</f>
        <v>0</v>
      </c>
      <c r="K210" s="241"/>
      <c r="L210" s="242"/>
      <c r="M210" s="243" t="s">
        <v>1</v>
      </c>
      <c r="N210" s="244" t="s">
        <v>45</v>
      </c>
      <c r="O210" s="71"/>
      <c r="P210" s="197">
        <f>O210*H210</f>
        <v>0</v>
      </c>
      <c r="Q210" s="197">
        <v>1.0000000000000001E-5</v>
      </c>
      <c r="R210" s="197">
        <f>Q210*H210</f>
        <v>5.0000000000000002E-5</v>
      </c>
      <c r="S210" s="197">
        <v>0</v>
      </c>
      <c r="T210" s="19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183</v>
      </c>
      <c r="AT210" s="199" t="s">
        <v>180</v>
      </c>
      <c r="AU210" s="199" t="s">
        <v>162</v>
      </c>
      <c r="AY210" s="17" t="s">
        <v>153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7" t="s">
        <v>162</v>
      </c>
      <c r="BK210" s="200">
        <f>ROUND(I210*H210,2)</f>
        <v>0</v>
      </c>
      <c r="BL210" s="17" t="s">
        <v>161</v>
      </c>
      <c r="BM210" s="199" t="s">
        <v>253</v>
      </c>
    </row>
    <row r="211" spans="1:65" s="2" customFormat="1" ht="16.5" customHeight="1">
      <c r="A211" s="34"/>
      <c r="B211" s="35"/>
      <c r="C211" s="187" t="s">
        <v>254</v>
      </c>
      <c r="D211" s="187" t="s">
        <v>157</v>
      </c>
      <c r="E211" s="188" t="s">
        <v>255</v>
      </c>
      <c r="F211" s="189" t="s">
        <v>256</v>
      </c>
      <c r="G211" s="190" t="s">
        <v>237</v>
      </c>
      <c r="H211" s="191">
        <v>15.02</v>
      </c>
      <c r="I211" s="192"/>
      <c r="J211" s="193">
        <f>ROUND(I211*H211,2)</f>
        <v>0</v>
      </c>
      <c r="K211" s="194"/>
      <c r="L211" s="39"/>
      <c r="M211" s="195" t="s">
        <v>1</v>
      </c>
      <c r="N211" s="196" t="s">
        <v>45</v>
      </c>
      <c r="O211" s="71"/>
      <c r="P211" s="197">
        <f>O211*H211</f>
        <v>0</v>
      </c>
      <c r="Q211" s="197">
        <v>0</v>
      </c>
      <c r="R211" s="197">
        <f>Q211*H211</f>
        <v>0</v>
      </c>
      <c r="S211" s="197">
        <v>0</v>
      </c>
      <c r="T211" s="198">
        <f>S211*H211</f>
        <v>0</v>
      </c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R211" s="199" t="s">
        <v>161</v>
      </c>
      <c r="AT211" s="199" t="s">
        <v>157</v>
      </c>
      <c r="AU211" s="199" t="s">
        <v>162</v>
      </c>
      <c r="AY211" s="17" t="s">
        <v>153</v>
      </c>
      <c r="BE211" s="200">
        <f>IF(N211="základní",J211,0)</f>
        <v>0</v>
      </c>
      <c r="BF211" s="200">
        <f>IF(N211="snížená",J211,0)</f>
        <v>0</v>
      </c>
      <c r="BG211" s="200">
        <f>IF(N211="zákl. přenesená",J211,0)</f>
        <v>0</v>
      </c>
      <c r="BH211" s="200">
        <f>IF(N211="sníž. přenesená",J211,0)</f>
        <v>0</v>
      </c>
      <c r="BI211" s="200">
        <f>IF(N211="nulová",J211,0)</f>
        <v>0</v>
      </c>
      <c r="BJ211" s="17" t="s">
        <v>162</v>
      </c>
      <c r="BK211" s="200">
        <f>ROUND(I211*H211,2)</f>
        <v>0</v>
      </c>
      <c r="BL211" s="17" t="s">
        <v>161</v>
      </c>
      <c r="BM211" s="199" t="s">
        <v>257</v>
      </c>
    </row>
    <row r="212" spans="1:65" s="14" customFormat="1">
      <c r="B212" s="212"/>
      <c r="C212" s="213"/>
      <c r="D212" s="203" t="s">
        <v>164</v>
      </c>
      <c r="E212" s="214" t="s">
        <v>1</v>
      </c>
      <c r="F212" s="215" t="s">
        <v>258</v>
      </c>
      <c r="G212" s="213"/>
      <c r="H212" s="216">
        <v>10.220000000000001</v>
      </c>
      <c r="I212" s="217"/>
      <c r="J212" s="213"/>
      <c r="K212" s="213"/>
      <c r="L212" s="218"/>
      <c r="M212" s="219"/>
      <c r="N212" s="220"/>
      <c r="O212" s="220"/>
      <c r="P212" s="220"/>
      <c r="Q212" s="220"/>
      <c r="R212" s="220"/>
      <c r="S212" s="220"/>
      <c r="T212" s="221"/>
      <c r="AT212" s="222" t="s">
        <v>164</v>
      </c>
      <c r="AU212" s="222" t="s">
        <v>162</v>
      </c>
      <c r="AV212" s="14" t="s">
        <v>162</v>
      </c>
      <c r="AW212" s="14" t="s">
        <v>34</v>
      </c>
      <c r="AX212" s="14" t="s">
        <v>79</v>
      </c>
      <c r="AY212" s="222" t="s">
        <v>153</v>
      </c>
    </row>
    <row r="213" spans="1:65" s="14" customFormat="1">
      <c r="B213" s="212"/>
      <c r="C213" s="213"/>
      <c r="D213" s="203" t="s">
        <v>164</v>
      </c>
      <c r="E213" s="214" t="s">
        <v>1</v>
      </c>
      <c r="F213" s="215" t="s">
        <v>259</v>
      </c>
      <c r="G213" s="213"/>
      <c r="H213" s="216">
        <v>4.8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164</v>
      </c>
      <c r="AU213" s="222" t="s">
        <v>162</v>
      </c>
      <c r="AV213" s="14" t="s">
        <v>162</v>
      </c>
      <c r="AW213" s="14" t="s">
        <v>34</v>
      </c>
      <c r="AX213" s="14" t="s">
        <v>79</v>
      </c>
      <c r="AY213" s="222" t="s">
        <v>153</v>
      </c>
    </row>
    <row r="214" spans="1:65" s="15" customFormat="1">
      <c r="B214" s="223"/>
      <c r="C214" s="224"/>
      <c r="D214" s="203" t="s">
        <v>164</v>
      </c>
      <c r="E214" s="225" t="s">
        <v>1</v>
      </c>
      <c r="F214" s="226" t="s">
        <v>167</v>
      </c>
      <c r="G214" s="224"/>
      <c r="H214" s="227">
        <v>15.02</v>
      </c>
      <c r="I214" s="228"/>
      <c r="J214" s="224"/>
      <c r="K214" s="224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164</v>
      </c>
      <c r="AU214" s="233" t="s">
        <v>162</v>
      </c>
      <c r="AV214" s="15" t="s">
        <v>161</v>
      </c>
      <c r="AW214" s="15" t="s">
        <v>34</v>
      </c>
      <c r="AX214" s="15" t="s">
        <v>87</v>
      </c>
      <c r="AY214" s="233" t="s">
        <v>153</v>
      </c>
    </row>
    <row r="215" spans="1:65" s="2" customFormat="1" ht="21.75" customHeight="1">
      <c r="A215" s="34"/>
      <c r="B215" s="35"/>
      <c r="C215" s="234" t="s">
        <v>260</v>
      </c>
      <c r="D215" s="234" t="s">
        <v>180</v>
      </c>
      <c r="E215" s="235" t="s">
        <v>261</v>
      </c>
      <c r="F215" s="236" t="s">
        <v>262</v>
      </c>
      <c r="G215" s="237" t="s">
        <v>237</v>
      </c>
      <c r="H215" s="238">
        <v>16.521999999999998</v>
      </c>
      <c r="I215" s="239"/>
      <c r="J215" s="240">
        <f>ROUND(I215*H215,2)</f>
        <v>0</v>
      </c>
      <c r="K215" s="241"/>
      <c r="L215" s="242"/>
      <c r="M215" s="243" t="s">
        <v>1</v>
      </c>
      <c r="N215" s="244" t="s">
        <v>45</v>
      </c>
      <c r="O215" s="71"/>
      <c r="P215" s="197">
        <f>O215*H215</f>
        <v>0</v>
      </c>
      <c r="Q215" s="197">
        <v>1.2E-4</v>
      </c>
      <c r="R215" s="197">
        <f>Q215*H215</f>
        <v>1.9826399999999999E-3</v>
      </c>
      <c r="S215" s="197">
        <v>0</v>
      </c>
      <c r="T215" s="19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183</v>
      </c>
      <c r="AT215" s="199" t="s">
        <v>180</v>
      </c>
      <c r="AU215" s="199" t="s">
        <v>162</v>
      </c>
      <c r="AY215" s="17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7" t="s">
        <v>162</v>
      </c>
      <c r="BK215" s="200">
        <f>ROUND(I215*H215,2)</f>
        <v>0</v>
      </c>
      <c r="BL215" s="17" t="s">
        <v>161</v>
      </c>
      <c r="BM215" s="199" t="s">
        <v>263</v>
      </c>
    </row>
    <row r="216" spans="1:65" s="14" customFormat="1">
      <c r="B216" s="212"/>
      <c r="C216" s="213"/>
      <c r="D216" s="203" t="s">
        <v>164</v>
      </c>
      <c r="E216" s="214" t="s">
        <v>1</v>
      </c>
      <c r="F216" s="215" t="s">
        <v>264</v>
      </c>
      <c r="G216" s="213"/>
      <c r="H216" s="216">
        <v>16.521999999999998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164</v>
      </c>
      <c r="AU216" s="222" t="s">
        <v>162</v>
      </c>
      <c r="AV216" s="14" t="s">
        <v>162</v>
      </c>
      <c r="AW216" s="14" t="s">
        <v>34</v>
      </c>
      <c r="AX216" s="14" t="s">
        <v>79</v>
      </c>
      <c r="AY216" s="222" t="s">
        <v>153</v>
      </c>
    </row>
    <row r="217" spans="1:65" s="15" customFormat="1">
      <c r="B217" s="223"/>
      <c r="C217" s="224"/>
      <c r="D217" s="203" t="s">
        <v>164</v>
      </c>
      <c r="E217" s="225" t="s">
        <v>1</v>
      </c>
      <c r="F217" s="226" t="s">
        <v>167</v>
      </c>
      <c r="G217" s="224"/>
      <c r="H217" s="227">
        <v>16.521999999999998</v>
      </c>
      <c r="I217" s="228"/>
      <c r="J217" s="224"/>
      <c r="K217" s="224"/>
      <c r="L217" s="229"/>
      <c r="M217" s="230"/>
      <c r="N217" s="231"/>
      <c r="O217" s="231"/>
      <c r="P217" s="231"/>
      <c r="Q217" s="231"/>
      <c r="R217" s="231"/>
      <c r="S217" s="231"/>
      <c r="T217" s="232"/>
      <c r="AT217" s="233" t="s">
        <v>164</v>
      </c>
      <c r="AU217" s="233" t="s">
        <v>162</v>
      </c>
      <c r="AV217" s="15" t="s">
        <v>161</v>
      </c>
      <c r="AW217" s="15" t="s">
        <v>34</v>
      </c>
      <c r="AX217" s="15" t="s">
        <v>87</v>
      </c>
      <c r="AY217" s="233" t="s">
        <v>153</v>
      </c>
    </row>
    <row r="218" spans="1:65" s="2" customFormat="1" ht="21.75" customHeight="1">
      <c r="A218" s="34"/>
      <c r="B218" s="35"/>
      <c r="C218" s="187" t="s">
        <v>265</v>
      </c>
      <c r="D218" s="187" t="s">
        <v>157</v>
      </c>
      <c r="E218" s="188" t="s">
        <v>266</v>
      </c>
      <c r="F218" s="189" t="s">
        <v>267</v>
      </c>
      <c r="G218" s="190" t="s">
        <v>160</v>
      </c>
      <c r="H218" s="191">
        <v>25.228999999999999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45</v>
      </c>
      <c r="O218" s="71"/>
      <c r="P218" s="197">
        <f>O218*H218</f>
        <v>0</v>
      </c>
      <c r="Q218" s="197">
        <v>2.6800000000000001E-3</v>
      </c>
      <c r="R218" s="197">
        <f>Q218*H218</f>
        <v>6.7613720000000002E-2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161</v>
      </c>
      <c r="AT218" s="199" t="s">
        <v>157</v>
      </c>
      <c r="AU218" s="199" t="s">
        <v>162</v>
      </c>
      <c r="AY218" s="17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162</v>
      </c>
      <c r="BK218" s="200">
        <f>ROUND(I218*H218,2)</f>
        <v>0</v>
      </c>
      <c r="BL218" s="17" t="s">
        <v>161</v>
      </c>
      <c r="BM218" s="199" t="s">
        <v>268</v>
      </c>
    </row>
    <row r="219" spans="1:65" s="13" customFormat="1">
      <c r="B219" s="201"/>
      <c r="C219" s="202"/>
      <c r="D219" s="203" t="s">
        <v>164</v>
      </c>
      <c r="E219" s="204" t="s">
        <v>1</v>
      </c>
      <c r="F219" s="205" t="s">
        <v>221</v>
      </c>
      <c r="G219" s="202"/>
      <c r="H219" s="204" t="s">
        <v>1</v>
      </c>
      <c r="I219" s="206"/>
      <c r="J219" s="202"/>
      <c r="K219" s="202"/>
      <c r="L219" s="207"/>
      <c r="M219" s="208"/>
      <c r="N219" s="209"/>
      <c r="O219" s="209"/>
      <c r="P219" s="209"/>
      <c r="Q219" s="209"/>
      <c r="R219" s="209"/>
      <c r="S219" s="209"/>
      <c r="T219" s="210"/>
      <c r="AT219" s="211" t="s">
        <v>164</v>
      </c>
      <c r="AU219" s="211" t="s">
        <v>162</v>
      </c>
      <c r="AV219" s="13" t="s">
        <v>87</v>
      </c>
      <c r="AW219" s="13" t="s">
        <v>34</v>
      </c>
      <c r="AX219" s="13" t="s">
        <v>79</v>
      </c>
      <c r="AY219" s="211" t="s">
        <v>153</v>
      </c>
    </row>
    <row r="220" spans="1:65" s="14" customFormat="1">
      <c r="B220" s="212"/>
      <c r="C220" s="213"/>
      <c r="D220" s="203" t="s">
        <v>164</v>
      </c>
      <c r="E220" s="214" t="s">
        <v>1</v>
      </c>
      <c r="F220" s="215" t="s">
        <v>222</v>
      </c>
      <c r="G220" s="213"/>
      <c r="H220" s="216">
        <v>23.811</v>
      </c>
      <c r="I220" s="217"/>
      <c r="J220" s="213"/>
      <c r="K220" s="213"/>
      <c r="L220" s="218"/>
      <c r="M220" s="219"/>
      <c r="N220" s="220"/>
      <c r="O220" s="220"/>
      <c r="P220" s="220"/>
      <c r="Q220" s="220"/>
      <c r="R220" s="220"/>
      <c r="S220" s="220"/>
      <c r="T220" s="221"/>
      <c r="AT220" s="222" t="s">
        <v>164</v>
      </c>
      <c r="AU220" s="222" t="s">
        <v>162</v>
      </c>
      <c r="AV220" s="14" t="s">
        <v>162</v>
      </c>
      <c r="AW220" s="14" t="s">
        <v>34</v>
      </c>
      <c r="AX220" s="14" t="s">
        <v>79</v>
      </c>
      <c r="AY220" s="222" t="s">
        <v>153</v>
      </c>
    </row>
    <row r="221" spans="1:65" s="14" customFormat="1">
      <c r="B221" s="212"/>
      <c r="C221" s="213"/>
      <c r="D221" s="203" t="s">
        <v>164</v>
      </c>
      <c r="E221" s="214" t="s">
        <v>1</v>
      </c>
      <c r="F221" s="215" t="s">
        <v>198</v>
      </c>
      <c r="G221" s="213"/>
      <c r="H221" s="216">
        <v>-1.1819999999999999</v>
      </c>
      <c r="I221" s="217"/>
      <c r="J221" s="213"/>
      <c r="K221" s="213"/>
      <c r="L221" s="218"/>
      <c r="M221" s="219"/>
      <c r="N221" s="220"/>
      <c r="O221" s="220"/>
      <c r="P221" s="220"/>
      <c r="Q221" s="220"/>
      <c r="R221" s="220"/>
      <c r="S221" s="220"/>
      <c r="T221" s="221"/>
      <c r="AT221" s="222" t="s">
        <v>164</v>
      </c>
      <c r="AU221" s="222" t="s">
        <v>162</v>
      </c>
      <c r="AV221" s="14" t="s">
        <v>162</v>
      </c>
      <c r="AW221" s="14" t="s">
        <v>34</v>
      </c>
      <c r="AX221" s="14" t="s">
        <v>79</v>
      </c>
      <c r="AY221" s="222" t="s">
        <v>153</v>
      </c>
    </row>
    <row r="222" spans="1:65" s="13" customFormat="1">
      <c r="B222" s="201"/>
      <c r="C222" s="202"/>
      <c r="D222" s="203" t="s">
        <v>164</v>
      </c>
      <c r="E222" s="204" t="s">
        <v>1</v>
      </c>
      <c r="F222" s="205" t="s">
        <v>223</v>
      </c>
      <c r="G222" s="202"/>
      <c r="H222" s="204" t="s">
        <v>1</v>
      </c>
      <c r="I222" s="206"/>
      <c r="J222" s="202"/>
      <c r="K222" s="202"/>
      <c r="L222" s="207"/>
      <c r="M222" s="208"/>
      <c r="N222" s="209"/>
      <c r="O222" s="209"/>
      <c r="P222" s="209"/>
      <c r="Q222" s="209"/>
      <c r="R222" s="209"/>
      <c r="S222" s="209"/>
      <c r="T222" s="210"/>
      <c r="AT222" s="211" t="s">
        <v>164</v>
      </c>
      <c r="AU222" s="211" t="s">
        <v>162</v>
      </c>
      <c r="AV222" s="13" t="s">
        <v>87</v>
      </c>
      <c r="AW222" s="13" t="s">
        <v>34</v>
      </c>
      <c r="AX222" s="13" t="s">
        <v>79</v>
      </c>
      <c r="AY222" s="211" t="s">
        <v>153</v>
      </c>
    </row>
    <row r="223" spans="1:65" s="14" customFormat="1">
      <c r="B223" s="212"/>
      <c r="C223" s="213"/>
      <c r="D223" s="203" t="s">
        <v>164</v>
      </c>
      <c r="E223" s="214" t="s">
        <v>1</v>
      </c>
      <c r="F223" s="215" t="s">
        <v>224</v>
      </c>
      <c r="G223" s="213"/>
      <c r="H223" s="216">
        <v>2.6</v>
      </c>
      <c r="I223" s="217"/>
      <c r="J223" s="213"/>
      <c r="K223" s="213"/>
      <c r="L223" s="218"/>
      <c r="M223" s="219"/>
      <c r="N223" s="220"/>
      <c r="O223" s="220"/>
      <c r="P223" s="220"/>
      <c r="Q223" s="220"/>
      <c r="R223" s="220"/>
      <c r="S223" s="220"/>
      <c r="T223" s="221"/>
      <c r="AT223" s="222" t="s">
        <v>164</v>
      </c>
      <c r="AU223" s="222" t="s">
        <v>162</v>
      </c>
      <c r="AV223" s="14" t="s">
        <v>162</v>
      </c>
      <c r="AW223" s="14" t="s">
        <v>34</v>
      </c>
      <c r="AX223" s="14" t="s">
        <v>79</v>
      </c>
      <c r="AY223" s="222" t="s">
        <v>153</v>
      </c>
    </row>
    <row r="224" spans="1:65" s="15" customFormat="1">
      <c r="B224" s="223"/>
      <c r="C224" s="224"/>
      <c r="D224" s="203" t="s">
        <v>164</v>
      </c>
      <c r="E224" s="225" t="s">
        <v>1</v>
      </c>
      <c r="F224" s="226" t="s">
        <v>167</v>
      </c>
      <c r="G224" s="224"/>
      <c r="H224" s="227">
        <v>25.229000000000003</v>
      </c>
      <c r="I224" s="228"/>
      <c r="J224" s="224"/>
      <c r="K224" s="224"/>
      <c r="L224" s="229"/>
      <c r="M224" s="230"/>
      <c r="N224" s="231"/>
      <c r="O224" s="231"/>
      <c r="P224" s="231"/>
      <c r="Q224" s="231"/>
      <c r="R224" s="231"/>
      <c r="S224" s="231"/>
      <c r="T224" s="232"/>
      <c r="AT224" s="233" t="s">
        <v>164</v>
      </c>
      <c r="AU224" s="233" t="s">
        <v>162</v>
      </c>
      <c r="AV224" s="15" t="s">
        <v>161</v>
      </c>
      <c r="AW224" s="15" t="s">
        <v>34</v>
      </c>
      <c r="AX224" s="15" t="s">
        <v>87</v>
      </c>
      <c r="AY224" s="233" t="s">
        <v>153</v>
      </c>
    </row>
    <row r="225" spans="1:65" s="2" customFormat="1" ht="21.75" customHeight="1">
      <c r="A225" s="34"/>
      <c r="B225" s="35"/>
      <c r="C225" s="187" t="s">
        <v>269</v>
      </c>
      <c r="D225" s="187" t="s">
        <v>157</v>
      </c>
      <c r="E225" s="188" t="s">
        <v>270</v>
      </c>
      <c r="F225" s="189" t="s">
        <v>271</v>
      </c>
      <c r="G225" s="190" t="s">
        <v>249</v>
      </c>
      <c r="H225" s="191">
        <v>1</v>
      </c>
      <c r="I225" s="192"/>
      <c r="J225" s="193">
        <f>ROUND(I225*H225,2)</f>
        <v>0</v>
      </c>
      <c r="K225" s="194"/>
      <c r="L225" s="39"/>
      <c r="M225" s="195" t="s">
        <v>1</v>
      </c>
      <c r="N225" s="196" t="s">
        <v>45</v>
      </c>
      <c r="O225" s="71"/>
      <c r="P225" s="197">
        <f>O225*H225</f>
        <v>0</v>
      </c>
      <c r="Q225" s="197">
        <v>4.684E-2</v>
      </c>
      <c r="R225" s="197">
        <f>Q225*H225</f>
        <v>4.684E-2</v>
      </c>
      <c r="S225" s="197">
        <v>0</v>
      </c>
      <c r="T225" s="198">
        <f>S225*H225</f>
        <v>0</v>
      </c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R225" s="199" t="s">
        <v>161</v>
      </c>
      <c r="AT225" s="199" t="s">
        <v>157</v>
      </c>
      <c r="AU225" s="199" t="s">
        <v>162</v>
      </c>
      <c r="AY225" s="17" t="s">
        <v>153</v>
      </c>
      <c r="BE225" s="200">
        <f>IF(N225="základní",J225,0)</f>
        <v>0</v>
      </c>
      <c r="BF225" s="200">
        <f>IF(N225="snížená",J225,0)</f>
        <v>0</v>
      </c>
      <c r="BG225" s="200">
        <f>IF(N225="zákl. přenesená",J225,0)</f>
        <v>0</v>
      </c>
      <c r="BH225" s="200">
        <f>IF(N225="sníž. přenesená",J225,0)</f>
        <v>0</v>
      </c>
      <c r="BI225" s="200">
        <f>IF(N225="nulová",J225,0)</f>
        <v>0</v>
      </c>
      <c r="BJ225" s="17" t="s">
        <v>162</v>
      </c>
      <c r="BK225" s="200">
        <f>ROUND(I225*H225,2)</f>
        <v>0</v>
      </c>
      <c r="BL225" s="17" t="s">
        <v>161</v>
      </c>
      <c r="BM225" s="199" t="s">
        <v>272</v>
      </c>
    </row>
    <row r="226" spans="1:65" s="13" customFormat="1">
      <c r="B226" s="201"/>
      <c r="C226" s="202"/>
      <c r="D226" s="203" t="s">
        <v>164</v>
      </c>
      <c r="E226" s="204" t="s">
        <v>1</v>
      </c>
      <c r="F226" s="205" t="s">
        <v>273</v>
      </c>
      <c r="G226" s="202"/>
      <c r="H226" s="204" t="s">
        <v>1</v>
      </c>
      <c r="I226" s="206"/>
      <c r="J226" s="202"/>
      <c r="K226" s="202"/>
      <c r="L226" s="207"/>
      <c r="M226" s="208"/>
      <c r="N226" s="209"/>
      <c r="O226" s="209"/>
      <c r="P226" s="209"/>
      <c r="Q226" s="209"/>
      <c r="R226" s="209"/>
      <c r="S226" s="209"/>
      <c r="T226" s="210"/>
      <c r="AT226" s="211" t="s">
        <v>164</v>
      </c>
      <c r="AU226" s="211" t="s">
        <v>162</v>
      </c>
      <c r="AV226" s="13" t="s">
        <v>87</v>
      </c>
      <c r="AW226" s="13" t="s">
        <v>34</v>
      </c>
      <c r="AX226" s="13" t="s">
        <v>79</v>
      </c>
      <c r="AY226" s="211" t="s">
        <v>153</v>
      </c>
    </row>
    <row r="227" spans="1:65" s="14" customFormat="1">
      <c r="B227" s="212"/>
      <c r="C227" s="213"/>
      <c r="D227" s="203" t="s">
        <v>164</v>
      </c>
      <c r="E227" s="214" t="s">
        <v>1</v>
      </c>
      <c r="F227" s="215" t="s">
        <v>87</v>
      </c>
      <c r="G227" s="213"/>
      <c r="H227" s="216">
        <v>1</v>
      </c>
      <c r="I227" s="217"/>
      <c r="J227" s="213"/>
      <c r="K227" s="213"/>
      <c r="L227" s="218"/>
      <c r="M227" s="219"/>
      <c r="N227" s="220"/>
      <c r="O227" s="220"/>
      <c r="P227" s="220"/>
      <c r="Q227" s="220"/>
      <c r="R227" s="220"/>
      <c r="S227" s="220"/>
      <c r="T227" s="221"/>
      <c r="AT227" s="222" t="s">
        <v>164</v>
      </c>
      <c r="AU227" s="222" t="s">
        <v>162</v>
      </c>
      <c r="AV227" s="14" t="s">
        <v>162</v>
      </c>
      <c r="AW227" s="14" t="s">
        <v>34</v>
      </c>
      <c r="AX227" s="14" t="s">
        <v>79</v>
      </c>
      <c r="AY227" s="222" t="s">
        <v>153</v>
      </c>
    </row>
    <row r="228" spans="1:65" s="15" customFormat="1">
      <c r="B228" s="223"/>
      <c r="C228" s="224"/>
      <c r="D228" s="203" t="s">
        <v>164</v>
      </c>
      <c r="E228" s="225" t="s">
        <v>1</v>
      </c>
      <c r="F228" s="226" t="s">
        <v>167</v>
      </c>
      <c r="G228" s="224"/>
      <c r="H228" s="227">
        <v>1</v>
      </c>
      <c r="I228" s="228"/>
      <c r="J228" s="224"/>
      <c r="K228" s="224"/>
      <c r="L228" s="229"/>
      <c r="M228" s="230"/>
      <c r="N228" s="231"/>
      <c r="O228" s="231"/>
      <c r="P228" s="231"/>
      <c r="Q228" s="231"/>
      <c r="R228" s="231"/>
      <c r="S228" s="231"/>
      <c r="T228" s="232"/>
      <c r="AT228" s="233" t="s">
        <v>164</v>
      </c>
      <c r="AU228" s="233" t="s">
        <v>162</v>
      </c>
      <c r="AV228" s="15" t="s">
        <v>161</v>
      </c>
      <c r="AW228" s="15" t="s">
        <v>34</v>
      </c>
      <c r="AX228" s="15" t="s">
        <v>87</v>
      </c>
      <c r="AY228" s="233" t="s">
        <v>153</v>
      </c>
    </row>
    <row r="229" spans="1:65" s="2" customFormat="1" ht="21.75" customHeight="1">
      <c r="A229" s="34"/>
      <c r="B229" s="35"/>
      <c r="C229" s="234" t="s">
        <v>274</v>
      </c>
      <c r="D229" s="234" t="s">
        <v>180</v>
      </c>
      <c r="E229" s="235" t="s">
        <v>275</v>
      </c>
      <c r="F229" s="236" t="s">
        <v>276</v>
      </c>
      <c r="G229" s="237" t="s">
        <v>249</v>
      </c>
      <c r="H229" s="238">
        <v>1</v>
      </c>
      <c r="I229" s="239"/>
      <c r="J229" s="240">
        <f>ROUND(I229*H229,2)</f>
        <v>0</v>
      </c>
      <c r="K229" s="241"/>
      <c r="L229" s="242"/>
      <c r="M229" s="243" t="s">
        <v>1</v>
      </c>
      <c r="N229" s="244" t="s">
        <v>45</v>
      </c>
      <c r="O229" s="71"/>
      <c r="P229" s="197">
        <f>O229*H229</f>
        <v>0</v>
      </c>
      <c r="Q229" s="197">
        <v>1.201E-2</v>
      </c>
      <c r="R229" s="197">
        <f>Q229*H229</f>
        <v>1.201E-2</v>
      </c>
      <c r="S229" s="197">
        <v>0</v>
      </c>
      <c r="T229" s="198">
        <f>S229*H229</f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183</v>
      </c>
      <c r="AT229" s="199" t="s">
        <v>180</v>
      </c>
      <c r="AU229" s="199" t="s">
        <v>162</v>
      </c>
      <c r="AY229" s="17" t="s">
        <v>153</v>
      </c>
      <c r="BE229" s="200">
        <f>IF(N229="základní",J229,0)</f>
        <v>0</v>
      </c>
      <c r="BF229" s="200">
        <f>IF(N229="snížená",J229,0)</f>
        <v>0</v>
      </c>
      <c r="BG229" s="200">
        <f>IF(N229="zákl. přenesená",J229,0)</f>
        <v>0</v>
      </c>
      <c r="BH229" s="200">
        <f>IF(N229="sníž. přenesená",J229,0)</f>
        <v>0</v>
      </c>
      <c r="BI229" s="200">
        <f>IF(N229="nulová",J229,0)</f>
        <v>0</v>
      </c>
      <c r="BJ229" s="17" t="s">
        <v>162</v>
      </c>
      <c r="BK229" s="200">
        <f>ROUND(I229*H229,2)</f>
        <v>0</v>
      </c>
      <c r="BL229" s="17" t="s">
        <v>161</v>
      </c>
      <c r="BM229" s="199" t="s">
        <v>277</v>
      </c>
    </row>
    <row r="230" spans="1:65" s="2" customFormat="1" ht="21.75" customHeight="1">
      <c r="A230" s="34"/>
      <c r="B230" s="35"/>
      <c r="C230" s="187" t="s">
        <v>7</v>
      </c>
      <c r="D230" s="187" t="s">
        <v>157</v>
      </c>
      <c r="E230" s="188" t="s">
        <v>278</v>
      </c>
      <c r="F230" s="189" t="s">
        <v>279</v>
      </c>
      <c r="G230" s="190" t="s">
        <v>237</v>
      </c>
      <c r="H230" s="191">
        <v>3</v>
      </c>
      <c r="I230" s="192"/>
      <c r="J230" s="193">
        <f>ROUND(I230*H230,2)</f>
        <v>0</v>
      </c>
      <c r="K230" s="194"/>
      <c r="L230" s="39"/>
      <c r="M230" s="195" t="s">
        <v>1</v>
      </c>
      <c r="N230" s="196" t="s">
        <v>45</v>
      </c>
      <c r="O230" s="71"/>
      <c r="P230" s="197">
        <f>O230*H230</f>
        <v>0</v>
      </c>
      <c r="Q230" s="197">
        <v>1.115E-2</v>
      </c>
      <c r="R230" s="197">
        <f>Q230*H230</f>
        <v>3.3450000000000001E-2</v>
      </c>
      <c r="S230" s="197">
        <v>0</v>
      </c>
      <c r="T230" s="19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161</v>
      </c>
      <c r="AT230" s="199" t="s">
        <v>157</v>
      </c>
      <c r="AU230" s="199" t="s">
        <v>162</v>
      </c>
      <c r="AY230" s="17" t="s">
        <v>153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7" t="s">
        <v>162</v>
      </c>
      <c r="BK230" s="200">
        <f>ROUND(I230*H230,2)</f>
        <v>0</v>
      </c>
      <c r="BL230" s="17" t="s">
        <v>161</v>
      </c>
      <c r="BM230" s="199" t="s">
        <v>280</v>
      </c>
    </row>
    <row r="231" spans="1:65" s="14" customFormat="1">
      <c r="B231" s="212"/>
      <c r="C231" s="213"/>
      <c r="D231" s="203" t="s">
        <v>164</v>
      </c>
      <c r="E231" s="214" t="s">
        <v>1</v>
      </c>
      <c r="F231" s="215" t="s">
        <v>281</v>
      </c>
      <c r="G231" s="213"/>
      <c r="H231" s="216">
        <v>3</v>
      </c>
      <c r="I231" s="217"/>
      <c r="J231" s="213"/>
      <c r="K231" s="213"/>
      <c r="L231" s="218"/>
      <c r="M231" s="219"/>
      <c r="N231" s="220"/>
      <c r="O231" s="220"/>
      <c r="P231" s="220"/>
      <c r="Q231" s="220"/>
      <c r="R231" s="220"/>
      <c r="S231" s="220"/>
      <c r="T231" s="221"/>
      <c r="AT231" s="222" t="s">
        <v>164</v>
      </c>
      <c r="AU231" s="222" t="s">
        <v>162</v>
      </c>
      <c r="AV231" s="14" t="s">
        <v>162</v>
      </c>
      <c r="AW231" s="14" t="s">
        <v>34</v>
      </c>
      <c r="AX231" s="14" t="s">
        <v>79</v>
      </c>
      <c r="AY231" s="222" t="s">
        <v>153</v>
      </c>
    </row>
    <row r="232" spans="1:65" s="15" customFormat="1">
      <c r="B232" s="223"/>
      <c r="C232" s="224"/>
      <c r="D232" s="203" t="s">
        <v>164</v>
      </c>
      <c r="E232" s="225" t="s">
        <v>1</v>
      </c>
      <c r="F232" s="226" t="s">
        <v>167</v>
      </c>
      <c r="G232" s="224"/>
      <c r="H232" s="227">
        <v>3</v>
      </c>
      <c r="I232" s="228"/>
      <c r="J232" s="224"/>
      <c r="K232" s="224"/>
      <c r="L232" s="229"/>
      <c r="M232" s="230"/>
      <c r="N232" s="231"/>
      <c r="O232" s="231"/>
      <c r="P232" s="231"/>
      <c r="Q232" s="231"/>
      <c r="R232" s="231"/>
      <c r="S232" s="231"/>
      <c r="T232" s="232"/>
      <c r="AT232" s="233" t="s">
        <v>164</v>
      </c>
      <c r="AU232" s="233" t="s">
        <v>162</v>
      </c>
      <c r="AV232" s="15" t="s">
        <v>161</v>
      </c>
      <c r="AW232" s="15" t="s">
        <v>34</v>
      </c>
      <c r="AX232" s="15" t="s">
        <v>87</v>
      </c>
      <c r="AY232" s="233" t="s">
        <v>153</v>
      </c>
    </row>
    <row r="233" spans="1:65" s="2" customFormat="1" ht="21.75" customHeight="1">
      <c r="A233" s="34"/>
      <c r="B233" s="35"/>
      <c r="C233" s="234" t="s">
        <v>282</v>
      </c>
      <c r="D233" s="234" t="s">
        <v>180</v>
      </c>
      <c r="E233" s="235" t="s">
        <v>283</v>
      </c>
      <c r="F233" s="236" t="s">
        <v>284</v>
      </c>
      <c r="G233" s="237" t="s">
        <v>237</v>
      </c>
      <c r="H233" s="238">
        <v>3.15</v>
      </c>
      <c r="I233" s="239"/>
      <c r="J233" s="240">
        <f>ROUND(I233*H233,2)</f>
        <v>0</v>
      </c>
      <c r="K233" s="241"/>
      <c r="L233" s="242"/>
      <c r="M233" s="243" t="s">
        <v>1</v>
      </c>
      <c r="N233" s="244" t="s">
        <v>45</v>
      </c>
      <c r="O233" s="71"/>
      <c r="P233" s="197">
        <f>O233*H233</f>
        <v>0</v>
      </c>
      <c r="Q233" s="197">
        <v>1.1000000000000001E-3</v>
      </c>
      <c r="R233" s="197">
        <f>Q233*H233</f>
        <v>3.4650000000000002E-3</v>
      </c>
      <c r="S233" s="197">
        <v>0</v>
      </c>
      <c r="T233" s="198">
        <f>S233*H233</f>
        <v>0</v>
      </c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R233" s="199" t="s">
        <v>183</v>
      </c>
      <c r="AT233" s="199" t="s">
        <v>180</v>
      </c>
      <c r="AU233" s="199" t="s">
        <v>162</v>
      </c>
      <c r="AY233" s="17" t="s">
        <v>153</v>
      </c>
      <c r="BE233" s="200">
        <f>IF(N233="základní",J233,0)</f>
        <v>0</v>
      </c>
      <c r="BF233" s="200">
        <f>IF(N233="snížená",J233,0)</f>
        <v>0</v>
      </c>
      <c r="BG233" s="200">
        <f>IF(N233="zákl. přenesená",J233,0)</f>
        <v>0</v>
      </c>
      <c r="BH233" s="200">
        <f>IF(N233="sníž. přenesená",J233,0)</f>
        <v>0</v>
      </c>
      <c r="BI233" s="200">
        <f>IF(N233="nulová",J233,0)</f>
        <v>0</v>
      </c>
      <c r="BJ233" s="17" t="s">
        <v>162</v>
      </c>
      <c r="BK233" s="200">
        <f>ROUND(I233*H233,2)</f>
        <v>0</v>
      </c>
      <c r="BL233" s="17" t="s">
        <v>161</v>
      </c>
      <c r="BM233" s="199" t="s">
        <v>285</v>
      </c>
    </row>
    <row r="234" spans="1:65" s="14" customFormat="1">
      <c r="B234" s="212"/>
      <c r="C234" s="213"/>
      <c r="D234" s="203" t="s">
        <v>164</v>
      </c>
      <c r="E234" s="214" t="s">
        <v>1</v>
      </c>
      <c r="F234" s="215" t="s">
        <v>286</v>
      </c>
      <c r="G234" s="213"/>
      <c r="H234" s="216">
        <v>3.15</v>
      </c>
      <c r="I234" s="217"/>
      <c r="J234" s="213"/>
      <c r="K234" s="213"/>
      <c r="L234" s="218"/>
      <c r="M234" s="219"/>
      <c r="N234" s="220"/>
      <c r="O234" s="220"/>
      <c r="P234" s="220"/>
      <c r="Q234" s="220"/>
      <c r="R234" s="220"/>
      <c r="S234" s="220"/>
      <c r="T234" s="221"/>
      <c r="AT234" s="222" t="s">
        <v>164</v>
      </c>
      <c r="AU234" s="222" t="s">
        <v>162</v>
      </c>
      <c r="AV234" s="14" t="s">
        <v>162</v>
      </c>
      <c r="AW234" s="14" t="s">
        <v>34</v>
      </c>
      <c r="AX234" s="14" t="s">
        <v>79</v>
      </c>
      <c r="AY234" s="222" t="s">
        <v>153</v>
      </c>
    </row>
    <row r="235" spans="1:65" s="15" customFormat="1">
      <c r="B235" s="223"/>
      <c r="C235" s="224"/>
      <c r="D235" s="203" t="s">
        <v>164</v>
      </c>
      <c r="E235" s="225" t="s">
        <v>1</v>
      </c>
      <c r="F235" s="226" t="s">
        <v>167</v>
      </c>
      <c r="G235" s="224"/>
      <c r="H235" s="227">
        <v>3.15</v>
      </c>
      <c r="I235" s="228"/>
      <c r="J235" s="224"/>
      <c r="K235" s="224"/>
      <c r="L235" s="229"/>
      <c r="M235" s="230"/>
      <c r="N235" s="231"/>
      <c r="O235" s="231"/>
      <c r="P235" s="231"/>
      <c r="Q235" s="231"/>
      <c r="R235" s="231"/>
      <c r="S235" s="231"/>
      <c r="T235" s="232"/>
      <c r="AT235" s="233" t="s">
        <v>164</v>
      </c>
      <c r="AU235" s="233" t="s">
        <v>162</v>
      </c>
      <c r="AV235" s="15" t="s">
        <v>161</v>
      </c>
      <c r="AW235" s="15" t="s">
        <v>34</v>
      </c>
      <c r="AX235" s="15" t="s">
        <v>87</v>
      </c>
      <c r="AY235" s="233" t="s">
        <v>153</v>
      </c>
    </row>
    <row r="236" spans="1:65" s="12" customFormat="1" ht="22.8" customHeight="1">
      <c r="B236" s="171"/>
      <c r="C236" s="172"/>
      <c r="D236" s="173" t="s">
        <v>78</v>
      </c>
      <c r="E236" s="185" t="s">
        <v>216</v>
      </c>
      <c r="F236" s="185" t="s">
        <v>287</v>
      </c>
      <c r="G236" s="172"/>
      <c r="H236" s="172"/>
      <c r="I236" s="175"/>
      <c r="J236" s="186">
        <f>BK236</f>
        <v>0</v>
      </c>
      <c r="K236" s="172"/>
      <c r="L236" s="177"/>
      <c r="M236" s="178"/>
      <c r="N236" s="179"/>
      <c r="O236" s="179"/>
      <c r="P236" s="180">
        <f>SUM(P237:P281)</f>
        <v>0</v>
      </c>
      <c r="Q236" s="179"/>
      <c r="R236" s="180">
        <f>SUM(R237:R281)</f>
        <v>1.7180000000000001E-2</v>
      </c>
      <c r="S236" s="179"/>
      <c r="T236" s="181">
        <f>SUM(T237:T281)</f>
        <v>27.853702000000006</v>
      </c>
      <c r="AR236" s="182" t="s">
        <v>87</v>
      </c>
      <c r="AT236" s="183" t="s">
        <v>78</v>
      </c>
      <c r="AU236" s="183" t="s">
        <v>87</v>
      </c>
      <c r="AY236" s="182" t="s">
        <v>153</v>
      </c>
      <c r="BK236" s="184">
        <f>SUM(BK237:BK281)</f>
        <v>0</v>
      </c>
    </row>
    <row r="237" spans="1:65" s="2" customFormat="1" ht="21.75" customHeight="1">
      <c r="A237" s="34"/>
      <c r="B237" s="35"/>
      <c r="C237" s="187" t="s">
        <v>288</v>
      </c>
      <c r="D237" s="187" t="s">
        <v>157</v>
      </c>
      <c r="E237" s="188" t="s">
        <v>289</v>
      </c>
      <c r="F237" s="189" t="s">
        <v>290</v>
      </c>
      <c r="G237" s="190" t="s">
        <v>291</v>
      </c>
      <c r="H237" s="191">
        <v>46</v>
      </c>
      <c r="I237" s="192"/>
      <c r="J237" s="193">
        <f>ROUND(I237*H237,2)</f>
        <v>0</v>
      </c>
      <c r="K237" s="194"/>
      <c r="L237" s="39"/>
      <c r="M237" s="195" t="s">
        <v>1</v>
      </c>
      <c r="N237" s="196" t="s">
        <v>45</v>
      </c>
      <c r="O237" s="71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161</v>
      </c>
      <c r="AT237" s="199" t="s">
        <v>157</v>
      </c>
      <c r="AU237" s="199" t="s">
        <v>162</v>
      </c>
      <c r="AY237" s="17" t="s">
        <v>153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7" t="s">
        <v>162</v>
      </c>
      <c r="BK237" s="200">
        <f>ROUND(I237*H237,2)</f>
        <v>0</v>
      </c>
      <c r="BL237" s="17" t="s">
        <v>161</v>
      </c>
      <c r="BM237" s="199" t="s">
        <v>292</v>
      </c>
    </row>
    <row r="238" spans="1:65" s="13" customFormat="1">
      <c r="B238" s="201"/>
      <c r="C238" s="202"/>
      <c r="D238" s="203" t="s">
        <v>164</v>
      </c>
      <c r="E238" s="204" t="s">
        <v>1</v>
      </c>
      <c r="F238" s="205" t="s">
        <v>293</v>
      </c>
      <c r="G238" s="202"/>
      <c r="H238" s="204" t="s">
        <v>1</v>
      </c>
      <c r="I238" s="206"/>
      <c r="J238" s="202"/>
      <c r="K238" s="202"/>
      <c r="L238" s="207"/>
      <c r="M238" s="208"/>
      <c r="N238" s="209"/>
      <c r="O238" s="209"/>
      <c r="P238" s="209"/>
      <c r="Q238" s="209"/>
      <c r="R238" s="209"/>
      <c r="S238" s="209"/>
      <c r="T238" s="210"/>
      <c r="AT238" s="211" t="s">
        <v>164</v>
      </c>
      <c r="AU238" s="211" t="s">
        <v>162</v>
      </c>
      <c r="AV238" s="13" t="s">
        <v>87</v>
      </c>
      <c r="AW238" s="13" t="s">
        <v>34</v>
      </c>
      <c r="AX238" s="13" t="s">
        <v>79</v>
      </c>
      <c r="AY238" s="211" t="s">
        <v>153</v>
      </c>
    </row>
    <row r="239" spans="1:65" s="14" customFormat="1">
      <c r="B239" s="212"/>
      <c r="C239" s="213"/>
      <c r="D239" s="203" t="s">
        <v>164</v>
      </c>
      <c r="E239" s="214" t="s">
        <v>1</v>
      </c>
      <c r="F239" s="215" t="s">
        <v>274</v>
      </c>
      <c r="G239" s="213"/>
      <c r="H239" s="216">
        <v>20</v>
      </c>
      <c r="I239" s="217"/>
      <c r="J239" s="213"/>
      <c r="K239" s="213"/>
      <c r="L239" s="218"/>
      <c r="M239" s="219"/>
      <c r="N239" s="220"/>
      <c r="O239" s="220"/>
      <c r="P239" s="220"/>
      <c r="Q239" s="220"/>
      <c r="R239" s="220"/>
      <c r="S239" s="220"/>
      <c r="T239" s="221"/>
      <c r="AT239" s="222" t="s">
        <v>164</v>
      </c>
      <c r="AU239" s="222" t="s">
        <v>162</v>
      </c>
      <c r="AV239" s="14" t="s">
        <v>162</v>
      </c>
      <c r="AW239" s="14" t="s">
        <v>34</v>
      </c>
      <c r="AX239" s="14" t="s">
        <v>79</v>
      </c>
      <c r="AY239" s="222" t="s">
        <v>153</v>
      </c>
    </row>
    <row r="240" spans="1:65" s="13" customFormat="1">
      <c r="B240" s="201"/>
      <c r="C240" s="202"/>
      <c r="D240" s="203" t="s">
        <v>164</v>
      </c>
      <c r="E240" s="204" t="s">
        <v>1</v>
      </c>
      <c r="F240" s="205" t="s">
        <v>294</v>
      </c>
      <c r="G240" s="202"/>
      <c r="H240" s="204" t="s">
        <v>1</v>
      </c>
      <c r="I240" s="206"/>
      <c r="J240" s="202"/>
      <c r="K240" s="202"/>
      <c r="L240" s="207"/>
      <c r="M240" s="208"/>
      <c r="N240" s="209"/>
      <c r="O240" s="209"/>
      <c r="P240" s="209"/>
      <c r="Q240" s="209"/>
      <c r="R240" s="209"/>
      <c r="S240" s="209"/>
      <c r="T240" s="210"/>
      <c r="AT240" s="211" t="s">
        <v>164</v>
      </c>
      <c r="AU240" s="211" t="s">
        <v>162</v>
      </c>
      <c r="AV240" s="13" t="s">
        <v>87</v>
      </c>
      <c r="AW240" s="13" t="s">
        <v>34</v>
      </c>
      <c r="AX240" s="13" t="s">
        <v>79</v>
      </c>
      <c r="AY240" s="211" t="s">
        <v>153</v>
      </c>
    </row>
    <row r="241" spans="1:65" s="14" customFormat="1">
      <c r="B241" s="212"/>
      <c r="C241" s="213"/>
      <c r="D241" s="203" t="s">
        <v>164</v>
      </c>
      <c r="E241" s="214" t="s">
        <v>1</v>
      </c>
      <c r="F241" s="215" t="s">
        <v>295</v>
      </c>
      <c r="G241" s="213"/>
      <c r="H241" s="216">
        <v>26</v>
      </c>
      <c r="I241" s="217"/>
      <c r="J241" s="213"/>
      <c r="K241" s="213"/>
      <c r="L241" s="218"/>
      <c r="M241" s="219"/>
      <c r="N241" s="220"/>
      <c r="O241" s="220"/>
      <c r="P241" s="220"/>
      <c r="Q241" s="220"/>
      <c r="R241" s="220"/>
      <c r="S241" s="220"/>
      <c r="T241" s="221"/>
      <c r="AT241" s="222" t="s">
        <v>164</v>
      </c>
      <c r="AU241" s="222" t="s">
        <v>162</v>
      </c>
      <c r="AV241" s="14" t="s">
        <v>162</v>
      </c>
      <c r="AW241" s="14" t="s">
        <v>34</v>
      </c>
      <c r="AX241" s="14" t="s">
        <v>79</v>
      </c>
      <c r="AY241" s="222" t="s">
        <v>153</v>
      </c>
    </row>
    <row r="242" spans="1:65" s="15" customFormat="1">
      <c r="B242" s="223"/>
      <c r="C242" s="224"/>
      <c r="D242" s="203" t="s">
        <v>164</v>
      </c>
      <c r="E242" s="225" t="s">
        <v>1</v>
      </c>
      <c r="F242" s="226" t="s">
        <v>167</v>
      </c>
      <c r="G242" s="224"/>
      <c r="H242" s="227">
        <v>46</v>
      </c>
      <c r="I242" s="228"/>
      <c r="J242" s="224"/>
      <c r="K242" s="224"/>
      <c r="L242" s="229"/>
      <c r="M242" s="230"/>
      <c r="N242" s="231"/>
      <c r="O242" s="231"/>
      <c r="P242" s="231"/>
      <c r="Q242" s="231"/>
      <c r="R242" s="231"/>
      <c r="S242" s="231"/>
      <c r="T242" s="232"/>
      <c r="AT242" s="233" t="s">
        <v>164</v>
      </c>
      <c r="AU242" s="233" t="s">
        <v>162</v>
      </c>
      <c r="AV242" s="15" t="s">
        <v>161</v>
      </c>
      <c r="AW242" s="15" t="s">
        <v>34</v>
      </c>
      <c r="AX242" s="15" t="s">
        <v>87</v>
      </c>
      <c r="AY242" s="233" t="s">
        <v>153</v>
      </c>
    </row>
    <row r="243" spans="1:65" s="2" customFormat="1" ht="16.5" customHeight="1">
      <c r="A243" s="34"/>
      <c r="B243" s="35"/>
      <c r="C243" s="187" t="s">
        <v>296</v>
      </c>
      <c r="D243" s="187" t="s">
        <v>157</v>
      </c>
      <c r="E243" s="188" t="s">
        <v>297</v>
      </c>
      <c r="F243" s="189" t="s">
        <v>298</v>
      </c>
      <c r="G243" s="190" t="s">
        <v>249</v>
      </c>
      <c r="H243" s="191">
        <v>1</v>
      </c>
      <c r="I243" s="192"/>
      <c r="J243" s="193">
        <f>ROUND(I243*H243,2)</f>
        <v>0</v>
      </c>
      <c r="K243" s="194"/>
      <c r="L243" s="39"/>
      <c r="M243" s="195" t="s">
        <v>1</v>
      </c>
      <c r="N243" s="196" t="s">
        <v>45</v>
      </c>
      <c r="O243" s="71"/>
      <c r="P243" s="197">
        <f>O243*H243</f>
        <v>0</v>
      </c>
      <c r="Q243" s="197">
        <v>1.8000000000000001E-4</v>
      </c>
      <c r="R243" s="197">
        <f>Q243*H243</f>
        <v>1.8000000000000001E-4</v>
      </c>
      <c r="S243" s="197">
        <v>0</v>
      </c>
      <c r="T243" s="19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161</v>
      </c>
      <c r="AT243" s="199" t="s">
        <v>157</v>
      </c>
      <c r="AU243" s="199" t="s">
        <v>162</v>
      </c>
      <c r="AY243" s="17" t="s">
        <v>153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7" t="s">
        <v>162</v>
      </c>
      <c r="BK243" s="200">
        <f>ROUND(I243*H243,2)</f>
        <v>0</v>
      </c>
      <c r="BL243" s="17" t="s">
        <v>161</v>
      </c>
      <c r="BM243" s="199" t="s">
        <v>299</v>
      </c>
    </row>
    <row r="244" spans="1:65" s="2" customFormat="1" ht="16.5" customHeight="1">
      <c r="A244" s="34"/>
      <c r="B244" s="35"/>
      <c r="C244" s="234" t="s">
        <v>300</v>
      </c>
      <c r="D244" s="234" t="s">
        <v>180</v>
      </c>
      <c r="E244" s="235" t="s">
        <v>301</v>
      </c>
      <c r="F244" s="236" t="s">
        <v>302</v>
      </c>
      <c r="G244" s="237" t="s">
        <v>249</v>
      </c>
      <c r="H244" s="238">
        <v>1</v>
      </c>
      <c r="I244" s="239"/>
      <c r="J244" s="240">
        <f>ROUND(I244*H244,2)</f>
        <v>0</v>
      </c>
      <c r="K244" s="241"/>
      <c r="L244" s="242"/>
      <c r="M244" s="243" t="s">
        <v>1</v>
      </c>
      <c r="N244" s="244" t="s">
        <v>45</v>
      </c>
      <c r="O244" s="71"/>
      <c r="P244" s="197">
        <f>O244*H244</f>
        <v>0</v>
      </c>
      <c r="Q244" s="197">
        <v>5.0000000000000001E-3</v>
      </c>
      <c r="R244" s="197">
        <f>Q244*H244</f>
        <v>5.0000000000000001E-3</v>
      </c>
      <c r="S244" s="197">
        <v>0</v>
      </c>
      <c r="T244" s="19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183</v>
      </c>
      <c r="AT244" s="199" t="s">
        <v>180</v>
      </c>
      <c r="AU244" s="199" t="s">
        <v>162</v>
      </c>
      <c r="AY244" s="17" t="s">
        <v>153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7" t="s">
        <v>162</v>
      </c>
      <c r="BK244" s="200">
        <f>ROUND(I244*H244,2)</f>
        <v>0</v>
      </c>
      <c r="BL244" s="17" t="s">
        <v>161</v>
      </c>
      <c r="BM244" s="199" t="s">
        <v>303</v>
      </c>
    </row>
    <row r="245" spans="1:65" s="2" customFormat="1" ht="16.5" customHeight="1">
      <c r="A245" s="34"/>
      <c r="B245" s="35"/>
      <c r="C245" s="234" t="s">
        <v>295</v>
      </c>
      <c r="D245" s="234" t="s">
        <v>180</v>
      </c>
      <c r="E245" s="235" t="s">
        <v>304</v>
      </c>
      <c r="F245" s="236" t="s">
        <v>305</v>
      </c>
      <c r="G245" s="237" t="s">
        <v>249</v>
      </c>
      <c r="H245" s="238">
        <v>1</v>
      </c>
      <c r="I245" s="239"/>
      <c r="J245" s="240">
        <f>ROUND(I245*H245,2)</f>
        <v>0</v>
      </c>
      <c r="K245" s="241"/>
      <c r="L245" s="242"/>
      <c r="M245" s="243" t="s">
        <v>1</v>
      </c>
      <c r="N245" s="244" t="s">
        <v>45</v>
      </c>
      <c r="O245" s="71"/>
      <c r="P245" s="197">
        <f>O245*H245</f>
        <v>0</v>
      </c>
      <c r="Q245" s="197">
        <v>1.2E-2</v>
      </c>
      <c r="R245" s="197">
        <f>Q245*H245</f>
        <v>1.2E-2</v>
      </c>
      <c r="S245" s="197">
        <v>0</v>
      </c>
      <c r="T245" s="19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183</v>
      </c>
      <c r="AT245" s="199" t="s">
        <v>180</v>
      </c>
      <c r="AU245" s="199" t="s">
        <v>162</v>
      </c>
      <c r="AY245" s="17" t="s">
        <v>153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7" t="s">
        <v>162</v>
      </c>
      <c r="BK245" s="200">
        <f>ROUND(I245*H245,2)</f>
        <v>0</v>
      </c>
      <c r="BL245" s="17" t="s">
        <v>161</v>
      </c>
      <c r="BM245" s="199" t="s">
        <v>306</v>
      </c>
    </row>
    <row r="246" spans="1:65" s="2" customFormat="1" ht="21.75" customHeight="1">
      <c r="A246" s="34"/>
      <c r="B246" s="35"/>
      <c r="C246" s="187" t="s">
        <v>307</v>
      </c>
      <c r="D246" s="187" t="s">
        <v>157</v>
      </c>
      <c r="E246" s="188" t="s">
        <v>308</v>
      </c>
      <c r="F246" s="189" t="s">
        <v>309</v>
      </c>
      <c r="G246" s="190" t="s">
        <v>160</v>
      </c>
      <c r="H246" s="191">
        <v>24.187999999999999</v>
      </c>
      <c r="I246" s="192"/>
      <c r="J246" s="193">
        <f>ROUND(I246*H246,2)</f>
        <v>0</v>
      </c>
      <c r="K246" s="194"/>
      <c r="L246" s="39"/>
      <c r="M246" s="195" t="s">
        <v>1</v>
      </c>
      <c r="N246" s="196" t="s">
        <v>45</v>
      </c>
      <c r="O246" s="71"/>
      <c r="P246" s="197">
        <f>O246*H246</f>
        <v>0</v>
      </c>
      <c r="Q246" s="197">
        <v>0</v>
      </c>
      <c r="R246" s="197">
        <f>Q246*H246</f>
        <v>0</v>
      </c>
      <c r="S246" s="197">
        <v>0.13100000000000001</v>
      </c>
      <c r="T246" s="198">
        <f>S246*H246</f>
        <v>3.168628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161</v>
      </c>
      <c r="AT246" s="199" t="s">
        <v>157</v>
      </c>
      <c r="AU246" s="199" t="s">
        <v>162</v>
      </c>
      <c r="AY246" s="17" t="s">
        <v>153</v>
      </c>
      <c r="BE246" s="200">
        <f>IF(N246="základní",J246,0)</f>
        <v>0</v>
      </c>
      <c r="BF246" s="200">
        <f>IF(N246="snížená",J246,0)</f>
        <v>0</v>
      </c>
      <c r="BG246" s="200">
        <f>IF(N246="zákl. přenesená",J246,0)</f>
        <v>0</v>
      </c>
      <c r="BH246" s="200">
        <f>IF(N246="sníž. přenesená",J246,0)</f>
        <v>0</v>
      </c>
      <c r="BI246" s="200">
        <f>IF(N246="nulová",J246,0)</f>
        <v>0</v>
      </c>
      <c r="BJ246" s="17" t="s">
        <v>162</v>
      </c>
      <c r="BK246" s="200">
        <f>ROUND(I246*H246,2)</f>
        <v>0</v>
      </c>
      <c r="BL246" s="17" t="s">
        <v>161</v>
      </c>
      <c r="BM246" s="199" t="s">
        <v>310</v>
      </c>
    </row>
    <row r="247" spans="1:65" s="13" customFormat="1">
      <c r="B247" s="201"/>
      <c r="C247" s="202"/>
      <c r="D247" s="203" t="s">
        <v>164</v>
      </c>
      <c r="E247" s="204" t="s">
        <v>1</v>
      </c>
      <c r="F247" s="205" t="s">
        <v>311</v>
      </c>
      <c r="G247" s="202"/>
      <c r="H247" s="204" t="s">
        <v>1</v>
      </c>
      <c r="I247" s="206"/>
      <c r="J247" s="202"/>
      <c r="K247" s="202"/>
      <c r="L247" s="207"/>
      <c r="M247" s="208"/>
      <c r="N247" s="209"/>
      <c r="O247" s="209"/>
      <c r="P247" s="209"/>
      <c r="Q247" s="209"/>
      <c r="R247" s="209"/>
      <c r="S247" s="209"/>
      <c r="T247" s="210"/>
      <c r="AT247" s="211" t="s">
        <v>164</v>
      </c>
      <c r="AU247" s="211" t="s">
        <v>162</v>
      </c>
      <c r="AV247" s="13" t="s">
        <v>87</v>
      </c>
      <c r="AW247" s="13" t="s">
        <v>34</v>
      </c>
      <c r="AX247" s="13" t="s">
        <v>79</v>
      </c>
      <c r="AY247" s="211" t="s">
        <v>153</v>
      </c>
    </row>
    <row r="248" spans="1:65" s="14" customFormat="1">
      <c r="B248" s="212"/>
      <c r="C248" s="213"/>
      <c r="D248" s="203" t="s">
        <v>164</v>
      </c>
      <c r="E248" s="214" t="s">
        <v>1</v>
      </c>
      <c r="F248" s="215" t="s">
        <v>312</v>
      </c>
      <c r="G248" s="213"/>
      <c r="H248" s="216">
        <v>27.34</v>
      </c>
      <c r="I248" s="217"/>
      <c r="J248" s="213"/>
      <c r="K248" s="213"/>
      <c r="L248" s="218"/>
      <c r="M248" s="219"/>
      <c r="N248" s="220"/>
      <c r="O248" s="220"/>
      <c r="P248" s="220"/>
      <c r="Q248" s="220"/>
      <c r="R248" s="220"/>
      <c r="S248" s="220"/>
      <c r="T248" s="221"/>
      <c r="AT248" s="222" t="s">
        <v>164</v>
      </c>
      <c r="AU248" s="222" t="s">
        <v>162</v>
      </c>
      <c r="AV248" s="14" t="s">
        <v>162</v>
      </c>
      <c r="AW248" s="14" t="s">
        <v>34</v>
      </c>
      <c r="AX248" s="14" t="s">
        <v>79</v>
      </c>
      <c r="AY248" s="222" t="s">
        <v>153</v>
      </c>
    </row>
    <row r="249" spans="1:65" s="13" customFormat="1">
      <c r="B249" s="201"/>
      <c r="C249" s="202"/>
      <c r="D249" s="203" t="s">
        <v>164</v>
      </c>
      <c r="E249" s="204" t="s">
        <v>1</v>
      </c>
      <c r="F249" s="205" t="s">
        <v>313</v>
      </c>
      <c r="G249" s="202"/>
      <c r="H249" s="204" t="s">
        <v>1</v>
      </c>
      <c r="I249" s="206"/>
      <c r="J249" s="202"/>
      <c r="K249" s="202"/>
      <c r="L249" s="207"/>
      <c r="M249" s="208"/>
      <c r="N249" s="209"/>
      <c r="O249" s="209"/>
      <c r="P249" s="209"/>
      <c r="Q249" s="209"/>
      <c r="R249" s="209"/>
      <c r="S249" s="209"/>
      <c r="T249" s="210"/>
      <c r="AT249" s="211" t="s">
        <v>164</v>
      </c>
      <c r="AU249" s="211" t="s">
        <v>162</v>
      </c>
      <c r="AV249" s="13" t="s">
        <v>87</v>
      </c>
      <c r="AW249" s="13" t="s">
        <v>34</v>
      </c>
      <c r="AX249" s="13" t="s">
        <v>79</v>
      </c>
      <c r="AY249" s="211" t="s">
        <v>153</v>
      </c>
    </row>
    <row r="250" spans="1:65" s="14" customFormat="1">
      <c r="B250" s="212"/>
      <c r="C250" s="213"/>
      <c r="D250" s="203" t="s">
        <v>164</v>
      </c>
      <c r="E250" s="214" t="s">
        <v>1</v>
      </c>
      <c r="F250" s="215" t="s">
        <v>314</v>
      </c>
      <c r="G250" s="213"/>
      <c r="H250" s="216">
        <v>-3.1520000000000001</v>
      </c>
      <c r="I250" s="217"/>
      <c r="J250" s="213"/>
      <c r="K250" s="213"/>
      <c r="L250" s="218"/>
      <c r="M250" s="219"/>
      <c r="N250" s="220"/>
      <c r="O250" s="220"/>
      <c r="P250" s="220"/>
      <c r="Q250" s="220"/>
      <c r="R250" s="220"/>
      <c r="S250" s="220"/>
      <c r="T250" s="221"/>
      <c r="AT250" s="222" t="s">
        <v>164</v>
      </c>
      <c r="AU250" s="222" t="s">
        <v>162</v>
      </c>
      <c r="AV250" s="14" t="s">
        <v>162</v>
      </c>
      <c r="AW250" s="14" t="s">
        <v>34</v>
      </c>
      <c r="AX250" s="14" t="s">
        <v>79</v>
      </c>
      <c r="AY250" s="222" t="s">
        <v>153</v>
      </c>
    </row>
    <row r="251" spans="1:65" s="15" customFormat="1">
      <c r="B251" s="223"/>
      <c r="C251" s="224"/>
      <c r="D251" s="203" t="s">
        <v>164</v>
      </c>
      <c r="E251" s="225" t="s">
        <v>1</v>
      </c>
      <c r="F251" s="226" t="s">
        <v>167</v>
      </c>
      <c r="G251" s="224"/>
      <c r="H251" s="227">
        <v>24.187999999999999</v>
      </c>
      <c r="I251" s="228"/>
      <c r="J251" s="224"/>
      <c r="K251" s="224"/>
      <c r="L251" s="229"/>
      <c r="M251" s="230"/>
      <c r="N251" s="231"/>
      <c r="O251" s="231"/>
      <c r="P251" s="231"/>
      <c r="Q251" s="231"/>
      <c r="R251" s="231"/>
      <c r="S251" s="231"/>
      <c r="T251" s="232"/>
      <c r="AT251" s="233" t="s">
        <v>164</v>
      </c>
      <c r="AU251" s="233" t="s">
        <v>162</v>
      </c>
      <c r="AV251" s="15" t="s">
        <v>161</v>
      </c>
      <c r="AW251" s="15" t="s">
        <v>34</v>
      </c>
      <c r="AX251" s="15" t="s">
        <v>87</v>
      </c>
      <c r="AY251" s="233" t="s">
        <v>153</v>
      </c>
    </row>
    <row r="252" spans="1:65" s="2" customFormat="1" ht="21.75" customHeight="1">
      <c r="A252" s="34"/>
      <c r="B252" s="35"/>
      <c r="C252" s="187" t="s">
        <v>315</v>
      </c>
      <c r="D252" s="187" t="s">
        <v>157</v>
      </c>
      <c r="E252" s="188" t="s">
        <v>316</v>
      </c>
      <c r="F252" s="189" t="s">
        <v>317</v>
      </c>
      <c r="G252" s="190" t="s">
        <v>170</v>
      </c>
      <c r="H252" s="191">
        <v>1.341</v>
      </c>
      <c r="I252" s="192"/>
      <c r="J252" s="193">
        <f>ROUND(I252*H252,2)</f>
        <v>0</v>
      </c>
      <c r="K252" s="194"/>
      <c r="L252" s="39"/>
      <c r="M252" s="195" t="s">
        <v>1</v>
      </c>
      <c r="N252" s="196" t="s">
        <v>45</v>
      </c>
      <c r="O252" s="71"/>
      <c r="P252" s="197">
        <f>O252*H252</f>
        <v>0</v>
      </c>
      <c r="Q252" s="197">
        <v>0</v>
      </c>
      <c r="R252" s="197">
        <f>Q252*H252</f>
        <v>0</v>
      </c>
      <c r="S252" s="197">
        <v>1.8</v>
      </c>
      <c r="T252" s="198">
        <f>S252*H252</f>
        <v>2.4138000000000002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161</v>
      </c>
      <c r="AT252" s="199" t="s">
        <v>157</v>
      </c>
      <c r="AU252" s="199" t="s">
        <v>162</v>
      </c>
      <c r="AY252" s="17" t="s">
        <v>153</v>
      </c>
      <c r="BE252" s="200">
        <f>IF(N252="základní",J252,0)</f>
        <v>0</v>
      </c>
      <c r="BF252" s="200">
        <f>IF(N252="snížená",J252,0)</f>
        <v>0</v>
      </c>
      <c r="BG252" s="200">
        <f>IF(N252="zákl. přenesená",J252,0)</f>
        <v>0</v>
      </c>
      <c r="BH252" s="200">
        <f>IF(N252="sníž. přenesená",J252,0)</f>
        <v>0</v>
      </c>
      <c r="BI252" s="200">
        <f>IF(N252="nulová",J252,0)</f>
        <v>0</v>
      </c>
      <c r="BJ252" s="17" t="s">
        <v>162</v>
      </c>
      <c r="BK252" s="200">
        <f>ROUND(I252*H252,2)</f>
        <v>0</v>
      </c>
      <c r="BL252" s="17" t="s">
        <v>161</v>
      </c>
      <c r="BM252" s="199" t="s">
        <v>318</v>
      </c>
    </row>
    <row r="253" spans="1:65" s="13" customFormat="1">
      <c r="B253" s="201"/>
      <c r="C253" s="202"/>
      <c r="D253" s="203" t="s">
        <v>164</v>
      </c>
      <c r="E253" s="204" t="s">
        <v>1</v>
      </c>
      <c r="F253" s="205" t="s">
        <v>319</v>
      </c>
      <c r="G253" s="202"/>
      <c r="H253" s="204" t="s">
        <v>1</v>
      </c>
      <c r="I253" s="206"/>
      <c r="J253" s="202"/>
      <c r="K253" s="202"/>
      <c r="L253" s="207"/>
      <c r="M253" s="208"/>
      <c r="N253" s="209"/>
      <c r="O253" s="209"/>
      <c r="P253" s="209"/>
      <c r="Q253" s="209"/>
      <c r="R253" s="209"/>
      <c r="S253" s="209"/>
      <c r="T253" s="210"/>
      <c r="AT253" s="211" t="s">
        <v>164</v>
      </c>
      <c r="AU253" s="211" t="s">
        <v>162</v>
      </c>
      <c r="AV253" s="13" t="s">
        <v>87</v>
      </c>
      <c r="AW253" s="13" t="s">
        <v>34</v>
      </c>
      <c r="AX253" s="13" t="s">
        <v>79</v>
      </c>
      <c r="AY253" s="211" t="s">
        <v>153</v>
      </c>
    </row>
    <row r="254" spans="1:65" s="14" customFormat="1">
      <c r="B254" s="212"/>
      <c r="C254" s="213"/>
      <c r="D254" s="203" t="s">
        <v>164</v>
      </c>
      <c r="E254" s="214" t="s">
        <v>1</v>
      </c>
      <c r="F254" s="215" t="s">
        <v>320</v>
      </c>
      <c r="G254" s="213"/>
      <c r="H254" s="216">
        <v>0.72</v>
      </c>
      <c r="I254" s="217"/>
      <c r="J254" s="213"/>
      <c r="K254" s="213"/>
      <c r="L254" s="218"/>
      <c r="M254" s="219"/>
      <c r="N254" s="220"/>
      <c r="O254" s="220"/>
      <c r="P254" s="220"/>
      <c r="Q254" s="220"/>
      <c r="R254" s="220"/>
      <c r="S254" s="220"/>
      <c r="T254" s="221"/>
      <c r="AT254" s="222" t="s">
        <v>164</v>
      </c>
      <c r="AU254" s="222" t="s">
        <v>162</v>
      </c>
      <c r="AV254" s="14" t="s">
        <v>162</v>
      </c>
      <c r="AW254" s="14" t="s">
        <v>34</v>
      </c>
      <c r="AX254" s="14" t="s">
        <v>79</v>
      </c>
      <c r="AY254" s="222" t="s">
        <v>153</v>
      </c>
    </row>
    <row r="255" spans="1:65" s="13" customFormat="1">
      <c r="B255" s="201"/>
      <c r="C255" s="202"/>
      <c r="D255" s="203" t="s">
        <v>164</v>
      </c>
      <c r="E255" s="204" t="s">
        <v>1</v>
      </c>
      <c r="F255" s="205" t="s">
        <v>321</v>
      </c>
      <c r="G255" s="202"/>
      <c r="H255" s="204" t="s">
        <v>1</v>
      </c>
      <c r="I255" s="206"/>
      <c r="J255" s="202"/>
      <c r="K255" s="202"/>
      <c r="L255" s="207"/>
      <c r="M255" s="208"/>
      <c r="N255" s="209"/>
      <c r="O255" s="209"/>
      <c r="P255" s="209"/>
      <c r="Q255" s="209"/>
      <c r="R255" s="209"/>
      <c r="S255" s="209"/>
      <c r="T255" s="210"/>
      <c r="AT255" s="211" t="s">
        <v>164</v>
      </c>
      <c r="AU255" s="211" t="s">
        <v>162</v>
      </c>
      <c r="AV255" s="13" t="s">
        <v>87</v>
      </c>
      <c r="AW255" s="13" t="s">
        <v>34</v>
      </c>
      <c r="AX255" s="13" t="s">
        <v>79</v>
      </c>
      <c r="AY255" s="211" t="s">
        <v>153</v>
      </c>
    </row>
    <row r="256" spans="1:65" s="14" customFormat="1">
      <c r="B256" s="212"/>
      <c r="C256" s="213"/>
      <c r="D256" s="203" t="s">
        <v>164</v>
      </c>
      <c r="E256" s="214" t="s">
        <v>1</v>
      </c>
      <c r="F256" s="215" t="s">
        <v>322</v>
      </c>
      <c r="G256" s="213"/>
      <c r="H256" s="216">
        <v>0.621</v>
      </c>
      <c r="I256" s="217"/>
      <c r="J256" s="213"/>
      <c r="K256" s="213"/>
      <c r="L256" s="218"/>
      <c r="M256" s="219"/>
      <c r="N256" s="220"/>
      <c r="O256" s="220"/>
      <c r="P256" s="220"/>
      <c r="Q256" s="220"/>
      <c r="R256" s="220"/>
      <c r="S256" s="220"/>
      <c r="T256" s="221"/>
      <c r="AT256" s="222" t="s">
        <v>164</v>
      </c>
      <c r="AU256" s="222" t="s">
        <v>162</v>
      </c>
      <c r="AV256" s="14" t="s">
        <v>162</v>
      </c>
      <c r="AW256" s="14" t="s">
        <v>34</v>
      </c>
      <c r="AX256" s="14" t="s">
        <v>79</v>
      </c>
      <c r="AY256" s="222" t="s">
        <v>153</v>
      </c>
    </row>
    <row r="257" spans="1:65" s="15" customFormat="1">
      <c r="B257" s="223"/>
      <c r="C257" s="224"/>
      <c r="D257" s="203" t="s">
        <v>164</v>
      </c>
      <c r="E257" s="225" t="s">
        <v>1</v>
      </c>
      <c r="F257" s="226" t="s">
        <v>167</v>
      </c>
      <c r="G257" s="224"/>
      <c r="H257" s="227">
        <v>1.341</v>
      </c>
      <c r="I257" s="228"/>
      <c r="J257" s="224"/>
      <c r="K257" s="224"/>
      <c r="L257" s="229"/>
      <c r="M257" s="230"/>
      <c r="N257" s="231"/>
      <c r="O257" s="231"/>
      <c r="P257" s="231"/>
      <c r="Q257" s="231"/>
      <c r="R257" s="231"/>
      <c r="S257" s="231"/>
      <c r="T257" s="232"/>
      <c r="AT257" s="233" t="s">
        <v>164</v>
      </c>
      <c r="AU257" s="233" t="s">
        <v>162</v>
      </c>
      <c r="AV257" s="15" t="s">
        <v>161</v>
      </c>
      <c r="AW257" s="15" t="s">
        <v>34</v>
      </c>
      <c r="AX257" s="15" t="s">
        <v>87</v>
      </c>
      <c r="AY257" s="233" t="s">
        <v>153</v>
      </c>
    </row>
    <row r="258" spans="1:65" s="2" customFormat="1" ht="21.75" customHeight="1">
      <c r="A258" s="34"/>
      <c r="B258" s="35"/>
      <c r="C258" s="187" t="s">
        <v>323</v>
      </c>
      <c r="D258" s="187" t="s">
        <v>157</v>
      </c>
      <c r="E258" s="188" t="s">
        <v>324</v>
      </c>
      <c r="F258" s="189" t="s">
        <v>325</v>
      </c>
      <c r="G258" s="190" t="s">
        <v>170</v>
      </c>
      <c r="H258" s="191">
        <v>4.2060000000000004</v>
      </c>
      <c r="I258" s="192"/>
      <c r="J258" s="193">
        <f>ROUND(I258*H258,2)</f>
        <v>0</v>
      </c>
      <c r="K258" s="194"/>
      <c r="L258" s="39"/>
      <c r="M258" s="195" t="s">
        <v>1</v>
      </c>
      <c r="N258" s="196" t="s">
        <v>45</v>
      </c>
      <c r="O258" s="71"/>
      <c r="P258" s="197">
        <f>O258*H258</f>
        <v>0</v>
      </c>
      <c r="Q258" s="197">
        <v>0</v>
      </c>
      <c r="R258" s="197">
        <f>Q258*H258</f>
        <v>0</v>
      </c>
      <c r="S258" s="197">
        <v>1.5940000000000001</v>
      </c>
      <c r="T258" s="198">
        <f>S258*H258</f>
        <v>6.7043640000000009</v>
      </c>
      <c r="U258" s="34"/>
      <c r="V258" s="34"/>
      <c r="W258" s="34"/>
      <c r="X258" s="34"/>
      <c r="Y258" s="34"/>
      <c r="Z258" s="34"/>
      <c r="AA258" s="34"/>
      <c r="AB258" s="34"/>
      <c r="AC258" s="34"/>
      <c r="AD258" s="34"/>
      <c r="AE258" s="34"/>
      <c r="AR258" s="199" t="s">
        <v>161</v>
      </c>
      <c r="AT258" s="199" t="s">
        <v>157</v>
      </c>
      <c r="AU258" s="199" t="s">
        <v>162</v>
      </c>
      <c r="AY258" s="17" t="s">
        <v>153</v>
      </c>
      <c r="BE258" s="200">
        <f>IF(N258="základní",J258,0)</f>
        <v>0</v>
      </c>
      <c r="BF258" s="200">
        <f>IF(N258="snížená",J258,0)</f>
        <v>0</v>
      </c>
      <c r="BG258" s="200">
        <f>IF(N258="zákl. přenesená",J258,0)</f>
        <v>0</v>
      </c>
      <c r="BH258" s="200">
        <f>IF(N258="sníž. přenesená",J258,0)</f>
        <v>0</v>
      </c>
      <c r="BI258" s="200">
        <f>IF(N258="nulová",J258,0)</f>
        <v>0</v>
      </c>
      <c r="BJ258" s="17" t="s">
        <v>162</v>
      </c>
      <c r="BK258" s="200">
        <f>ROUND(I258*H258,2)</f>
        <v>0</v>
      </c>
      <c r="BL258" s="17" t="s">
        <v>161</v>
      </c>
      <c r="BM258" s="199" t="s">
        <v>326</v>
      </c>
    </row>
    <row r="259" spans="1:65" s="13" customFormat="1">
      <c r="B259" s="201"/>
      <c r="C259" s="202"/>
      <c r="D259" s="203" t="s">
        <v>164</v>
      </c>
      <c r="E259" s="204" t="s">
        <v>1</v>
      </c>
      <c r="F259" s="205" t="s">
        <v>327</v>
      </c>
      <c r="G259" s="202"/>
      <c r="H259" s="204" t="s">
        <v>1</v>
      </c>
      <c r="I259" s="206"/>
      <c r="J259" s="202"/>
      <c r="K259" s="202"/>
      <c r="L259" s="207"/>
      <c r="M259" s="208"/>
      <c r="N259" s="209"/>
      <c r="O259" s="209"/>
      <c r="P259" s="209"/>
      <c r="Q259" s="209"/>
      <c r="R259" s="209"/>
      <c r="S259" s="209"/>
      <c r="T259" s="210"/>
      <c r="AT259" s="211" t="s">
        <v>164</v>
      </c>
      <c r="AU259" s="211" t="s">
        <v>162</v>
      </c>
      <c r="AV259" s="13" t="s">
        <v>87</v>
      </c>
      <c r="AW259" s="13" t="s">
        <v>34</v>
      </c>
      <c r="AX259" s="13" t="s">
        <v>79</v>
      </c>
      <c r="AY259" s="211" t="s">
        <v>153</v>
      </c>
    </row>
    <row r="260" spans="1:65" s="14" customFormat="1">
      <c r="B260" s="212"/>
      <c r="C260" s="213"/>
      <c r="D260" s="203" t="s">
        <v>164</v>
      </c>
      <c r="E260" s="214" t="s">
        <v>1</v>
      </c>
      <c r="F260" s="215" t="s">
        <v>328</v>
      </c>
      <c r="G260" s="213"/>
      <c r="H260" s="216">
        <v>2.923</v>
      </c>
      <c r="I260" s="217"/>
      <c r="J260" s="213"/>
      <c r="K260" s="213"/>
      <c r="L260" s="218"/>
      <c r="M260" s="219"/>
      <c r="N260" s="220"/>
      <c r="O260" s="220"/>
      <c r="P260" s="220"/>
      <c r="Q260" s="220"/>
      <c r="R260" s="220"/>
      <c r="S260" s="220"/>
      <c r="T260" s="221"/>
      <c r="AT260" s="222" t="s">
        <v>164</v>
      </c>
      <c r="AU260" s="222" t="s">
        <v>162</v>
      </c>
      <c r="AV260" s="14" t="s">
        <v>162</v>
      </c>
      <c r="AW260" s="14" t="s">
        <v>34</v>
      </c>
      <c r="AX260" s="14" t="s">
        <v>79</v>
      </c>
      <c r="AY260" s="222" t="s">
        <v>153</v>
      </c>
    </row>
    <row r="261" spans="1:65" s="14" customFormat="1">
      <c r="B261" s="212"/>
      <c r="C261" s="213"/>
      <c r="D261" s="203" t="s">
        <v>164</v>
      </c>
      <c r="E261" s="214" t="s">
        <v>1</v>
      </c>
      <c r="F261" s="215" t="s">
        <v>329</v>
      </c>
      <c r="G261" s="213"/>
      <c r="H261" s="216">
        <v>1.2829999999999999</v>
      </c>
      <c r="I261" s="217"/>
      <c r="J261" s="213"/>
      <c r="K261" s="213"/>
      <c r="L261" s="218"/>
      <c r="M261" s="219"/>
      <c r="N261" s="220"/>
      <c r="O261" s="220"/>
      <c r="P261" s="220"/>
      <c r="Q261" s="220"/>
      <c r="R261" s="220"/>
      <c r="S261" s="220"/>
      <c r="T261" s="221"/>
      <c r="AT261" s="222" t="s">
        <v>164</v>
      </c>
      <c r="AU261" s="222" t="s">
        <v>162</v>
      </c>
      <c r="AV261" s="14" t="s">
        <v>162</v>
      </c>
      <c r="AW261" s="14" t="s">
        <v>34</v>
      </c>
      <c r="AX261" s="14" t="s">
        <v>79</v>
      </c>
      <c r="AY261" s="222" t="s">
        <v>153</v>
      </c>
    </row>
    <row r="262" spans="1:65" s="15" customFormat="1">
      <c r="B262" s="223"/>
      <c r="C262" s="224"/>
      <c r="D262" s="203" t="s">
        <v>164</v>
      </c>
      <c r="E262" s="225" t="s">
        <v>1</v>
      </c>
      <c r="F262" s="226" t="s">
        <v>167</v>
      </c>
      <c r="G262" s="224"/>
      <c r="H262" s="227">
        <v>4.2059999999999995</v>
      </c>
      <c r="I262" s="228"/>
      <c r="J262" s="224"/>
      <c r="K262" s="224"/>
      <c r="L262" s="229"/>
      <c r="M262" s="230"/>
      <c r="N262" s="231"/>
      <c r="O262" s="231"/>
      <c r="P262" s="231"/>
      <c r="Q262" s="231"/>
      <c r="R262" s="231"/>
      <c r="S262" s="231"/>
      <c r="T262" s="232"/>
      <c r="AT262" s="233" t="s">
        <v>164</v>
      </c>
      <c r="AU262" s="233" t="s">
        <v>162</v>
      </c>
      <c r="AV262" s="15" t="s">
        <v>161</v>
      </c>
      <c r="AW262" s="15" t="s">
        <v>34</v>
      </c>
      <c r="AX262" s="15" t="s">
        <v>87</v>
      </c>
      <c r="AY262" s="233" t="s">
        <v>153</v>
      </c>
    </row>
    <row r="263" spans="1:65" s="2" customFormat="1" ht="21.75" customHeight="1">
      <c r="A263" s="34"/>
      <c r="B263" s="35"/>
      <c r="C263" s="187" t="s">
        <v>330</v>
      </c>
      <c r="D263" s="187" t="s">
        <v>157</v>
      </c>
      <c r="E263" s="188" t="s">
        <v>331</v>
      </c>
      <c r="F263" s="189" t="s">
        <v>332</v>
      </c>
      <c r="G263" s="190" t="s">
        <v>170</v>
      </c>
      <c r="H263" s="191">
        <v>8.9320000000000004</v>
      </c>
      <c r="I263" s="192"/>
      <c r="J263" s="193">
        <f>ROUND(I263*H263,2)</f>
        <v>0</v>
      </c>
      <c r="K263" s="194"/>
      <c r="L263" s="39"/>
      <c r="M263" s="195" t="s">
        <v>1</v>
      </c>
      <c r="N263" s="196" t="s">
        <v>45</v>
      </c>
      <c r="O263" s="71"/>
      <c r="P263" s="197">
        <f>O263*H263</f>
        <v>0</v>
      </c>
      <c r="Q263" s="197">
        <v>0</v>
      </c>
      <c r="R263" s="197">
        <f>Q263*H263</f>
        <v>0</v>
      </c>
      <c r="S263" s="197">
        <v>1.6</v>
      </c>
      <c r="T263" s="198">
        <f>S263*H263</f>
        <v>14.291200000000002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161</v>
      </c>
      <c r="AT263" s="199" t="s">
        <v>157</v>
      </c>
      <c r="AU263" s="199" t="s">
        <v>162</v>
      </c>
      <c r="AY263" s="17" t="s">
        <v>153</v>
      </c>
      <c r="BE263" s="200">
        <f>IF(N263="základní",J263,0)</f>
        <v>0</v>
      </c>
      <c r="BF263" s="200">
        <f>IF(N263="snížená",J263,0)</f>
        <v>0</v>
      </c>
      <c r="BG263" s="200">
        <f>IF(N263="zákl. přenesená",J263,0)</f>
        <v>0</v>
      </c>
      <c r="BH263" s="200">
        <f>IF(N263="sníž. přenesená",J263,0)</f>
        <v>0</v>
      </c>
      <c r="BI263" s="200">
        <f>IF(N263="nulová",J263,0)</f>
        <v>0</v>
      </c>
      <c r="BJ263" s="17" t="s">
        <v>162</v>
      </c>
      <c r="BK263" s="200">
        <f>ROUND(I263*H263,2)</f>
        <v>0</v>
      </c>
      <c r="BL263" s="17" t="s">
        <v>161</v>
      </c>
      <c r="BM263" s="199" t="s">
        <v>333</v>
      </c>
    </row>
    <row r="264" spans="1:65" s="13" customFormat="1" ht="30.6">
      <c r="B264" s="201"/>
      <c r="C264" s="202"/>
      <c r="D264" s="203" t="s">
        <v>164</v>
      </c>
      <c r="E264" s="204" t="s">
        <v>1</v>
      </c>
      <c r="F264" s="205" t="s">
        <v>334</v>
      </c>
      <c r="G264" s="202"/>
      <c r="H264" s="204" t="s">
        <v>1</v>
      </c>
      <c r="I264" s="206"/>
      <c r="J264" s="202"/>
      <c r="K264" s="202"/>
      <c r="L264" s="207"/>
      <c r="M264" s="208"/>
      <c r="N264" s="209"/>
      <c r="O264" s="209"/>
      <c r="P264" s="209"/>
      <c r="Q264" s="209"/>
      <c r="R264" s="209"/>
      <c r="S264" s="209"/>
      <c r="T264" s="210"/>
      <c r="AT264" s="211" t="s">
        <v>164</v>
      </c>
      <c r="AU264" s="211" t="s">
        <v>162</v>
      </c>
      <c r="AV264" s="13" t="s">
        <v>87</v>
      </c>
      <c r="AW264" s="13" t="s">
        <v>34</v>
      </c>
      <c r="AX264" s="13" t="s">
        <v>79</v>
      </c>
      <c r="AY264" s="211" t="s">
        <v>153</v>
      </c>
    </row>
    <row r="265" spans="1:65" s="14" customFormat="1">
      <c r="B265" s="212"/>
      <c r="C265" s="213"/>
      <c r="D265" s="203" t="s">
        <v>164</v>
      </c>
      <c r="E265" s="214" t="s">
        <v>1</v>
      </c>
      <c r="F265" s="215" t="s">
        <v>335</v>
      </c>
      <c r="G265" s="213"/>
      <c r="H265" s="216">
        <v>2.0219999999999998</v>
      </c>
      <c r="I265" s="217"/>
      <c r="J265" s="213"/>
      <c r="K265" s="213"/>
      <c r="L265" s="218"/>
      <c r="M265" s="219"/>
      <c r="N265" s="220"/>
      <c r="O265" s="220"/>
      <c r="P265" s="220"/>
      <c r="Q265" s="220"/>
      <c r="R265" s="220"/>
      <c r="S265" s="220"/>
      <c r="T265" s="221"/>
      <c r="AT265" s="222" t="s">
        <v>164</v>
      </c>
      <c r="AU265" s="222" t="s">
        <v>162</v>
      </c>
      <c r="AV265" s="14" t="s">
        <v>162</v>
      </c>
      <c r="AW265" s="14" t="s">
        <v>34</v>
      </c>
      <c r="AX265" s="14" t="s">
        <v>79</v>
      </c>
      <c r="AY265" s="222" t="s">
        <v>153</v>
      </c>
    </row>
    <row r="266" spans="1:65" s="14" customFormat="1">
      <c r="B266" s="212"/>
      <c r="C266" s="213"/>
      <c r="D266" s="203" t="s">
        <v>164</v>
      </c>
      <c r="E266" s="214" t="s">
        <v>1</v>
      </c>
      <c r="F266" s="215" t="s">
        <v>336</v>
      </c>
      <c r="G266" s="213"/>
      <c r="H266" s="216">
        <v>2.2229999999999999</v>
      </c>
      <c r="I266" s="217"/>
      <c r="J266" s="213"/>
      <c r="K266" s="213"/>
      <c r="L266" s="218"/>
      <c r="M266" s="219"/>
      <c r="N266" s="220"/>
      <c r="O266" s="220"/>
      <c r="P266" s="220"/>
      <c r="Q266" s="220"/>
      <c r="R266" s="220"/>
      <c r="S266" s="220"/>
      <c r="T266" s="221"/>
      <c r="AT266" s="222" t="s">
        <v>164</v>
      </c>
      <c r="AU266" s="222" t="s">
        <v>162</v>
      </c>
      <c r="AV266" s="14" t="s">
        <v>162</v>
      </c>
      <c r="AW266" s="14" t="s">
        <v>34</v>
      </c>
      <c r="AX266" s="14" t="s">
        <v>79</v>
      </c>
      <c r="AY266" s="222" t="s">
        <v>153</v>
      </c>
    </row>
    <row r="267" spans="1:65" s="14" customFormat="1">
      <c r="B267" s="212"/>
      <c r="C267" s="213"/>
      <c r="D267" s="203" t="s">
        <v>164</v>
      </c>
      <c r="E267" s="214" t="s">
        <v>1</v>
      </c>
      <c r="F267" s="215" t="s">
        <v>337</v>
      </c>
      <c r="G267" s="213"/>
      <c r="H267" s="216">
        <v>4.6870000000000003</v>
      </c>
      <c r="I267" s="217"/>
      <c r="J267" s="213"/>
      <c r="K267" s="213"/>
      <c r="L267" s="218"/>
      <c r="M267" s="219"/>
      <c r="N267" s="220"/>
      <c r="O267" s="220"/>
      <c r="P267" s="220"/>
      <c r="Q267" s="220"/>
      <c r="R267" s="220"/>
      <c r="S267" s="220"/>
      <c r="T267" s="221"/>
      <c r="AT267" s="222" t="s">
        <v>164</v>
      </c>
      <c r="AU267" s="222" t="s">
        <v>162</v>
      </c>
      <c r="AV267" s="14" t="s">
        <v>162</v>
      </c>
      <c r="AW267" s="14" t="s">
        <v>34</v>
      </c>
      <c r="AX267" s="14" t="s">
        <v>79</v>
      </c>
      <c r="AY267" s="222" t="s">
        <v>153</v>
      </c>
    </row>
    <row r="268" spans="1:65" s="15" customFormat="1">
      <c r="B268" s="223"/>
      <c r="C268" s="224"/>
      <c r="D268" s="203" t="s">
        <v>164</v>
      </c>
      <c r="E268" s="225" t="s">
        <v>1</v>
      </c>
      <c r="F268" s="226" t="s">
        <v>167</v>
      </c>
      <c r="G268" s="224"/>
      <c r="H268" s="227">
        <v>8.9319999999999986</v>
      </c>
      <c r="I268" s="228"/>
      <c r="J268" s="224"/>
      <c r="K268" s="224"/>
      <c r="L268" s="229"/>
      <c r="M268" s="230"/>
      <c r="N268" s="231"/>
      <c r="O268" s="231"/>
      <c r="P268" s="231"/>
      <c r="Q268" s="231"/>
      <c r="R268" s="231"/>
      <c r="S268" s="231"/>
      <c r="T268" s="232"/>
      <c r="AT268" s="233" t="s">
        <v>164</v>
      </c>
      <c r="AU268" s="233" t="s">
        <v>162</v>
      </c>
      <c r="AV268" s="15" t="s">
        <v>161</v>
      </c>
      <c r="AW268" s="15" t="s">
        <v>34</v>
      </c>
      <c r="AX268" s="15" t="s">
        <v>87</v>
      </c>
      <c r="AY268" s="233" t="s">
        <v>153</v>
      </c>
    </row>
    <row r="269" spans="1:65" s="2" customFormat="1" ht="21.75" customHeight="1">
      <c r="A269" s="34"/>
      <c r="B269" s="35"/>
      <c r="C269" s="187" t="s">
        <v>338</v>
      </c>
      <c r="D269" s="187" t="s">
        <v>157</v>
      </c>
      <c r="E269" s="188" t="s">
        <v>339</v>
      </c>
      <c r="F269" s="189" t="s">
        <v>340</v>
      </c>
      <c r="G269" s="190" t="s">
        <v>160</v>
      </c>
      <c r="H269" s="191">
        <v>1.44</v>
      </c>
      <c r="I269" s="192"/>
      <c r="J269" s="193">
        <f>ROUND(I269*H269,2)</f>
        <v>0</v>
      </c>
      <c r="K269" s="194"/>
      <c r="L269" s="39"/>
      <c r="M269" s="195" t="s">
        <v>1</v>
      </c>
      <c r="N269" s="196" t="s">
        <v>45</v>
      </c>
      <c r="O269" s="71"/>
      <c r="P269" s="197">
        <f>O269*H269</f>
        <v>0</v>
      </c>
      <c r="Q269" s="197">
        <v>0</v>
      </c>
      <c r="R269" s="197">
        <f>Q269*H269</f>
        <v>0</v>
      </c>
      <c r="S269" s="197">
        <v>0.54500000000000004</v>
      </c>
      <c r="T269" s="198">
        <f>S269*H269</f>
        <v>0.78480000000000005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161</v>
      </c>
      <c r="AT269" s="199" t="s">
        <v>157</v>
      </c>
      <c r="AU269" s="199" t="s">
        <v>162</v>
      </c>
      <c r="AY269" s="17" t="s">
        <v>153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7" t="s">
        <v>162</v>
      </c>
      <c r="BK269" s="200">
        <f>ROUND(I269*H269,2)</f>
        <v>0</v>
      </c>
      <c r="BL269" s="17" t="s">
        <v>161</v>
      </c>
      <c r="BM269" s="199" t="s">
        <v>341</v>
      </c>
    </row>
    <row r="270" spans="1:65" s="13" customFormat="1">
      <c r="B270" s="201"/>
      <c r="C270" s="202"/>
      <c r="D270" s="203" t="s">
        <v>164</v>
      </c>
      <c r="E270" s="204" t="s">
        <v>1</v>
      </c>
      <c r="F270" s="205" t="s">
        <v>342</v>
      </c>
      <c r="G270" s="202"/>
      <c r="H270" s="204" t="s">
        <v>1</v>
      </c>
      <c r="I270" s="206"/>
      <c r="J270" s="202"/>
      <c r="K270" s="202"/>
      <c r="L270" s="207"/>
      <c r="M270" s="208"/>
      <c r="N270" s="209"/>
      <c r="O270" s="209"/>
      <c r="P270" s="209"/>
      <c r="Q270" s="209"/>
      <c r="R270" s="209"/>
      <c r="S270" s="209"/>
      <c r="T270" s="210"/>
      <c r="AT270" s="211" t="s">
        <v>164</v>
      </c>
      <c r="AU270" s="211" t="s">
        <v>162</v>
      </c>
      <c r="AV270" s="13" t="s">
        <v>87</v>
      </c>
      <c r="AW270" s="13" t="s">
        <v>34</v>
      </c>
      <c r="AX270" s="13" t="s">
        <v>79</v>
      </c>
      <c r="AY270" s="211" t="s">
        <v>153</v>
      </c>
    </row>
    <row r="271" spans="1:65" s="14" customFormat="1">
      <c r="B271" s="212"/>
      <c r="C271" s="213"/>
      <c r="D271" s="203" t="s">
        <v>164</v>
      </c>
      <c r="E271" s="214" t="s">
        <v>1</v>
      </c>
      <c r="F271" s="215" t="s">
        <v>343</v>
      </c>
      <c r="G271" s="213"/>
      <c r="H271" s="216">
        <v>1.44</v>
      </c>
      <c r="I271" s="217"/>
      <c r="J271" s="213"/>
      <c r="K271" s="213"/>
      <c r="L271" s="218"/>
      <c r="M271" s="219"/>
      <c r="N271" s="220"/>
      <c r="O271" s="220"/>
      <c r="P271" s="220"/>
      <c r="Q271" s="220"/>
      <c r="R271" s="220"/>
      <c r="S271" s="220"/>
      <c r="T271" s="221"/>
      <c r="AT271" s="222" t="s">
        <v>164</v>
      </c>
      <c r="AU271" s="222" t="s">
        <v>162</v>
      </c>
      <c r="AV271" s="14" t="s">
        <v>162</v>
      </c>
      <c r="AW271" s="14" t="s">
        <v>34</v>
      </c>
      <c r="AX271" s="14" t="s">
        <v>79</v>
      </c>
      <c r="AY271" s="222" t="s">
        <v>153</v>
      </c>
    </row>
    <row r="272" spans="1:65" s="15" customFormat="1">
      <c r="B272" s="223"/>
      <c r="C272" s="224"/>
      <c r="D272" s="203" t="s">
        <v>164</v>
      </c>
      <c r="E272" s="225" t="s">
        <v>1</v>
      </c>
      <c r="F272" s="226" t="s">
        <v>167</v>
      </c>
      <c r="G272" s="224"/>
      <c r="H272" s="227">
        <v>1.44</v>
      </c>
      <c r="I272" s="228"/>
      <c r="J272" s="224"/>
      <c r="K272" s="224"/>
      <c r="L272" s="229"/>
      <c r="M272" s="230"/>
      <c r="N272" s="231"/>
      <c r="O272" s="231"/>
      <c r="P272" s="231"/>
      <c r="Q272" s="231"/>
      <c r="R272" s="231"/>
      <c r="S272" s="231"/>
      <c r="T272" s="232"/>
      <c r="AT272" s="233" t="s">
        <v>164</v>
      </c>
      <c r="AU272" s="233" t="s">
        <v>162</v>
      </c>
      <c r="AV272" s="15" t="s">
        <v>161</v>
      </c>
      <c r="AW272" s="15" t="s">
        <v>34</v>
      </c>
      <c r="AX272" s="15" t="s">
        <v>87</v>
      </c>
      <c r="AY272" s="233" t="s">
        <v>153</v>
      </c>
    </row>
    <row r="273" spans="1:65" s="2" customFormat="1" ht="21.75" customHeight="1">
      <c r="A273" s="34"/>
      <c r="B273" s="35"/>
      <c r="C273" s="187" t="s">
        <v>344</v>
      </c>
      <c r="D273" s="187" t="s">
        <v>157</v>
      </c>
      <c r="E273" s="188" t="s">
        <v>345</v>
      </c>
      <c r="F273" s="189" t="s">
        <v>346</v>
      </c>
      <c r="G273" s="190" t="s">
        <v>160</v>
      </c>
      <c r="H273" s="191">
        <v>2.5099999999999998</v>
      </c>
      <c r="I273" s="192"/>
      <c r="J273" s="193">
        <f>ROUND(I273*H273,2)</f>
        <v>0</v>
      </c>
      <c r="K273" s="194"/>
      <c r="L273" s="39"/>
      <c r="M273" s="195" t="s">
        <v>1</v>
      </c>
      <c r="N273" s="196" t="s">
        <v>45</v>
      </c>
      <c r="O273" s="71"/>
      <c r="P273" s="197">
        <f>O273*H273</f>
        <v>0</v>
      </c>
      <c r="Q273" s="197">
        <v>0</v>
      </c>
      <c r="R273" s="197">
        <f>Q273*H273</f>
        <v>0</v>
      </c>
      <c r="S273" s="197">
        <v>4.1000000000000002E-2</v>
      </c>
      <c r="T273" s="198">
        <f>S273*H273</f>
        <v>0.10291</v>
      </c>
      <c r="U273" s="34"/>
      <c r="V273" s="34"/>
      <c r="W273" s="34"/>
      <c r="X273" s="34"/>
      <c r="Y273" s="34"/>
      <c r="Z273" s="34"/>
      <c r="AA273" s="34"/>
      <c r="AB273" s="34"/>
      <c r="AC273" s="34"/>
      <c r="AD273" s="34"/>
      <c r="AE273" s="34"/>
      <c r="AR273" s="199" t="s">
        <v>161</v>
      </c>
      <c r="AT273" s="199" t="s">
        <v>157</v>
      </c>
      <c r="AU273" s="199" t="s">
        <v>162</v>
      </c>
      <c r="AY273" s="17" t="s">
        <v>153</v>
      </c>
      <c r="BE273" s="200">
        <f>IF(N273="základní",J273,0)</f>
        <v>0</v>
      </c>
      <c r="BF273" s="200">
        <f>IF(N273="snížená",J273,0)</f>
        <v>0</v>
      </c>
      <c r="BG273" s="200">
        <f>IF(N273="zákl. přenesená",J273,0)</f>
        <v>0</v>
      </c>
      <c r="BH273" s="200">
        <f>IF(N273="sníž. přenesená",J273,0)</f>
        <v>0</v>
      </c>
      <c r="BI273" s="200">
        <f>IF(N273="nulová",J273,0)</f>
        <v>0</v>
      </c>
      <c r="BJ273" s="17" t="s">
        <v>162</v>
      </c>
      <c r="BK273" s="200">
        <f>ROUND(I273*H273,2)</f>
        <v>0</v>
      </c>
      <c r="BL273" s="17" t="s">
        <v>161</v>
      </c>
      <c r="BM273" s="199" t="s">
        <v>347</v>
      </c>
    </row>
    <row r="274" spans="1:65" s="13" customFormat="1">
      <c r="B274" s="201"/>
      <c r="C274" s="202"/>
      <c r="D274" s="203" t="s">
        <v>164</v>
      </c>
      <c r="E274" s="204" t="s">
        <v>1</v>
      </c>
      <c r="F274" s="205" t="s">
        <v>348</v>
      </c>
      <c r="G274" s="202"/>
      <c r="H274" s="204" t="s">
        <v>1</v>
      </c>
      <c r="I274" s="206"/>
      <c r="J274" s="202"/>
      <c r="K274" s="202"/>
      <c r="L274" s="207"/>
      <c r="M274" s="208"/>
      <c r="N274" s="209"/>
      <c r="O274" s="209"/>
      <c r="P274" s="209"/>
      <c r="Q274" s="209"/>
      <c r="R274" s="209"/>
      <c r="S274" s="209"/>
      <c r="T274" s="210"/>
      <c r="AT274" s="211" t="s">
        <v>164</v>
      </c>
      <c r="AU274" s="211" t="s">
        <v>162</v>
      </c>
      <c r="AV274" s="13" t="s">
        <v>87</v>
      </c>
      <c r="AW274" s="13" t="s">
        <v>34</v>
      </c>
      <c r="AX274" s="13" t="s">
        <v>79</v>
      </c>
      <c r="AY274" s="211" t="s">
        <v>153</v>
      </c>
    </row>
    <row r="275" spans="1:65" s="14" customFormat="1">
      <c r="B275" s="212"/>
      <c r="C275" s="213"/>
      <c r="D275" s="203" t="s">
        <v>164</v>
      </c>
      <c r="E275" s="214" t="s">
        <v>1</v>
      </c>
      <c r="F275" s="215" t="s">
        <v>349</v>
      </c>
      <c r="G275" s="213"/>
      <c r="H275" s="216">
        <v>1.71</v>
      </c>
      <c r="I275" s="217"/>
      <c r="J275" s="213"/>
      <c r="K275" s="213"/>
      <c r="L275" s="218"/>
      <c r="M275" s="219"/>
      <c r="N275" s="220"/>
      <c r="O275" s="220"/>
      <c r="P275" s="220"/>
      <c r="Q275" s="220"/>
      <c r="R275" s="220"/>
      <c r="S275" s="220"/>
      <c r="T275" s="221"/>
      <c r="AT275" s="222" t="s">
        <v>164</v>
      </c>
      <c r="AU275" s="222" t="s">
        <v>162</v>
      </c>
      <c r="AV275" s="14" t="s">
        <v>162</v>
      </c>
      <c r="AW275" s="14" t="s">
        <v>34</v>
      </c>
      <c r="AX275" s="14" t="s">
        <v>79</v>
      </c>
      <c r="AY275" s="222" t="s">
        <v>153</v>
      </c>
    </row>
    <row r="276" spans="1:65" s="14" customFormat="1">
      <c r="B276" s="212"/>
      <c r="C276" s="213"/>
      <c r="D276" s="203" t="s">
        <v>164</v>
      </c>
      <c r="E276" s="214" t="s">
        <v>1</v>
      </c>
      <c r="F276" s="215" t="s">
        <v>350</v>
      </c>
      <c r="G276" s="213"/>
      <c r="H276" s="216">
        <v>0.8</v>
      </c>
      <c r="I276" s="217"/>
      <c r="J276" s="213"/>
      <c r="K276" s="213"/>
      <c r="L276" s="218"/>
      <c r="M276" s="219"/>
      <c r="N276" s="220"/>
      <c r="O276" s="220"/>
      <c r="P276" s="220"/>
      <c r="Q276" s="220"/>
      <c r="R276" s="220"/>
      <c r="S276" s="220"/>
      <c r="T276" s="221"/>
      <c r="AT276" s="222" t="s">
        <v>164</v>
      </c>
      <c r="AU276" s="222" t="s">
        <v>162</v>
      </c>
      <c r="AV276" s="14" t="s">
        <v>162</v>
      </c>
      <c r="AW276" s="14" t="s">
        <v>34</v>
      </c>
      <c r="AX276" s="14" t="s">
        <v>79</v>
      </c>
      <c r="AY276" s="222" t="s">
        <v>153</v>
      </c>
    </row>
    <row r="277" spans="1:65" s="15" customFormat="1">
      <c r="B277" s="223"/>
      <c r="C277" s="224"/>
      <c r="D277" s="203" t="s">
        <v>164</v>
      </c>
      <c r="E277" s="225" t="s">
        <v>1</v>
      </c>
      <c r="F277" s="226" t="s">
        <v>167</v>
      </c>
      <c r="G277" s="224"/>
      <c r="H277" s="227">
        <v>2.5099999999999998</v>
      </c>
      <c r="I277" s="228"/>
      <c r="J277" s="224"/>
      <c r="K277" s="224"/>
      <c r="L277" s="229"/>
      <c r="M277" s="230"/>
      <c r="N277" s="231"/>
      <c r="O277" s="231"/>
      <c r="P277" s="231"/>
      <c r="Q277" s="231"/>
      <c r="R277" s="231"/>
      <c r="S277" s="231"/>
      <c r="T277" s="232"/>
      <c r="AT277" s="233" t="s">
        <v>164</v>
      </c>
      <c r="AU277" s="233" t="s">
        <v>162</v>
      </c>
      <c r="AV277" s="15" t="s">
        <v>161</v>
      </c>
      <c r="AW277" s="15" t="s">
        <v>34</v>
      </c>
      <c r="AX277" s="15" t="s">
        <v>87</v>
      </c>
      <c r="AY277" s="233" t="s">
        <v>153</v>
      </c>
    </row>
    <row r="278" spans="1:65" s="2" customFormat="1" ht="21.75" customHeight="1">
      <c r="A278" s="34"/>
      <c r="B278" s="35"/>
      <c r="C278" s="187" t="s">
        <v>351</v>
      </c>
      <c r="D278" s="187" t="s">
        <v>157</v>
      </c>
      <c r="E278" s="188" t="s">
        <v>352</v>
      </c>
      <c r="F278" s="189" t="s">
        <v>353</v>
      </c>
      <c r="G278" s="190" t="s">
        <v>249</v>
      </c>
      <c r="H278" s="191">
        <v>4</v>
      </c>
      <c r="I278" s="192"/>
      <c r="J278" s="193">
        <f>ROUND(I278*H278,2)</f>
        <v>0</v>
      </c>
      <c r="K278" s="194"/>
      <c r="L278" s="39"/>
      <c r="M278" s="195" t="s">
        <v>1</v>
      </c>
      <c r="N278" s="196" t="s">
        <v>45</v>
      </c>
      <c r="O278" s="71"/>
      <c r="P278" s="197">
        <f>O278*H278</f>
        <v>0</v>
      </c>
      <c r="Q278" s="197">
        <v>0</v>
      </c>
      <c r="R278" s="197">
        <f>Q278*H278</f>
        <v>0</v>
      </c>
      <c r="S278" s="197">
        <v>9.7000000000000003E-2</v>
      </c>
      <c r="T278" s="198">
        <f>S278*H278</f>
        <v>0.38800000000000001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9" t="s">
        <v>161</v>
      </c>
      <c r="AT278" s="199" t="s">
        <v>157</v>
      </c>
      <c r="AU278" s="199" t="s">
        <v>162</v>
      </c>
      <c r="AY278" s="17" t="s">
        <v>153</v>
      </c>
      <c r="BE278" s="200">
        <f>IF(N278="základní",J278,0)</f>
        <v>0</v>
      </c>
      <c r="BF278" s="200">
        <f>IF(N278="snížená",J278,0)</f>
        <v>0</v>
      </c>
      <c r="BG278" s="200">
        <f>IF(N278="zákl. přenesená",J278,0)</f>
        <v>0</v>
      </c>
      <c r="BH278" s="200">
        <f>IF(N278="sníž. přenesená",J278,0)</f>
        <v>0</v>
      </c>
      <c r="BI278" s="200">
        <f>IF(N278="nulová",J278,0)</f>
        <v>0</v>
      </c>
      <c r="BJ278" s="17" t="s">
        <v>162</v>
      </c>
      <c r="BK278" s="200">
        <f>ROUND(I278*H278,2)</f>
        <v>0</v>
      </c>
      <c r="BL278" s="17" t="s">
        <v>161</v>
      </c>
      <c r="BM278" s="199" t="s">
        <v>354</v>
      </c>
    </row>
    <row r="279" spans="1:65" s="13" customFormat="1">
      <c r="B279" s="201"/>
      <c r="C279" s="202"/>
      <c r="D279" s="203" t="s">
        <v>164</v>
      </c>
      <c r="E279" s="204" t="s">
        <v>1</v>
      </c>
      <c r="F279" s="205" t="s">
        <v>355</v>
      </c>
      <c r="G279" s="202"/>
      <c r="H279" s="204" t="s">
        <v>1</v>
      </c>
      <c r="I279" s="206"/>
      <c r="J279" s="202"/>
      <c r="K279" s="202"/>
      <c r="L279" s="207"/>
      <c r="M279" s="208"/>
      <c r="N279" s="209"/>
      <c r="O279" s="209"/>
      <c r="P279" s="209"/>
      <c r="Q279" s="209"/>
      <c r="R279" s="209"/>
      <c r="S279" s="209"/>
      <c r="T279" s="210"/>
      <c r="AT279" s="211" t="s">
        <v>164</v>
      </c>
      <c r="AU279" s="211" t="s">
        <v>162</v>
      </c>
      <c r="AV279" s="13" t="s">
        <v>87</v>
      </c>
      <c r="AW279" s="13" t="s">
        <v>34</v>
      </c>
      <c r="AX279" s="13" t="s">
        <v>79</v>
      </c>
      <c r="AY279" s="211" t="s">
        <v>153</v>
      </c>
    </row>
    <row r="280" spans="1:65" s="14" customFormat="1">
      <c r="B280" s="212"/>
      <c r="C280" s="213"/>
      <c r="D280" s="203" t="s">
        <v>164</v>
      </c>
      <c r="E280" s="214" t="s">
        <v>1</v>
      </c>
      <c r="F280" s="215" t="s">
        <v>161</v>
      </c>
      <c r="G280" s="213"/>
      <c r="H280" s="216">
        <v>4</v>
      </c>
      <c r="I280" s="217"/>
      <c r="J280" s="213"/>
      <c r="K280" s="213"/>
      <c r="L280" s="218"/>
      <c r="M280" s="219"/>
      <c r="N280" s="220"/>
      <c r="O280" s="220"/>
      <c r="P280" s="220"/>
      <c r="Q280" s="220"/>
      <c r="R280" s="220"/>
      <c r="S280" s="220"/>
      <c r="T280" s="221"/>
      <c r="AT280" s="222" t="s">
        <v>164</v>
      </c>
      <c r="AU280" s="222" t="s">
        <v>162</v>
      </c>
      <c r="AV280" s="14" t="s">
        <v>162</v>
      </c>
      <c r="AW280" s="14" t="s">
        <v>34</v>
      </c>
      <c r="AX280" s="14" t="s">
        <v>79</v>
      </c>
      <c r="AY280" s="222" t="s">
        <v>153</v>
      </c>
    </row>
    <row r="281" spans="1:65" s="15" customFormat="1">
      <c r="B281" s="223"/>
      <c r="C281" s="224"/>
      <c r="D281" s="203" t="s">
        <v>164</v>
      </c>
      <c r="E281" s="225" t="s">
        <v>1</v>
      </c>
      <c r="F281" s="226" t="s">
        <v>167</v>
      </c>
      <c r="G281" s="224"/>
      <c r="H281" s="227">
        <v>4</v>
      </c>
      <c r="I281" s="228"/>
      <c r="J281" s="224"/>
      <c r="K281" s="224"/>
      <c r="L281" s="229"/>
      <c r="M281" s="230"/>
      <c r="N281" s="231"/>
      <c r="O281" s="231"/>
      <c r="P281" s="231"/>
      <c r="Q281" s="231"/>
      <c r="R281" s="231"/>
      <c r="S281" s="231"/>
      <c r="T281" s="232"/>
      <c r="AT281" s="233" t="s">
        <v>164</v>
      </c>
      <c r="AU281" s="233" t="s">
        <v>162</v>
      </c>
      <c r="AV281" s="15" t="s">
        <v>161</v>
      </c>
      <c r="AW281" s="15" t="s">
        <v>34</v>
      </c>
      <c r="AX281" s="15" t="s">
        <v>87</v>
      </c>
      <c r="AY281" s="233" t="s">
        <v>153</v>
      </c>
    </row>
    <row r="282" spans="1:65" s="12" customFormat="1" ht="22.8" customHeight="1">
      <c r="B282" s="171"/>
      <c r="C282" s="172"/>
      <c r="D282" s="173" t="s">
        <v>78</v>
      </c>
      <c r="E282" s="185" t="s">
        <v>356</v>
      </c>
      <c r="F282" s="185" t="s">
        <v>357</v>
      </c>
      <c r="G282" s="172"/>
      <c r="H282" s="172"/>
      <c r="I282" s="175"/>
      <c r="J282" s="186">
        <f>BK282</f>
        <v>0</v>
      </c>
      <c r="K282" s="172"/>
      <c r="L282" s="177"/>
      <c r="M282" s="178"/>
      <c r="N282" s="179"/>
      <c r="O282" s="179"/>
      <c r="P282" s="180">
        <f>SUM(P283:P295)</f>
        <v>0</v>
      </c>
      <c r="Q282" s="179"/>
      <c r="R282" s="180">
        <f>SUM(R283:R295)</f>
        <v>0</v>
      </c>
      <c r="S282" s="179"/>
      <c r="T282" s="181">
        <f>SUM(T283:T295)</f>
        <v>0</v>
      </c>
      <c r="AR282" s="182" t="s">
        <v>87</v>
      </c>
      <c r="AT282" s="183" t="s">
        <v>78</v>
      </c>
      <c r="AU282" s="183" t="s">
        <v>87</v>
      </c>
      <c r="AY282" s="182" t="s">
        <v>153</v>
      </c>
      <c r="BK282" s="184">
        <f>SUM(BK283:BK295)</f>
        <v>0</v>
      </c>
    </row>
    <row r="283" spans="1:65" s="2" customFormat="1" ht="33" customHeight="1">
      <c r="A283" s="34"/>
      <c r="B283" s="35"/>
      <c r="C283" s="187" t="s">
        <v>358</v>
      </c>
      <c r="D283" s="187" t="s">
        <v>157</v>
      </c>
      <c r="E283" s="188" t="s">
        <v>359</v>
      </c>
      <c r="F283" s="189" t="s">
        <v>360</v>
      </c>
      <c r="G283" s="190" t="s">
        <v>176</v>
      </c>
      <c r="H283" s="191">
        <v>38.68</v>
      </c>
      <c r="I283" s="192"/>
      <c r="J283" s="193">
        <f>ROUND(I283*H283,2)</f>
        <v>0</v>
      </c>
      <c r="K283" s="194"/>
      <c r="L283" s="39"/>
      <c r="M283" s="195" t="s">
        <v>1</v>
      </c>
      <c r="N283" s="196" t="s">
        <v>45</v>
      </c>
      <c r="O283" s="71"/>
      <c r="P283" s="197">
        <f>O283*H283</f>
        <v>0</v>
      </c>
      <c r="Q283" s="197">
        <v>0</v>
      </c>
      <c r="R283" s="197">
        <f>Q283*H283</f>
        <v>0</v>
      </c>
      <c r="S283" s="197">
        <v>0</v>
      </c>
      <c r="T283" s="198">
        <f>S283*H283</f>
        <v>0</v>
      </c>
      <c r="U283" s="34"/>
      <c r="V283" s="34"/>
      <c r="W283" s="34"/>
      <c r="X283" s="34"/>
      <c r="Y283" s="34"/>
      <c r="Z283" s="34"/>
      <c r="AA283" s="34"/>
      <c r="AB283" s="34"/>
      <c r="AC283" s="34"/>
      <c r="AD283" s="34"/>
      <c r="AE283" s="34"/>
      <c r="AR283" s="199" t="s">
        <v>161</v>
      </c>
      <c r="AT283" s="199" t="s">
        <v>157</v>
      </c>
      <c r="AU283" s="199" t="s">
        <v>162</v>
      </c>
      <c r="AY283" s="17" t="s">
        <v>153</v>
      </c>
      <c r="BE283" s="200">
        <f>IF(N283="základní",J283,0)</f>
        <v>0</v>
      </c>
      <c r="BF283" s="200">
        <f>IF(N283="snížená",J283,0)</f>
        <v>0</v>
      </c>
      <c r="BG283" s="200">
        <f>IF(N283="zákl. přenesená",J283,0)</f>
        <v>0</v>
      </c>
      <c r="BH283" s="200">
        <f>IF(N283="sníž. přenesená",J283,0)</f>
        <v>0</v>
      </c>
      <c r="BI283" s="200">
        <f>IF(N283="nulová",J283,0)</f>
        <v>0</v>
      </c>
      <c r="BJ283" s="17" t="s">
        <v>162</v>
      </c>
      <c r="BK283" s="200">
        <f>ROUND(I283*H283,2)</f>
        <v>0</v>
      </c>
      <c r="BL283" s="17" t="s">
        <v>161</v>
      </c>
      <c r="BM283" s="199" t="s">
        <v>361</v>
      </c>
    </row>
    <row r="284" spans="1:65" s="2" customFormat="1" ht="21.75" customHeight="1">
      <c r="A284" s="34"/>
      <c r="B284" s="35"/>
      <c r="C284" s="187" t="s">
        <v>362</v>
      </c>
      <c r="D284" s="187" t="s">
        <v>157</v>
      </c>
      <c r="E284" s="188" t="s">
        <v>363</v>
      </c>
      <c r="F284" s="189" t="s">
        <v>364</v>
      </c>
      <c r="G284" s="190" t="s">
        <v>176</v>
      </c>
      <c r="H284" s="191">
        <v>38.68</v>
      </c>
      <c r="I284" s="192"/>
      <c r="J284" s="193">
        <f>ROUND(I284*H284,2)</f>
        <v>0</v>
      </c>
      <c r="K284" s="194"/>
      <c r="L284" s="39"/>
      <c r="M284" s="195" t="s">
        <v>1</v>
      </c>
      <c r="N284" s="196" t="s">
        <v>45</v>
      </c>
      <c r="O284" s="71"/>
      <c r="P284" s="197">
        <f>O284*H284</f>
        <v>0</v>
      </c>
      <c r="Q284" s="197">
        <v>0</v>
      </c>
      <c r="R284" s="197">
        <f>Q284*H284</f>
        <v>0</v>
      </c>
      <c r="S284" s="197">
        <v>0</v>
      </c>
      <c r="T284" s="19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9" t="s">
        <v>161</v>
      </c>
      <c r="AT284" s="199" t="s">
        <v>157</v>
      </c>
      <c r="AU284" s="199" t="s">
        <v>162</v>
      </c>
      <c r="AY284" s="17" t="s">
        <v>153</v>
      </c>
      <c r="BE284" s="200">
        <f>IF(N284="základní",J284,0)</f>
        <v>0</v>
      </c>
      <c r="BF284" s="200">
        <f>IF(N284="snížená",J284,0)</f>
        <v>0</v>
      </c>
      <c r="BG284" s="200">
        <f>IF(N284="zákl. přenesená",J284,0)</f>
        <v>0</v>
      </c>
      <c r="BH284" s="200">
        <f>IF(N284="sníž. přenesená",J284,0)</f>
        <v>0</v>
      </c>
      <c r="BI284" s="200">
        <f>IF(N284="nulová",J284,0)</f>
        <v>0</v>
      </c>
      <c r="BJ284" s="17" t="s">
        <v>162</v>
      </c>
      <c r="BK284" s="200">
        <f>ROUND(I284*H284,2)</f>
        <v>0</v>
      </c>
      <c r="BL284" s="17" t="s">
        <v>161</v>
      </c>
      <c r="BM284" s="199" t="s">
        <v>365</v>
      </c>
    </row>
    <row r="285" spans="1:65" s="2" customFormat="1" ht="21.75" customHeight="1">
      <c r="A285" s="34"/>
      <c r="B285" s="35"/>
      <c r="C285" s="187" t="s">
        <v>366</v>
      </c>
      <c r="D285" s="187" t="s">
        <v>157</v>
      </c>
      <c r="E285" s="188" t="s">
        <v>367</v>
      </c>
      <c r="F285" s="189" t="s">
        <v>368</v>
      </c>
      <c r="G285" s="190" t="s">
        <v>176</v>
      </c>
      <c r="H285" s="191">
        <v>77.36</v>
      </c>
      <c r="I285" s="192"/>
      <c r="J285" s="193">
        <f>ROUND(I285*H285,2)</f>
        <v>0</v>
      </c>
      <c r="K285" s="194"/>
      <c r="L285" s="39"/>
      <c r="M285" s="195" t="s">
        <v>1</v>
      </c>
      <c r="N285" s="196" t="s">
        <v>45</v>
      </c>
      <c r="O285" s="71"/>
      <c r="P285" s="197">
        <f>O285*H285</f>
        <v>0</v>
      </c>
      <c r="Q285" s="197">
        <v>0</v>
      </c>
      <c r="R285" s="197">
        <f>Q285*H285</f>
        <v>0</v>
      </c>
      <c r="S285" s="197">
        <v>0</v>
      </c>
      <c r="T285" s="198">
        <f>S285*H285</f>
        <v>0</v>
      </c>
      <c r="U285" s="34"/>
      <c r="V285" s="34"/>
      <c r="W285" s="34"/>
      <c r="X285" s="34"/>
      <c r="Y285" s="34"/>
      <c r="Z285" s="34"/>
      <c r="AA285" s="34"/>
      <c r="AB285" s="34"/>
      <c r="AC285" s="34"/>
      <c r="AD285" s="34"/>
      <c r="AE285" s="34"/>
      <c r="AR285" s="199" t="s">
        <v>161</v>
      </c>
      <c r="AT285" s="199" t="s">
        <v>157</v>
      </c>
      <c r="AU285" s="199" t="s">
        <v>162</v>
      </c>
      <c r="AY285" s="17" t="s">
        <v>153</v>
      </c>
      <c r="BE285" s="200">
        <f>IF(N285="základní",J285,0)</f>
        <v>0</v>
      </c>
      <c r="BF285" s="200">
        <f>IF(N285="snížená",J285,0)</f>
        <v>0</v>
      </c>
      <c r="BG285" s="200">
        <f>IF(N285="zákl. přenesená",J285,0)</f>
        <v>0</v>
      </c>
      <c r="BH285" s="200">
        <f>IF(N285="sníž. přenesená",J285,0)</f>
        <v>0</v>
      </c>
      <c r="BI285" s="200">
        <f>IF(N285="nulová",J285,0)</f>
        <v>0</v>
      </c>
      <c r="BJ285" s="17" t="s">
        <v>162</v>
      </c>
      <c r="BK285" s="200">
        <f>ROUND(I285*H285,2)</f>
        <v>0</v>
      </c>
      <c r="BL285" s="17" t="s">
        <v>161</v>
      </c>
      <c r="BM285" s="199" t="s">
        <v>369</v>
      </c>
    </row>
    <row r="286" spans="1:65" s="14" customFormat="1">
      <c r="B286" s="212"/>
      <c r="C286" s="213"/>
      <c r="D286" s="203" t="s">
        <v>164</v>
      </c>
      <c r="E286" s="213"/>
      <c r="F286" s="215" t="s">
        <v>370</v>
      </c>
      <c r="G286" s="213"/>
      <c r="H286" s="216">
        <v>77.36</v>
      </c>
      <c r="I286" s="217"/>
      <c r="J286" s="213"/>
      <c r="K286" s="213"/>
      <c r="L286" s="218"/>
      <c r="M286" s="219"/>
      <c r="N286" s="220"/>
      <c r="O286" s="220"/>
      <c r="P286" s="220"/>
      <c r="Q286" s="220"/>
      <c r="R286" s="220"/>
      <c r="S286" s="220"/>
      <c r="T286" s="221"/>
      <c r="AT286" s="222" t="s">
        <v>164</v>
      </c>
      <c r="AU286" s="222" t="s">
        <v>162</v>
      </c>
      <c r="AV286" s="14" t="s">
        <v>162</v>
      </c>
      <c r="AW286" s="14" t="s">
        <v>4</v>
      </c>
      <c r="AX286" s="14" t="s">
        <v>87</v>
      </c>
      <c r="AY286" s="222" t="s">
        <v>153</v>
      </c>
    </row>
    <row r="287" spans="1:65" s="2" customFormat="1" ht="33" customHeight="1">
      <c r="A287" s="34"/>
      <c r="B287" s="35"/>
      <c r="C287" s="187" t="s">
        <v>371</v>
      </c>
      <c r="D287" s="187" t="s">
        <v>157</v>
      </c>
      <c r="E287" s="188" t="s">
        <v>372</v>
      </c>
      <c r="F287" s="189" t="s">
        <v>373</v>
      </c>
      <c r="G287" s="190" t="s">
        <v>176</v>
      </c>
      <c r="H287" s="191">
        <v>14.291</v>
      </c>
      <c r="I287" s="192"/>
      <c r="J287" s="193">
        <f>ROUND(I287*H287,2)</f>
        <v>0</v>
      </c>
      <c r="K287" s="194"/>
      <c r="L287" s="39"/>
      <c r="M287" s="195" t="s">
        <v>1</v>
      </c>
      <c r="N287" s="196" t="s">
        <v>45</v>
      </c>
      <c r="O287" s="71"/>
      <c r="P287" s="197">
        <f>O287*H287</f>
        <v>0</v>
      </c>
      <c r="Q287" s="197">
        <v>0</v>
      </c>
      <c r="R287" s="197">
        <f>Q287*H287</f>
        <v>0</v>
      </c>
      <c r="S287" s="197">
        <v>0</v>
      </c>
      <c r="T287" s="19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9" t="s">
        <v>161</v>
      </c>
      <c r="AT287" s="199" t="s">
        <v>157</v>
      </c>
      <c r="AU287" s="199" t="s">
        <v>162</v>
      </c>
      <c r="AY287" s="17" t="s">
        <v>153</v>
      </c>
      <c r="BE287" s="200">
        <f>IF(N287="základní",J287,0)</f>
        <v>0</v>
      </c>
      <c r="BF287" s="200">
        <f>IF(N287="snížená",J287,0)</f>
        <v>0</v>
      </c>
      <c r="BG287" s="200">
        <f>IF(N287="zákl. přenesená",J287,0)</f>
        <v>0</v>
      </c>
      <c r="BH287" s="200">
        <f>IF(N287="sníž. přenesená",J287,0)</f>
        <v>0</v>
      </c>
      <c r="BI287" s="200">
        <f>IF(N287="nulová",J287,0)</f>
        <v>0</v>
      </c>
      <c r="BJ287" s="17" t="s">
        <v>162</v>
      </c>
      <c r="BK287" s="200">
        <f>ROUND(I287*H287,2)</f>
        <v>0</v>
      </c>
      <c r="BL287" s="17" t="s">
        <v>161</v>
      </c>
      <c r="BM287" s="199" t="s">
        <v>374</v>
      </c>
    </row>
    <row r="288" spans="1:65" s="14" customFormat="1">
      <c r="B288" s="212"/>
      <c r="C288" s="213"/>
      <c r="D288" s="203" t="s">
        <v>164</v>
      </c>
      <c r="E288" s="214" t="s">
        <v>1</v>
      </c>
      <c r="F288" s="215" t="s">
        <v>375</v>
      </c>
      <c r="G288" s="213"/>
      <c r="H288" s="216">
        <v>14.291</v>
      </c>
      <c r="I288" s="217"/>
      <c r="J288" s="213"/>
      <c r="K288" s="213"/>
      <c r="L288" s="218"/>
      <c r="M288" s="219"/>
      <c r="N288" s="220"/>
      <c r="O288" s="220"/>
      <c r="P288" s="220"/>
      <c r="Q288" s="220"/>
      <c r="R288" s="220"/>
      <c r="S288" s="220"/>
      <c r="T288" s="221"/>
      <c r="AT288" s="222" t="s">
        <v>164</v>
      </c>
      <c r="AU288" s="222" t="s">
        <v>162</v>
      </c>
      <c r="AV288" s="14" t="s">
        <v>162</v>
      </c>
      <c r="AW288" s="14" t="s">
        <v>34</v>
      </c>
      <c r="AX288" s="14" t="s">
        <v>79</v>
      </c>
      <c r="AY288" s="222" t="s">
        <v>153</v>
      </c>
    </row>
    <row r="289" spans="1:65" s="15" customFormat="1">
      <c r="B289" s="223"/>
      <c r="C289" s="224"/>
      <c r="D289" s="203" t="s">
        <v>164</v>
      </c>
      <c r="E289" s="225" t="s">
        <v>1</v>
      </c>
      <c r="F289" s="226" t="s">
        <v>167</v>
      </c>
      <c r="G289" s="224"/>
      <c r="H289" s="227">
        <v>14.291</v>
      </c>
      <c r="I289" s="228"/>
      <c r="J289" s="224"/>
      <c r="K289" s="224"/>
      <c r="L289" s="229"/>
      <c r="M289" s="230"/>
      <c r="N289" s="231"/>
      <c r="O289" s="231"/>
      <c r="P289" s="231"/>
      <c r="Q289" s="231"/>
      <c r="R289" s="231"/>
      <c r="S289" s="231"/>
      <c r="T289" s="232"/>
      <c r="AT289" s="233" t="s">
        <v>164</v>
      </c>
      <c r="AU289" s="233" t="s">
        <v>162</v>
      </c>
      <c r="AV289" s="15" t="s">
        <v>161</v>
      </c>
      <c r="AW289" s="15" t="s">
        <v>34</v>
      </c>
      <c r="AX289" s="15" t="s">
        <v>87</v>
      </c>
      <c r="AY289" s="233" t="s">
        <v>153</v>
      </c>
    </row>
    <row r="290" spans="1:65" s="2" customFormat="1" ht="33" customHeight="1">
      <c r="A290" s="34"/>
      <c r="B290" s="35"/>
      <c r="C290" s="187" t="s">
        <v>376</v>
      </c>
      <c r="D290" s="187" t="s">
        <v>157</v>
      </c>
      <c r="E290" s="188" t="s">
        <v>377</v>
      </c>
      <c r="F290" s="189" t="s">
        <v>378</v>
      </c>
      <c r="G290" s="190" t="s">
        <v>176</v>
      </c>
      <c r="H290" s="191">
        <v>6.0540000000000003</v>
      </c>
      <c r="I290" s="192"/>
      <c r="J290" s="193">
        <f>ROUND(I290*H290,2)</f>
        <v>0</v>
      </c>
      <c r="K290" s="194"/>
      <c r="L290" s="39"/>
      <c r="M290" s="195" t="s">
        <v>1</v>
      </c>
      <c r="N290" s="196" t="s">
        <v>45</v>
      </c>
      <c r="O290" s="71"/>
      <c r="P290" s="197">
        <f>O290*H290</f>
        <v>0</v>
      </c>
      <c r="Q290" s="197">
        <v>0</v>
      </c>
      <c r="R290" s="197">
        <f>Q290*H290</f>
        <v>0</v>
      </c>
      <c r="S290" s="197">
        <v>0</v>
      </c>
      <c r="T290" s="19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9" t="s">
        <v>161</v>
      </c>
      <c r="AT290" s="199" t="s">
        <v>157</v>
      </c>
      <c r="AU290" s="199" t="s">
        <v>162</v>
      </c>
      <c r="AY290" s="17" t="s">
        <v>153</v>
      </c>
      <c r="BE290" s="200">
        <f>IF(N290="základní",J290,0)</f>
        <v>0</v>
      </c>
      <c r="BF290" s="200">
        <f>IF(N290="snížená",J290,0)</f>
        <v>0</v>
      </c>
      <c r="BG290" s="200">
        <f>IF(N290="zákl. přenesená",J290,0)</f>
        <v>0</v>
      </c>
      <c r="BH290" s="200">
        <f>IF(N290="sníž. přenesená",J290,0)</f>
        <v>0</v>
      </c>
      <c r="BI290" s="200">
        <f>IF(N290="nulová",J290,0)</f>
        <v>0</v>
      </c>
      <c r="BJ290" s="17" t="s">
        <v>162</v>
      </c>
      <c r="BK290" s="200">
        <f>ROUND(I290*H290,2)</f>
        <v>0</v>
      </c>
      <c r="BL290" s="17" t="s">
        <v>161</v>
      </c>
      <c r="BM290" s="199" t="s">
        <v>379</v>
      </c>
    </row>
    <row r="291" spans="1:65" s="14" customFormat="1">
      <c r="B291" s="212"/>
      <c r="C291" s="213"/>
      <c r="D291" s="203" t="s">
        <v>164</v>
      </c>
      <c r="E291" s="214" t="s">
        <v>1</v>
      </c>
      <c r="F291" s="215" t="s">
        <v>380</v>
      </c>
      <c r="G291" s="213"/>
      <c r="H291" s="216">
        <v>6.0540000000000003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164</v>
      </c>
      <c r="AU291" s="222" t="s">
        <v>162</v>
      </c>
      <c r="AV291" s="14" t="s">
        <v>162</v>
      </c>
      <c r="AW291" s="14" t="s">
        <v>34</v>
      </c>
      <c r="AX291" s="14" t="s">
        <v>79</v>
      </c>
      <c r="AY291" s="222" t="s">
        <v>153</v>
      </c>
    </row>
    <row r="292" spans="1:65" s="15" customFormat="1">
      <c r="B292" s="223"/>
      <c r="C292" s="224"/>
      <c r="D292" s="203" t="s">
        <v>164</v>
      </c>
      <c r="E292" s="225" t="s">
        <v>1</v>
      </c>
      <c r="F292" s="226" t="s">
        <v>167</v>
      </c>
      <c r="G292" s="224"/>
      <c r="H292" s="227">
        <v>6.0540000000000003</v>
      </c>
      <c r="I292" s="228"/>
      <c r="J292" s="224"/>
      <c r="K292" s="224"/>
      <c r="L292" s="229"/>
      <c r="M292" s="230"/>
      <c r="N292" s="231"/>
      <c r="O292" s="231"/>
      <c r="P292" s="231"/>
      <c r="Q292" s="231"/>
      <c r="R292" s="231"/>
      <c r="S292" s="231"/>
      <c r="T292" s="232"/>
      <c r="AT292" s="233" t="s">
        <v>164</v>
      </c>
      <c r="AU292" s="233" t="s">
        <v>162</v>
      </c>
      <c r="AV292" s="15" t="s">
        <v>161</v>
      </c>
      <c r="AW292" s="15" t="s">
        <v>34</v>
      </c>
      <c r="AX292" s="15" t="s">
        <v>87</v>
      </c>
      <c r="AY292" s="233" t="s">
        <v>153</v>
      </c>
    </row>
    <row r="293" spans="1:65" s="2" customFormat="1" ht="33" customHeight="1">
      <c r="A293" s="34"/>
      <c r="B293" s="35"/>
      <c r="C293" s="187" t="s">
        <v>381</v>
      </c>
      <c r="D293" s="187" t="s">
        <v>157</v>
      </c>
      <c r="E293" s="188" t="s">
        <v>382</v>
      </c>
      <c r="F293" s="189" t="s">
        <v>383</v>
      </c>
      <c r="G293" s="190" t="s">
        <v>176</v>
      </c>
      <c r="H293" s="191">
        <v>15.423</v>
      </c>
      <c r="I293" s="192"/>
      <c r="J293" s="193">
        <f>ROUND(I293*H293,2)</f>
        <v>0</v>
      </c>
      <c r="K293" s="194"/>
      <c r="L293" s="39"/>
      <c r="M293" s="195" t="s">
        <v>1</v>
      </c>
      <c r="N293" s="196" t="s">
        <v>45</v>
      </c>
      <c r="O293" s="71"/>
      <c r="P293" s="197">
        <f>O293*H293</f>
        <v>0</v>
      </c>
      <c r="Q293" s="197">
        <v>0</v>
      </c>
      <c r="R293" s="197">
        <f>Q293*H293</f>
        <v>0</v>
      </c>
      <c r="S293" s="197">
        <v>0</v>
      </c>
      <c r="T293" s="19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9" t="s">
        <v>161</v>
      </c>
      <c r="AT293" s="199" t="s">
        <v>157</v>
      </c>
      <c r="AU293" s="199" t="s">
        <v>162</v>
      </c>
      <c r="AY293" s="17" t="s">
        <v>153</v>
      </c>
      <c r="BE293" s="200">
        <f>IF(N293="základní",J293,0)</f>
        <v>0</v>
      </c>
      <c r="BF293" s="200">
        <f>IF(N293="snížená",J293,0)</f>
        <v>0</v>
      </c>
      <c r="BG293" s="200">
        <f>IF(N293="zákl. přenesená",J293,0)</f>
        <v>0</v>
      </c>
      <c r="BH293" s="200">
        <f>IF(N293="sníž. přenesená",J293,0)</f>
        <v>0</v>
      </c>
      <c r="BI293" s="200">
        <f>IF(N293="nulová",J293,0)</f>
        <v>0</v>
      </c>
      <c r="BJ293" s="17" t="s">
        <v>162</v>
      </c>
      <c r="BK293" s="200">
        <f>ROUND(I293*H293,2)</f>
        <v>0</v>
      </c>
      <c r="BL293" s="17" t="s">
        <v>161</v>
      </c>
      <c r="BM293" s="199" t="s">
        <v>384</v>
      </c>
    </row>
    <row r="294" spans="1:65" s="14" customFormat="1">
      <c r="B294" s="212"/>
      <c r="C294" s="213"/>
      <c r="D294" s="203" t="s">
        <v>164</v>
      </c>
      <c r="E294" s="214" t="s">
        <v>1</v>
      </c>
      <c r="F294" s="215" t="s">
        <v>385</v>
      </c>
      <c r="G294" s="213"/>
      <c r="H294" s="216">
        <v>15.423</v>
      </c>
      <c r="I294" s="217"/>
      <c r="J294" s="213"/>
      <c r="K294" s="213"/>
      <c r="L294" s="218"/>
      <c r="M294" s="219"/>
      <c r="N294" s="220"/>
      <c r="O294" s="220"/>
      <c r="P294" s="220"/>
      <c r="Q294" s="220"/>
      <c r="R294" s="220"/>
      <c r="S294" s="220"/>
      <c r="T294" s="221"/>
      <c r="AT294" s="222" t="s">
        <v>164</v>
      </c>
      <c r="AU294" s="222" t="s">
        <v>162</v>
      </c>
      <c r="AV294" s="14" t="s">
        <v>162</v>
      </c>
      <c r="AW294" s="14" t="s">
        <v>34</v>
      </c>
      <c r="AX294" s="14" t="s">
        <v>79</v>
      </c>
      <c r="AY294" s="222" t="s">
        <v>153</v>
      </c>
    </row>
    <row r="295" spans="1:65" s="15" customFormat="1">
      <c r="B295" s="223"/>
      <c r="C295" s="224"/>
      <c r="D295" s="203" t="s">
        <v>164</v>
      </c>
      <c r="E295" s="225" t="s">
        <v>1</v>
      </c>
      <c r="F295" s="226" t="s">
        <v>167</v>
      </c>
      <c r="G295" s="224"/>
      <c r="H295" s="227">
        <v>15.423</v>
      </c>
      <c r="I295" s="228"/>
      <c r="J295" s="224"/>
      <c r="K295" s="224"/>
      <c r="L295" s="229"/>
      <c r="M295" s="230"/>
      <c r="N295" s="231"/>
      <c r="O295" s="231"/>
      <c r="P295" s="231"/>
      <c r="Q295" s="231"/>
      <c r="R295" s="231"/>
      <c r="S295" s="231"/>
      <c r="T295" s="232"/>
      <c r="AT295" s="233" t="s">
        <v>164</v>
      </c>
      <c r="AU295" s="233" t="s">
        <v>162</v>
      </c>
      <c r="AV295" s="15" t="s">
        <v>161</v>
      </c>
      <c r="AW295" s="15" t="s">
        <v>34</v>
      </c>
      <c r="AX295" s="15" t="s">
        <v>87</v>
      </c>
      <c r="AY295" s="233" t="s">
        <v>153</v>
      </c>
    </row>
    <row r="296" spans="1:65" s="12" customFormat="1" ht="22.8" customHeight="1">
      <c r="B296" s="171"/>
      <c r="C296" s="172"/>
      <c r="D296" s="173" t="s">
        <v>78</v>
      </c>
      <c r="E296" s="185" t="s">
        <v>386</v>
      </c>
      <c r="F296" s="185" t="s">
        <v>387</v>
      </c>
      <c r="G296" s="172"/>
      <c r="H296" s="172"/>
      <c r="I296" s="175"/>
      <c r="J296" s="186">
        <f>BK296</f>
        <v>0</v>
      </c>
      <c r="K296" s="172"/>
      <c r="L296" s="177"/>
      <c r="M296" s="178"/>
      <c r="N296" s="179"/>
      <c r="O296" s="179"/>
      <c r="P296" s="180">
        <f>P297</f>
        <v>0</v>
      </c>
      <c r="Q296" s="179"/>
      <c r="R296" s="180">
        <f>R297</f>
        <v>0</v>
      </c>
      <c r="S296" s="179"/>
      <c r="T296" s="181">
        <f>T297</f>
        <v>0</v>
      </c>
      <c r="AR296" s="182" t="s">
        <v>87</v>
      </c>
      <c r="AT296" s="183" t="s">
        <v>78</v>
      </c>
      <c r="AU296" s="183" t="s">
        <v>87</v>
      </c>
      <c r="AY296" s="182" t="s">
        <v>153</v>
      </c>
      <c r="BK296" s="184">
        <f>BK297</f>
        <v>0</v>
      </c>
    </row>
    <row r="297" spans="1:65" s="2" customFormat="1" ht="16.5" customHeight="1">
      <c r="A297" s="34"/>
      <c r="B297" s="35"/>
      <c r="C297" s="187" t="s">
        <v>388</v>
      </c>
      <c r="D297" s="187" t="s">
        <v>157</v>
      </c>
      <c r="E297" s="188" t="s">
        <v>389</v>
      </c>
      <c r="F297" s="189" t="s">
        <v>390</v>
      </c>
      <c r="G297" s="190" t="s">
        <v>176</v>
      </c>
      <c r="H297" s="191">
        <v>6.476</v>
      </c>
      <c r="I297" s="192"/>
      <c r="J297" s="193">
        <f>ROUND(I297*H297,2)</f>
        <v>0</v>
      </c>
      <c r="K297" s="194"/>
      <c r="L297" s="39"/>
      <c r="M297" s="195" t="s">
        <v>1</v>
      </c>
      <c r="N297" s="196" t="s">
        <v>45</v>
      </c>
      <c r="O297" s="71"/>
      <c r="P297" s="197">
        <f>O297*H297</f>
        <v>0</v>
      </c>
      <c r="Q297" s="197">
        <v>0</v>
      </c>
      <c r="R297" s="197">
        <f>Q297*H297</f>
        <v>0</v>
      </c>
      <c r="S297" s="197">
        <v>0</v>
      </c>
      <c r="T297" s="198">
        <f>S297*H297</f>
        <v>0</v>
      </c>
      <c r="U297" s="34"/>
      <c r="V297" s="34"/>
      <c r="W297" s="34"/>
      <c r="X297" s="34"/>
      <c r="Y297" s="34"/>
      <c r="Z297" s="34"/>
      <c r="AA297" s="34"/>
      <c r="AB297" s="34"/>
      <c r="AC297" s="34"/>
      <c r="AD297" s="34"/>
      <c r="AE297" s="34"/>
      <c r="AR297" s="199" t="s">
        <v>161</v>
      </c>
      <c r="AT297" s="199" t="s">
        <v>157</v>
      </c>
      <c r="AU297" s="199" t="s">
        <v>162</v>
      </c>
      <c r="AY297" s="17" t="s">
        <v>153</v>
      </c>
      <c r="BE297" s="200">
        <f>IF(N297="základní",J297,0)</f>
        <v>0</v>
      </c>
      <c r="BF297" s="200">
        <f>IF(N297="snížená",J297,0)</f>
        <v>0</v>
      </c>
      <c r="BG297" s="200">
        <f>IF(N297="zákl. přenesená",J297,0)</f>
        <v>0</v>
      </c>
      <c r="BH297" s="200">
        <f>IF(N297="sníž. přenesená",J297,0)</f>
        <v>0</v>
      </c>
      <c r="BI297" s="200">
        <f>IF(N297="nulová",J297,0)</f>
        <v>0</v>
      </c>
      <c r="BJ297" s="17" t="s">
        <v>162</v>
      </c>
      <c r="BK297" s="200">
        <f>ROUND(I297*H297,2)</f>
        <v>0</v>
      </c>
      <c r="BL297" s="17" t="s">
        <v>161</v>
      </c>
      <c r="BM297" s="199" t="s">
        <v>391</v>
      </c>
    </row>
    <row r="298" spans="1:65" s="12" customFormat="1" ht="25.95" customHeight="1">
      <c r="B298" s="171"/>
      <c r="C298" s="172"/>
      <c r="D298" s="173" t="s">
        <v>78</v>
      </c>
      <c r="E298" s="174" t="s">
        <v>392</v>
      </c>
      <c r="F298" s="174" t="s">
        <v>393</v>
      </c>
      <c r="G298" s="172"/>
      <c r="H298" s="172"/>
      <c r="I298" s="175"/>
      <c r="J298" s="176">
        <f>BK298</f>
        <v>0</v>
      </c>
      <c r="K298" s="172"/>
      <c r="L298" s="177"/>
      <c r="M298" s="178"/>
      <c r="N298" s="179"/>
      <c r="O298" s="179"/>
      <c r="P298" s="180">
        <f>P299+P353+P359+P378+P453+P573+P582+P604+P694+P715+P757+P871+P944+P956</f>
        <v>0</v>
      </c>
      <c r="Q298" s="179"/>
      <c r="R298" s="180">
        <f>R299+R353+R359+R378+R453+R573+R582+R604+R694+R715+R757+R871+R944+R956</f>
        <v>29.978783390000004</v>
      </c>
      <c r="S298" s="179"/>
      <c r="T298" s="181">
        <f>T299+T353+T359+T378+T453+T573+T582+T604+T694+T715+T757+T871+T944+T956</f>
        <v>10.826167700000001</v>
      </c>
      <c r="AR298" s="182" t="s">
        <v>162</v>
      </c>
      <c r="AT298" s="183" t="s">
        <v>78</v>
      </c>
      <c r="AU298" s="183" t="s">
        <v>79</v>
      </c>
      <c r="AY298" s="182" t="s">
        <v>153</v>
      </c>
      <c r="BK298" s="184">
        <f>BK299+BK353+BK359+BK378+BK453+BK573+BK582+BK604+BK694+BK715+BK757+BK871+BK944+BK956</f>
        <v>0</v>
      </c>
    </row>
    <row r="299" spans="1:65" s="12" customFormat="1" ht="22.8" customHeight="1">
      <c r="B299" s="171"/>
      <c r="C299" s="172"/>
      <c r="D299" s="173" t="s">
        <v>78</v>
      </c>
      <c r="E299" s="185" t="s">
        <v>394</v>
      </c>
      <c r="F299" s="185" t="s">
        <v>395</v>
      </c>
      <c r="G299" s="172"/>
      <c r="H299" s="172"/>
      <c r="I299" s="175"/>
      <c r="J299" s="186">
        <f>BK299</f>
        <v>0</v>
      </c>
      <c r="K299" s="172"/>
      <c r="L299" s="177"/>
      <c r="M299" s="178"/>
      <c r="N299" s="179"/>
      <c r="O299" s="179"/>
      <c r="P299" s="180">
        <f>SUM(P300:P352)</f>
        <v>0</v>
      </c>
      <c r="Q299" s="179"/>
      <c r="R299" s="180">
        <f>SUM(R300:R352)</f>
        <v>5.6592999999999997E-2</v>
      </c>
      <c r="S299" s="179"/>
      <c r="T299" s="181">
        <f>SUM(T300:T352)</f>
        <v>1.048516</v>
      </c>
      <c r="AR299" s="182" t="s">
        <v>162</v>
      </c>
      <c r="AT299" s="183" t="s">
        <v>78</v>
      </c>
      <c r="AU299" s="183" t="s">
        <v>87</v>
      </c>
      <c r="AY299" s="182" t="s">
        <v>153</v>
      </c>
      <c r="BK299" s="184">
        <f>SUM(BK300:BK352)</f>
        <v>0</v>
      </c>
    </row>
    <row r="300" spans="1:65" s="2" customFormat="1" ht="16.5" customHeight="1">
      <c r="A300" s="34"/>
      <c r="B300" s="35"/>
      <c r="C300" s="187" t="s">
        <v>396</v>
      </c>
      <c r="D300" s="187" t="s">
        <v>157</v>
      </c>
      <c r="E300" s="188" t="s">
        <v>397</v>
      </c>
      <c r="F300" s="189" t="s">
        <v>398</v>
      </c>
      <c r="G300" s="190" t="s">
        <v>160</v>
      </c>
      <c r="H300" s="191">
        <v>262.12900000000002</v>
      </c>
      <c r="I300" s="192"/>
      <c r="J300" s="193">
        <f>ROUND(I300*H300,2)</f>
        <v>0</v>
      </c>
      <c r="K300" s="194"/>
      <c r="L300" s="39"/>
      <c r="M300" s="195" t="s">
        <v>1</v>
      </c>
      <c r="N300" s="196" t="s">
        <v>45</v>
      </c>
      <c r="O300" s="71"/>
      <c r="P300" s="197">
        <f>O300*H300</f>
        <v>0</v>
      </c>
      <c r="Q300" s="197">
        <v>0</v>
      </c>
      <c r="R300" s="197">
        <f>Q300*H300</f>
        <v>0</v>
      </c>
      <c r="S300" s="197">
        <v>4.0000000000000001E-3</v>
      </c>
      <c r="T300" s="198">
        <f>S300*H300</f>
        <v>1.048516</v>
      </c>
      <c r="U300" s="34"/>
      <c r="V300" s="34"/>
      <c r="W300" s="34"/>
      <c r="X300" s="34"/>
      <c r="Y300" s="34"/>
      <c r="Z300" s="34"/>
      <c r="AA300" s="34"/>
      <c r="AB300" s="34"/>
      <c r="AC300" s="34"/>
      <c r="AD300" s="34"/>
      <c r="AE300" s="34"/>
      <c r="AR300" s="199" t="s">
        <v>254</v>
      </c>
      <c r="AT300" s="199" t="s">
        <v>157</v>
      </c>
      <c r="AU300" s="199" t="s">
        <v>162</v>
      </c>
      <c r="AY300" s="17" t="s">
        <v>153</v>
      </c>
      <c r="BE300" s="200">
        <f>IF(N300="základní",J300,0)</f>
        <v>0</v>
      </c>
      <c r="BF300" s="200">
        <f>IF(N300="snížená",J300,0)</f>
        <v>0</v>
      </c>
      <c r="BG300" s="200">
        <f>IF(N300="zákl. přenesená",J300,0)</f>
        <v>0</v>
      </c>
      <c r="BH300" s="200">
        <f>IF(N300="sníž. přenesená",J300,0)</f>
        <v>0</v>
      </c>
      <c r="BI300" s="200">
        <f>IF(N300="nulová",J300,0)</f>
        <v>0</v>
      </c>
      <c r="BJ300" s="17" t="s">
        <v>162</v>
      </c>
      <c r="BK300" s="200">
        <f>ROUND(I300*H300,2)</f>
        <v>0</v>
      </c>
      <c r="BL300" s="17" t="s">
        <v>254</v>
      </c>
      <c r="BM300" s="199" t="s">
        <v>399</v>
      </c>
    </row>
    <row r="301" spans="1:65" s="13" customFormat="1">
      <c r="B301" s="201"/>
      <c r="C301" s="202"/>
      <c r="D301" s="203" t="s">
        <v>164</v>
      </c>
      <c r="E301" s="204" t="s">
        <v>1</v>
      </c>
      <c r="F301" s="205" t="s">
        <v>400</v>
      </c>
      <c r="G301" s="202"/>
      <c r="H301" s="204" t="s">
        <v>1</v>
      </c>
      <c r="I301" s="206"/>
      <c r="J301" s="202"/>
      <c r="K301" s="202"/>
      <c r="L301" s="207"/>
      <c r="M301" s="208"/>
      <c r="N301" s="209"/>
      <c r="O301" s="209"/>
      <c r="P301" s="209"/>
      <c r="Q301" s="209"/>
      <c r="R301" s="209"/>
      <c r="S301" s="209"/>
      <c r="T301" s="210"/>
      <c r="AT301" s="211" t="s">
        <v>164</v>
      </c>
      <c r="AU301" s="211" t="s">
        <v>162</v>
      </c>
      <c r="AV301" s="13" t="s">
        <v>87</v>
      </c>
      <c r="AW301" s="13" t="s">
        <v>34</v>
      </c>
      <c r="AX301" s="13" t="s">
        <v>79</v>
      </c>
      <c r="AY301" s="211" t="s">
        <v>153</v>
      </c>
    </row>
    <row r="302" spans="1:65" s="14" customFormat="1">
      <c r="B302" s="212"/>
      <c r="C302" s="213"/>
      <c r="D302" s="203" t="s">
        <v>164</v>
      </c>
      <c r="E302" s="214" t="s">
        <v>1</v>
      </c>
      <c r="F302" s="215" t="s">
        <v>401</v>
      </c>
      <c r="G302" s="213"/>
      <c r="H302" s="216">
        <v>105.145</v>
      </c>
      <c r="I302" s="217"/>
      <c r="J302" s="213"/>
      <c r="K302" s="213"/>
      <c r="L302" s="218"/>
      <c r="M302" s="219"/>
      <c r="N302" s="220"/>
      <c r="O302" s="220"/>
      <c r="P302" s="220"/>
      <c r="Q302" s="220"/>
      <c r="R302" s="220"/>
      <c r="S302" s="220"/>
      <c r="T302" s="221"/>
      <c r="AT302" s="222" t="s">
        <v>164</v>
      </c>
      <c r="AU302" s="222" t="s">
        <v>162</v>
      </c>
      <c r="AV302" s="14" t="s">
        <v>162</v>
      </c>
      <c r="AW302" s="14" t="s">
        <v>34</v>
      </c>
      <c r="AX302" s="14" t="s">
        <v>79</v>
      </c>
      <c r="AY302" s="222" t="s">
        <v>153</v>
      </c>
    </row>
    <row r="303" spans="1:65" s="14" customFormat="1">
      <c r="B303" s="212"/>
      <c r="C303" s="213"/>
      <c r="D303" s="203" t="s">
        <v>164</v>
      </c>
      <c r="E303" s="214" t="s">
        <v>1</v>
      </c>
      <c r="F303" s="215" t="s">
        <v>402</v>
      </c>
      <c r="G303" s="213"/>
      <c r="H303" s="216">
        <v>156.98400000000001</v>
      </c>
      <c r="I303" s="217"/>
      <c r="J303" s="213"/>
      <c r="K303" s="213"/>
      <c r="L303" s="218"/>
      <c r="M303" s="219"/>
      <c r="N303" s="220"/>
      <c r="O303" s="220"/>
      <c r="P303" s="220"/>
      <c r="Q303" s="220"/>
      <c r="R303" s="220"/>
      <c r="S303" s="220"/>
      <c r="T303" s="221"/>
      <c r="AT303" s="222" t="s">
        <v>164</v>
      </c>
      <c r="AU303" s="222" t="s">
        <v>162</v>
      </c>
      <c r="AV303" s="14" t="s">
        <v>162</v>
      </c>
      <c r="AW303" s="14" t="s">
        <v>34</v>
      </c>
      <c r="AX303" s="14" t="s">
        <v>79</v>
      </c>
      <c r="AY303" s="222" t="s">
        <v>153</v>
      </c>
    </row>
    <row r="304" spans="1:65" s="15" customFormat="1">
      <c r="B304" s="223"/>
      <c r="C304" s="224"/>
      <c r="D304" s="203" t="s">
        <v>164</v>
      </c>
      <c r="E304" s="225" t="s">
        <v>1</v>
      </c>
      <c r="F304" s="226" t="s">
        <v>167</v>
      </c>
      <c r="G304" s="224"/>
      <c r="H304" s="227">
        <v>262.12900000000002</v>
      </c>
      <c r="I304" s="228"/>
      <c r="J304" s="224"/>
      <c r="K304" s="224"/>
      <c r="L304" s="229"/>
      <c r="M304" s="230"/>
      <c r="N304" s="231"/>
      <c r="O304" s="231"/>
      <c r="P304" s="231"/>
      <c r="Q304" s="231"/>
      <c r="R304" s="231"/>
      <c r="S304" s="231"/>
      <c r="T304" s="232"/>
      <c r="AT304" s="233" t="s">
        <v>164</v>
      </c>
      <c r="AU304" s="233" t="s">
        <v>162</v>
      </c>
      <c r="AV304" s="15" t="s">
        <v>161</v>
      </c>
      <c r="AW304" s="15" t="s">
        <v>34</v>
      </c>
      <c r="AX304" s="15" t="s">
        <v>87</v>
      </c>
      <c r="AY304" s="233" t="s">
        <v>153</v>
      </c>
    </row>
    <row r="305" spans="1:65" s="2" customFormat="1" ht="16.5" customHeight="1">
      <c r="A305" s="34"/>
      <c r="B305" s="35"/>
      <c r="C305" s="187" t="s">
        <v>403</v>
      </c>
      <c r="D305" s="187" t="s">
        <v>157</v>
      </c>
      <c r="E305" s="188" t="s">
        <v>404</v>
      </c>
      <c r="F305" s="189" t="s">
        <v>405</v>
      </c>
      <c r="G305" s="190" t="s">
        <v>160</v>
      </c>
      <c r="H305" s="191">
        <v>25.2</v>
      </c>
      <c r="I305" s="192"/>
      <c r="J305" s="193">
        <f>ROUND(I305*H305,2)</f>
        <v>0</v>
      </c>
      <c r="K305" s="194"/>
      <c r="L305" s="39"/>
      <c r="M305" s="195" t="s">
        <v>1</v>
      </c>
      <c r="N305" s="196" t="s">
        <v>45</v>
      </c>
      <c r="O305" s="71"/>
      <c r="P305" s="197">
        <f>O305*H305</f>
        <v>0</v>
      </c>
      <c r="Q305" s="197">
        <v>0</v>
      </c>
      <c r="R305" s="197">
        <f>Q305*H305</f>
        <v>0</v>
      </c>
      <c r="S305" s="197">
        <v>0</v>
      </c>
      <c r="T305" s="198">
        <f>S305*H305</f>
        <v>0</v>
      </c>
      <c r="U305" s="34"/>
      <c r="V305" s="34"/>
      <c r="W305" s="34"/>
      <c r="X305" s="34"/>
      <c r="Y305" s="34"/>
      <c r="Z305" s="34"/>
      <c r="AA305" s="34"/>
      <c r="AB305" s="34"/>
      <c r="AC305" s="34"/>
      <c r="AD305" s="34"/>
      <c r="AE305" s="34"/>
      <c r="AR305" s="199" t="s">
        <v>254</v>
      </c>
      <c r="AT305" s="199" t="s">
        <v>157</v>
      </c>
      <c r="AU305" s="199" t="s">
        <v>162</v>
      </c>
      <c r="AY305" s="17" t="s">
        <v>153</v>
      </c>
      <c r="BE305" s="200">
        <f>IF(N305="základní",J305,0)</f>
        <v>0</v>
      </c>
      <c r="BF305" s="200">
        <f>IF(N305="snížená",J305,0)</f>
        <v>0</v>
      </c>
      <c r="BG305" s="200">
        <f>IF(N305="zákl. přenesená",J305,0)</f>
        <v>0</v>
      </c>
      <c r="BH305" s="200">
        <f>IF(N305="sníž. přenesená",J305,0)</f>
        <v>0</v>
      </c>
      <c r="BI305" s="200">
        <f>IF(N305="nulová",J305,0)</f>
        <v>0</v>
      </c>
      <c r="BJ305" s="17" t="s">
        <v>162</v>
      </c>
      <c r="BK305" s="200">
        <f>ROUND(I305*H305,2)</f>
        <v>0</v>
      </c>
      <c r="BL305" s="17" t="s">
        <v>254</v>
      </c>
      <c r="BM305" s="199" t="s">
        <v>406</v>
      </c>
    </row>
    <row r="306" spans="1:65" s="13" customFormat="1">
      <c r="B306" s="201"/>
      <c r="C306" s="202"/>
      <c r="D306" s="203" t="s">
        <v>164</v>
      </c>
      <c r="E306" s="204" t="s">
        <v>1</v>
      </c>
      <c r="F306" s="205" t="s">
        <v>407</v>
      </c>
      <c r="G306" s="202"/>
      <c r="H306" s="204" t="s">
        <v>1</v>
      </c>
      <c r="I306" s="206"/>
      <c r="J306" s="202"/>
      <c r="K306" s="202"/>
      <c r="L306" s="207"/>
      <c r="M306" s="208"/>
      <c r="N306" s="209"/>
      <c r="O306" s="209"/>
      <c r="P306" s="209"/>
      <c r="Q306" s="209"/>
      <c r="R306" s="209"/>
      <c r="S306" s="209"/>
      <c r="T306" s="210"/>
      <c r="AT306" s="211" t="s">
        <v>164</v>
      </c>
      <c r="AU306" s="211" t="s">
        <v>162</v>
      </c>
      <c r="AV306" s="13" t="s">
        <v>87</v>
      </c>
      <c r="AW306" s="13" t="s">
        <v>34</v>
      </c>
      <c r="AX306" s="13" t="s">
        <v>79</v>
      </c>
      <c r="AY306" s="211" t="s">
        <v>153</v>
      </c>
    </row>
    <row r="307" spans="1:65" s="13" customFormat="1">
      <c r="B307" s="201"/>
      <c r="C307" s="202"/>
      <c r="D307" s="203" t="s">
        <v>164</v>
      </c>
      <c r="E307" s="204" t="s">
        <v>1</v>
      </c>
      <c r="F307" s="205" t="s">
        <v>408</v>
      </c>
      <c r="G307" s="202"/>
      <c r="H307" s="204" t="s">
        <v>1</v>
      </c>
      <c r="I307" s="206"/>
      <c r="J307" s="202"/>
      <c r="K307" s="202"/>
      <c r="L307" s="207"/>
      <c r="M307" s="208"/>
      <c r="N307" s="209"/>
      <c r="O307" s="209"/>
      <c r="P307" s="209"/>
      <c r="Q307" s="209"/>
      <c r="R307" s="209"/>
      <c r="S307" s="209"/>
      <c r="T307" s="210"/>
      <c r="AT307" s="211" t="s">
        <v>164</v>
      </c>
      <c r="AU307" s="211" t="s">
        <v>162</v>
      </c>
      <c r="AV307" s="13" t="s">
        <v>87</v>
      </c>
      <c r="AW307" s="13" t="s">
        <v>34</v>
      </c>
      <c r="AX307" s="13" t="s">
        <v>79</v>
      </c>
      <c r="AY307" s="211" t="s">
        <v>153</v>
      </c>
    </row>
    <row r="308" spans="1:65" s="14" customFormat="1">
      <c r="B308" s="212"/>
      <c r="C308" s="213"/>
      <c r="D308" s="203" t="s">
        <v>164</v>
      </c>
      <c r="E308" s="214" t="s">
        <v>1</v>
      </c>
      <c r="F308" s="215" t="s">
        <v>409</v>
      </c>
      <c r="G308" s="213"/>
      <c r="H308" s="216">
        <v>7.1</v>
      </c>
      <c r="I308" s="217"/>
      <c r="J308" s="213"/>
      <c r="K308" s="213"/>
      <c r="L308" s="218"/>
      <c r="M308" s="219"/>
      <c r="N308" s="220"/>
      <c r="O308" s="220"/>
      <c r="P308" s="220"/>
      <c r="Q308" s="220"/>
      <c r="R308" s="220"/>
      <c r="S308" s="220"/>
      <c r="T308" s="221"/>
      <c r="AT308" s="222" t="s">
        <v>164</v>
      </c>
      <c r="AU308" s="222" t="s">
        <v>162</v>
      </c>
      <c r="AV308" s="14" t="s">
        <v>162</v>
      </c>
      <c r="AW308" s="14" t="s">
        <v>34</v>
      </c>
      <c r="AX308" s="14" t="s">
        <v>79</v>
      </c>
      <c r="AY308" s="222" t="s">
        <v>153</v>
      </c>
    </row>
    <row r="309" spans="1:65" s="13" customFormat="1">
      <c r="B309" s="201"/>
      <c r="C309" s="202"/>
      <c r="D309" s="203" t="s">
        <v>164</v>
      </c>
      <c r="E309" s="204" t="s">
        <v>1</v>
      </c>
      <c r="F309" s="205" t="s">
        <v>410</v>
      </c>
      <c r="G309" s="202"/>
      <c r="H309" s="204" t="s">
        <v>1</v>
      </c>
      <c r="I309" s="206"/>
      <c r="J309" s="202"/>
      <c r="K309" s="202"/>
      <c r="L309" s="207"/>
      <c r="M309" s="208"/>
      <c r="N309" s="209"/>
      <c r="O309" s="209"/>
      <c r="P309" s="209"/>
      <c r="Q309" s="209"/>
      <c r="R309" s="209"/>
      <c r="S309" s="209"/>
      <c r="T309" s="210"/>
      <c r="AT309" s="211" t="s">
        <v>164</v>
      </c>
      <c r="AU309" s="211" t="s">
        <v>162</v>
      </c>
      <c r="AV309" s="13" t="s">
        <v>87</v>
      </c>
      <c r="AW309" s="13" t="s">
        <v>34</v>
      </c>
      <c r="AX309" s="13" t="s">
        <v>79</v>
      </c>
      <c r="AY309" s="211" t="s">
        <v>153</v>
      </c>
    </row>
    <row r="310" spans="1:65" s="14" customFormat="1">
      <c r="B310" s="212"/>
      <c r="C310" s="213"/>
      <c r="D310" s="203" t="s">
        <v>164</v>
      </c>
      <c r="E310" s="214" t="s">
        <v>1</v>
      </c>
      <c r="F310" s="215" t="s">
        <v>411</v>
      </c>
      <c r="G310" s="213"/>
      <c r="H310" s="216">
        <v>6.2</v>
      </c>
      <c r="I310" s="217"/>
      <c r="J310" s="213"/>
      <c r="K310" s="213"/>
      <c r="L310" s="218"/>
      <c r="M310" s="219"/>
      <c r="N310" s="220"/>
      <c r="O310" s="220"/>
      <c r="P310" s="220"/>
      <c r="Q310" s="220"/>
      <c r="R310" s="220"/>
      <c r="S310" s="220"/>
      <c r="T310" s="221"/>
      <c r="AT310" s="222" t="s">
        <v>164</v>
      </c>
      <c r="AU310" s="222" t="s">
        <v>162</v>
      </c>
      <c r="AV310" s="14" t="s">
        <v>162</v>
      </c>
      <c r="AW310" s="14" t="s">
        <v>34</v>
      </c>
      <c r="AX310" s="14" t="s">
        <v>79</v>
      </c>
      <c r="AY310" s="222" t="s">
        <v>153</v>
      </c>
    </row>
    <row r="311" spans="1:65" s="13" customFormat="1">
      <c r="B311" s="201"/>
      <c r="C311" s="202"/>
      <c r="D311" s="203" t="s">
        <v>164</v>
      </c>
      <c r="E311" s="204" t="s">
        <v>1</v>
      </c>
      <c r="F311" s="205" t="s">
        <v>412</v>
      </c>
      <c r="G311" s="202"/>
      <c r="H311" s="204" t="s">
        <v>1</v>
      </c>
      <c r="I311" s="206"/>
      <c r="J311" s="202"/>
      <c r="K311" s="202"/>
      <c r="L311" s="207"/>
      <c r="M311" s="208"/>
      <c r="N311" s="209"/>
      <c r="O311" s="209"/>
      <c r="P311" s="209"/>
      <c r="Q311" s="209"/>
      <c r="R311" s="209"/>
      <c r="S311" s="209"/>
      <c r="T311" s="210"/>
      <c r="AT311" s="211" t="s">
        <v>164</v>
      </c>
      <c r="AU311" s="211" t="s">
        <v>162</v>
      </c>
      <c r="AV311" s="13" t="s">
        <v>87</v>
      </c>
      <c r="AW311" s="13" t="s">
        <v>34</v>
      </c>
      <c r="AX311" s="13" t="s">
        <v>79</v>
      </c>
      <c r="AY311" s="211" t="s">
        <v>153</v>
      </c>
    </row>
    <row r="312" spans="1:65" s="14" customFormat="1">
      <c r="B312" s="212"/>
      <c r="C312" s="213"/>
      <c r="D312" s="203" t="s">
        <v>164</v>
      </c>
      <c r="E312" s="214" t="s">
        <v>1</v>
      </c>
      <c r="F312" s="215" t="s">
        <v>413</v>
      </c>
      <c r="G312" s="213"/>
      <c r="H312" s="216">
        <v>7.6</v>
      </c>
      <c r="I312" s="217"/>
      <c r="J312" s="213"/>
      <c r="K312" s="213"/>
      <c r="L312" s="218"/>
      <c r="M312" s="219"/>
      <c r="N312" s="220"/>
      <c r="O312" s="220"/>
      <c r="P312" s="220"/>
      <c r="Q312" s="220"/>
      <c r="R312" s="220"/>
      <c r="S312" s="220"/>
      <c r="T312" s="221"/>
      <c r="AT312" s="222" t="s">
        <v>164</v>
      </c>
      <c r="AU312" s="222" t="s">
        <v>162</v>
      </c>
      <c r="AV312" s="14" t="s">
        <v>162</v>
      </c>
      <c r="AW312" s="14" t="s">
        <v>34</v>
      </c>
      <c r="AX312" s="14" t="s">
        <v>79</v>
      </c>
      <c r="AY312" s="222" t="s">
        <v>153</v>
      </c>
    </row>
    <row r="313" spans="1:65" s="13" customFormat="1">
      <c r="B313" s="201"/>
      <c r="C313" s="202"/>
      <c r="D313" s="203" t="s">
        <v>164</v>
      </c>
      <c r="E313" s="204" t="s">
        <v>1</v>
      </c>
      <c r="F313" s="205" t="s">
        <v>414</v>
      </c>
      <c r="G313" s="202"/>
      <c r="H313" s="204" t="s">
        <v>1</v>
      </c>
      <c r="I313" s="206"/>
      <c r="J313" s="202"/>
      <c r="K313" s="202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164</v>
      </c>
      <c r="AU313" s="211" t="s">
        <v>162</v>
      </c>
      <c r="AV313" s="13" t="s">
        <v>87</v>
      </c>
      <c r="AW313" s="13" t="s">
        <v>34</v>
      </c>
      <c r="AX313" s="13" t="s">
        <v>79</v>
      </c>
      <c r="AY313" s="211" t="s">
        <v>153</v>
      </c>
    </row>
    <row r="314" spans="1:65" s="14" customFormat="1">
      <c r="B314" s="212"/>
      <c r="C314" s="213"/>
      <c r="D314" s="203" t="s">
        <v>164</v>
      </c>
      <c r="E314" s="214" t="s">
        <v>1</v>
      </c>
      <c r="F314" s="215" t="s">
        <v>415</v>
      </c>
      <c r="G314" s="213"/>
      <c r="H314" s="216">
        <v>4.3</v>
      </c>
      <c r="I314" s="217"/>
      <c r="J314" s="213"/>
      <c r="K314" s="213"/>
      <c r="L314" s="218"/>
      <c r="M314" s="219"/>
      <c r="N314" s="220"/>
      <c r="O314" s="220"/>
      <c r="P314" s="220"/>
      <c r="Q314" s="220"/>
      <c r="R314" s="220"/>
      <c r="S314" s="220"/>
      <c r="T314" s="221"/>
      <c r="AT314" s="222" t="s">
        <v>164</v>
      </c>
      <c r="AU314" s="222" t="s">
        <v>162</v>
      </c>
      <c r="AV314" s="14" t="s">
        <v>162</v>
      </c>
      <c r="AW314" s="14" t="s">
        <v>34</v>
      </c>
      <c r="AX314" s="14" t="s">
        <v>79</v>
      </c>
      <c r="AY314" s="222" t="s">
        <v>153</v>
      </c>
    </row>
    <row r="315" spans="1:65" s="15" customFormat="1">
      <c r="B315" s="223"/>
      <c r="C315" s="224"/>
      <c r="D315" s="203" t="s">
        <v>164</v>
      </c>
      <c r="E315" s="225" t="s">
        <v>1</v>
      </c>
      <c r="F315" s="226" t="s">
        <v>167</v>
      </c>
      <c r="G315" s="224"/>
      <c r="H315" s="227">
        <v>25.2</v>
      </c>
      <c r="I315" s="228"/>
      <c r="J315" s="224"/>
      <c r="K315" s="224"/>
      <c r="L315" s="229"/>
      <c r="M315" s="230"/>
      <c r="N315" s="231"/>
      <c r="O315" s="231"/>
      <c r="P315" s="231"/>
      <c r="Q315" s="231"/>
      <c r="R315" s="231"/>
      <c r="S315" s="231"/>
      <c r="T315" s="232"/>
      <c r="AT315" s="233" t="s">
        <v>164</v>
      </c>
      <c r="AU315" s="233" t="s">
        <v>162</v>
      </c>
      <c r="AV315" s="15" t="s">
        <v>161</v>
      </c>
      <c r="AW315" s="15" t="s">
        <v>34</v>
      </c>
      <c r="AX315" s="15" t="s">
        <v>87</v>
      </c>
      <c r="AY315" s="233" t="s">
        <v>153</v>
      </c>
    </row>
    <row r="316" spans="1:65" s="2" customFormat="1" ht="16.5" customHeight="1">
      <c r="A316" s="34"/>
      <c r="B316" s="35"/>
      <c r="C316" s="187" t="s">
        <v>416</v>
      </c>
      <c r="D316" s="187" t="s">
        <v>157</v>
      </c>
      <c r="E316" s="188" t="s">
        <v>417</v>
      </c>
      <c r="F316" s="189" t="s">
        <v>418</v>
      </c>
      <c r="G316" s="190" t="s">
        <v>160</v>
      </c>
      <c r="H316" s="191">
        <v>5.391</v>
      </c>
      <c r="I316" s="192"/>
      <c r="J316" s="193">
        <f>ROUND(I316*H316,2)</f>
        <v>0</v>
      </c>
      <c r="K316" s="194"/>
      <c r="L316" s="39"/>
      <c r="M316" s="195" t="s">
        <v>1</v>
      </c>
      <c r="N316" s="196" t="s">
        <v>45</v>
      </c>
      <c r="O316" s="71"/>
      <c r="P316" s="197">
        <f>O316*H316</f>
        <v>0</v>
      </c>
      <c r="Q316" s="197">
        <v>0</v>
      </c>
      <c r="R316" s="197">
        <f>Q316*H316</f>
        <v>0</v>
      </c>
      <c r="S316" s="197">
        <v>0</v>
      </c>
      <c r="T316" s="198">
        <f>S316*H316</f>
        <v>0</v>
      </c>
      <c r="U316" s="34"/>
      <c r="V316" s="34"/>
      <c r="W316" s="34"/>
      <c r="X316" s="34"/>
      <c r="Y316" s="34"/>
      <c r="Z316" s="34"/>
      <c r="AA316" s="34"/>
      <c r="AB316" s="34"/>
      <c r="AC316" s="34"/>
      <c r="AD316" s="34"/>
      <c r="AE316" s="34"/>
      <c r="AR316" s="199" t="s">
        <v>254</v>
      </c>
      <c r="AT316" s="199" t="s">
        <v>157</v>
      </c>
      <c r="AU316" s="199" t="s">
        <v>162</v>
      </c>
      <c r="AY316" s="17" t="s">
        <v>153</v>
      </c>
      <c r="BE316" s="200">
        <f>IF(N316="základní",J316,0)</f>
        <v>0</v>
      </c>
      <c r="BF316" s="200">
        <f>IF(N316="snížená",J316,0)</f>
        <v>0</v>
      </c>
      <c r="BG316" s="200">
        <f>IF(N316="zákl. přenesená",J316,0)</f>
        <v>0</v>
      </c>
      <c r="BH316" s="200">
        <f>IF(N316="sníž. přenesená",J316,0)</f>
        <v>0</v>
      </c>
      <c r="BI316" s="200">
        <f>IF(N316="nulová",J316,0)</f>
        <v>0</v>
      </c>
      <c r="BJ316" s="17" t="s">
        <v>162</v>
      </c>
      <c r="BK316" s="200">
        <f>ROUND(I316*H316,2)</f>
        <v>0</v>
      </c>
      <c r="BL316" s="17" t="s">
        <v>254</v>
      </c>
      <c r="BM316" s="199" t="s">
        <v>419</v>
      </c>
    </row>
    <row r="317" spans="1:65" s="13" customFormat="1">
      <c r="B317" s="201"/>
      <c r="C317" s="202"/>
      <c r="D317" s="203" t="s">
        <v>164</v>
      </c>
      <c r="E317" s="204" t="s">
        <v>1</v>
      </c>
      <c r="F317" s="205" t="s">
        <v>408</v>
      </c>
      <c r="G317" s="202"/>
      <c r="H317" s="204" t="s">
        <v>1</v>
      </c>
      <c r="I317" s="206"/>
      <c r="J317" s="202"/>
      <c r="K317" s="202"/>
      <c r="L317" s="207"/>
      <c r="M317" s="208"/>
      <c r="N317" s="209"/>
      <c r="O317" s="209"/>
      <c r="P317" s="209"/>
      <c r="Q317" s="209"/>
      <c r="R317" s="209"/>
      <c r="S317" s="209"/>
      <c r="T317" s="210"/>
      <c r="AT317" s="211" t="s">
        <v>164</v>
      </c>
      <c r="AU317" s="211" t="s">
        <v>162</v>
      </c>
      <c r="AV317" s="13" t="s">
        <v>87</v>
      </c>
      <c r="AW317" s="13" t="s">
        <v>34</v>
      </c>
      <c r="AX317" s="13" t="s">
        <v>79</v>
      </c>
      <c r="AY317" s="211" t="s">
        <v>153</v>
      </c>
    </row>
    <row r="318" spans="1:65" s="14" customFormat="1">
      <c r="B318" s="212"/>
      <c r="C318" s="213"/>
      <c r="D318" s="203" t="s">
        <v>164</v>
      </c>
      <c r="E318" s="214" t="s">
        <v>1</v>
      </c>
      <c r="F318" s="215" t="s">
        <v>420</v>
      </c>
      <c r="G318" s="213"/>
      <c r="H318" s="216">
        <v>1.575</v>
      </c>
      <c r="I318" s="217"/>
      <c r="J318" s="213"/>
      <c r="K318" s="213"/>
      <c r="L318" s="218"/>
      <c r="M318" s="219"/>
      <c r="N318" s="220"/>
      <c r="O318" s="220"/>
      <c r="P318" s="220"/>
      <c r="Q318" s="220"/>
      <c r="R318" s="220"/>
      <c r="S318" s="220"/>
      <c r="T318" s="221"/>
      <c r="AT318" s="222" t="s">
        <v>164</v>
      </c>
      <c r="AU318" s="222" t="s">
        <v>162</v>
      </c>
      <c r="AV318" s="14" t="s">
        <v>162</v>
      </c>
      <c r="AW318" s="14" t="s">
        <v>34</v>
      </c>
      <c r="AX318" s="14" t="s">
        <v>79</v>
      </c>
      <c r="AY318" s="222" t="s">
        <v>153</v>
      </c>
    </row>
    <row r="319" spans="1:65" s="13" customFormat="1">
      <c r="B319" s="201"/>
      <c r="C319" s="202"/>
      <c r="D319" s="203" t="s">
        <v>164</v>
      </c>
      <c r="E319" s="204" t="s">
        <v>1</v>
      </c>
      <c r="F319" s="205" t="s">
        <v>410</v>
      </c>
      <c r="G319" s="202"/>
      <c r="H319" s="204" t="s">
        <v>1</v>
      </c>
      <c r="I319" s="206"/>
      <c r="J319" s="202"/>
      <c r="K319" s="202"/>
      <c r="L319" s="207"/>
      <c r="M319" s="208"/>
      <c r="N319" s="209"/>
      <c r="O319" s="209"/>
      <c r="P319" s="209"/>
      <c r="Q319" s="209"/>
      <c r="R319" s="209"/>
      <c r="S319" s="209"/>
      <c r="T319" s="210"/>
      <c r="AT319" s="211" t="s">
        <v>164</v>
      </c>
      <c r="AU319" s="211" t="s">
        <v>162</v>
      </c>
      <c r="AV319" s="13" t="s">
        <v>87</v>
      </c>
      <c r="AW319" s="13" t="s">
        <v>34</v>
      </c>
      <c r="AX319" s="13" t="s">
        <v>79</v>
      </c>
      <c r="AY319" s="211" t="s">
        <v>153</v>
      </c>
    </row>
    <row r="320" spans="1:65" s="14" customFormat="1">
      <c r="B320" s="212"/>
      <c r="C320" s="213"/>
      <c r="D320" s="203" t="s">
        <v>164</v>
      </c>
      <c r="E320" s="214" t="s">
        <v>1</v>
      </c>
      <c r="F320" s="215" t="s">
        <v>421</v>
      </c>
      <c r="G320" s="213"/>
      <c r="H320" s="216">
        <v>1.389</v>
      </c>
      <c r="I320" s="217"/>
      <c r="J320" s="213"/>
      <c r="K320" s="213"/>
      <c r="L320" s="218"/>
      <c r="M320" s="219"/>
      <c r="N320" s="220"/>
      <c r="O320" s="220"/>
      <c r="P320" s="220"/>
      <c r="Q320" s="220"/>
      <c r="R320" s="220"/>
      <c r="S320" s="220"/>
      <c r="T320" s="221"/>
      <c r="AT320" s="222" t="s">
        <v>164</v>
      </c>
      <c r="AU320" s="222" t="s">
        <v>162</v>
      </c>
      <c r="AV320" s="14" t="s">
        <v>162</v>
      </c>
      <c r="AW320" s="14" t="s">
        <v>34</v>
      </c>
      <c r="AX320" s="14" t="s">
        <v>79</v>
      </c>
      <c r="AY320" s="222" t="s">
        <v>153</v>
      </c>
    </row>
    <row r="321" spans="1:65" s="13" customFormat="1">
      <c r="B321" s="201"/>
      <c r="C321" s="202"/>
      <c r="D321" s="203" t="s">
        <v>164</v>
      </c>
      <c r="E321" s="204" t="s">
        <v>1</v>
      </c>
      <c r="F321" s="205" t="s">
        <v>412</v>
      </c>
      <c r="G321" s="202"/>
      <c r="H321" s="204" t="s">
        <v>1</v>
      </c>
      <c r="I321" s="206"/>
      <c r="J321" s="202"/>
      <c r="K321" s="202"/>
      <c r="L321" s="207"/>
      <c r="M321" s="208"/>
      <c r="N321" s="209"/>
      <c r="O321" s="209"/>
      <c r="P321" s="209"/>
      <c r="Q321" s="209"/>
      <c r="R321" s="209"/>
      <c r="S321" s="209"/>
      <c r="T321" s="210"/>
      <c r="AT321" s="211" t="s">
        <v>164</v>
      </c>
      <c r="AU321" s="211" t="s">
        <v>162</v>
      </c>
      <c r="AV321" s="13" t="s">
        <v>87</v>
      </c>
      <c r="AW321" s="13" t="s">
        <v>34</v>
      </c>
      <c r="AX321" s="13" t="s">
        <v>79</v>
      </c>
      <c r="AY321" s="211" t="s">
        <v>153</v>
      </c>
    </row>
    <row r="322" spans="1:65" s="14" customFormat="1">
      <c r="B322" s="212"/>
      <c r="C322" s="213"/>
      <c r="D322" s="203" t="s">
        <v>164</v>
      </c>
      <c r="E322" s="214" t="s">
        <v>1</v>
      </c>
      <c r="F322" s="215" t="s">
        <v>422</v>
      </c>
      <c r="G322" s="213"/>
      <c r="H322" s="216">
        <v>1.284</v>
      </c>
      <c r="I322" s="217"/>
      <c r="J322" s="213"/>
      <c r="K322" s="213"/>
      <c r="L322" s="218"/>
      <c r="M322" s="219"/>
      <c r="N322" s="220"/>
      <c r="O322" s="220"/>
      <c r="P322" s="220"/>
      <c r="Q322" s="220"/>
      <c r="R322" s="220"/>
      <c r="S322" s="220"/>
      <c r="T322" s="221"/>
      <c r="AT322" s="222" t="s">
        <v>164</v>
      </c>
      <c r="AU322" s="222" t="s">
        <v>162</v>
      </c>
      <c r="AV322" s="14" t="s">
        <v>162</v>
      </c>
      <c r="AW322" s="14" t="s">
        <v>34</v>
      </c>
      <c r="AX322" s="14" t="s">
        <v>79</v>
      </c>
      <c r="AY322" s="222" t="s">
        <v>153</v>
      </c>
    </row>
    <row r="323" spans="1:65" s="13" customFormat="1">
      <c r="B323" s="201"/>
      <c r="C323" s="202"/>
      <c r="D323" s="203" t="s">
        <v>164</v>
      </c>
      <c r="E323" s="204" t="s">
        <v>1</v>
      </c>
      <c r="F323" s="205" t="s">
        <v>414</v>
      </c>
      <c r="G323" s="202"/>
      <c r="H323" s="204" t="s">
        <v>1</v>
      </c>
      <c r="I323" s="206"/>
      <c r="J323" s="202"/>
      <c r="K323" s="202"/>
      <c r="L323" s="207"/>
      <c r="M323" s="208"/>
      <c r="N323" s="209"/>
      <c r="O323" s="209"/>
      <c r="P323" s="209"/>
      <c r="Q323" s="209"/>
      <c r="R323" s="209"/>
      <c r="S323" s="209"/>
      <c r="T323" s="210"/>
      <c r="AT323" s="211" t="s">
        <v>164</v>
      </c>
      <c r="AU323" s="211" t="s">
        <v>162</v>
      </c>
      <c r="AV323" s="13" t="s">
        <v>87</v>
      </c>
      <c r="AW323" s="13" t="s">
        <v>34</v>
      </c>
      <c r="AX323" s="13" t="s">
        <v>79</v>
      </c>
      <c r="AY323" s="211" t="s">
        <v>153</v>
      </c>
    </row>
    <row r="324" spans="1:65" s="14" customFormat="1">
      <c r="B324" s="212"/>
      <c r="C324" s="213"/>
      <c r="D324" s="203" t="s">
        <v>164</v>
      </c>
      <c r="E324" s="214" t="s">
        <v>1</v>
      </c>
      <c r="F324" s="215" t="s">
        <v>423</v>
      </c>
      <c r="G324" s="213"/>
      <c r="H324" s="216">
        <v>1.143</v>
      </c>
      <c r="I324" s="217"/>
      <c r="J324" s="213"/>
      <c r="K324" s="213"/>
      <c r="L324" s="218"/>
      <c r="M324" s="219"/>
      <c r="N324" s="220"/>
      <c r="O324" s="220"/>
      <c r="P324" s="220"/>
      <c r="Q324" s="220"/>
      <c r="R324" s="220"/>
      <c r="S324" s="220"/>
      <c r="T324" s="221"/>
      <c r="AT324" s="222" t="s">
        <v>164</v>
      </c>
      <c r="AU324" s="222" t="s">
        <v>162</v>
      </c>
      <c r="AV324" s="14" t="s">
        <v>162</v>
      </c>
      <c r="AW324" s="14" t="s">
        <v>34</v>
      </c>
      <c r="AX324" s="14" t="s">
        <v>79</v>
      </c>
      <c r="AY324" s="222" t="s">
        <v>153</v>
      </c>
    </row>
    <row r="325" spans="1:65" s="15" customFormat="1">
      <c r="B325" s="223"/>
      <c r="C325" s="224"/>
      <c r="D325" s="203" t="s">
        <v>164</v>
      </c>
      <c r="E325" s="225" t="s">
        <v>1</v>
      </c>
      <c r="F325" s="226" t="s">
        <v>167</v>
      </c>
      <c r="G325" s="224"/>
      <c r="H325" s="227">
        <v>5.391</v>
      </c>
      <c r="I325" s="228"/>
      <c r="J325" s="224"/>
      <c r="K325" s="224"/>
      <c r="L325" s="229"/>
      <c r="M325" s="230"/>
      <c r="N325" s="231"/>
      <c r="O325" s="231"/>
      <c r="P325" s="231"/>
      <c r="Q325" s="231"/>
      <c r="R325" s="231"/>
      <c r="S325" s="231"/>
      <c r="T325" s="232"/>
      <c r="AT325" s="233" t="s">
        <v>164</v>
      </c>
      <c r="AU325" s="233" t="s">
        <v>162</v>
      </c>
      <c r="AV325" s="15" t="s">
        <v>161</v>
      </c>
      <c r="AW325" s="15" t="s">
        <v>34</v>
      </c>
      <c r="AX325" s="15" t="s">
        <v>87</v>
      </c>
      <c r="AY325" s="233" t="s">
        <v>153</v>
      </c>
    </row>
    <row r="326" spans="1:65" s="2" customFormat="1" ht="16.5" customHeight="1">
      <c r="A326" s="34"/>
      <c r="B326" s="35"/>
      <c r="C326" s="234" t="s">
        <v>424</v>
      </c>
      <c r="D326" s="234" t="s">
        <v>180</v>
      </c>
      <c r="E326" s="235" t="s">
        <v>425</v>
      </c>
      <c r="F326" s="236" t="s">
        <v>426</v>
      </c>
      <c r="G326" s="237" t="s">
        <v>427</v>
      </c>
      <c r="H326" s="238">
        <v>6.1180000000000003</v>
      </c>
      <c r="I326" s="239"/>
      <c r="J326" s="240">
        <f>ROUND(I326*H326,2)</f>
        <v>0</v>
      </c>
      <c r="K326" s="241"/>
      <c r="L326" s="242"/>
      <c r="M326" s="243" t="s">
        <v>1</v>
      </c>
      <c r="N326" s="244" t="s">
        <v>45</v>
      </c>
      <c r="O326" s="71"/>
      <c r="P326" s="197">
        <f>O326*H326</f>
        <v>0</v>
      </c>
      <c r="Q326" s="197">
        <v>1E-3</v>
      </c>
      <c r="R326" s="197">
        <f>Q326*H326</f>
        <v>6.1180000000000002E-3</v>
      </c>
      <c r="S326" s="197">
        <v>0</v>
      </c>
      <c r="T326" s="198">
        <f>S326*H326</f>
        <v>0</v>
      </c>
      <c r="U326" s="34"/>
      <c r="V326" s="34"/>
      <c r="W326" s="34"/>
      <c r="X326" s="34"/>
      <c r="Y326" s="34"/>
      <c r="Z326" s="34"/>
      <c r="AA326" s="34"/>
      <c r="AB326" s="34"/>
      <c r="AC326" s="34"/>
      <c r="AD326" s="34"/>
      <c r="AE326" s="34"/>
      <c r="AR326" s="199" t="s">
        <v>344</v>
      </c>
      <c r="AT326" s="199" t="s">
        <v>180</v>
      </c>
      <c r="AU326" s="199" t="s">
        <v>162</v>
      </c>
      <c r="AY326" s="17" t="s">
        <v>153</v>
      </c>
      <c r="BE326" s="200">
        <f>IF(N326="základní",J326,0)</f>
        <v>0</v>
      </c>
      <c r="BF326" s="200">
        <f>IF(N326="snížená",J326,0)</f>
        <v>0</v>
      </c>
      <c r="BG326" s="200">
        <f>IF(N326="zákl. přenesená",J326,0)</f>
        <v>0</v>
      </c>
      <c r="BH326" s="200">
        <f>IF(N326="sníž. přenesená",J326,0)</f>
        <v>0</v>
      </c>
      <c r="BI326" s="200">
        <f>IF(N326="nulová",J326,0)</f>
        <v>0</v>
      </c>
      <c r="BJ326" s="17" t="s">
        <v>162</v>
      </c>
      <c r="BK326" s="200">
        <f>ROUND(I326*H326,2)</f>
        <v>0</v>
      </c>
      <c r="BL326" s="17" t="s">
        <v>254</v>
      </c>
      <c r="BM326" s="199" t="s">
        <v>428</v>
      </c>
    </row>
    <row r="327" spans="1:65" s="14" customFormat="1">
      <c r="B327" s="212"/>
      <c r="C327" s="213"/>
      <c r="D327" s="203" t="s">
        <v>164</v>
      </c>
      <c r="E327" s="214" t="s">
        <v>1</v>
      </c>
      <c r="F327" s="215" t="s">
        <v>429</v>
      </c>
      <c r="G327" s="213"/>
      <c r="H327" s="216">
        <v>6.1180000000000003</v>
      </c>
      <c r="I327" s="217"/>
      <c r="J327" s="213"/>
      <c r="K327" s="213"/>
      <c r="L327" s="218"/>
      <c r="M327" s="219"/>
      <c r="N327" s="220"/>
      <c r="O327" s="220"/>
      <c r="P327" s="220"/>
      <c r="Q327" s="220"/>
      <c r="R327" s="220"/>
      <c r="S327" s="220"/>
      <c r="T327" s="221"/>
      <c r="AT327" s="222" t="s">
        <v>164</v>
      </c>
      <c r="AU327" s="222" t="s">
        <v>162</v>
      </c>
      <c r="AV327" s="14" t="s">
        <v>162</v>
      </c>
      <c r="AW327" s="14" t="s">
        <v>34</v>
      </c>
      <c r="AX327" s="14" t="s">
        <v>79</v>
      </c>
      <c r="AY327" s="222" t="s">
        <v>153</v>
      </c>
    </row>
    <row r="328" spans="1:65" s="15" customFormat="1">
      <c r="B328" s="223"/>
      <c r="C328" s="224"/>
      <c r="D328" s="203" t="s">
        <v>164</v>
      </c>
      <c r="E328" s="225" t="s">
        <v>1</v>
      </c>
      <c r="F328" s="226" t="s">
        <v>167</v>
      </c>
      <c r="G328" s="224"/>
      <c r="H328" s="227">
        <v>6.1180000000000003</v>
      </c>
      <c r="I328" s="228"/>
      <c r="J328" s="224"/>
      <c r="K328" s="224"/>
      <c r="L328" s="229"/>
      <c r="M328" s="230"/>
      <c r="N328" s="231"/>
      <c r="O328" s="231"/>
      <c r="P328" s="231"/>
      <c r="Q328" s="231"/>
      <c r="R328" s="231"/>
      <c r="S328" s="231"/>
      <c r="T328" s="232"/>
      <c r="AT328" s="233" t="s">
        <v>164</v>
      </c>
      <c r="AU328" s="233" t="s">
        <v>162</v>
      </c>
      <c r="AV328" s="15" t="s">
        <v>161</v>
      </c>
      <c r="AW328" s="15" t="s">
        <v>34</v>
      </c>
      <c r="AX328" s="15" t="s">
        <v>87</v>
      </c>
      <c r="AY328" s="233" t="s">
        <v>153</v>
      </c>
    </row>
    <row r="329" spans="1:65" s="2" customFormat="1" ht="33" customHeight="1">
      <c r="A329" s="34"/>
      <c r="B329" s="35"/>
      <c r="C329" s="187" t="s">
        <v>430</v>
      </c>
      <c r="D329" s="187" t="s">
        <v>157</v>
      </c>
      <c r="E329" s="188" t="s">
        <v>431</v>
      </c>
      <c r="F329" s="189" t="s">
        <v>432</v>
      </c>
      <c r="G329" s="190" t="s">
        <v>160</v>
      </c>
      <c r="H329" s="191">
        <v>25.2</v>
      </c>
      <c r="I329" s="192"/>
      <c r="J329" s="193">
        <f>ROUND(I329*H329,2)</f>
        <v>0</v>
      </c>
      <c r="K329" s="194"/>
      <c r="L329" s="39"/>
      <c r="M329" s="195" t="s">
        <v>1</v>
      </c>
      <c r="N329" s="196" t="s">
        <v>45</v>
      </c>
      <c r="O329" s="71"/>
      <c r="P329" s="197">
        <f>O329*H329</f>
        <v>0</v>
      </c>
      <c r="Q329" s="197">
        <v>0</v>
      </c>
      <c r="R329" s="197">
        <f>Q329*H329</f>
        <v>0</v>
      </c>
      <c r="S329" s="197">
        <v>0</v>
      </c>
      <c r="T329" s="198">
        <f>S329*H329</f>
        <v>0</v>
      </c>
      <c r="U329" s="34"/>
      <c r="V329" s="34"/>
      <c r="W329" s="34"/>
      <c r="X329" s="34"/>
      <c r="Y329" s="34"/>
      <c r="Z329" s="34"/>
      <c r="AA329" s="34"/>
      <c r="AB329" s="34"/>
      <c r="AC329" s="34"/>
      <c r="AD329" s="34"/>
      <c r="AE329" s="34"/>
      <c r="AR329" s="199" t="s">
        <v>254</v>
      </c>
      <c r="AT329" s="199" t="s">
        <v>157</v>
      </c>
      <c r="AU329" s="199" t="s">
        <v>162</v>
      </c>
      <c r="AY329" s="17" t="s">
        <v>153</v>
      </c>
      <c r="BE329" s="200">
        <f>IF(N329="základní",J329,0)</f>
        <v>0</v>
      </c>
      <c r="BF329" s="200">
        <f>IF(N329="snížená",J329,0)</f>
        <v>0</v>
      </c>
      <c r="BG329" s="200">
        <f>IF(N329="zákl. přenesená",J329,0)</f>
        <v>0</v>
      </c>
      <c r="BH329" s="200">
        <f>IF(N329="sníž. přenesená",J329,0)</f>
        <v>0</v>
      </c>
      <c r="BI329" s="200">
        <f>IF(N329="nulová",J329,0)</f>
        <v>0</v>
      </c>
      <c r="BJ329" s="17" t="s">
        <v>162</v>
      </c>
      <c r="BK329" s="200">
        <f>ROUND(I329*H329,2)</f>
        <v>0</v>
      </c>
      <c r="BL329" s="17" t="s">
        <v>254</v>
      </c>
      <c r="BM329" s="199" t="s">
        <v>433</v>
      </c>
    </row>
    <row r="330" spans="1:65" s="13" customFormat="1">
      <c r="B330" s="201"/>
      <c r="C330" s="202"/>
      <c r="D330" s="203" t="s">
        <v>164</v>
      </c>
      <c r="E330" s="204" t="s">
        <v>1</v>
      </c>
      <c r="F330" s="205" t="s">
        <v>408</v>
      </c>
      <c r="G330" s="202"/>
      <c r="H330" s="204" t="s">
        <v>1</v>
      </c>
      <c r="I330" s="206"/>
      <c r="J330" s="202"/>
      <c r="K330" s="202"/>
      <c r="L330" s="207"/>
      <c r="M330" s="208"/>
      <c r="N330" s="209"/>
      <c r="O330" s="209"/>
      <c r="P330" s="209"/>
      <c r="Q330" s="209"/>
      <c r="R330" s="209"/>
      <c r="S330" s="209"/>
      <c r="T330" s="210"/>
      <c r="AT330" s="211" t="s">
        <v>164</v>
      </c>
      <c r="AU330" s="211" t="s">
        <v>162</v>
      </c>
      <c r="AV330" s="13" t="s">
        <v>87</v>
      </c>
      <c r="AW330" s="13" t="s">
        <v>34</v>
      </c>
      <c r="AX330" s="13" t="s">
        <v>79</v>
      </c>
      <c r="AY330" s="211" t="s">
        <v>153</v>
      </c>
    </row>
    <row r="331" spans="1:65" s="14" customFormat="1">
      <c r="B331" s="212"/>
      <c r="C331" s="213"/>
      <c r="D331" s="203" t="s">
        <v>164</v>
      </c>
      <c r="E331" s="214" t="s">
        <v>1</v>
      </c>
      <c r="F331" s="215" t="s">
        <v>409</v>
      </c>
      <c r="G331" s="213"/>
      <c r="H331" s="216">
        <v>7.1</v>
      </c>
      <c r="I331" s="217"/>
      <c r="J331" s="213"/>
      <c r="K331" s="213"/>
      <c r="L331" s="218"/>
      <c r="M331" s="219"/>
      <c r="N331" s="220"/>
      <c r="O331" s="220"/>
      <c r="P331" s="220"/>
      <c r="Q331" s="220"/>
      <c r="R331" s="220"/>
      <c r="S331" s="220"/>
      <c r="T331" s="221"/>
      <c r="AT331" s="222" t="s">
        <v>164</v>
      </c>
      <c r="AU331" s="222" t="s">
        <v>162</v>
      </c>
      <c r="AV331" s="14" t="s">
        <v>162</v>
      </c>
      <c r="AW331" s="14" t="s">
        <v>34</v>
      </c>
      <c r="AX331" s="14" t="s">
        <v>79</v>
      </c>
      <c r="AY331" s="222" t="s">
        <v>153</v>
      </c>
    </row>
    <row r="332" spans="1:65" s="13" customFormat="1">
      <c r="B332" s="201"/>
      <c r="C332" s="202"/>
      <c r="D332" s="203" t="s">
        <v>164</v>
      </c>
      <c r="E332" s="204" t="s">
        <v>1</v>
      </c>
      <c r="F332" s="205" t="s">
        <v>410</v>
      </c>
      <c r="G332" s="202"/>
      <c r="H332" s="204" t="s">
        <v>1</v>
      </c>
      <c r="I332" s="206"/>
      <c r="J332" s="202"/>
      <c r="K332" s="202"/>
      <c r="L332" s="207"/>
      <c r="M332" s="208"/>
      <c r="N332" s="209"/>
      <c r="O332" s="209"/>
      <c r="P332" s="209"/>
      <c r="Q332" s="209"/>
      <c r="R332" s="209"/>
      <c r="S332" s="209"/>
      <c r="T332" s="210"/>
      <c r="AT332" s="211" t="s">
        <v>164</v>
      </c>
      <c r="AU332" s="211" t="s">
        <v>162</v>
      </c>
      <c r="AV332" s="13" t="s">
        <v>87</v>
      </c>
      <c r="AW332" s="13" t="s">
        <v>34</v>
      </c>
      <c r="AX332" s="13" t="s">
        <v>79</v>
      </c>
      <c r="AY332" s="211" t="s">
        <v>153</v>
      </c>
    </row>
    <row r="333" spans="1:65" s="14" customFormat="1">
      <c r="B333" s="212"/>
      <c r="C333" s="213"/>
      <c r="D333" s="203" t="s">
        <v>164</v>
      </c>
      <c r="E333" s="214" t="s">
        <v>1</v>
      </c>
      <c r="F333" s="215" t="s">
        <v>411</v>
      </c>
      <c r="G333" s="213"/>
      <c r="H333" s="216">
        <v>6.2</v>
      </c>
      <c r="I333" s="217"/>
      <c r="J333" s="213"/>
      <c r="K333" s="213"/>
      <c r="L333" s="218"/>
      <c r="M333" s="219"/>
      <c r="N333" s="220"/>
      <c r="O333" s="220"/>
      <c r="P333" s="220"/>
      <c r="Q333" s="220"/>
      <c r="R333" s="220"/>
      <c r="S333" s="220"/>
      <c r="T333" s="221"/>
      <c r="AT333" s="222" t="s">
        <v>164</v>
      </c>
      <c r="AU333" s="222" t="s">
        <v>162</v>
      </c>
      <c r="AV333" s="14" t="s">
        <v>162</v>
      </c>
      <c r="AW333" s="14" t="s">
        <v>34</v>
      </c>
      <c r="AX333" s="14" t="s">
        <v>79</v>
      </c>
      <c r="AY333" s="222" t="s">
        <v>153</v>
      </c>
    </row>
    <row r="334" spans="1:65" s="13" customFormat="1">
      <c r="B334" s="201"/>
      <c r="C334" s="202"/>
      <c r="D334" s="203" t="s">
        <v>164</v>
      </c>
      <c r="E334" s="204" t="s">
        <v>1</v>
      </c>
      <c r="F334" s="205" t="s">
        <v>412</v>
      </c>
      <c r="G334" s="202"/>
      <c r="H334" s="204" t="s">
        <v>1</v>
      </c>
      <c r="I334" s="206"/>
      <c r="J334" s="202"/>
      <c r="K334" s="202"/>
      <c r="L334" s="207"/>
      <c r="M334" s="208"/>
      <c r="N334" s="209"/>
      <c r="O334" s="209"/>
      <c r="P334" s="209"/>
      <c r="Q334" s="209"/>
      <c r="R334" s="209"/>
      <c r="S334" s="209"/>
      <c r="T334" s="210"/>
      <c r="AT334" s="211" t="s">
        <v>164</v>
      </c>
      <c r="AU334" s="211" t="s">
        <v>162</v>
      </c>
      <c r="AV334" s="13" t="s">
        <v>87</v>
      </c>
      <c r="AW334" s="13" t="s">
        <v>34</v>
      </c>
      <c r="AX334" s="13" t="s">
        <v>79</v>
      </c>
      <c r="AY334" s="211" t="s">
        <v>153</v>
      </c>
    </row>
    <row r="335" spans="1:65" s="14" customFormat="1">
      <c r="B335" s="212"/>
      <c r="C335" s="213"/>
      <c r="D335" s="203" t="s">
        <v>164</v>
      </c>
      <c r="E335" s="214" t="s">
        <v>1</v>
      </c>
      <c r="F335" s="215" t="s">
        <v>413</v>
      </c>
      <c r="G335" s="213"/>
      <c r="H335" s="216">
        <v>7.6</v>
      </c>
      <c r="I335" s="217"/>
      <c r="J335" s="213"/>
      <c r="K335" s="213"/>
      <c r="L335" s="218"/>
      <c r="M335" s="219"/>
      <c r="N335" s="220"/>
      <c r="O335" s="220"/>
      <c r="P335" s="220"/>
      <c r="Q335" s="220"/>
      <c r="R335" s="220"/>
      <c r="S335" s="220"/>
      <c r="T335" s="221"/>
      <c r="AT335" s="222" t="s">
        <v>164</v>
      </c>
      <c r="AU335" s="222" t="s">
        <v>162</v>
      </c>
      <c r="AV335" s="14" t="s">
        <v>162</v>
      </c>
      <c r="AW335" s="14" t="s">
        <v>34</v>
      </c>
      <c r="AX335" s="14" t="s">
        <v>79</v>
      </c>
      <c r="AY335" s="222" t="s">
        <v>153</v>
      </c>
    </row>
    <row r="336" spans="1:65" s="13" customFormat="1">
      <c r="B336" s="201"/>
      <c r="C336" s="202"/>
      <c r="D336" s="203" t="s">
        <v>164</v>
      </c>
      <c r="E336" s="204" t="s">
        <v>1</v>
      </c>
      <c r="F336" s="205" t="s">
        <v>414</v>
      </c>
      <c r="G336" s="202"/>
      <c r="H336" s="204" t="s">
        <v>1</v>
      </c>
      <c r="I336" s="206"/>
      <c r="J336" s="202"/>
      <c r="K336" s="202"/>
      <c r="L336" s="207"/>
      <c r="M336" s="208"/>
      <c r="N336" s="209"/>
      <c r="O336" s="209"/>
      <c r="P336" s="209"/>
      <c r="Q336" s="209"/>
      <c r="R336" s="209"/>
      <c r="S336" s="209"/>
      <c r="T336" s="210"/>
      <c r="AT336" s="211" t="s">
        <v>164</v>
      </c>
      <c r="AU336" s="211" t="s">
        <v>162</v>
      </c>
      <c r="AV336" s="13" t="s">
        <v>87</v>
      </c>
      <c r="AW336" s="13" t="s">
        <v>34</v>
      </c>
      <c r="AX336" s="13" t="s">
        <v>79</v>
      </c>
      <c r="AY336" s="211" t="s">
        <v>153</v>
      </c>
    </row>
    <row r="337" spans="1:65" s="14" customFormat="1">
      <c r="B337" s="212"/>
      <c r="C337" s="213"/>
      <c r="D337" s="203" t="s">
        <v>164</v>
      </c>
      <c r="E337" s="214" t="s">
        <v>1</v>
      </c>
      <c r="F337" s="215" t="s">
        <v>415</v>
      </c>
      <c r="G337" s="213"/>
      <c r="H337" s="216">
        <v>4.3</v>
      </c>
      <c r="I337" s="217"/>
      <c r="J337" s="213"/>
      <c r="K337" s="213"/>
      <c r="L337" s="218"/>
      <c r="M337" s="219"/>
      <c r="N337" s="220"/>
      <c r="O337" s="220"/>
      <c r="P337" s="220"/>
      <c r="Q337" s="220"/>
      <c r="R337" s="220"/>
      <c r="S337" s="220"/>
      <c r="T337" s="221"/>
      <c r="AT337" s="222" t="s">
        <v>164</v>
      </c>
      <c r="AU337" s="222" t="s">
        <v>162</v>
      </c>
      <c r="AV337" s="14" t="s">
        <v>162</v>
      </c>
      <c r="AW337" s="14" t="s">
        <v>34</v>
      </c>
      <c r="AX337" s="14" t="s">
        <v>79</v>
      </c>
      <c r="AY337" s="222" t="s">
        <v>153</v>
      </c>
    </row>
    <row r="338" spans="1:65" s="15" customFormat="1">
      <c r="B338" s="223"/>
      <c r="C338" s="224"/>
      <c r="D338" s="203" t="s">
        <v>164</v>
      </c>
      <c r="E338" s="225" t="s">
        <v>1</v>
      </c>
      <c r="F338" s="226" t="s">
        <v>167</v>
      </c>
      <c r="G338" s="224"/>
      <c r="H338" s="227">
        <v>25.2</v>
      </c>
      <c r="I338" s="228"/>
      <c r="J338" s="224"/>
      <c r="K338" s="224"/>
      <c r="L338" s="229"/>
      <c r="M338" s="230"/>
      <c r="N338" s="231"/>
      <c r="O338" s="231"/>
      <c r="P338" s="231"/>
      <c r="Q338" s="231"/>
      <c r="R338" s="231"/>
      <c r="S338" s="231"/>
      <c r="T338" s="232"/>
      <c r="AT338" s="233" t="s">
        <v>164</v>
      </c>
      <c r="AU338" s="233" t="s">
        <v>162</v>
      </c>
      <c r="AV338" s="15" t="s">
        <v>161</v>
      </c>
      <c r="AW338" s="15" t="s">
        <v>34</v>
      </c>
      <c r="AX338" s="15" t="s">
        <v>87</v>
      </c>
      <c r="AY338" s="233" t="s">
        <v>153</v>
      </c>
    </row>
    <row r="339" spans="1:65" s="2" customFormat="1" ht="21.75" customHeight="1">
      <c r="A339" s="34"/>
      <c r="B339" s="35"/>
      <c r="C339" s="187" t="s">
        <v>434</v>
      </c>
      <c r="D339" s="187" t="s">
        <v>157</v>
      </c>
      <c r="E339" s="188" t="s">
        <v>435</v>
      </c>
      <c r="F339" s="189" t="s">
        <v>436</v>
      </c>
      <c r="G339" s="190" t="s">
        <v>160</v>
      </c>
      <c r="H339" s="191">
        <v>5.391</v>
      </c>
      <c r="I339" s="192"/>
      <c r="J339" s="193">
        <f>ROUND(I339*H339,2)</f>
        <v>0</v>
      </c>
      <c r="K339" s="194"/>
      <c r="L339" s="39"/>
      <c r="M339" s="195" t="s">
        <v>1</v>
      </c>
      <c r="N339" s="196" t="s">
        <v>45</v>
      </c>
      <c r="O339" s="71"/>
      <c r="P339" s="197">
        <f>O339*H339</f>
        <v>0</v>
      </c>
      <c r="Q339" s="197">
        <v>0</v>
      </c>
      <c r="R339" s="197">
        <f>Q339*H339</f>
        <v>0</v>
      </c>
      <c r="S339" s="197">
        <v>0</v>
      </c>
      <c r="T339" s="19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9" t="s">
        <v>254</v>
      </c>
      <c r="AT339" s="199" t="s">
        <v>157</v>
      </c>
      <c r="AU339" s="199" t="s">
        <v>162</v>
      </c>
      <c r="AY339" s="17" t="s">
        <v>153</v>
      </c>
      <c r="BE339" s="200">
        <f>IF(N339="základní",J339,0)</f>
        <v>0</v>
      </c>
      <c r="BF339" s="200">
        <f>IF(N339="snížená",J339,0)</f>
        <v>0</v>
      </c>
      <c r="BG339" s="200">
        <f>IF(N339="zákl. přenesená",J339,0)</f>
        <v>0</v>
      </c>
      <c r="BH339" s="200">
        <f>IF(N339="sníž. přenesená",J339,0)</f>
        <v>0</v>
      </c>
      <c r="BI339" s="200">
        <f>IF(N339="nulová",J339,0)</f>
        <v>0</v>
      </c>
      <c r="BJ339" s="17" t="s">
        <v>162</v>
      </c>
      <c r="BK339" s="200">
        <f>ROUND(I339*H339,2)</f>
        <v>0</v>
      </c>
      <c r="BL339" s="17" t="s">
        <v>254</v>
      </c>
      <c r="BM339" s="199" t="s">
        <v>437</v>
      </c>
    </row>
    <row r="340" spans="1:65" s="13" customFormat="1">
      <c r="B340" s="201"/>
      <c r="C340" s="202"/>
      <c r="D340" s="203" t="s">
        <v>164</v>
      </c>
      <c r="E340" s="204" t="s">
        <v>1</v>
      </c>
      <c r="F340" s="205" t="s">
        <v>408</v>
      </c>
      <c r="G340" s="202"/>
      <c r="H340" s="204" t="s">
        <v>1</v>
      </c>
      <c r="I340" s="206"/>
      <c r="J340" s="202"/>
      <c r="K340" s="202"/>
      <c r="L340" s="207"/>
      <c r="M340" s="208"/>
      <c r="N340" s="209"/>
      <c r="O340" s="209"/>
      <c r="P340" s="209"/>
      <c r="Q340" s="209"/>
      <c r="R340" s="209"/>
      <c r="S340" s="209"/>
      <c r="T340" s="210"/>
      <c r="AT340" s="211" t="s">
        <v>164</v>
      </c>
      <c r="AU340" s="211" t="s">
        <v>162</v>
      </c>
      <c r="AV340" s="13" t="s">
        <v>87</v>
      </c>
      <c r="AW340" s="13" t="s">
        <v>34</v>
      </c>
      <c r="AX340" s="13" t="s">
        <v>79</v>
      </c>
      <c r="AY340" s="211" t="s">
        <v>153</v>
      </c>
    </row>
    <row r="341" spans="1:65" s="14" customFormat="1">
      <c r="B341" s="212"/>
      <c r="C341" s="213"/>
      <c r="D341" s="203" t="s">
        <v>164</v>
      </c>
      <c r="E341" s="214" t="s">
        <v>1</v>
      </c>
      <c r="F341" s="215" t="s">
        <v>420</v>
      </c>
      <c r="G341" s="213"/>
      <c r="H341" s="216">
        <v>1.575</v>
      </c>
      <c r="I341" s="217"/>
      <c r="J341" s="213"/>
      <c r="K341" s="213"/>
      <c r="L341" s="218"/>
      <c r="M341" s="219"/>
      <c r="N341" s="220"/>
      <c r="O341" s="220"/>
      <c r="P341" s="220"/>
      <c r="Q341" s="220"/>
      <c r="R341" s="220"/>
      <c r="S341" s="220"/>
      <c r="T341" s="221"/>
      <c r="AT341" s="222" t="s">
        <v>164</v>
      </c>
      <c r="AU341" s="222" t="s">
        <v>162</v>
      </c>
      <c r="AV341" s="14" t="s">
        <v>162</v>
      </c>
      <c r="AW341" s="14" t="s">
        <v>34</v>
      </c>
      <c r="AX341" s="14" t="s">
        <v>79</v>
      </c>
      <c r="AY341" s="222" t="s">
        <v>153</v>
      </c>
    </row>
    <row r="342" spans="1:65" s="13" customFormat="1">
      <c r="B342" s="201"/>
      <c r="C342" s="202"/>
      <c r="D342" s="203" t="s">
        <v>164</v>
      </c>
      <c r="E342" s="204" t="s">
        <v>1</v>
      </c>
      <c r="F342" s="205" t="s">
        <v>410</v>
      </c>
      <c r="G342" s="202"/>
      <c r="H342" s="204" t="s">
        <v>1</v>
      </c>
      <c r="I342" s="206"/>
      <c r="J342" s="202"/>
      <c r="K342" s="202"/>
      <c r="L342" s="207"/>
      <c r="M342" s="208"/>
      <c r="N342" s="209"/>
      <c r="O342" s="209"/>
      <c r="P342" s="209"/>
      <c r="Q342" s="209"/>
      <c r="R342" s="209"/>
      <c r="S342" s="209"/>
      <c r="T342" s="210"/>
      <c r="AT342" s="211" t="s">
        <v>164</v>
      </c>
      <c r="AU342" s="211" t="s">
        <v>162</v>
      </c>
      <c r="AV342" s="13" t="s">
        <v>87</v>
      </c>
      <c r="AW342" s="13" t="s">
        <v>34</v>
      </c>
      <c r="AX342" s="13" t="s">
        <v>79</v>
      </c>
      <c r="AY342" s="211" t="s">
        <v>153</v>
      </c>
    </row>
    <row r="343" spans="1:65" s="14" customFormat="1">
      <c r="B343" s="212"/>
      <c r="C343" s="213"/>
      <c r="D343" s="203" t="s">
        <v>164</v>
      </c>
      <c r="E343" s="214" t="s">
        <v>1</v>
      </c>
      <c r="F343" s="215" t="s">
        <v>421</v>
      </c>
      <c r="G343" s="213"/>
      <c r="H343" s="216">
        <v>1.389</v>
      </c>
      <c r="I343" s="217"/>
      <c r="J343" s="213"/>
      <c r="K343" s="213"/>
      <c r="L343" s="218"/>
      <c r="M343" s="219"/>
      <c r="N343" s="220"/>
      <c r="O343" s="220"/>
      <c r="P343" s="220"/>
      <c r="Q343" s="220"/>
      <c r="R343" s="220"/>
      <c r="S343" s="220"/>
      <c r="T343" s="221"/>
      <c r="AT343" s="222" t="s">
        <v>164</v>
      </c>
      <c r="AU343" s="222" t="s">
        <v>162</v>
      </c>
      <c r="AV343" s="14" t="s">
        <v>162</v>
      </c>
      <c r="AW343" s="14" t="s">
        <v>34</v>
      </c>
      <c r="AX343" s="14" t="s">
        <v>79</v>
      </c>
      <c r="AY343" s="222" t="s">
        <v>153</v>
      </c>
    </row>
    <row r="344" spans="1:65" s="13" customFormat="1">
      <c r="B344" s="201"/>
      <c r="C344" s="202"/>
      <c r="D344" s="203" t="s">
        <v>164</v>
      </c>
      <c r="E344" s="204" t="s">
        <v>1</v>
      </c>
      <c r="F344" s="205" t="s">
        <v>412</v>
      </c>
      <c r="G344" s="202"/>
      <c r="H344" s="204" t="s">
        <v>1</v>
      </c>
      <c r="I344" s="206"/>
      <c r="J344" s="202"/>
      <c r="K344" s="202"/>
      <c r="L344" s="207"/>
      <c r="M344" s="208"/>
      <c r="N344" s="209"/>
      <c r="O344" s="209"/>
      <c r="P344" s="209"/>
      <c r="Q344" s="209"/>
      <c r="R344" s="209"/>
      <c r="S344" s="209"/>
      <c r="T344" s="210"/>
      <c r="AT344" s="211" t="s">
        <v>164</v>
      </c>
      <c r="AU344" s="211" t="s">
        <v>162</v>
      </c>
      <c r="AV344" s="13" t="s">
        <v>87</v>
      </c>
      <c r="AW344" s="13" t="s">
        <v>34</v>
      </c>
      <c r="AX344" s="13" t="s">
        <v>79</v>
      </c>
      <c r="AY344" s="211" t="s">
        <v>153</v>
      </c>
    </row>
    <row r="345" spans="1:65" s="14" customFormat="1">
      <c r="B345" s="212"/>
      <c r="C345" s="213"/>
      <c r="D345" s="203" t="s">
        <v>164</v>
      </c>
      <c r="E345" s="214" t="s">
        <v>1</v>
      </c>
      <c r="F345" s="215" t="s">
        <v>422</v>
      </c>
      <c r="G345" s="213"/>
      <c r="H345" s="216">
        <v>1.284</v>
      </c>
      <c r="I345" s="217"/>
      <c r="J345" s="213"/>
      <c r="K345" s="213"/>
      <c r="L345" s="218"/>
      <c r="M345" s="219"/>
      <c r="N345" s="220"/>
      <c r="O345" s="220"/>
      <c r="P345" s="220"/>
      <c r="Q345" s="220"/>
      <c r="R345" s="220"/>
      <c r="S345" s="220"/>
      <c r="T345" s="221"/>
      <c r="AT345" s="222" t="s">
        <v>164</v>
      </c>
      <c r="AU345" s="222" t="s">
        <v>162</v>
      </c>
      <c r="AV345" s="14" t="s">
        <v>162</v>
      </c>
      <c r="AW345" s="14" t="s">
        <v>34</v>
      </c>
      <c r="AX345" s="14" t="s">
        <v>79</v>
      </c>
      <c r="AY345" s="222" t="s">
        <v>153</v>
      </c>
    </row>
    <row r="346" spans="1:65" s="13" customFormat="1">
      <c r="B346" s="201"/>
      <c r="C346" s="202"/>
      <c r="D346" s="203" t="s">
        <v>164</v>
      </c>
      <c r="E346" s="204" t="s">
        <v>1</v>
      </c>
      <c r="F346" s="205" t="s">
        <v>414</v>
      </c>
      <c r="G346" s="202"/>
      <c r="H346" s="204" t="s">
        <v>1</v>
      </c>
      <c r="I346" s="206"/>
      <c r="J346" s="202"/>
      <c r="K346" s="202"/>
      <c r="L346" s="207"/>
      <c r="M346" s="208"/>
      <c r="N346" s="209"/>
      <c r="O346" s="209"/>
      <c r="P346" s="209"/>
      <c r="Q346" s="209"/>
      <c r="R346" s="209"/>
      <c r="S346" s="209"/>
      <c r="T346" s="210"/>
      <c r="AT346" s="211" t="s">
        <v>164</v>
      </c>
      <c r="AU346" s="211" t="s">
        <v>162</v>
      </c>
      <c r="AV346" s="13" t="s">
        <v>87</v>
      </c>
      <c r="AW346" s="13" t="s">
        <v>34</v>
      </c>
      <c r="AX346" s="13" t="s">
        <v>79</v>
      </c>
      <c r="AY346" s="211" t="s">
        <v>153</v>
      </c>
    </row>
    <row r="347" spans="1:65" s="14" customFormat="1">
      <c r="B347" s="212"/>
      <c r="C347" s="213"/>
      <c r="D347" s="203" t="s">
        <v>164</v>
      </c>
      <c r="E347" s="214" t="s">
        <v>1</v>
      </c>
      <c r="F347" s="215" t="s">
        <v>423</v>
      </c>
      <c r="G347" s="213"/>
      <c r="H347" s="216">
        <v>1.143</v>
      </c>
      <c r="I347" s="217"/>
      <c r="J347" s="213"/>
      <c r="K347" s="213"/>
      <c r="L347" s="218"/>
      <c r="M347" s="219"/>
      <c r="N347" s="220"/>
      <c r="O347" s="220"/>
      <c r="P347" s="220"/>
      <c r="Q347" s="220"/>
      <c r="R347" s="220"/>
      <c r="S347" s="220"/>
      <c r="T347" s="221"/>
      <c r="AT347" s="222" t="s">
        <v>164</v>
      </c>
      <c r="AU347" s="222" t="s">
        <v>162</v>
      </c>
      <c r="AV347" s="14" t="s">
        <v>162</v>
      </c>
      <c r="AW347" s="14" t="s">
        <v>34</v>
      </c>
      <c r="AX347" s="14" t="s">
        <v>79</v>
      </c>
      <c r="AY347" s="222" t="s">
        <v>153</v>
      </c>
    </row>
    <row r="348" spans="1:65" s="15" customFormat="1">
      <c r="B348" s="223"/>
      <c r="C348" s="224"/>
      <c r="D348" s="203" t="s">
        <v>164</v>
      </c>
      <c r="E348" s="225" t="s">
        <v>1</v>
      </c>
      <c r="F348" s="226" t="s">
        <v>167</v>
      </c>
      <c r="G348" s="224"/>
      <c r="H348" s="227">
        <v>5.391</v>
      </c>
      <c r="I348" s="228"/>
      <c r="J348" s="224"/>
      <c r="K348" s="224"/>
      <c r="L348" s="229"/>
      <c r="M348" s="230"/>
      <c r="N348" s="231"/>
      <c r="O348" s="231"/>
      <c r="P348" s="231"/>
      <c r="Q348" s="231"/>
      <c r="R348" s="231"/>
      <c r="S348" s="231"/>
      <c r="T348" s="232"/>
      <c r="AT348" s="233" t="s">
        <v>164</v>
      </c>
      <c r="AU348" s="233" t="s">
        <v>162</v>
      </c>
      <c r="AV348" s="15" t="s">
        <v>161</v>
      </c>
      <c r="AW348" s="15" t="s">
        <v>34</v>
      </c>
      <c r="AX348" s="15" t="s">
        <v>87</v>
      </c>
      <c r="AY348" s="233" t="s">
        <v>153</v>
      </c>
    </row>
    <row r="349" spans="1:65" s="2" customFormat="1" ht="16.5" customHeight="1">
      <c r="A349" s="34"/>
      <c r="B349" s="35"/>
      <c r="C349" s="234" t="s">
        <v>438</v>
      </c>
      <c r="D349" s="234" t="s">
        <v>180</v>
      </c>
      <c r="E349" s="235" t="s">
        <v>439</v>
      </c>
      <c r="F349" s="236" t="s">
        <v>440</v>
      </c>
      <c r="G349" s="237" t="s">
        <v>427</v>
      </c>
      <c r="H349" s="238">
        <v>50.475000000000001</v>
      </c>
      <c r="I349" s="239"/>
      <c r="J349" s="240">
        <f>ROUND(I349*H349,2)</f>
        <v>0</v>
      </c>
      <c r="K349" s="241"/>
      <c r="L349" s="242"/>
      <c r="M349" s="243" t="s">
        <v>1</v>
      </c>
      <c r="N349" s="244" t="s">
        <v>45</v>
      </c>
      <c r="O349" s="71"/>
      <c r="P349" s="197">
        <f>O349*H349</f>
        <v>0</v>
      </c>
      <c r="Q349" s="197">
        <v>1E-3</v>
      </c>
      <c r="R349" s="197">
        <f>Q349*H349</f>
        <v>5.0474999999999999E-2</v>
      </c>
      <c r="S349" s="197">
        <v>0</v>
      </c>
      <c r="T349" s="198">
        <f>S349*H349</f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9" t="s">
        <v>344</v>
      </c>
      <c r="AT349" s="199" t="s">
        <v>180</v>
      </c>
      <c r="AU349" s="199" t="s">
        <v>162</v>
      </c>
      <c r="AY349" s="17" t="s">
        <v>153</v>
      </c>
      <c r="BE349" s="200">
        <f>IF(N349="základní",J349,0)</f>
        <v>0</v>
      </c>
      <c r="BF349" s="200">
        <f>IF(N349="snížená",J349,0)</f>
        <v>0</v>
      </c>
      <c r="BG349" s="200">
        <f>IF(N349="zákl. přenesená",J349,0)</f>
        <v>0</v>
      </c>
      <c r="BH349" s="200">
        <f>IF(N349="sníž. přenesená",J349,0)</f>
        <v>0</v>
      </c>
      <c r="BI349" s="200">
        <f>IF(N349="nulová",J349,0)</f>
        <v>0</v>
      </c>
      <c r="BJ349" s="17" t="s">
        <v>162</v>
      </c>
      <c r="BK349" s="200">
        <f>ROUND(I349*H349,2)</f>
        <v>0</v>
      </c>
      <c r="BL349" s="17" t="s">
        <v>254</v>
      </c>
      <c r="BM349" s="199" t="s">
        <v>441</v>
      </c>
    </row>
    <row r="350" spans="1:65" s="14" customFormat="1">
      <c r="B350" s="212"/>
      <c r="C350" s="213"/>
      <c r="D350" s="203" t="s">
        <v>164</v>
      </c>
      <c r="E350" s="214" t="s">
        <v>1</v>
      </c>
      <c r="F350" s="215" t="s">
        <v>442</v>
      </c>
      <c r="G350" s="213"/>
      <c r="H350" s="216">
        <v>50.475000000000001</v>
      </c>
      <c r="I350" s="217"/>
      <c r="J350" s="213"/>
      <c r="K350" s="213"/>
      <c r="L350" s="218"/>
      <c r="M350" s="219"/>
      <c r="N350" s="220"/>
      <c r="O350" s="220"/>
      <c r="P350" s="220"/>
      <c r="Q350" s="220"/>
      <c r="R350" s="220"/>
      <c r="S350" s="220"/>
      <c r="T350" s="221"/>
      <c r="AT350" s="222" t="s">
        <v>164</v>
      </c>
      <c r="AU350" s="222" t="s">
        <v>162</v>
      </c>
      <c r="AV350" s="14" t="s">
        <v>162</v>
      </c>
      <c r="AW350" s="14" t="s">
        <v>34</v>
      </c>
      <c r="AX350" s="14" t="s">
        <v>79</v>
      </c>
      <c r="AY350" s="222" t="s">
        <v>153</v>
      </c>
    </row>
    <row r="351" spans="1:65" s="15" customFormat="1">
      <c r="B351" s="223"/>
      <c r="C351" s="224"/>
      <c r="D351" s="203" t="s">
        <v>164</v>
      </c>
      <c r="E351" s="225" t="s">
        <v>1</v>
      </c>
      <c r="F351" s="226" t="s">
        <v>167</v>
      </c>
      <c r="G351" s="224"/>
      <c r="H351" s="227">
        <v>50.475000000000001</v>
      </c>
      <c r="I351" s="228"/>
      <c r="J351" s="224"/>
      <c r="K351" s="224"/>
      <c r="L351" s="229"/>
      <c r="M351" s="230"/>
      <c r="N351" s="231"/>
      <c r="O351" s="231"/>
      <c r="P351" s="231"/>
      <c r="Q351" s="231"/>
      <c r="R351" s="231"/>
      <c r="S351" s="231"/>
      <c r="T351" s="232"/>
      <c r="AT351" s="233" t="s">
        <v>164</v>
      </c>
      <c r="AU351" s="233" t="s">
        <v>162</v>
      </c>
      <c r="AV351" s="15" t="s">
        <v>161</v>
      </c>
      <c r="AW351" s="15" t="s">
        <v>34</v>
      </c>
      <c r="AX351" s="15" t="s">
        <v>87</v>
      </c>
      <c r="AY351" s="233" t="s">
        <v>153</v>
      </c>
    </row>
    <row r="352" spans="1:65" s="2" customFormat="1" ht="21.75" customHeight="1">
      <c r="A352" s="34"/>
      <c r="B352" s="35"/>
      <c r="C352" s="187" t="s">
        <v>443</v>
      </c>
      <c r="D352" s="187" t="s">
        <v>157</v>
      </c>
      <c r="E352" s="188" t="s">
        <v>444</v>
      </c>
      <c r="F352" s="189" t="s">
        <v>445</v>
      </c>
      <c r="G352" s="190" t="s">
        <v>176</v>
      </c>
      <c r="H352" s="191">
        <v>5.7000000000000002E-2</v>
      </c>
      <c r="I352" s="192"/>
      <c r="J352" s="193">
        <f>ROUND(I352*H352,2)</f>
        <v>0</v>
      </c>
      <c r="K352" s="194"/>
      <c r="L352" s="39"/>
      <c r="M352" s="195" t="s">
        <v>1</v>
      </c>
      <c r="N352" s="196" t="s">
        <v>45</v>
      </c>
      <c r="O352" s="71"/>
      <c r="P352" s="197">
        <f>O352*H352</f>
        <v>0</v>
      </c>
      <c r="Q352" s="197">
        <v>0</v>
      </c>
      <c r="R352" s="197">
        <f>Q352*H352</f>
        <v>0</v>
      </c>
      <c r="S352" s="197">
        <v>0</v>
      </c>
      <c r="T352" s="198">
        <f>S352*H352</f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9" t="s">
        <v>254</v>
      </c>
      <c r="AT352" s="199" t="s">
        <v>157</v>
      </c>
      <c r="AU352" s="199" t="s">
        <v>162</v>
      </c>
      <c r="AY352" s="17" t="s">
        <v>153</v>
      </c>
      <c r="BE352" s="200">
        <f>IF(N352="základní",J352,0)</f>
        <v>0</v>
      </c>
      <c r="BF352" s="200">
        <f>IF(N352="snížená",J352,0)</f>
        <v>0</v>
      </c>
      <c r="BG352" s="200">
        <f>IF(N352="zákl. přenesená",J352,0)</f>
        <v>0</v>
      </c>
      <c r="BH352" s="200">
        <f>IF(N352="sníž. přenesená",J352,0)</f>
        <v>0</v>
      </c>
      <c r="BI352" s="200">
        <f>IF(N352="nulová",J352,0)</f>
        <v>0</v>
      </c>
      <c r="BJ352" s="17" t="s">
        <v>162</v>
      </c>
      <c r="BK352" s="200">
        <f>ROUND(I352*H352,2)</f>
        <v>0</v>
      </c>
      <c r="BL352" s="17" t="s">
        <v>254</v>
      </c>
      <c r="BM352" s="199" t="s">
        <v>446</v>
      </c>
    </row>
    <row r="353" spans="1:65" s="12" customFormat="1" ht="22.8" customHeight="1">
      <c r="B353" s="171"/>
      <c r="C353" s="172"/>
      <c r="D353" s="173" t="s">
        <v>78</v>
      </c>
      <c r="E353" s="185" t="s">
        <v>447</v>
      </c>
      <c r="F353" s="185" t="s">
        <v>448</v>
      </c>
      <c r="G353" s="172"/>
      <c r="H353" s="172"/>
      <c r="I353" s="175"/>
      <c r="J353" s="186">
        <f>BK353</f>
        <v>0</v>
      </c>
      <c r="K353" s="172"/>
      <c r="L353" s="177"/>
      <c r="M353" s="178"/>
      <c r="N353" s="179"/>
      <c r="O353" s="179"/>
      <c r="P353" s="180">
        <f>SUM(P354:P358)</f>
        <v>0</v>
      </c>
      <c r="Q353" s="179"/>
      <c r="R353" s="180">
        <f>SUM(R354:R358)</f>
        <v>0</v>
      </c>
      <c r="S353" s="179"/>
      <c r="T353" s="181">
        <f>SUM(T354:T358)</f>
        <v>3.9969999999999999E-2</v>
      </c>
      <c r="AR353" s="182" t="s">
        <v>162</v>
      </c>
      <c r="AT353" s="183" t="s">
        <v>78</v>
      </c>
      <c r="AU353" s="183" t="s">
        <v>87</v>
      </c>
      <c r="AY353" s="182" t="s">
        <v>153</v>
      </c>
      <c r="BK353" s="184">
        <f>SUM(BK354:BK358)</f>
        <v>0</v>
      </c>
    </row>
    <row r="354" spans="1:65" s="2" customFormat="1" ht="21.75" customHeight="1">
      <c r="A354" s="34"/>
      <c r="B354" s="35"/>
      <c r="C354" s="187" t="s">
        <v>449</v>
      </c>
      <c r="D354" s="187" t="s">
        <v>157</v>
      </c>
      <c r="E354" s="188" t="s">
        <v>450</v>
      </c>
      <c r="F354" s="189" t="s">
        <v>451</v>
      </c>
      <c r="G354" s="190" t="s">
        <v>160</v>
      </c>
      <c r="H354" s="191">
        <v>3.9969999999999999</v>
      </c>
      <c r="I354" s="192"/>
      <c r="J354" s="193">
        <f>ROUND(I354*H354,2)</f>
        <v>0</v>
      </c>
      <c r="K354" s="194"/>
      <c r="L354" s="39"/>
      <c r="M354" s="195" t="s">
        <v>1</v>
      </c>
      <c r="N354" s="196" t="s">
        <v>45</v>
      </c>
      <c r="O354" s="71"/>
      <c r="P354" s="197">
        <f>O354*H354</f>
        <v>0</v>
      </c>
      <c r="Q354" s="197">
        <v>0</v>
      </c>
      <c r="R354" s="197">
        <f>Q354*H354</f>
        <v>0</v>
      </c>
      <c r="S354" s="197">
        <v>0.01</v>
      </c>
      <c r="T354" s="198">
        <f>S354*H354</f>
        <v>3.9969999999999999E-2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9" t="s">
        <v>254</v>
      </c>
      <c r="AT354" s="199" t="s">
        <v>157</v>
      </c>
      <c r="AU354" s="199" t="s">
        <v>162</v>
      </c>
      <c r="AY354" s="17" t="s">
        <v>153</v>
      </c>
      <c r="BE354" s="200">
        <f>IF(N354="základní",J354,0)</f>
        <v>0</v>
      </c>
      <c r="BF354" s="200">
        <f>IF(N354="snížená",J354,0)</f>
        <v>0</v>
      </c>
      <c r="BG354" s="200">
        <f>IF(N354="zákl. přenesená",J354,0)</f>
        <v>0</v>
      </c>
      <c r="BH354" s="200">
        <f>IF(N354="sníž. přenesená",J354,0)</f>
        <v>0</v>
      </c>
      <c r="BI354" s="200">
        <f>IF(N354="nulová",J354,0)</f>
        <v>0</v>
      </c>
      <c r="BJ354" s="17" t="s">
        <v>162</v>
      </c>
      <c r="BK354" s="200">
        <f>ROUND(I354*H354,2)</f>
        <v>0</v>
      </c>
      <c r="BL354" s="17" t="s">
        <v>254</v>
      </c>
      <c r="BM354" s="199" t="s">
        <v>452</v>
      </c>
    </row>
    <row r="355" spans="1:65" s="13" customFormat="1">
      <c r="B355" s="201"/>
      <c r="C355" s="202"/>
      <c r="D355" s="203" t="s">
        <v>164</v>
      </c>
      <c r="E355" s="204" t="s">
        <v>1</v>
      </c>
      <c r="F355" s="205" t="s">
        <v>453</v>
      </c>
      <c r="G355" s="202"/>
      <c r="H355" s="204" t="s">
        <v>1</v>
      </c>
      <c r="I355" s="206"/>
      <c r="J355" s="202"/>
      <c r="K355" s="202"/>
      <c r="L355" s="207"/>
      <c r="M355" s="208"/>
      <c r="N355" s="209"/>
      <c r="O355" s="209"/>
      <c r="P355" s="209"/>
      <c r="Q355" s="209"/>
      <c r="R355" s="209"/>
      <c r="S355" s="209"/>
      <c r="T355" s="210"/>
      <c r="AT355" s="211" t="s">
        <v>164</v>
      </c>
      <c r="AU355" s="211" t="s">
        <v>162</v>
      </c>
      <c r="AV355" s="13" t="s">
        <v>87</v>
      </c>
      <c r="AW355" s="13" t="s">
        <v>34</v>
      </c>
      <c r="AX355" s="13" t="s">
        <v>79</v>
      </c>
      <c r="AY355" s="211" t="s">
        <v>153</v>
      </c>
    </row>
    <row r="356" spans="1:65" s="14" customFormat="1">
      <c r="B356" s="212"/>
      <c r="C356" s="213"/>
      <c r="D356" s="203" t="s">
        <v>164</v>
      </c>
      <c r="E356" s="214" t="s">
        <v>1</v>
      </c>
      <c r="F356" s="215" t="s">
        <v>454</v>
      </c>
      <c r="G356" s="213"/>
      <c r="H356" s="216">
        <v>1.841</v>
      </c>
      <c r="I356" s="217"/>
      <c r="J356" s="213"/>
      <c r="K356" s="213"/>
      <c r="L356" s="218"/>
      <c r="M356" s="219"/>
      <c r="N356" s="220"/>
      <c r="O356" s="220"/>
      <c r="P356" s="220"/>
      <c r="Q356" s="220"/>
      <c r="R356" s="220"/>
      <c r="S356" s="220"/>
      <c r="T356" s="221"/>
      <c r="AT356" s="222" t="s">
        <v>164</v>
      </c>
      <c r="AU356" s="222" t="s">
        <v>162</v>
      </c>
      <c r="AV356" s="14" t="s">
        <v>162</v>
      </c>
      <c r="AW356" s="14" t="s">
        <v>34</v>
      </c>
      <c r="AX356" s="14" t="s">
        <v>79</v>
      </c>
      <c r="AY356" s="222" t="s">
        <v>153</v>
      </c>
    </row>
    <row r="357" spans="1:65" s="14" customFormat="1">
      <c r="B357" s="212"/>
      <c r="C357" s="213"/>
      <c r="D357" s="203" t="s">
        <v>164</v>
      </c>
      <c r="E357" s="214" t="s">
        <v>1</v>
      </c>
      <c r="F357" s="215" t="s">
        <v>455</v>
      </c>
      <c r="G357" s="213"/>
      <c r="H357" s="216">
        <v>2.1560000000000001</v>
      </c>
      <c r="I357" s="217"/>
      <c r="J357" s="213"/>
      <c r="K357" s="213"/>
      <c r="L357" s="218"/>
      <c r="M357" s="219"/>
      <c r="N357" s="220"/>
      <c r="O357" s="220"/>
      <c r="P357" s="220"/>
      <c r="Q357" s="220"/>
      <c r="R357" s="220"/>
      <c r="S357" s="220"/>
      <c r="T357" s="221"/>
      <c r="AT357" s="222" t="s">
        <v>164</v>
      </c>
      <c r="AU357" s="222" t="s">
        <v>162</v>
      </c>
      <c r="AV357" s="14" t="s">
        <v>162</v>
      </c>
      <c r="AW357" s="14" t="s">
        <v>34</v>
      </c>
      <c r="AX357" s="14" t="s">
        <v>79</v>
      </c>
      <c r="AY357" s="222" t="s">
        <v>153</v>
      </c>
    </row>
    <row r="358" spans="1:65" s="15" customFormat="1">
      <c r="B358" s="223"/>
      <c r="C358" s="224"/>
      <c r="D358" s="203" t="s">
        <v>164</v>
      </c>
      <c r="E358" s="225" t="s">
        <v>1</v>
      </c>
      <c r="F358" s="226" t="s">
        <v>167</v>
      </c>
      <c r="G358" s="224"/>
      <c r="H358" s="227">
        <v>3.9969999999999999</v>
      </c>
      <c r="I358" s="228"/>
      <c r="J358" s="224"/>
      <c r="K358" s="224"/>
      <c r="L358" s="229"/>
      <c r="M358" s="230"/>
      <c r="N358" s="231"/>
      <c r="O358" s="231"/>
      <c r="P358" s="231"/>
      <c r="Q358" s="231"/>
      <c r="R358" s="231"/>
      <c r="S358" s="231"/>
      <c r="T358" s="232"/>
      <c r="AT358" s="233" t="s">
        <v>164</v>
      </c>
      <c r="AU358" s="233" t="s">
        <v>162</v>
      </c>
      <c r="AV358" s="15" t="s">
        <v>161</v>
      </c>
      <c r="AW358" s="15" t="s">
        <v>34</v>
      </c>
      <c r="AX358" s="15" t="s">
        <v>87</v>
      </c>
      <c r="AY358" s="233" t="s">
        <v>153</v>
      </c>
    </row>
    <row r="359" spans="1:65" s="12" customFormat="1" ht="22.8" customHeight="1">
      <c r="B359" s="171"/>
      <c r="C359" s="172"/>
      <c r="D359" s="173" t="s">
        <v>78</v>
      </c>
      <c r="E359" s="185" t="s">
        <v>456</v>
      </c>
      <c r="F359" s="185" t="s">
        <v>457</v>
      </c>
      <c r="G359" s="172"/>
      <c r="H359" s="172"/>
      <c r="I359" s="175"/>
      <c r="J359" s="186">
        <f>BK359</f>
        <v>0</v>
      </c>
      <c r="K359" s="172"/>
      <c r="L359" s="177"/>
      <c r="M359" s="178"/>
      <c r="N359" s="179"/>
      <c r="O359" s="179"/>
      <c r="P359" s="180">
        <f>SUM(P360:P377)</f>
        <v>0</v>
      </c>
      <c r="Q359" s="179"/>
      <c r="R359" s="180">
        <f>SUM(R360:R377)</f>
        <v>0.72994539999999997</v>
      </c>
      <c r="S359" s="179"/>
      <c r="T359" s="181">
        <f>SUM(T360:T377)</f>
        <v>0</v>
      </c>
      <c r="AR359" s="182" t="s">
        <v>162</v>
      </c>
      <c r="AT359" s="183" t="s">
        <v>78</v>
      </c>
      <c r="AU359" s="183" t="s">
        <v>87</v>
      </c>
      <c r="AY359" s="182" t="s">
        <v>153</v>
      </c>
      <c r="BK359" s="184">
        <f>SUM(BK360:BK377)</f>
        <v>0</v>
      </c>
    </row>
    <row r="360" spans="1:65" s="2" customFormat="1" ht="21.75" customHeight="1">
      <c r="A360" s="34"/>
      <c r="B360" s="35"/>
      <c r="C360" s="187" t="s">
        <v>458</v>
      </c>
      <c r="D360" s="187" t="s">
        <v>157</v>
      </c>
      <c r="E360" s="188" t="s">
        <v>459</v>
      </c>
      <c r="F360" s="189" t="s">
        <v>460</v>
      </c>
      <c r="G360" s="190" t="s">
        <v>160</v>
      </c>
      <c r="H360" s="191">
        <v>262.12900000000002</v>
      </c>
      <c r="I360" s="192"/>
      <c r="J360" s="193">
        <f>ROUND(I360*H360,2)</f>
        <v>0</v>
      </c>
      <c r="K360" s="194"/>
      <c r="L360" s="39"/>
      <c r="M360" s="195" t="s">
        <v>1</v>
      </c>
      <c r="N360" s="196" t="s">
        <v>45</v>
      </c>
      <c r="O360" s="71"/>
      <c r="P360" s="197">
        <f>O360*H360</f>
        <v>0</v>
      </c>
      <c r="Q360" s="197">
        <v>0</v>
      </c>
      <c r="R360" s="197">
        <f>Q360*H360</f>
        <v>0</v>
      </c>
      <c r="S360" s="197">
        <v>0</v>
      </c>
      <c r="T360" s="198">
        <f>S360*H360</f>
        <v>0</v>
      </c>
      <c r="U360" s="34"/>
      <c r="V360" s="34"/>
      <c r="W360" s="34"/>
      <c r="X360" s="34"/>
      <c r="Y360" s="34"/>
      <c r="Z360" s="34"/>
      <c r="AA360" s="34"/>
      <c r="AB360" s="34"/>
      <c r="AC360" s="34"/>
      <c r="AD360" s="34"/>
      <c r="AE360" s="34"/>
      <c r="AR360" s="199" t="s">
        <v>254</v>
      </c>
      <c r="AT360" s="199" t="s">
        <v>157</v>
      </c>
      <c r="AU360" s="199" t="s">
        <v>162</v>
      </c>
      <c r="AY360" s="17" t="s">
        <v>153</v>
      </c>
      <c r="BE360" s="200">
        <f>IF(N360="základní",J360,0)</f>
        <v>0</v>
      </c>
      <c r="BF360" s="200">
        <f>IF(N360="snížená",J360,0)</f>
        <v>0</v>
      </c>
      <c r="BG360" s="200">
        <f>IF(N360="zákl. přenesená",J360,0)</f>
        <v>0</v>
      </c>
      <c r="BH360" s="200">
        <f>IF(N360="sníž. přenesená",J360,0)</f>
        <v>0</v>
      </c>
      <c r="BI360" s="200">
        <f>IF(N360="nulová",J360,0)</f>
        <v>0</v>
      </c>
      <c r="BJ360" s="17" t="s">
        <v>162</v>
      </c>
      <c r="BK360" s="200">
        <f>ROUND(I360*H360,2)</f>
        <v>0</v>
      </c>
      <c r="BL360" s="17" t="s">
        <v>254</v>
      </c>
      <c r="BM360" s="199" t="s">
        <v>461</v>
      </c>
    </row>
    <row r="361" spans="1:65" s="13" customFormat="1">
      <c r="B361" s="201"/>
      <c r="C361" s="202"/>
      <c r="D361" s="203" t="s">
        <v>164</v>
      </c>
      <c r="E361" s="204" t="s">
        <v>1</v>
      </c>
      <c r="F361" s="205" t="s">
        <v>462</v>
      </c>
      <c r="G361" s="202"/>
      <c r="H361" s="204" t="s">
        <v>1</v>
      </c>
      <c r="I361" s="206"/>
      <c r="J361" s="202"/>
      <c r="K361" s="202"/>
      <c r="L361" s="207"/>
      <c r="M361" s="208"/>
      <c r="N361" s="209"/>
      <c r="O361" s="209"/>
      <c r="P361" s="209"/>
      <c r="Q361" s="209"/>
      <c r="R361" s="209"/>
      <c r="S361" s="209"/>
      <c r="T361" s="210"/>
      <c r="AT361" s="211" t="s">
        <v>164</v>
      </c>
      <c r="AU361" s="211" t="s">
        <v>162</v>
      </c>
      <c r="AV361" s="13" t="s">
        <v>87</v>
      </c>
      <c r="AW361" s="13" t="s">
        <v>34</v>
      </c>
      <c r="AX361" s="13" t="s">
        <v>79</v>
      </c>
      <c r="AY361" s="211" t="s">
        <v>153</v>
      </c>
    </row>
    <row r="362" spans="1:65" s="14" customFormat="1">
      <c r="B362" s="212"/>
      <c r="C362" s="213"/>
      <c r="D362" s="203" t="s">
        <v>164</v>
      </c>
      <c r="E362" s="214" t="s">
        <v>1</v>
      </c>
      <c r="F362" s="215" t="s">
        <v>401</v>
      </c>
      <c r="G362" s="213"/>
      <c r="H362" s="216">
        <v>105.145</v>
      </c>
      <c r="I362" s="217"/>
      <c r="J362" s="213"/>
      <c r="K362" s="213"/>
      <c r="L362" s="218"/>
      <c r="M362" s="219"/>
      <c r="N362" s="220"/>
      <c r="O362" s="220"/>
      <c r="P362" s="220"/>
      <c r="Q362" s="220"/>
      <c r="R362" s="220"/>
      <c r="S362" s="220"/>
      <c r="T362" s="221"/>
      <c r="AT362" s="222" t="s">
        <v>164</v>
      </c>
      <c r="AU362" s="222" t="s">
        <v>162</v>
      </c>
      <c r="AV362" s="14" t="s">
        <v>162</v>
      </c>
      <c r="AW362" s="14" t="s">
        <v>34</v>
      </c>
      <c r="AX362" s="14" t="s">
        <v>79</v>
      </c>
      <c r="AY362" s="222" t="s">
        <v>153</v>
      </c>
    </row>
    <row r="363" spans="1:65" s="14" customFormat="1">
      <c r="B363" s="212"/>
      <c r="C363" s="213"/>
      <c r="D363" s="203" t="s">
        <v>164</v>
      </c>
      <c r="E363" s="214" t="s">
        <v>1</v>
      </c>
      <c r="F363" s="215" t="s">
        <v>402</v>
      </c>
      <c r="G363" s="213"/>
      <c r="H363" s="216">
        <v>156.98400000000001</v>
      </c>
      <c r="I363" s="217"/>
      <c r="J363" s="213"/>
      <c r="K363" s="213"/>
      <c r="L363" s="218"/>
      <c r="M363" s="219"/>
      <c r="N363" s="220"/>
      <c r="O363" s="220"/>
      <c r="P363" s="220"/>
      <c r="Q363" s="220"/>
      <c r="R363" s="220"/>
      <c r="S363" s="220"/>
      <c r="T363" s="221"/>
      <c r="AT363" s="222" t="s">
        <v>164</v>
      </c>
      <c r="AU363" s="222" t="s">
        <v>162</v>
      </c>
      <c r="AV363" s="14" t="s">
        <v>162</v>
      </c>
      <c r="AW363" s="14" t="s">
        <v>34</v>
      </c>
      <c r="AX363" s="14" t="s">
        <v>79</v>
      </c>
      <c r="AY363" s="222" t="s">
        <v>153</v>
      </c>
    </row>
    <row r="364" spans="1:65" s="15" customFormat="1">
      <c r="B364" s="223"/>
      <c r="C364" s="224"/>
      <c r="D364" s="203" t="s">
        <v>164</v>
      </c>
      <c r="E364" s="225" t="s">
        <v>1</v>
      </c>
      <c r="F364" s="226" t="s">
        <v>167</v>
      </c>
      <c r="G364" s="224"/>
      <c r="H364" s="227">
        <v>262.12900000000002</v>
      </c>
      <c r="I364" s="228"/>
      <c r="J364" s="224"/>
      <c r="K364" s="224"/>
      <c r="L364" s="229"/>
      <c r="M364" s="230"/>
      <c r="N364" s="231"/>
      <c r="O364" s="231"/>
      <c r="P364" s="231"/>
      <c r="Q364" s="231"/>
      <c r="R364" s="231"/>
      <c r="S364" s="231"/>
      <c r="T364" s="232"/>
      <c r="AT364" s="233" t="s">
        <v>164</v>
      </c>
      <c r="AU364" s="233" t="s">
        <v>162</v>
      </c>
      <c r="AV364" s="15" t="s">
        <v>161</v>
      </c>
      <c r="AW364" s="15" t="s">
        <v>34</v>
      </c>
      <c r="AX364" s="15" t="s">
        <v>87</v>
      </c>
      <c r="AY364" s="233" t="s">
        <v>153</v>
      </c>
    </row>
    <row r="365" spans="1:65" s="2" customFormat="1" ht="21.75" customHeight="1">
      <c r="A365" s="34"/>
      <c r="B365" s="35"/>
      <c r="C365" s="234" t="s">
        <v>463</v>
      </c>
      <c r="D365" s="234" t="s">
        <v>180</v>
      </c>
      <c r="E365" s="235" t="s">
        <v>464</v>
      </c>
      <c r="F365" s="236" t="s">
        <v>465</v>
      </c>
      <c r="G365" s="237" t="s">
        <v>160</v>
      </c>
      <c r="H365" s="238">
        <v>301.44799999999998</v>
      </c>
      <c r="I365" s="239"/>
      <c r="J365" s="240">
        <f>ROUND(I365*H365,2)</f>
        <v>0</v>
      </c>
      <c r="K365" s="241"/>
      <c r="L365" s="242"/>
      <c r="M365" s="243" t="s">
        <v>1</v>
      </c>
      <c r="N365" s="244" t="s">
        <v>45</v>
      </c>
      <c r="O365" s="71"/>
      <c r="P365" s="197">
        <f>O365*H365</f>
        <v>0</v>
      </c>
      <c r="Q365" s="197">
        <v>2.2000000000000001E-3</v>
      </c>
      <c r="R365" s="197">
        <f>Q365*H365</f>
        <v>0.66318560000000004</v>
      </c>
      <c r="S365" s="197">
        <v>0</v>
      </c>
      <c r="T365" s="198">
        <f>S365*H365</f>
        <v>0</v>
      </c>
      <c r="U365" s="34"/>
      <c r="V365" s="34"/>
      <c r="W365" s="34"/>
      <c r="X365" s="34"/>
      <c r="Y365" s="34"/>
      <c r="Z365" s="34"/>
      <c r="AA365" s="34"/>
      <c r="AB365" s="34"/>
      <c r="AC365" s="34"/>
      <c r="AD365" s="34"/>
      <c r="AE365" s="34"/>
      <c r="AR365" s="199" t="s">
        <v>344</v>
      </c>
      <c r="AT365" s="199" t="s">
        <v>180</v>
      </c>
      <c r="AU365" s="199" t="s">
        <v>162</v>
      </c>
      <c r="AY365" s="17" t="s">
        <v>153</v>
      </c>
      <c r="BE365" s="200">
        <f>IF(N365="základní",J365,0)</f>
        <v>0</v>
      </c>
      <c r="BF365" s="200">
        <f>IF(N365="snížená",J365,0)</f>
        <v>0</v>
      </c>
      <c r="BG365" s="200">
        <f>IF(N365="zákl. přenesená",J365,0)</f>
        <v>0</v>
      </c>
      <c r="BH365" s="200">
        <f>IF(N365="sníž. přenesená",J365,0)</f>
        <v>0</v>
      </c>
      <c r="BI365" s="200">
        <f>IF(N365="nulová",J365,0)</f>
        <v>0</v>
      </c>
      <c r="BJ365" s="17" t="s">
        <v>162</v>
      </c>
      <c r="BK365" s="200">
        <f>ROUND(I365*H365,2)</f>
        <v>0</v>
      </c>
      <c r="BL365" s="17" t="s">
        <v>254</v>
      </c>
      <c r="BM365" s="199" t="s">
        <v>466</v>
      </c>
    </row>
    <row r="366" spans="1:65" s="13" customFormat="1">
      <c r="B366" s="201"/>
      <c r="C366" s="202"/>
      <c r="D366" s="203" t="s">
        <v>164</v>
      </c>
      <c r="E366" s="204" t="s">
        <v>1</v>
      </c>
      <c r="F366" s="205" t="s">
        <v>462</v>
      </c>
      <c r="G366" s="202"/>
      <c r="H366" s="204" t="s">
        <v>1</v>
      </c>
      <c r="I366" s="206"/>
      <c r="J366" s="202"/>
      <c r="K366" s="202"/>
      <c r="L366" s="207"/>
      <c r="M366" s="208"/>
      <c r="N366" s="209"/>
      <c r="O366" s="209"/>
      <c r="P366" s="209"/>
      <c r="Q366" s="209"/>
      <c r="R366" s="209"/>
      <c r="S366" s="209"/>
      <c r="T366" s="210"/>
      <c r="AT366" s="211" t="s">
        <v>164</v>
      </c>
      <c r="AU366" s="211" t="s">
        <v>162</v>
      </c>
      <c r="AV366" s="13" t="s">
        <v>87</v>
      </c>
      <c r="AW366" s="13" t="s">
        <v>34</v>
      </c>
      <c r="AX366" s="13" t="s">
        <v>79</v>
      </c>
      <c r="AY366" s="211" t="s">
        <v>153</v>
      </c>
    </row>
    <row r="367" spans="1:65" s="14" customFormat="1">
      <c r="B367" s="212"/>
      <c r="C367" s="213"/>
      <c r="D367" s="203" t="s">
        <v>164</v>
      </c>
      <c r="E367" s="214" t="s">
        <v>1</v>
      </c>
      <c r="F367" s="215" t="s">
        <v>467</v>
      </c>
      <c r="G367" s="213"/>
      <c r="H367" s="216">
        <v>120.916</v>
      </c>
      <c r="I367" s="217"/>
      <c r="J367" s="213"/>
      <c r="K367" s="213"/>
      <c r="L367" s="218"/>
      <c r="M367" s="219"/>
      <c r="N367" s="220"/>
      <c r="O367" s="220"/>
      <c r="P367" s="220"/>
      <c r="Q367" s="220"/>
      <c r="R367" s="220"/>
      <c r="S367" s="220"/>
      <c r="T367" s="221"/>
      <c r="AT367" s="222" t="s">
        <v>164</v>
      </c>
      <c r="AU367" s="222" t="s">
        <v>162</v>
      </c>
      <c r="AV367" s="14" t="s">
        <v>162</v>
      </c>
      <c r="AW367" s="14" t="s">
        <v>34</v>
      </c>
      <c r="AX367" s="14" t="s">
        <v>79</v>
      </c>
      <c r="AY367" s="222" t="s">
        <v>153</v>
      </c>
    </row>
    <row r="368" spans="1:65" s="14" customFormat="1">
      <c r="B368" s="212"/>
      <c r="C368" s="213"/>
      <c r="D368" s="203" t="s">
        <v>164</v>
      </c>
      <c r="E368" s="214" t="s">
        <v>1</v>
      </c>
      <c r="F368" s="215" t="s">
        <v>468</v>
      </c>
      <c r="G368" s="213"/>
      <c r="H368" s="216">
        <v>180.53200000000001</v>
      </c>
      <c r="I368" s="217"/>
      <c r="J368" s="213"/>
      <c r="K368" s="213"/>
      <c r="L368" s="218"/>
      <c r="M368" s="219"/>
      <c r="N368" s="220"/>
      <c r="O368" s="220"/>
      <c r="P368" s="220"/>
      <c r="Q368" s="220"/>
      <c r="R368" s="220"/>
      <c r="S368" s="220"/>
      <c r="T368" s="221"/>
      <c r="AT368" s="222" t="s">
        <v>164</v>
      </c>
      <c r="AU368" s="222" t="s">
        <v>162</v>
      </c>
      <c r="AV368" s="14" t="s">
        <v>162</v>
      </c>
      <c r="AW368" s="14" t="s">
        <v>34</v>
      </c>
      <c r="AX368" s="14" t="s">
        <v>79</v>
      </c>
      <c r="AY368" s="222" t="s">
        <v>153</v>
      </c>
    </row>
    <row r="369" spans="1:65" s="15" customFormat="1">
      <c r="B369" s="223"/>
      <c r="C369" s="224"/>
      <c r="D369" s="203" t="s">
        <v>164</v>
      </c>
      <c r="E369" s="225" t="s">
        <v>1</v>
      </c>
      <c r="F369" s="226" t="s">
        <v>167</v>
      </c>
      <c r="G369" s="224"/>
      <c r="H369" s="227">
        <v>301.44799999999998</v>
      </c>
      <c r="I369" s="228"/>
      <c r="J369" s="224"/>
      <c r="K369" s="224"/>
      <c r="L369" s="229"/>
      <c r="M369" s="230"/>
      <c r="N369" s="231"/>
      <c r="O369" s="231"/>
      <c r="P369" s="231"/>
      <c r="Q369" s="231"/>
      <c r="R369" s="231"/>
      <c r="S369" s="231"/>
      <c r="T369" s="232"/>
      <c r="AT369" s="233" t="s">
        <v>164</v>
      </c>
      <c r="AU369" s="233" t="s">
        <v>162</v>
      </c>
      <c r="AV369" s="15" t="s">
        <v>161</v>
      </c>
      <c r="AW369" s="15" t="s">
        <v>34</v>
      </c>
      <c r="AX369" s="15" t="s">
        <v>87</v>
      </c>
      <c r="AY369" s="233" t="s">
        <v>153</v>
      </c>
    </row>
    <row r="370" spans="1:65" s="2" customFormat="1" ht="21.75" customHeight="1">
      <c r="A370" s="34"/>
      <c r="B370" s="35"/>
      <c r="C370" s="187" t="s">
        <v>469</v>
      </c>
      <c r="D370" s="187" t="s">
        <v>157</v>
      </c>
      <c r="E370" s="188" t="s">
        <v>470</v>
      </c>
      <c r="F370" s="189" t="s">
        <v>471</v>
      </c>
      <c r="G370" s="190" t="s">
        <v>160</v>
      </c>
      <c r="H370" s="191">
        <v>324.86500000000001</v>
      </c>
      <c r="I370" s="192"/>
      <c r="J370" s="193">
        <f>ROUND(I370*H370,2)</f>
        <v>0</v>
      </c>
      <c r="K370" s="194"/>
      <c r="L370" s="39"/>
      <c r="M370" s="195" t="s">
        <v>1</v>
      </c>
      <c r="N370" s="196" t="s">
        <v>45</v>
      </c>
      <c r="O370" s="71"/>
      <c r="P370" s="197">
        <f>O370*H370</f>
        <v>0</v>
      </c>
      <c r="Q370" s="197">
        <v>1.0000000000000001E-5</v>
      </c>
      <c r="R370" s="197">
        <f>Q370*H370</f>
        <v>3.2486500000000005E-3</v>
      </c>
      <c r="S370" s="197">
        <v>0</v>
      </c>
      <c r="T370" s="198">
        <f>S370*H370</f>
        <v>0</v>
      </c>
      <c r="U370" s="34"/>
      <c r="V370" s="34"/>
      <c r="W370" s="34"/>
      <c r="X370" s="34"/>
      <c r="Y370" s="34"/>
      <c r="Z370" s="34"/>
      <c r="AA370" s="34"/>
      <c r="AB370" s="34"/>
      <c r="AC370" s="34"/>
      <c r="AD370" s="34"/>
      <c r="AE370" s="34"/>
      <c r="AR370" s="199" t="s">
        <v>254</v>
      </c>
      <c r="AT370" s="199" t="s">
        <v>157</v>
      </c>
      <c r="AU370" s="199" t="s">
        <v>162</v>
      </c>
      <c r="AY370" s="17" t="s">
        <v>153</v>
      </c>
      <c r="BE370" s="200">
        <f>IF(N370="základní",J370,0)</f>
        <v>0</v>
      </c>
      <c r="BF370" s="200">
        <f>IF(N370="snížená",J370,0)</f>
        <v>0</v>
      </c>
      <c r="BG370" s="200">
        <f>IF(N370="zákl. přenesená",J370,0)</f>
        <v>0</v>
      </c>
      <c r="BH370" s="200">
        <f>IF(N370="sníž. přenesená",J370,0)</f>
        <v>0</v>
      </c>
      <c r="BI370" s="200">
        <f>IF(N370="nulová",J370,0)</f>
        <v>0</v>
      </c>
      <c r="BJ370" s="17" t="s">
        <v>162</v>
      </c>
      <c r="BK370" s="200">
        <f>ROUND(I370*H370,2)</f>
        <v>0</v>
      </c>
      <c r="BL370" s="17" t="s">
        <v>254</v>
      </c>
      <c r="BM370" s="199" t="s">
        <v>472</v>
      </c>
    </row>
    <row r="371" spans="1:65" s="14" customFormat="1">
      <c r="B371" s="212"/>
      <c r="C371" s="213"/>
      <c r="D371" s="203" t="s">
        <v>164</v>
      </c>
      <c r="E371" s="214" t="s">
        <v>1</v>
      </c>
      <c r="F371" s="215" t="s">
        <v>473</v>
      </c>
      <c r="G371" s="213"/>
      <c r="H371" s="216">
        <v>324.86500000000001</v>
      </c>
      <c r="I371" s="217"/>
      <c r="J371" s="213"/>
      <c r="K371" s="213"/>
      <c r="L371" s="218"/>
      <c r="M371" s="219"/>
      <c r="N371" s="220"/>
      <c r="O371" s="220"/>
      <c r="P371" s="220"/>
      <c r="Q371" s="220"/>
      <c r="R371" s="220"/>
      <c r="S371" s="220"/>
      <c r="T371" s="221"/>
      <c r="AT371" s="222" t="s">
        <v>164</v>
      </c>
      <c r="AU371" s="222" t="s">
        <v>162</v>
      </c>
      <c r="AV371" s="14" t="s">
        <v>162</v>
      </c>
      <c r="AW371" s="14" t="s">
        <v>34</v>
      </c>
      <c r="AX371" s="14" t="s">
        <v>79</v>
      </c>
      <c r="AY371" s="222" t="s">
        <v>153</v>
      </c>
    </row>
    <row r="372" spans="1:65" s="15" customFormat="1">
      <c r="B372" s="223"/>
      <c r="C372" s="224"/>
      <c r="D372" s="203" t="s">
        <v>164</v>
      </c>
      <c r="E372" s="225" t="s">
        <v>1</v>
      </c>
      <c r="F372" s="226" t="s">
        <v>167</v>
      </c>
      <c r="G372" s="224"/>
      <c r="H372" s="227">
        <v>324.86500000000001</v>
      </c>
      <c r="I372" s="228"/>
      <c r="J372" s="224"/>
      <c r="K372" s="224"/>
      <c r="L372" s="229"/>
      <c r="M372" s="230"/>
      <c r="N372" s="231"/>
      <c r="O372" s="231"/>
      <c r="P372" s="231"/>
      <c r="Q372" s="231"/>
      <c r="R372" s="231"/>
      <c r="S372" s="231"/>
      <c r="T372" s="232"/>
      <c r="AT372" s="233" t="s">
        <v>164</v>
      </c>
      <c r="AU372" s="233" t="s">
        <v>162</v>
      </c>
      <c r="AV372" s="15" t="s">
        <v>161</v>
      </c>
      <c r="AW372" s="15" t="s">
        <v>34</v>
      </c>
      <c r="AX372" s="15" t="s">
        <v>87</v>
      </c>
      <c r="AY372" s="233" t="s">
        <v>153</v>
      </c>
    </row>
    <row r="373" spans="1:65" s="2" customFormat="1" ht="33" customHeight="1">
      <c r="A373" s="34"/>
      <c r="B373" s="35"/>
      <c r="C373" s="234" t="s">
        <v>474</v>
      </c>
      <c r="D373" s="234" t="s">
        <v>180</v>
      </c>
      <c r="E373" s="235" t="s">
        <v>475</v>
      </c>
      <c r="F373" s="236" t="s">
        <v>476</v>
      </c>
      <c r="G373" s="237" t="s">
        <v>160</v>
      </c>
      <c r="H373" s="238">
        <v>373.59500000000003</v>
      </c>
      <c r="I373" s="239"/>
      <c r="J373" s="240">
        <f>ROUND(I373*H373,2)</f>
        <v>0</v>
      </c>
      <c r="K373" s="241"/>
      <c r="L373" s="242"/>
      <c r="M373" s="243" t="s">
        <v>1</v>
      </c>
      <c r="N373" s="244" t="s">
        <v>45</v>
      </c>
      <c r="O373" s="71"/>
      <c r="P373" s="197">
        <f>O373*H373</f>
        <v>0</v>
      </c>
      <c r="Q373" s="197">
        <v>1.7000000000000001E-4</v>
      </c>
      <c r="R373" s="197">
        <f>Q373*H373</f>
        <v>6.3511150000000002E-2</v>
      </c>
      <c r="S373" s="197">
        <v>0</v>
      </c>
      <c r="T373" s="198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9" t="s">
        <v>344</v>
      </c>
      <c r="AT373" s="199" t="s">
        <v>180</v>
      </c>
      <c r="AU373" s="199" t="s">
        <v>162</v>
      </c>
      <c r="AY373" s="17" t="s">
        <v>153</v>
      </c>
      <c r="BE373" s="200">
        <f>IF(N373="základní",J373,0)</f>
        <v>0</v>
      </c>
      <c r="BF373" s="200">
        <f>IF(N373="snížená",J373,0)</f>
        <v>0</v>
      </c>
      <c r="BG373" s="200">
        <f>IF(N373="zákl. přenesená",J373,0)</f>
        <v>0</v>
      </c>
      <c r="BH373" s="200">
        <f>IF(N373="sníž. přenesená",J373,0)</f>
        <v>0</v>
      </c>
      <c r="BI373" s="200">
        <f>IF(N373="nulová",J373,0)</f>
        <v>0</v>
      </c>
      <c r="BJ373" s="17" t="s">
        <v>162</v>
      </c>
      <c r="BK373" s="200">
        <f>ROUND(I373*H373,2)</f>
        <v>0</v>
      </c>
      <c r="BL373" s="17" t="s">
        <v>254</v>
      </c>
      <c r="BM373" s="199" t="s">
        <v>477</v>
      </c>
    </row>
    <row r="374" spans="1:65" s="14" customFormat="1">
      <c r="B374" s="212"/>
      <c r="C374" s="213"/>
      <c r="D374" s="203" t="s">
        <v>164</v>
      </c>
      <c r="E374" s="214" t="s">
        <v>1</v>
      </c>
      <c r="F374" s="215" t="s">
        <v>478</v>
      </c>
      <c r="G374" s="213"/>
      <c r="H374" s="216">
        <v>324.86500000000001</v>
      </c>
      <c r="I374" s="217"/>
      <c r="J374" s="213"/>
      <c r="K374" s="213"/>
      <c r="L374" s="218"/>
      <c r="M374" s="219"/>
      <c r="N374" s="220"/>
      <c r="O374" s="220"/>
      <c r="P374" s="220"/>
      <c r="Q374" s="220"/>
      <c r="R374" s="220"/>
      <c r="S374" s="220"/>
      <c r="T374" s="221"/>
      <c r="AT374" s="222" t="s">
        <v>164</v>
      </c>
      <c r="AU374" s="222" t="s">
        <v>162</v>
      </c>
      <c r="AV374" s="14" t="s">
        <v>162</v>
      </c>
      <c r="AW374" s="14" t="s">
        <v>34</v>
      </c>
      <c r="AX374" s="14" t="s">
        <v>79</v>
      </c>
      <c r="AY374" s="222" t="s">
        <v>153</v>
      </c>
    </row>
    <row r="375" spans="1:65" s="15" customFormat="1">
      <c r="B375" s="223"/>
      <c r="C375" s="224"/>
      <c r="D375" s="203" t="s">
        <v>164</v>
      </c>
      <c r="E375" s="225" t="s">
        <v>1</v>
      </c>
      <c r="F375" s="226" t="s">
        <v>167</v>
      </c>
      <c r="G375" s="224"/>
      <c r="H375" s="227">
        <v>324.86500000000001</v>
      </c>
      <c r="I375" s="228"/>
      <c r="J375" s="224"/>
      <c r="K375" s="224"/>
      <c r="L375" s="229"/>
      <c r="M375" s="230"/>
      <c r="N375" s="231"/>
      <c r="O375" s="231"/>
      <c r="P375" s="231"/>
      <c r="Q375" s="231"/>
      <c r="R375" s="231"/>
      <c r="S375" s="231"/>
      <c r="T375" s="232"/>
      <c r="AT375" s="233" t="s">
        <v>164</v>
      </c>
      <c r="AU375" s="233" t="s">
        <v>162</v>
      </c>
      <c r="AV375" s="15" t="s">
        <v>161</v>
      </c>
      <c r="AW375" s="15" t="s">
        <v>34</v>
      </c>
      <c r="AX375" s="15" t="s">
        <v>87</v>
      </c>
      <c r="AY375" s="233" t="s">
        <v>153</v>
      </c>
    </row>
    <row r="376" spans="1:65" s="14" customFormat="1">
      <c r="B376" s="212"/>
      <c r="C376" s="213"/>
      <c r="D376" s="203" t="s">
        <v>164</v>
      </c>
      <c r="E376" s="213"/>
      <c r="F376" s="215" t="s">
        <v>479</v>
      </c>
      <c r="G376" s="213"/>
      <c r="H376" s="216">
        <v>373.59500000000003</v>
      </c>
      <c r="I376" s="217"/>
      <c r="J376" s="213"/>
      <c r="K376" s="213"/>
      <c r="L376" s="218"/>
      <c r="M376" s="219"/>
      <c r="N376" s="220"/>
      <c r="O376" s="220"/>
      <c r="P376" s="220"/>
      <c r="Q376" s="220"/>
      <c r="R376" s="220"/>
      <c r="S376" s="220"/>
      <c r="T376" s="221"/>
      <c r="AT376" s="222" t="s">
        <v>164</v>
      </c>
      <c r="AU376" s="222" t="s">
        <v>162</v>
      </c>
      <c r="AV376" s="14" t="s">
        <v>162</v>
      </c>
      <c r="AW376" s="14" t="s">
        <v>4</v>
      </c>
      <c r="AX376" s="14" t="s">
        <v>87</v>
      </c>
      <c r="AY376" s="222" t="s">
        <v>153</v>
      </c>
    </row>
    <row r="377" spans="1:65" s="2" customFormat="1" ht="21.75" customHeight="1">
      <c r="A377" s="34"/>
      <c r="B377" s="35"/>
      <c r="C377" s="187" t="s">
        <v>480</v>
      </c>
      <c r="D377" s="187" t="s">
        <v>157</v>
      </c>
      <c r="E377" s="188" t="s">
        <v>481</v>
      </c>
      <c r="F377" s="189" t="s">
        <v>482</v>
      </c>
      <c r="G377" s="190" t="s">
        <v>176</v>
      </c>
      <c r="H377" s="191">
        <v>0.73</v>
      </c>
      <c r="I377" s="192"/>
      <c r="J377" s="193">
        <f>ROUND(I377*H377,2)</f>
        <v>0</v>
      </c>
      <c r="K377" s="194"/>
      <c r="L377" s="39"/>
      <c r="M377" s="195" t="s">
        <v>1</v>
      </c>
      <c r="N377" s="196" t="s">
        <v>45</v>
      </c>
      <c r="O377" s="71"/>
      <c r="P377" s="197">
        <f>O377*H377</f>
        <v>0</v>
      </c>
      <c r="Q377" s="197">
        <v>0</v>
      </c>
      <c r="R377" s="197">
        <f>Q377*H377</f>
        <v>0</v>
      </c>
      <c r="S377" s="197">
        <v>0</v>
      </c>
      <c r="T377" s="198">
        <f>S377*H377</f>
        <v>0</v>
      </c>
      <c r="U377" s="34"/>
      <c r="V377" s="34"/>
      <c r="W377" s="34"/>
      <c r="X377" s="34"/>
      <c r="Y377" s="34"/>
      <c r="Z377" s="34"/>
      <c r="AA377" s="34"/>
      <c r="AB377" s="34"/>
      <c r="AC377" s="34"/>
      <c r="AD377" s="34"/>
      <c r="AE377" s="34"/>
      <c r="AR377" s="199" t="s">
        <v>254</v>
      </c>
      <c r="AT377" s="199" t="s">
        <v>157</v>
      </c>
      <c r="AU377" s="199" t="s">
        <v>162</v>
      </c>
      <c r="AY377" s="17" t="s">
        <v>153</v>
      </c>
      <c r="BE377" s="200">
        <f>IF(N377="základní",J377,0)</f>
        <v>0</v>
      </c>
      <c r="BF377" s="200">
        <f>IF(N377="snížená",J377,0)</f>
        <v>0</v>
      </c>
      <c r="BG377" s="200">
        <f>IF(N377="zákl. přenesená",J377,0)</f>
        <v>0</v>
      </c>
      <c r="BH377" s="200">
        <f>IF(N377="sníž. přenesená",J377,0)</f>
        <v>0</v>
      </c>
      <c r="BI377" s="200">
        <f>IF(N377="nulová",J377,0)</f>
        <v>0</v>
      </c>
      <c r="BJ377" s="17" t="s">
        <v>162</v>
      </c>
      <c r="BK377" s="200">
        <f>ROUND(I377*H377,2)</f>
        <v>0</v>
      </c>
      <c r="BL377" s="17" t="s">
        <v>254</v>
      </c>
      <c r="BM377" s="199" t="s">
        <v>483</v>
      </c>
    </row>
    <row r="378" spans="1:65" s="12" customFormat="1" ht="22.8" customHeight="1">
      <c r="B378" s="171"/>
      <c r="C378" s="172"/>
      <c r="D378" s="173" t="s">
        <v>78</v>
      </c>
      <c r="E378" s="185" t="s">
        <v>484</v>
      </c>
      <c r="F378" s="185" t="s">
        <v>485</v>
      </c>
      <c r="G378" s="172"/>
      <c r="H378" s="172"/>
      <c r="I378" s="175"/>
      <c r="J378" s="186">
        <f>BK378</f>
        <v>0</v>
      </c>
      <c r="K378" s="172"/>
      <c r="L378" s="177"/>
      <c r="M378" s="178"/>
      <c r="N378" s="179"/>
      <c r="O378" s="179"/>
      <c r="P378" s="180">
        <f>SUM(P379:P452)</f>
        <v>0</v>
      </c>
      <c r="Q378" s="179"/>
      <c r="R378" s="180">
        <f>SUM(R379:R452)</f>
        <v>7.1918477000000003</v>
      </c>
      <c r="S378" s="179"/>
      <c r="T378" s="181">
        <f>SUM(T379:T452)</f>
        <v>8.9658519999999999</v>
      </c>
      <c r="AR378" s="182" t="s">
        <v>162</v>
      </c>
      <c r="AT378" s="183" t="s">
        <v>78</v>
      </c>
      <c r="AU378" s="183" t="s">
        <v>87</v>
      </c>
      <c r="AY378" s="182" t="s">
        <v>153</v>
      </c>
      <c r="BK378" s="184">
        <f>SUM(BK379:BK452)</f>
        <v>0</v>
      </c>
    </row>
    <row r="379" spans="1:65" s="2" customFormat="1" ht="16.5" customHeight="1">
      <c r="A379" s="34"/>
      <c r="B379" s="35"/>
      <c r="C379" s="187" t="s">
        <v>486</v>
      </c>
      <c r="D379" s="187" t="s">
        <v>157</v>
      </c>
      <c r="E379" s="188" t="s">
        <v>487</v>
      </c>
      <c r="F379" s="189" t="s">
        <v>488</v>
      </c>
      <c r="G379" s="190" t="s">
        <v>160</v>
      </c>
      <c r="H379" s="191">
        <v>27.594000000000001</v>
      </c>
      <c r="I379" s="192"/>
      <c r="J379" s="193">
        <f>ROUND(I379*H379,2)</f>
        <v>0</v>
      </c>
      <c r="K379" s="194"/>
      <c r="L379" s="39"/>
      <c r="M379" s="195" t="s">
        <v>1</v>
      </c>
      <c r="N379" s="196" t="s">
        <v>45</v>
      </c>
      <c r="O379" s="71"/>
      <c r="P379" s="197">
        <f>O379*H379</f>
        <v>0</v>
      </c>
      <c r="Q379" s="197">
        <v>0</v>
      </c>
      <c r="R379" s="197">
        <f>Q379*H379</f>
        <v>0</v>
      </c>
      <c r="S379" s="197">
        <v>2.1999999999999999E-2</v>
      </c>
      <c r="T379" s="198">
        <f>S379*H379</f>
        <v>0.60706799999999994</v>
      </c>
      <c r="U379" s="34"/>
      <c r="V379" s="34"/>
      <c r="W379" s="34"/>
      <c r="X379" s="34"/>
      <c r="Y379" s="34"/>
      <c r="Z379" s="34"/>
      <c r="AA379" s="34"/>
      <c r="AB379" s="34"/>
      <c r="AC379" s="34"/>
      <c r="AD379" s="34"/>
      <c r="AE379" s="34"/>
      <c r="AR379" s="199" t="s">
        <v>254</v>
      </c>
      <c r="AT379" s="199" t="s">
        <v>157</v>
      </c>
      <c r="AU379" s="199" t="s">
        <v>162</v>
      </c>
      <c r="AY379" s="17" t="s">
        <v>153</v>
      </c>
      <c r="BE379" s="200">
        <f>IF(N379="základní",J379,0)</f>
        <v>0</v>
      </c>
      <c r="BF379" s="200">
        <f>IF(N379="snížená",J379,0)</f>
        <v>0</v>
      </c>
      <c r="BG379" s="200">
        <f>IF(N379="zákl. přenesená",J379,0)</f>
        <v>0</v>
      </c>
      <c r="BH379" s="200">
        <f>IF(N379="sníž. přenesená",J379,0)</f>
        <v>0</v>
      </c>
      <c r="BI379" s="200">
        <f>IF(N379="nulová",J379,0)</f>
        <v>0</v>
      </c>
      <c r="BJ379" s="17" t="s">
        <v>162</v>
      </c>
      <c r="BK379" s="200">
        <f>ROUND(I379*H379,2)</f>
        <v>0</v>
      </c>
      <c r="BL379" s="17" t="s">
        <v>254</v>
      </c>
      <c r="BM379" s="199" t="s">
        <v>489</v>
      </c>
    </row>
    <row r="380" spans="1:65" s="13" customFormat="1">
      <c r="B380" s="201"/>
      <c r="C380" s="202"/>
      <c r="D380" s="203" t="s">
        <v>164</v>
      </c>
      <c r="E380" s="204" t="s">
        <v>1</v>
      </c>
      <c r="F380" s="205" t="s">
        <v>490</v>
      </c>
      <c r="G380" s="202"/>
      <c r="H380" s="204" t="s">
        <v>1</v>
      </c>
      <c r="I380" s="206"/>
      <c r="J380" s="202"/>
      <c r="K380" s="202"/>
      <c r="L380" s="207"/>
      <c r="M380" s="208"/>
      <c r="N380" s="209"/>
      <c r="O380" s="209"/>
      <c r="P380" s="209"/>
      <c r="Q380" s="209"/>
      <c r="R380" s="209"/>
      <c r="S380" s="209"/>
      <c r="T380" s="210"/>
      <c r="AT380" s="211" t="s">
        <v>164</v>
      </c>
      <c r="AU380" s="211" t="s">
        <v>162</v>
      </c>
      <c r="AV380" s="13" t="s">
        <v>87</v>
      </c>
      <c r="AW380" s="13" t="s">
        <v>34</v>
      </c>
      <c r="AX380" s="13" t="s">
        <v>79</v>
      </c>
      <c r="AY380" s="211" t="s">
        <v>153</v>
      </c>
    </row>
    <row r="381" spans="1:65" s="14" customFormat="1">
      <c r="B381" s="212"/>
      <c r="C381" s="213"/>
      <c r="D381" s="203" t="s">
        <v>164</v>
      </c>
      <c r="E381" s="214" t="s">
        <v>1</v>
      </c>
      <c r="F381" s="215" t="s">
        <v>491</v>
      </c>
      <c r="G381" s="213"/>
      <c r="H381" s="216">
        <v>18.86</v>
      </c>
      <c r="I381" s="217"/>
      <c r="J381" s="213"/>
      <c r="K381" s="213"/>
      <c r="L381" s="218"/>
      <c r="M381" s="219"/>
      <c r="N381" s="220"/>
      <c r="O381" s="220"/>
      <c r="P381" s="220"/>
      <c r="Q381" s="220"/>
      <c r="R381" s="220"/>
      <c r="S381" s="220"/>
      <c r="T381" s="221"/>
      <c r="AT381" s="222" t="s">
        <v>164</v>
      </c>
      <c r="AU381" s="222" t="s">
        <v>162</v>
      </c>
      <c r="AV381" s="14" t="s">
        <v>162</v>
      </c>
      <c r="AW381" s="14" t="s">
        <v>34</v>
      </c>
      <c r="AX381" s="14" t="s">
        <v>79</v>
      </c>
      <c r="AY381" s="222" t="s">
        <v>153</v>
      </c>
    </row>
    <row r="382" spans="1:65" s="13" customFormat="1">
      <c r="B382" s="201"/>
      <c r="C382" s="202"/>
      <c r="D382" s="203" t="s">
        <v>164</v>
      </c>
      <c r="E382" s="204" t="s">
        <v>1</v>
      </c>
      <c r="F382" s="205" t="s">
        <v>313</v>
      </c>
      <c r="G382" s="202"/>
      <c r="H382" s="204" t="s">
        <v>1</v>
      </c>
      <c r="I382" s="206"/>
      <c r="J382" s="202"/>
      <c r="K382" s="202"/>
      <c r="L382" s="207"/>
      <c r="M382" s="208"/>
      <c r="N382" s="209"/>
      <c r="O382" s="209"/>
      <c r="P382" s="209"/>
      <c r="Q382" s="209"/>
      <c r="R382" s="209"/>
      <c r="S382" s="209"/>
      <c r="T382" s="210"/>
      <c r="AT382" s="211" t="s">
        <v>164</v>
      </c>
      <c r="AU382" s="211" t="s">
        <v>162</v>
      </c>
      <c r="AV382" s="13" t="s">
        <v>87</v>
      </c>
      <c r="AW382" s="13" t="s">
        <v>34</v>
      </c>
      <c r="AX382" s="13" t="s">
        <v>79</v>
      </c>
      <c r="AY382" s="211" t="s">
        <v>153</v>
      </c>
    </row>
    <row r="383" spans="1:65" s="14" customFormat="1">
      <c r="B383" s="212"/>
      <c r="C383" s="213"/>
      <c r="D383" s="203" t="s">
        <v>164</v>
      </c>
      <c r="E383" s="214" t="s">
        <v>1</v>
      </c>
      <c r="F383" s="215" t="s">
        <v>492</v>
      </c>
      <c r="G383" s="213"/>
      <c r="H383" s="216">
        <v>-1.7729999999999999</v>
      </c>
      <c r="I383" s="217"/>
      <c r="J383" s="213"/>
      <c r="K383" s="213"/>
      <c r="L383" s="218"/>
      <c r="M383" s="219"/>
      <c r="N383" s="220"/>
      <c r="O383" s="220"/>
      <c r="P383" s="220"/>
      <c r="Q383" s="220"/>
      <c r="R383" s="220"/>
      <c r="S383" s="220"/>
      <c r="T383" s="221"/>
      <c r="AT383" s="222" t="s">
        <v>164</v>
      </c>
      <c r="AU383" s="222" t="s">
        <v>162</v>
      </c>
      <c r="AV383" s="14" t="s">
        <v>162</v>
      </c>
      <c r="AW383" s="14" t="s">
        <v>34</v>
      </c>
      <c r="AX383" s="14" t="s">
        <v>79</v>
      </c>
      <c r="AY383" s="222" t="s">
        <v>153</v>
      </c>
    </row>
    <row r="384" spans="1:65" s="13" customFormat="1">
      <c r="B384" s="201"/>
      <c r="C384" s="202"/>
      <c r="D384" s="203" t="s">
        <v>164</v>
      </c>
      <c r="E384" s="204" t="s">
        <v>1</v>
      </c>
      <c r="F384" s="205" t="s">
        <v>493</v>
      </c>
      <c r="G384" s="202"/>
      <c r="H384" s="204" t="s">
        <v>1</v>
      </c>
      <c r="I384" s="206"/>
      <c r="J384" s="202"/>
      <c r="K384" s="202"/>
      <c r="L384" s="207"/>
      <c r="M384" s="208"/>
      <c r="N384" s="209"/>
      <c r="O384" s="209"/>
      <c r="P384" s="209"/>
      <c r="Q384" s="209"/>
      <c r="R384" s="209"/>
      <c r="S384" s="209"/>
      <c r="T384" s="210"/>
      <c r="AT384" s="211" t="s">
        <v>164</v>
      </c>
      <c r="AU384" s="211" t="s">
        <v>162</v>
      </c>
      <c r="AV384" s="13" t="s">
        <v>87</v>
      </c>
      <c r="AW384" s="13" t="s">
        <v>34</v>
      </c>
      <c r="AX384" s="13" t="s">
        <v>79</v>
      </c>
      <c r="AY384" s="211" t="s">
        <v>153</v>
      </c>
    </row>
    <row r="385" spans="1:65" s="14" customFormat="1">
      <c r="B385" s="212"/>
      <c r="C385" s="213"/>
      <c r="D385" s="203" t="s">
        <v>164</v>
      </c>
      <c r="E385" s="214" t="s">
        <v>1</v>
      </c>
      <c r="F385" s="215" t="s">
        <v>494</v>
      </c>
      <c r="G385" s="213"/>
      <c r="H385" s="216">
        <v>12.083</v>
      </c>
      <c r="I385" s="217"/>
      <c r="J385" s="213"/>
      <c r="K385" s="213"/>
      <c r="L385" s="218"/>
      <c r="M385" s="219"/>
      <c r="N385" s="220"/>
      <c r="O385" s="220"/>
      <c r="P385" s="220"/>
      <c r="Q385" s="220"/>
      <c r="R385" s="220"/>
      <c r="S385" s="220"/>
      <c r="T385" s="221"/>
      <c r="AT385" s="222" t="s">
        <v>164</v>
      </c>
      <c r="AU385" s="222" t="s">
        <v>162</v>
      </c>
      <c r="AV385" s="14" t="s">
        <v>162</v>
      </c>
      <c r="AW385" s="14" t="s">
        <v>34</v>
      </c>
      <c r="AX385" s="14" t="s">
        <v>79</v>
      </c>
      <c r="AY385" s="222" t="s">
        <v>153</v>
      </c>
    </row>
    <row r="386" spans="1:65" s="13" customFormat="1">
      <c r="B386" s="201"/>
      <c r="C386" s="202"/>
      <c r="D386" s="203" t="s">
        <v>164</v>
      </c>
      <c r="E386" s="204" t="s">
        <v>1</v>
      </c>
      <c r="F386" s="205" t="s">
        <v>313</v>
      </c>
      <c r="G386" s="202"/>
      <c r="H386" s="204" t="s">
        <v>1</v>
      </c>
      <c r="I386" s="206"/>
      <c r="J386" s="202"/>
      <c r="K386" s="202"/>
      <c r="L386" s="207"/>
      <c r="M386" s="208"/>
      <c r="N386" s="209"/>
      <c r="O386" s="209"/>
      <c r="P386" s="209"/>
      <c r="Q386" s="209"/>
      <c r="R386" s="209"/>
      <c r="S386" s="209"/>
      <c r="T386" s="210"/>
      <c r="AT386" s="211" t="s">
        <v>164</v>
      </c>
      <c r="AU386" s="211" t="s">
        <v>162</v>
      </c>
      <c r="AV386" s="13" t="s">
        <v>87</v>
      </c>
      <c r="AW386" s="13" t="s">
        <v>34</v>
      </c>
      <c r="AX386" s="13" t="s">
        <v>79</v>
      </c>
      <c r="AY386" s="211" t="s">
        <v>153</v>
      </c>
    </row>
    <row r="387" spans="1:65" s="14" customFormat="1">
      <c r="B387" s="212"/>
      <c r="C387" s="213"/>
      <c r="D387" s="203" t="s">
        <v>164</v>
      </c>
      <c r="E387" s="214" t="s">
        <v>1</v>
      </c>
      <c r="F387" s="215" t="s">
        <v>495</v>
      </c>
      <c r="G387" s="213"/>
      <c r="H387" s="216">
        <v>-1.5760000000000001</v>
      </c>
      <c r="I387" s="217"/>
      <c r="J387" s="213"/>
      <c r="K387" s="213"/>
      <c r="L387" s="218"/>
      <c r="M387" s="219"/>
      <c r="N387" s="220"/>
      <c r="O387" s="220"/>
      <c r="P387" s="220"/>
      <c r="Q387" s="220"/>
      <c r="R387" s="220"/>
      <c r="S387" s="220"/>
      <c r="T387" s="221"/>
      <c r="AT387" s="222" t="s">
        <v>164</v>
      </c>
      <c r="AU387" s="222" t="s">
        <v>162</v>
      </c>
      <c r="AV387" s="14" t="s">
        <v>162</v>
      </c>
      <c r="AW387" s="14" t="s">
        <v>34</v>
      </c>
      <c r="AX387" s="14" t="s">
        <v>79</v>
      </c>
      <c r="AY387" s="222" t="s">
        <v>153</v>
      </c>
    </row>
    <row r="388" spans="1:65" s="15" customFormat="1">
      <c r="B388" s="223"/>
      <c r="C388" s="224"/>
      <c r="D388" s="203" t="s">
        <v>164</v>
      </c>
      <c r="E388" s="225" t="s">
        <v>1</v>
      </c>
      <c r="F388" s="226" t="s">
        <v>167</v>
      </c>
      <c r="G388" s="224"/>
      <c r="H388" s="227">
        <v>27.594000000000001</v>
      </c>
      <c r="I388" s="228"/>
      <c r="J388" s="224"/>
      <c r="K388" s="224"/>
      <c r="L388" s="229"/>
      <c r="M388" s="230"/>
      <c r="N388" s="231"/>
      <c r="O388" s="231"/>
      <c r="P388" s="231"/>
      <c r="Q388" s="231"/>
      <c r="R388" s="231"/>
      <c r="S388" s="231"/>
      <c r="T388" s="232"/>
      <c r="AT388" s="233" t="s">
        <v>164</v>
      </c>
      <c r="AU388" s="233" t="s">
        <v>162</v>
      </c>
      <c r="AV388" s="15" t="s">
        <v>161</v>
      </c>
      <c r="AW388" s="15" t="s">
        <v>34</v>
      </c>
      <c r="AX388" s="15" t="s">
        <v>87</v>
      </c>
      <c r="AY388" s="233" t="s">
        <v>153</v>
      </c>
    </row>
    <row r="389" spans="1:65" s="2" customFormat="1" ht="21.75" customHeight="1">
      <c r="A389" s="34"/>
      <c r="B389" s="35"/>
      <c r="C389" s="187" t="s">
        <v>496</v>
      </c>
      <c r="D389" s="187" t="s">
        <v>157</v>
      </c>
      <c r="E389" s="188" t="s">
        <v>497</v>
      </c>
      <c r="F389" s="189" t="s">
        <v>498</v>
      </c>
      <c r="G389" s="190" t="s">
        <v>237</v>
      </c>
      <c r="H389" s="191">
        <v>1.8</v>
      </c>
      <c r="I389" s="192"/>
      <c r="J389" s="193">
        <f>ROUND(I389*H389,2)</f>
        <v>0</v>
      </c>
      <c r="K389" s="194"/>
      <c r="L389" s="39"/>
      <c r="M389" s="195" t="s">
        <v>1</v>
      </c>
      <c r="N389" s="196" t="s">
        <v>45</v>
      </c>
      <c r="O389" s="71"/>
      <c r="P389" s="197">
        <f>O389*H389</f>
        <v>0</v>
      </c>
      <c r="Q389" s="197">
        <v>5.1000000000000004E-3</v>
      </c>
      <c r="R389" s="197">
        <f>Q389*H389</f>
        <v>9.1800000000000007E-3</v>
      </c>
      <c r="S389" s="197">
        <v>0</v>
      </c>
      <c r="T389" s="198">
        <f>S389*H389</f>
        <v>0</v>
      </c>
      <c r="U389" s="34"/>
      <c r="V389" s="34"/>
      <c r="W389" s="34"/>
      <c r="X389" s="34"/>
      <c r="Y389" s="34"/>
      <c r="Z389" s="34"/>
      <c r="AA389" s="34"/>
      <c r="AB389" s="34"/>
      <c r="AC389" s="34"/>
      <c r="AD389" s="34"/>
      <c r="AE389" s="34"/>
      <c r="AR389" s="199" t="s">
        <v>254</v>
      </c>
      <c r="AT389" s="199" t="s">
        <v>157</v>
      </c>
      <c r="AU389" s="199" t="s">
        <v>162</v>
      </c>
      <c r="AY389" s="17" t="s">
        <v>153</v>
      </c>
      <c r="BE389" s="200">
        <f>IF(N389="základní",J389,0)</f>
        <v>0</v>
      </c>
      <c r="BF389" s="200">
        <f>IF(N389="snížená",J389,0)</f>
        <v>0</v>
      </c>
      <c r="BG389" s="200">
        <f>IF(N389="zákl. přenesená",J389,0)</f>
        <v>0</v>
      </c>
      <c r="BH389" s="200">
        <f>IF(N389="sníž. přenesená",J389,0)</f>
        <v>0</v>
      </c>
      <c r="BI389" s="200">
        <f>IF(N389="nulová",J389,0)</f>
        <v>0</v>
      </c>
      <c r="BJ389" s="17" t="s">
        <v>162</v>
      </c>
      <c r="BK389" s="200">
        <f>ROUND(I389*H389,2)</f>
        <v>0</v>
      </c>
      <c r="BL389" s="17" t="s">
        <v>254</v>
      </c>
      <c r="BM389" s="199" t="s">
        <v>499</v>
      </c>
    </row>
    <row r="390" spans="1:65" s="13" customFormat="1">
      <c r="B390" s="201"/>
      <c r="C390" s="202"/>
      <c r="D390" s="203" t="s">
        <v>164</v>
      </c>
      <c r="E390" s="204" t="s">
        <v>1</v>
      </c>
      <c r="F390" s="205" t="s">
        <v>500</v>
      </c>
      <c r="G390" s="202"/>
      <c r="H390" s="204" t="s">
        <v>1</v>
      </c>
      <c r="I390" s="206"/>
      <c r="J390" s="202"/>
      <c r="K390" s="202"/>
      <c r="L390" s="207"/>
      <c r="M390" s="208"/>
      <c r="N390" s="209"/>
      <c r="O390" s="209"/>
      <c r="P390" s="209"/>
      <c r="Q390" s="209"/>
      <c r="R390" s="209"/>
      <c r="S390" s="209"/>
      <c r="T390" s="210"/>
      <c r="AT390" s="211" t="s">
        <v>164</v>
      </c>
      <c r="AU390" s="211" t="s">
        <v>162</v>
      </c>
      <c r="AV390" s="13" t="s">
        <v>87</v>
      </c>
      <c r="AW390" s="13" t="s">
        <v>34</v>
      </c>
      <c r="AX390" s="13" t="s">
        <v>79</v>
      </c>
      <c r="AY390" s="211" t="s">
        <v>153</v>
      </c>
    </row>
    <row r="391" spans="1:65" s="14" customFormat="1">
      <c r="B391" s="212"/>
      <c r="C391" s="213"/>
      <c r="D391" s="203" t="s">
        <v>164</v>
      </c>
      <c r="E391" s="214" t="s">
        <v>1</v>
      </c>
      <c r="F391" s="215" t="s">
        <v>501</v>
      </c>
      <c r="G391" s="213"/>
      <c r="H391" s="216">
        <v>1.8</v>
      </c>
      <c r="I391" s="217"/>
      <c r="J391" s="213"/>
      <c r="K391" s="213"/>
      <c r="L391" s="218"/>
      <c r="M391" s="219"/>
      <c r="N391" s="220"/>
      <c r="O391" s="220"/>
      <c r="P391" s="220"/>
      <c r="Q391" s="220"/>
      <c r="R391" s="220"/>
      <c r="S391" s="220"/>
      <c r="T391" s="221"/>
      <c r="AT391" s="222" t="s">
        <v>164</v>
      </c>
      <c r="AU391" s="222" t="s">
        <v>162</v>
      </c>
      <c r="AV391" s="14" t="s">
        <v>162</v>
      </c>
      <c r="AW391" s="14" t="s">
        <v>34</v>
      </c>
      <c r="AX391" s="14" t="s">
        <v>79</v>
      </c>
      <c r="AY391" s="222" t="s">
        <v>153</v>
      </c>
    </row>
    <row r="392" spans="1:65" s="15" customFormat="1">
      <c r="B392" s="223"/>
      <c r="C392" s="224"/>
      <c r="D392" s="203" t="s">
        <v>164</v>
      </c>
      <c r="E392" s="225" t="s">
        <v>1</v>
      </c>
      <c r="F392" s="226" t="s">
        <v>167</v>
      </c>
      <c r="G392" s="224"/>
      <c r="H392" s="227">
        <v>1.8</v>
      </c>
      <c r="I392" s="228"/>
      <c r="J392" s="224"/>
      <c r="K392" s="224"/>
      <c r="L392" s="229"/>
      <c r="M392" s="230"/>
      <c r="N392" s="231"/>
      <c r="O392" s="231"/>
      <c r="P392" s="231"/>
      <c r="Q392" s="231"/>
      <c r="R392" s="231"/>
      <c r="S392" s="231"/>
      <c r="T392" s="232"/>
      <c r="AT392" s="233" t="s">
        <v>164</v>
      </c>
      <c r="AU392" s="233" t="s">
        <v>162</v>
      </c>
      <c r="AV392" s="15" t="s">
        <v>161</v>
      </c>
      <c r="AW392" s="15" t="s">
        <v>34</v>
      </c>
      <c r="AX392" s="15" t="s">
        <v>87</v>
      </c>
      <c r="AY392" s="233" t="s">
        <v>153</v>
      </c>
    </row>
    <row r="393" spans="1:65" s="2" customFormat="1" ht="21.75" customHeight="1">
      <c r="A393" s="34"/>
      <c r="B393" s="35"/>
      <c r="C393" s="234" t="s">
        <v>502</v>
      </c>
      <c r="D393" s="234" t="s">
        <v>180</v>
      </c>
      <c r="E393" s="235" t="s">
        <v>503</v>
      </c>
      <c r="F393" s="236" t="s">
        <v>504</v>
      </c>
      <c r="G393" s="237" t="s">
        <v>170</v>
      </c>
      <c r="H393" s="238">
        <v>0.03</v>
      </c>
      <c r="I393" s="239"/>
      <c r="J393" s="240">
        <f>ROUND(I393*H393,2)</f>
        <v>0</v>
      </c>
      <c r="K393" s="241"/>
      <c r="L393" s="242"/>
      <c r="M393" s="243" t="s">
        <v>1</v>
      </c>
      <c r="N393" s="244" t="s">
        <v>45</v>
      </c>
      <c r="O393" s="71"/>
      <c r="P393" s="197">
        <f>O393*H393</f>
        <v>0</v>
      </c>
      <c r="Q393" s="197">
        <v>0.55000000000000004</v>
      </c>
      <c r="R393" s="197">
        <f>Q393*H393</f>
        <v>1.6500000000000001E-2</v>
      </c>
      <c r="S393" s="197">
        <v>0</v>
      </c>
      <c r="T393" s="198">
        <f>S393*H393</f>
        <v>0</v>
      </c>
      <c r="U393" s="34"/>
      <c r="V393" s="34"/>
      <c r="W393" s="34"/>
      <c r="X393" s="34"/>
      <c r="Y393" s="34"/>
      <c r="Z393" s="34"/>
      <c r="AA393" s="34"/>
      <c r="AB393" s="34"/>
      <c r="AC393" s="34"/>
      <c r="AD393" s="34"/>
      <c r="AE393" s="34"/>
      <c r="AR393" s="199" t="s">
        <v>344</v>
      </c>
      <c r="AT393" s="199" t="s">
        <v>180</v>
      </c>
      <c r="AU393" s="199" t="s">
        <v>162</v>
      </c>
      <c r="AY393" s="17" t="s">
        <v>153</v>
      </c>
      <c r="BE393" s="200">
        <f>IF(N393="základní",J393,0)</f>
        <v>0</v>
      </c>
      <c r="BF393" s="200">
        <f>IF(N393="snížená",J393,0)</f>
        <v>0</v>
      </c>
      <c r="BG393" s="200">
        <f>IF(N393="zákl. přenesená",J393,0)</f>
        <v>0</v>
      </c>
      <c r="BH393" s="200">
        <f>IF(N393="sníž. přenesená",J393,0)</f>
        <v>0</v>
      </c>
      <c r="BI393" s="200">
        <f>IF(N393="nulová",J393,0)</f>
        <v>0</v>
      </c>
      <c r="BJ393" s="17" t="s">
        <v>162</v>
      </c>
      <c r="BK393" s="200">
        <f>ROUND(I393*H393,2)</f>
        <v>0</v>
      </c>
      <c r="BL393" s="17" t="s">
        <v>254</v>
      </c>
      <c r="BM393" s="199" t="s">
        <v>505</v>
      </c>
    </row>
    <row r="394" spans="1:65" s="14" customFormat="1">
      <c r="B394" s="212"/>
      <c r="C394" s="213"/>
      <c r="D394" s="203" t="s">
        <v>164</v>
      </c>
      <c r="E394" s="214" t="s">
        <v>1</v>
      </c>
      <c r="F394" s="215" t="s">
        <v>506</v>
      </c>
      <c r="G394" s="213"/>
      <c r="H394" s="216">
        <v>0.03</v>
      </c>
      <c r="I394" s="217"/>
      <c r="J394" s="213"/>
      <c r="K394" s="213"/>
      <c r="L394" s="218"/>
      <c r="M394" s="219"/>
      <c r="N394" s="220"/>
      <c r="O394" s="220"/>
      <c r="P394" s="220"/>
      <c r="Q394" s="220"/>
      <c r="R394" s="220"/>
      <c r="S394" s="220"/>
      <c r="T394" s="221"/>
      <c r="AT394" s="222" t="s">
        <v>164</v>
      </c>
      <c r="AU394" s="222" t="s">
        <v>162</v>
      </c>
      <c r="AV394" s="14" t="s">
        <v>162</v>
      </c>
      <c r="AW394" s="14" t="s">
        <v>34</v>
      </c>
      <c r="AX394" s="14" t="s">
        <v>79</v>
      </c>
      <c r="AY394" s="222" t="s">
        <v>153</v>
      </c>
    </row>
    <row r="395" spans="1:65" s="15" customFormat="1">
      <c r="B395" s="223"/>
      <c r="C395" s="224"/>
      <c r="D395" s="203" t="s">
        <v>164</v>
      </c>
      <c r="E395" s="225" t="s">
        <v>1</v>
      </c>
      <c r="F395" s="226" t="s">
        <v>167</v>
      </c>
      <c r="G395" s="224"/>
      <c r="H395" s="227">
        <v>0.03</v>
      </c>
      <c r="I395" s="228"/>
      <c r="J395" s="224"/>
      <c r="K395" s="224"/>
      <c r="L395" s="229"/>
      <c r="M395" s="230"/>
      <c r="N395" s="231"/>
      <c r="O395" s="231"/>
      <c r="P395" s="231"/>
      <c r="Q395" s="231"/>
      <c r="R395" s="231"/>
      <c r="S395" s="231"/>
      <c r="T395" s="232"/>
      <c r="AT395" s="233" t="s">
        <v>164</v>
      </c>
      <c r="AU395" s="233" t="s">
        <v>162</v>
      </c>
      <c r="AV395" s="15" t="s">
        <v>161</v>
      </c>
      <c r="AW395" s="15" t="s">
        <v>34</v>
      </c>
      <c r="AX395" s="15" t="s">
        <v>87</v>
      </c>
      <c r="AY395" s="233" t="s">
        <v>153</v>
      </c>
    </row>
    <row r="396" spans="1:65" s="2" customFormat="1" ht="21.75" customHeight="1">
      <c r="A396" s="34"/>
      <c r="B396" s="35"/>
      <c r="C396" s="187" t="s">
        <v>507</v>
      </c>
      <c r="D396" s="187" t="s">
        <v>157</v>
      </c>
      <c r="E396" s="188" t="s">
        <v>508</v>
      </c>
      <c r="F396" s="189" t="s">
        <v>509</v>
      </c>
      <c r="G396" s="190" t="s">
        <v>170</v>
      </c>
      <c r="H396" s="191">
        <v>0.03</v>
      </c>
      <c r="I396" s="192"/>
      <c r="J396" s="193">
        <f>ROUND(I396*H396,2)</f>
        <v>0</v>
      </c>
      <c r="K396" s="194"/>
      <c r="L396" s="39"/>
      <c r="M396" s="195" t="s">
        <v>1</v>
      </c>
      <c r="N396" s="196" t="s">
        <v>45</v>
      </c>
      <c r="O396" s="71"/>
      <c r="P396" s="197">
        <f>O396*H396</f>
        <v>0</v>
      </c>
      <c r="Q396" s="197">
        <v>1.328E-2</v>
      </c>
      <c r="R396" s="197">
        <f>Q396*H396</f>
        <v>3.9839999999999998E-4</v>
      </c>
      <c r="S396" s="197">
        <v>0</v>
      </c>
      <c r="T396" s="198">
        <f>S396*H396</f>
        <v>0</v>
      </c>
      <c r="U396" s="34"/>
      <c r="V396" s="34"/>
      <c r="W396" s="34"/>
      <c r="X396" s="34"/>
      <c r="Y396" s="34"/>
      <c r="Z396" s="34"/>
      <c r="AA396" s="34"/>
      <c r="AB396" s="34"/>
      <c r="AC396" s="34"/>
      <c r="AD396" s="34"/>
      <c r="AE396" s="34"/>
      <c r="AR396" s="199" t="s">
        <v>254</v>
      </c>
      <c r="AT396" s="199" t="s">
        <v>157</v>
      </c>
      <c r="AU396" s="199" t="s">
        <v>162</v>
      </c>
      <c r="AY396" s="17" t="s">
        <v>153</v>
      </c>
      <c r="BE396" s="200">
        <f>IF(N396="základní",J396,0)</f>
        <v>0</v>
      </c>
      <c r="BF396" s="200">
        <f>IF(N396="snížená",J396,0)</f>
        <v>0</v>
      </c>
      <c r="BG396" s="200">
        <f>IF(N396="zákl. přenesená",J396,0)</f>
        <v>0</v>
      </c>
      <c r="BH396" s="200">
        <f>IF(N396="sníž. přenesená",J396,0)</f>
        <v>0</v>
      </c>
      <c r="BI396" s="200">
        <f>IF(N396="nulová",J396,0)</f>
        <v>0</v>
      </c>
      <c r="BJ396" s="17" t="s">
        <v>162</v>
      </c>
      <c r="BK396" s="200">
        <f>ROUND(I396*H396,2)</f>
        <v>0</v>
      </c>
      <c r="BL396" s="17" t="s">
        <v>254</v>
      </c>
      <c r="BM396" s="199" t="s">
        <v>510</v>
      </c>
    </row>
    <row r="397" spans="1:65" s="2" customFormat="1" ht="21.75" customHeight="1">
      <c r="A397" s="34"/>
      <c r="B397" s="35"/>
      <c r="C397" s="187" t="s">
        <v>511</v>
      </c>
      <c r="D397" s="187" t="s">
        <v>157</v>
      </c>
      <c r="E397" s="188" t="s">
        <v>512</v>
      </c>
      <c r="F397" s="189" t="s">
        <v>513</v>
      </c>
      <c r="G397" s="190" t="s">
        <v>237</v>
      </c>
      <c r="H397" s="191">
        <v>364</v>
      </c>
      <c r="I397" s="192"/>
      <c r="J397" s="193">
        <f>ROUND(I397*H397,2)</f>
        <v>0</v>
      </c>
      <c r="K397" s="194"/>
      <c r="L397" s="39"/>
      <c r="M397" s="195" t="s">
        <v>1</v>
      </c>
      <c r="N397" s="196" t="s">
        <v>45</v>
      </c>
      <c r="O397" s="71"/>
      <c r="P397" s="197">
        <f>O397*H397</f>
        <v>0</v>
      </c>
      <c r="Q397" s="197">
        <v>0</v>
      </c>
      <c r="R397" s="197">
        <f>Q397*H397</f>
        <v>0</v>
      </c>
      <c r="S397" s="197">
        <v>8.0000000000000002E-3</v>
      </c>
      <c r="T397" s="198">
        <f>S397*H397</f>
        <v>2.9119999999999999</v>
      </c>
      <c r="U397" s="34"/>
      <c r="V397" s="34"/>
      <c r="W397" s="34"/>
      <c r="X397" s="34"/>
      <c r="Y397" s="34"/>
      <c r="Z397" s="34"/>
      <c r="AA397" s="34"/>
      <c r="AB397" s="34"/>
      <c r="AC397" s="34"/>
      <c r="AD397" s="34"/>
      <c r="AE397" s="34"/>
      <c r="AR397" s="199" t="s">
        <v>254</v>
      </c>
      <c r="AT397" s="199" t="s">
        <v>157</v>
      </c>
      <c r="AU397" s="199" t="s">
        <v>162</v>
      </c>
      <c r="AY397" s="17" t="s">
        <v>153</v>
      </c>
      <c r="BE397" s="200">
        <f>IF(N397="základní",J397,0)</f>
        <v>0</v>
      </c>
      <c r="BF397" s="200">
        <f>IF(N397="snížená",J397,0)</f>
        <v>0</v>
      </c>
      <c r="BG397" s="200">
        <f>IF(N397="zákl. přenesená",J397,0)</f>
        <v>0</v>
      </c>
      <c r="BH397" s="200">
        <f>IF(N397="sníž. přenesená",J397,0)</f>
        <v>0</v>
      </c>
      <c r="BI397" s="200">
        <f>IF(N397="nulová",J397,0)</f>
        <v>0</v>
      </c>
      <c r="BJ397" s="17" t="s">
        <v>162</v>
      </c>
      <c r="BK397" s="200">
        <f>ROUND(I397*H397,2)</f>
        <v>0</v>
      </c>
      <c r="BL397" s="17" t="s">
        <v>254</v>
      </c>
      <c r="BM397" s="199" t="s">
        <v>514</v>
      </c>
    </row>
    <row r="398" spans="1:65" s="13" customFormat="1">
      <c r="B398" s="201"/>
      <c r="C398" s="202"/>
      <c r="D398" s="203" t="s">
        <v>164</v>
      </c>
      <c r="E398" s="204" t="s">
        <v>1</v>
      </c>
      <c r="F398" s="205" t="s">
        <v>515</v>
      </c>
      <c r="G398" s="202"/>
      <c r="H398" s="204" t="s">
        <v>1</v>
      </c>
      <c r="I398" s="206"/>
      <c r="J398" s="202"/>
      <c r="K398" s="202"/>
      <c r="L398" s="207"/>
      <c r="M398" s="208"/>
      <c r="N398" s="209"/>
      <c r="O398" s="209"/>
      <c r="P398" s="209"/>
      <c r="Q398" s="209"/>
      <c r="R398" s="209"/>
      <c r="S398" s="209"/>
      <c r="T398" s="210"/>
      <c r="AT398" s="211" t="s">
        <v>164</v>
      </c>
      <c r="AU398" s="211" t="s">
        <v>162</v>
      </c>
      <c r="AV398" s="13" t="s">
        <v>87</v>
      </c>
      <c r="AW398" s="13" t="s">
        <v>34</v>
      </c>
      <c r="AX398" s="13" t="s">
        <v>79</v>
      </c>
      <c r="AY398" s="211" t="s">
        <v>153</v>
      </c>
    </row>
    <row r="399" spans="1:65" s="14" customFormat="1">
      <c r="B399" s="212"/>
      <c r="C399" s="213"/>
      <c r="D399" s="203" t="s">
        <v>164</v>
      </c>
      <c r="E399" s="214" t="s">
        <v>1</v>
      </c>
      <c r="F399" s="215" t="s">
        <v>516</v>
      </c>
      <c r="G399" s="213"/>
      <c r="H399" s="216">
        <v>364</v>
      </c>
      <c r="I399" s="217"/>
      <c r="J399" s="213"/>
      <c r="K399" s="213"/>
      <c r="L399" s="218"/>
      <c r="M399" s="219"/>
      <c r="N399" s="220"/>
      <c r="O399" s="220"/>
      <c r="P399" s="220"/>
      <c r="Q399" s="220"/>
      <c r="R399" s="220"/>
      <c r="S399" s="220"/>
      <c r="T399" s="221"/>
      <c r="AT399" s="222" t="s">
        <v>164</v>
      </c>
      <c r="AU399" s="222" t="s">
        <v>162</v>
      </c>
      <c r="AV399" s="14" t="s">
        <v>162</v>
      </c>
      <c r="AW399" s="14" t="s">
        <v>34</v>
      </c>
      <c r="AX399" s="14" t="s">
        <v>79</v>
      </c>
      <c r="AY399" s="222" t="s">
        <v>153</v>
      </c>
    </row>
    <row r="400" spans="1:65" s="15" customFormat="1">
      <c r="B400" s="223"/>
      <c r="C400" s="224"/>
      <c r="D400" s="203" t="s">
        <v>164</v>
      </c>
      <c r="E400" s="225" t="s">
        <v>1</v>
      </c>
      <c r="F400" s="226" t="s">
        <v>167</v>
      </c>
      <c r="G400" s="224"/>
      <c r="H400" s="227">
        <v>364</v>
      </c>
      <c r="I400" s="228"/>
      <c r="J400" s="224"/>
      <c r="K400" s="224"/>
      <c r="L400" s="229"/>
      <c r="M400" s="230"/>
      <c r="N400" s="231"/>
      <c r="O400" s="231"/>
      <c r="P400" s="231"/>
      <c r="Q400" s="231"/>
      <c r="R400" s="231"/>
      <c r="S400" s="231"/>
      <c r="T400" s="232"/>
      <c r="AT400" s="233" t="s">
        <v>164</v>
      </c>
      <c r="AU400" s="233" t="s">
        <v>162</v>
      </c>
      <c r="AV400" s="15" t="s">
        <v>161</v>
      </c>
      <c r="AW400" s="15" t="s">
        <v>34</v>
      </c>
      <c r="AX400" s="15" t="s">
        <v>87</v>
      </c>
      <c r="AY400" s="233" t="s">
        <v>153</v>
      </c>
    </row>
    <row r="401" spans="1:65" s="2" customFormat="1" ht="21.75" customHeight="1">
      <c r="A401" s="34"/>
      <c r="B401" s="35"/>
      <c r="C401" s="187" t="s">
        <v>517</v>
      </c>
      <c r="D401" s="187" t="s">
        <v>157</v>
      </c>
      <c r="E401" s="188" t="s">
        <v>518</v>
      </c>
      <c r="F401" s="189" t="s">
        <v>519</v>
      </c>
      <c r="G401" s="190" t="s">
        <v>237</v>
      </c>
      <c r="H401" s="191">
        <v>364</v>
      </c>
      <c r="I401" s="192"/>
      <c r="J401" s="193">
        <f>ROUND(I401*H401,2)</f>
        <v>0</v>
      </c>
      <c r="K401" s="194"/>
      <c r="L401" s="39"/>
      <c r="M401" s="195" t="s">
        <v>1</v>
      </c>
      <c r="N401" s="196" t="s">
        <v>45</v>
      </c>
      <c r="O401" s="71"/>
      <c r="P401" s="197">
        <f>O401*H401</f>
        <v>0</v>
      </c>
      <c r="Q401" s="197">
        <v>0</v>
      </c>
      <c r="R401" s="197">
        <f>Q401*H401</f>
        <v>0</v>
      </c>
      <c r="S401" s="197">
        <v>0</v>
      </c>
      <c r="T401" s="198">
        <f>S401*H401</f>
        <v>0</v>
      </c>
      <c r="U401" s="34"/>
      <c r="V401" s="34"/>
      <c r="W401" s="34"/>
      <c r="X401" s="34"/>
      <c r="Y401" s="34"/>
      <c r="Z401" s="34"/>
      <c r="AA401" s="34"/>
      <c r="AB401" s="34"/>
      <c r="AC401" s="34"/>
      <c r="AD401" s="34"/>
      <c r="AE401" s="34"/>
      <c r="AR401" s="199" t="s">
        <v>254</v>
      </c>
      <c r="AT401" s="199" t="s">
        <v>157</v>
      </c>
      <c r="AU401" s="199" t="s">
        <v>162</v>
      </c>
      <c r="AY401" s="17" t="s">
        <v>153</v>
      </c>
      <c r="BE401" s="200">
        <f>IF(N401="základní",J401,0)</f>
        <v>0</v>
      </c>
      <c r="BF401" s="200">
        <f>IF(N401="snížená",J401,0)</f>
        <v>0</v>
      </c>
      <c r="BG401" s="200">
        <f>IF(N401="zákl. přenesená",J401,0)</f>
        <v>0</v>
      </c>
      <c r="BH401" s="200">
        <f>IF(N401="sníž. přenesená",J401,0)</f>
        <v>0</v>
      </c>
      <c r="BI401" s="200">
        <f>IF(N401="nulová",J401,0)</f>
        <v>0</v>
      </c>
      <c r="BJ401" s="17" t="s">
        <v>162</v>
      </c>
      <c r="BK401" s="200">
        <f>ROUND(I401*H401,2)</f>
        <v>0</v>
      </c>
      <c r="BL401" s="17" t="s">
        <v>254</v>
      </c>
      <c r="BM401" s="199" t="s">
        <v>520</v>
      </c>
    </row>
    <row r="402" spans="1:65" s="13" customFormat="1">
      <c r="B402" s="201"/>
      <c r="C402" s="202"/>
      <c r="D402" s="203" t="s">
        <v>164</v>
      </c>
      <c r="E402" s="204" t="s">
        <v>1</v>
      </c>
      <c r="F402" s="205" t="s">
        <v>521</v>
      </c>
      <c r="G402" s="202"/>
      <c r="H402" s="204" t="s">
        <v>1</v>
      </c>
      <c r="I402" s="206"/>
      <c r="J402" s="202"/>
      <c r="K402" s="202"/>
      <c r="L402" s="207"/>
      <c r="M402" s="208"/>
      <c r="N402" s="209"/>
      <c r="O402" s="209"/>
      <c r="P402" s="209"/>
      <c r="Q402" s="209"/>
      <c r="R402" s="209"/>
      <c r="S402" s="209"/>
      <c r="T402" s="210"/>
      <c r="AT402" s="211" t="s">
        <v>164</v>
      </c>
      <c r="AU402" s="211" t="s">
        <v>162</v>
      </c>
      <c r="AV402" s="13" t="s">
        <v>87</v>
      </c>
      <c r="AW402" s="13" t="s">
        <v>34</v>
      </c>
      <c r="AX402" s="13" t="s">
        <v>79</v>
      </c>
      <c r="AY402" s="211" t="s">
        <v>153</v>
      </c>
    </row>
    <row r="403" spans="1:65" s="14" customFormat="1">
      <c r="B403" s="212"/>
      <c r="C403" s="213"/>
      <c r="D403" s="203" t="s">
        <v>164</v>
      </c>
      <c r="E403" s="214" t="s">
        <v>1</v>
      </c>
      <c r="F403" s="215" t="s">
        <v>516</v>
      </c>
      <c r="G403" s="213"/>
      <c r="H403" s="216">
        <v>364</v>
      </c>
      <c r="I403" s="217"/>
      <c r="J403" s="213"/>
      <c r="K403" s="213"/>
      <c r="L403" s="218"/>
      <c r="M403" s="219"/>
      <c r="N403" s="220"/>
      <c r="O403" s="220"/>
      <c r="P403" s="220"/>
      <c r="Q403" s="220"/>
      <c r="R403" s="220"/>
      <c r="S403" s="220"/>
      <c r="T403" s="221"/>
      <c r="AT403" s="222" t="s">
        <v>164</v>
      </c>
      <c r="AU403" s="222" t="s">
        <v>162</v>
      </c>
      <c r="AV403" s="14" t="s">
        <v>162</v>
      </c>
      <c r="AW403" s="14" t="s">
        <v>34</v>
      </c>
      <c r="AX403" s="14" t="s">
        <v>79</v>
      </c>
      <c r="AY403" s="222" t="s">
        <v>153</v>
      </c>
    </row>
    <row r="404" spans="1:65" s="15" customFormat="1">
      <c r="B404" s="223"/>
      <c r="C404" s="224"/>
      <c r="D404" s="203" t="s">
        <v>164</v>
      </c>
      <c r="E404" s="225" t="s">
        <v>1</v>
      </c>
      <c r="F404" s="226" t="s">
        <v>167</v>
      </c>
      <c r="G404" s="224"/>
      <c r="H404" s="227">
        <v>364</v>
      </c>
      <c r="I404" s="228"/>
      <c r="J404" s="224"/>
      <c r="K404" s="224"/>
      <c r="L404" s="229"/>
      <c r="M404" s="230"/>
      <c r="N404" s="231"/>
      <c r="O404" s="231"/>
      <c r="P404" s="231"/>
      <c r="Q404" s="231"/>
      <c r="R404" s="231"/>
      <c r="S404" s="231"/>
      <c r="T404" s="232"/>
      <c r="AT404" s="233" t="s">
        <v>164</v>
      </c>
      <c r="AU404" s="233" t="s">
        <v>162</v>
      </c>
      <c r="AV404" s="15" t="s">
        <v>161</v>
      </c>
      <c r="AW404" s="15" t="s">
        <v>34</v>
      </c>
      <c r="AX404" s="15" t="s">
        <v>87</v>
      </c>
      <c r="AY404" s="233" t="s">
        <v>153</v>
      </c>
    </row>
    <row r="405" spans="1:65" s="2" customFormat="1" ht="21.75" customHeight="1">
      <c r="A405" s="34"/>
      <c r="B405" s="35"/>
      <c r="C405" s="234" t="s">
        <v>522</v>
      </c>
      <c r="D405" s="234" t="s">
        <v>180</v>
      </c>
      <c r="E405" s="235" t="s">
        <v>523</v>
      </c>
      <c r="F405" s="236" t="s">
        <v>524</v>
      </c>
      <c r="G405" s="237" t="s">
        <v>170</v>
      </c>
      <c r="H405" s="238">
        <v>3.6040000000000001</v>
      </c>
      <c r="I405" s="239"/>
      <c r="J405" s="240">
        <f>ROUND(I405*H405,2)</f>
        <v>0</v>
      </c>
      <c r="K405" s="241"/>
      <c r="L405" s="242"/>
      <c r="M405" s="243" t="s">
        <v>1</v>
      </c>
      <c r="N405" s="244" t="s">
        <v>45</v>
      </c>
      <c r="O405" s="71"/>
      <c r="P405" s="197">
        <f>O405*H405</f>
        <v>0</v>
      </c>
      <c r="Q405" s="197">
        <v>0.55000000000000004</v>
      </c>
      <c r="R405" s="197">
        <f>Q405*H405</f>
        <v>1.9822000000000002</v>
      </c>
      <c r="S405" s="197">
        <v>0</v>
      </c>
      <c r="T405" s="198">
        <f>S405*H405</f>
        <v>0</v>
      </c>
      <c r="U405" s="34"/>
      <c r="V405" s="34"/>
      <c r="W405" s="34"/>
      <c r="X405" s="34"/>
      <c r="Y405" s="34"/>
      <c r="Z405" s="34"/>
      <c r="AA405" s="34"/>
      <c r="AB405" s="34"/>
      <c r="AC405" s="34"/>
      <c r="AD405" s="34"/>
      <c r="AE405" s="34"/>
      <c r="AR405" s="199" t="s">
        <v>344</v>
      </c>
      <c r="AT405" s="199" t="s">
        <v>180</v>
      </c>
      <c r="AU405" s="199" t="s">
        <v>162</v>
      </c>
      <c r="AY405" s="17" t="s">
        <v>153</v>
      </c>
      <c r="BE405" s="200">
        <f>IF(N405="základní",J405,0)</f>
        <v>0</v>
      </c>
      <c r="BF405" s="200">
        <f>IF(N405="snížená",J405,0)</f>
        <v>0</v>
      </c>
      <c r="BG405" s="200">
        <f>IF(N405="zákl. přenesená",J405,0)</f>
        <v>0</v>
      </c>
      <c r="BH405" s="200">
        <f>IF(N405="sníž. přenesená",J405,0)</f>
        <v>0</v>
      </c>
      <c r="BI405" s="200">
        <f>IF(N405="nulová",J405,0)</f>
        <v>0</v>
      </c>
      <c r="BJ405" s="17" t="s">
        <v>162</v>
      </c>
      <c r="BK405" s="200">
        <f>ROUND(I405*H405,2)</f>
        <v>0</v>
      </c>
      <c r="BL405" s="17" t="s">
        <v>254</v>
      </c>
      <c r="BM405" s="199" t="s">
        <v>525</v>
      </c>
    </row>
    <row r="406" spans="1:65" s="13" customFormat="1">
      <c r="B406" s="201"/>
      <c r="C406" s="202"/>
      <c r="D406" s="203" t="s">
        <v>164</v>
      </c>
      <c r="E406" s="204" t="s">
        <v>1</v>
      </c>
      <c r="F406" s="205" t="s">
        <v>526</v>
      </c>
      <c r="G406" s="202"/>
      <c r="H406" s="204" t="s">
        <v>1</v>
      </c>
      <c r="I406" s="206"/>
      <c r="J406" s="202"/>
      <c r="K406" s="202"/>
      <c r="L406" s="207"/>
      <c r="M406" s="208"/>
      <c r="N406" s="209"/>
      <c r="O406" s="209"/>
      <c r="P406" s="209"/>
      <c r="Q406" s="209"/>
      <c r="R406" s="209"/>
      <c r="S406" s="209"/>
      <c r="T406" s="210"/>
      <c r="AT406" s="211" t="s">
        <v>164</v>
      </c>
      <c r="AU406" s="211" t="s">
        <v>162</v>
      </c>
      <c r="AV406" s="13" t="s">
        <v>87</v>
      </c>
      <c r="AW406" s="13" t="s">
        <v>34</v>
      </c>
      <c r="AX406" s="13" t="s">
        <v>79</v>
      </c>
      <c r="AY406" s="211" t="s">
        <v>153</v>
      </c>
    </row>
    <row r="407" spans="1:65" s="14" customFormat="1">
      <c r="B407" s="212"/>
      <c r="C407" s="213"/>
      <c r="D407" s="203" t="s">
        <v>164</v>
      </c>
      <c r="E407" s="214" t="s">
        <v>1</v>
      </c>
      <c r="F407" s="215" t="s">
        <v>527</v>
      </c>
      <c r="G407" s="213"/>
      <c r="H407" s="216">
        <v>3.6040000000000001</v>
      </c>
      <c r="I407" s="217"/>
      <c r="J407" s="213"/>
      <c r="K407" s="213"/>
      <c r="L407" s="218"/>
      <c r="M407" s="219"/>
      <c r="N407" s="220"/>
      <c r="O407" s="220"/>
      <c r="P407" s="220"/>
      <c r="Q407" s="220"/>
      <c r="R407" s="220"/>
      <c r="S407" s="220"/>
      <c r="T407" s="221"/>
      <c r="AT407" s="222" t="s">
        <v>164</v>
      </c>
      <c r="AU407" s="222" t="s">
        <v>162</v>
      </c>
      <c r="AV407" s="14" t="s">
        <v>162</v>
      </c>
      <c r="AW407" s="14" t="s">
        <v>34</v>
      </c>
      <c r="AX407" s="14" t="s">
        <v>79</v>
      </c>
      <c r="AY407" s="222" t="s">
        <v>153</v>
      </c>
    </row>
    <row r="408" spans="1:65" s="15" customFormat="1">
      <c r="B408" s="223"/>
      <c r="C408" s="224"/>
      <c r="D408" s="203" t="s">
        <v>164</v>
      </c>
      <c r="E408" s="225" t="s">
        <v>1</v>
      </c>
      <c r="F408" s="226" t="s">
        <v>167</v>
      </c>
      <c r="G408" s="224"/>
      <c r="H408" s="227">
        <v>3.6040000000000001</v>
      </c>
      <c r="I408" s="228"/>
      <c r="J408" s="224"/>
      <c r="K408" s="224"/>
      <c r="L408" s="229"/>
      <c r="M408" s="230"/>
      <c r="N408" s="231"/>
      <c r="O408" s="231"/>
      <c r="P408" s="231"/>
      <c r="Q408" s="231"/>
      <c r="R408" s="231"/>
      <c r="S408" s="231"/>
      <c r="T408" s="232"/>
      <c r="AT408" s="233" t="s">
        <v>164</v>
      </c>
      <c r="AU408" s="233" t="s">
        <v>162</v>
      </c>
      <c r="AV408" s="15" t="s">
        <v>161</v>
      </c>
      <c r="AW408" s="15" t="s">
        <v>34</v>
      </c>
      <c r="AX408" s="15" t="s">
        <v>87</v>
      </c>
      <c r="AY408" s="233" t="s">
        <v>153</v>
      </c>
    </row>
    <row r="409" spans="1:65" s="2" customFormat="1" ht="16.5" customHeight="1">
      <c r="A409" s="34"/>
      <c r="B409" s="35"/>
      <c r="C409" s="187" t="s">
        <v>528</v>
      </c>
      <c r="D409" s="187" t="s">
        <v>157</v>
      </c>
      <c r="E409" s="188" t="s">
        <v>529</v>
      </c>
      <c r="F409" s="189" t="s">
        <v>530</v>
      </c>
      <c r="G409" s="190" t="s">
        <v>160</v>
      </c>
      <c r="H409" s="191">
        <v>3.9969999999999999</v>
      </c>
      <c r="I409" s="192"/>
      <c r="J409" s="193">
        <f>ROUND(I409*H409,2)</f>
        <v>0</v>
      </c>
      <c r="K409" s="194"/>
      <c r="L409" s="39"/>
      <c r="M409" s="195" t="s">
        <v>1</v>
      </c>
      <c r="N409" s="196" t="s">
        <v>45</v>
      </c>
      <c r="O409" s="71"/>
      <c r="P409" s="197">
        <f>O409*H409</f>
        <v>0</v>
      </c>
      <c r="Q409" s="197">
        <v>0</v>
      </c>
      <c r="R409" s="197">
        <f>Q409*H409</f>
        <v>0</v>
      </c>
      <c r="S409" s="197">
        <v>1.4E-2</v>
      </c>
      <c r="T409" s="198">
        <f>S409*H409</f>
        <v>5.5958000000000001E-2</v>
      </c>
      <c r="U409" s="34"/>
      <c r="V409" s="34"/>
      <c r="W409" s="34"/>
      <c r="X409" s="34"/>
      <c r="Y409" s="34"/>
      <c r="Z409" s="34"/>
      <c r="AA409" s="34"/>
      <c r="AB409" s="34"/>
      <c r="AC409" s="34"/>
      <c r="AD409" s="34"/>
      <c r="AE409" s="34"/>
      <c r="AR409" s="199" t="s">
        <v>254</v>
      </c>
      <c r="AT409" s="199" t="s">
        <v>157</v>
      </c>
      <c r="AU409" s="199" t="s">
        <v>162</v>
      </c>
      <c r="AY409" s="17" t="s">
        <v>153</v>
      </c>
      <c r="BE409" s="200">
        <f>IF(N409="základní",J409,0)</f>
        <v>0</v>
      </c>
      <c r="BF409" s="200">
        <f>IF(N409="snížená",J409,0)</f>
        <v>0</v>
      </c>
      <c r="BG409" s="200">
        <f>IF(N409="zákl. přenesená",J409,0)</f>
        <v>0</v>
      </c>
      <c r="BH409" s="200">
        <f>IF(N409="sníž. přenesená",J409,0)</f>
        <v>0</v>
      </c>
      <c r="BI409" s="200">
        <f>IF(N409="nulová",J409,0)</f>
        <v>0</v>
      </c>
      <c r="BJ409" s="17" t="s">
        <v>162</v>
      </c>
      <c r="BK409" s="200">
        <f>ROUND(I409*H409,2)</f>
        <v>0</v>
      </c>
      <c r="BL409" s="17" t="s">
        <v>254</v>
      </c>
      <c r="BM409" s="199" t="s">
        <v>531</v>
      </c>
    </row>
    <row r="410" spans="1:65" s="13" customFormat="1">
      <c r="B410" s="201"/>
      <c r="C410" s="202"/>
      <c r="D410" s="203" t="s">
        <v>164</v>
      </c>
      <c r="E410" s="204" t="s">
        <v>1</v>
      </c>
      <c r="F410" s="205" t="s">
        <v>532</v>
      </c>
      <c r="G410" s="202"/>
      <c r="H410" s="204" t="s">
        <v>1</v>
      </c>
      <c r="I410" s="206"/>
      <c r="J410" s="202"/>
      <c r="K410" s="202"/>
      <c r="L410" s="207"/>
      <c r="M410" s="208"/>
      <c r="N410" s="209"/>
      <c r="O410" s="209"/>
      <c r="P410" s="209"/>
      <c r="Q410" s="209"/>
      <c r="R410" s="209"/>
      <c r="S410" s="209"/>
      <c r="T410" s="210"/>
      <c r="AT410" s="211" t="s">
        <v>164</v>
      </c>
      <c r="AU410" s="211" t="s">
        <v>162</v>
      </c>
      <c r="AV410" s="13" t="s">
        <v>87</v>
      </c>
      <c r="AW410" s="13" t="s">
        <v>34</v>
      </c>
      <c r="AX410" s="13" t="s">
        <v>79</v>
      </c>
      <c r="AY410" s="211" t="s">
        <v>153</v>
      </c>
    </row>
    <row r="411" spans="1:65" s="14" customFormat="1">
      <c r="B411" s="212"/>
      <c r="C411" s="213"/>
      <c r="D411" s="203" t="s">
        <v>164</v>
      </c>
      <c r="E411" s="214" t="s">
        <v>1</v>
      </c>
      <c r="F411" s="215" t="s">
        <v>454</v>
      </c>
      <c r="G411" s="213"/>
      <c r="H411" s="216">
        <v>1.841</v>
      </c>
      <c r="I411" s="217"/>
      <c r="J411" s="213"/>
      <c r="K411" s="213"/>
      <c r="L411" s="218"/>
      <c r="M411" s="219"/>
      <c r="N411" s="220"/>
      <c r="O411" s="220"/>
      <c r="P411" s="220"/>
      <c r="Q411" s="220"/>
      <c r="R411" s="220"/>
      <c r="S411" s="220"/>
      <c r="T411" s="221"/>
      <c r="AT411" s="222" t="s">
        <v>164</v>
      </c>
      <c r="AU411" s="222" t="s">
        <v>162</v>
      </c>
      <c r="AV411" s="14" t="s">
        <v>162</v>
      </c>
      <c r="AW411" s="14" t="s">
        <v>34</v>
      </c>
      <c r="AX411" s="14" t="s">
        <v>79</v>
      </c>
      <c r="AY411" s="222" t="s">
        <v>153</v>
      </c>
    </row>
    <row r="412" spans="1:65" s="14" customFormat="1">
      <c r="B412" s="212"/>
      <c r="C412" s="213"/>
      <c r="D412" s="203" t="s">
        <v>164</v>
      </c>
      <c r="E412" s="214" t="s">
        <v>1</v>
      </c>
      <c r="F412" s="215" t="s">
        <v>455</v>
      </c>
      <c r="G412" s="213"/>
      <c r="H412" s="216">
        <v>2.1560000000000001</v>
      </c>
      <c r="I412" s="217"/>
      <c r="J412" s="213"/>
      <c r="K412" s="213"/>
      <c r="L412" s="218"/>
      <c r="M412" s="219"/>
      <c r="N412" s="220"/>
      <c r="O412" s="220"/>
      <c r="P412" s="220"/>
      <c r="Q412" s="220"/>
      <c r="R412" s="220"/>
      <c r="S412" s="220"/>
      <c r="T412" s="221"/>
      <c r="AT412" s="222" t="s">
        <v>164</v>
      </c>
      <c r="AU412" s="222" t="s">
        <v>162</v>
      </c>
      <c r="AV412" s="14" t="s">
        <v>162</v>
      </c>
      <c r="AW412" s="14" t="s">
        <v>34</v>
      </c>
      <c r="AX412" s="14" t="s">
        <v>79</v>
      </c>
      <c r="AY412" s="222" t="s">
        <v>153</v>
      </c>
    </row>
    <row r="413" spans="1:65" s="15" customFormat="1">
      <c r="B413" s="223"/>
      <c r="C413" s="224"/>
      <c r="D413" s="203" t="s">
        <v>164</v>
      </c>
      <c r="E413" s="225" t="s">
        <v>1</v>
      </c>
      <c r="F413" s="226" t="s">
        <v>167</v>
      </c>
      <c r="G413" s="224"/>
      <c r="H413" s="227">
        <v>3.9969999999999999</v>
      </c>
      <c r="I413" s="228"/>
      <c r="J413" s="224"/>
      <c r="K413" s="224"/>
      <c r="L413" s="229"/>
      <c r="M413" s="230"/>
      <c r="N413" s="231"/>
      <c r="O413" s="231"/>
      <c r="P413" s="231"/>
      <c r="Q413" s="231"/>
      <c r="R413" s="231"/>
      <c r="S413" s="231"/>
      <c r="T413" s="232"/>
      <c r="AT413" s="233" t="s">
        <v>164</v>
      </c>
      <c r="AU413" s="233" t="s">
        <v>162</v>
      </c>
      <c r="AV413" s="15" t="s">
        <v>161</v>
      </c>
      <c r="AW413" s="15" t="s">
        <v>34</v>
      </c>
      <c r="AX413" s="15" t="s">
        <v>87</v>
      </c>
      <c r="AY413" s="233" t="s">
        <v>153</v>
      </c>
    </row>
    <row r="414" spans="1:65" s="2" customFormat="1" ht="21.75" customHeight="1">
      <c r="A414" s="34"/>
      <c r="B414" s="35"/>
      <c r="C414" s="187" t="s">
        <v>533</v>
      </c>
      <c r="D414" s="187" t="s">
        <v>157</v>
      </c>
      <c r="E414" s="188" t="s">
        <v>534</v>
      </c>
      <c r="F414" s="189" t="s">
        <v>535</v>
      </c>
      <c r="G414" s="190" t="s">
        <v>170</v>
      </c>
      <c r="H414" s="191">
        <v>3.6040000000000001</v>
      </c>
      <c r="I414" s="192"/>
      <c r="J414" s="193">
        <f>ROUND(I414*H414,2)</f>
        <v>0</v>
      </c>
      <c r="K414" s="194"/>
      <c r="L414" s="39"/>
      <c r="M414" s="195" t="s">
        <v>1</v>
      </c>
      <c r="N414" s="196" t="s">
        <v>45</v>
      </c>
      <c r="O414" s="71"/>
      <c r="P414" s="197">
        <f>O414*H414</f>
        <v>0</v>
      </c>
      <c r="Q414" s="197">
        <v>2.3369999999999998E-2</v>
      </c>
      <c r="R414" s="197">
        <f>Q414*H414</f>
        <v>8.4225479999999991E-2</v>
      </c>
      <c r="S414" s="197">
        <v>0</v>
      </c>
      <c r="T414" s="198">
        <f>S414*H414</f>
        <v>0</v>
      </c>
      <c r="U414" s="34"/>
      <c r="V414" s="34"/>
      <c r="W414" s="34"/>
      <c r="X414" s="34"/>
      <c r="Y414" s="34"/>
      <c r="Z414" s="34"/>
      <c r="AA414" s="34"/>
      <c r="AB414" s="34"/>
      <c r="AC414" s="34"/>
      <c r="AD414" s="34"/>
      <c r="AE414" s="34"/>
      <c r="AR414" s="199" t="s">
        <v>254</v>
      </c>
      <c r="AT414" s="199" t="s">
        <v>157</v>
      </c>
      <c r="AU414" s="199" t="s">
        <v>162</v>
      </c>
      <c r="AY414" s="17" t="s">
        <v>153</v>
      </c>
      <c r="BE414" s="200">
        <f>IF(N414="základní",J414,0)</f>
        <v>0</v>
      </c>
      <c r="BF414" s="200">
        <f>IF(N414="snížená",J414,0)</f>
        <v>0</v>
      </c>
      <c r="BG414" s="200">
        <f>IF(N414="zákl. přenesená",J414,0)</f>
        <v>0</v>
      </c>
      <c r="BH414" s="200">
        <f>IF(N414="sníž. přenesená",J414,0)</f>
        <v>0</v>
      </c>
      <c r="BI414" s="200">
        <f>IF(N414="nulová",J414,0)</f>
        <v>0</v>
      </c>
      <c r="BJ414" s="17" t="s">
        <v>162</v>
      </c>
      <c r="BK414" s="200">
        <f>ROUND(I414*H414,2)</f>
        <v>0</v>
      </c>
      <c r="BL414" s="17" t="s">
        <v>254</v>
      </c>
      <c r="BM414" s="199" t="s">
        <v>536</v>
      </c>
    </row>
    <row r="415" spans="1:65" s="2" customFormat="1" ht="21.75" customHeight="1">
      <c r="A415" s="34"/>
      <c r="B415" s="35"/>
      <c r="C415" s="187" t="s">
        <v>537</v>
      </c>
      <c r="D415" s="187" t="s">
        <v>157</v>
      </c>
      <c r="E415" s="188" t="s">
        <v>538</v>
      </c>
      <c r="F415" s="189" t="s">
        <v>539</v>
      </c>
      <c r="G415" s="190" t="s">
        <v>160</v>
      </c>
      <c r="H415" s="191">
        <v>2.6</v>
      </c>
      <c r="I415" s="192"/>
      <c r="J415" s="193">
        <f>ROUND(I415*H415,2)</f>
        <v>0</v>
      </c>
      <c r="K415" s="194"/>
      <c r="L415" s="39"/>
      <c r="M415" s="195" t="s">
        <v>1</v>
      </c>
      <c r="N415" s="196" t="s">
        <v>45</v>
      </c>
      <c r="O415" s="71"/>
      <c r="P415" s="197">
        <f>O415*H415</f>
        <v>0</v>
      </c>
      <c r="Q415" s="197">
        <v>2.6689999999999998E-2</v>
      </c>
      <c r="R415" s="197">
        <f>Q415*H415</f>
        <v>6.9393999999999997E-2</v>
      </c>
      <c r="S415" s="197">
        <v>0</v>
      </c>
      <c r="T415" s="198">
        <f>S415*H415</f>
        <v>0</v>
      </c>
      <c r="U415" s="34"/>
      <c r="V415" s="34"/>
      <c r="W415" s="34"/>
      <c r="X415" s="34"/>
      <c r="Y415" s="34"/>
      <c r="Z415" s="34"/>
      <c r="AA415" s="34"/>
      <c r="AB415" s="34"/>
      <c r="AC415" s="34"/>
      <c r="AD415" s="34"/>
      <c r="AE415" s="34"/>
      <c r="AR415" s="199" t="s">
        <v>254</v>
      </c>
      <c r="AT415" s="199" t="s">
        <v>157</v>
      </c>
      <c r="AU415" s="199" t="s">
        <v>162</v>
      </c>
      <c r="AY415" s="17" t="s">
        <v>153</v>
      </c>
      <c r="BE415" s="200">
        <f>IF(N415="základní",J415,0)</f>
        <v>0</v>
      </c>
      <c r="BF415" s="200">
        <f>IF(N415="snížená",J415,0)</f>
        <v>0</v>
      </c>
      <c r="BG415" s="200">
        <f>IF(N415="zákl. přenesená",J415,0)</f>
        <v>0</v>
      </c>
      <c r="BH415" s="200">
        <f>IF(N415="sníž. přenesená",J415,0)</f>
        <v>0</v>
      </c>
      <c r="BI415" s="200">
        <f>IF(N415="nulová",J415,0)</f>
        <v>0</v>
      </c>
      <c r="BJ415" s="17" t="s">
        <v>162</v>
      </c>
      <c r="BK415" s="200">
        <f>ROUND(I415*H415,2)</f>
        <v>0</v>
      </c>
      <c r="BL415" s="17" t="s">
        <v>254</v>
      </c>
      <c r="BM415" s="199" t="s">
        <v>540</v>
      </c>
    </row>
    <row r="416" spans="1:65" s="13" customFormat="1">
      <c r="B416" s="201"/>
      <c r="C416" s="202"/>
      <c r="D416" s="203" t="s">
        <v>164</v>
      </c>
      <c r="E416" s="204" t="s">
        <v>1</v>
      </c>
      <c r="F416" s="205" t="s">
        <v>223</v>
      </c>
      <c r="G416" s="202"/>
      <c r="H416" s="204" t="s">
        <v>1</v>
      </c>
      <c r="I416" s="206"/>
      <c r="J416" s="202"/>
      <c r="K416" s="202"/>
      <c r="L416" s="207"/>
      <c r="M416" s="208"/>
      <c r="N416" s="209"/>
      <c r="O416" s="209"/>
      <c r="P416" s="209"/>
      <c r="Q416" s="209"/>
      <c r="R416" s="209"/>
      <c r="S416" s="209"/>
      <c r="T416" s="210"/>
      <c r="AT416" s="211" t="s">
        <v>164</v>
      </c>
      <c r="AU416" s="211" t="s">
        <v>162</v>
      </c>
      <c r="AV416" s="13" t="s">
        <v>87</v>
      </c>
      <c r="AW416" s="13" t="s">
        <v>34</v>
      </c>
      <c r="AX416" s="13" t="s">
        <v>79</v>
      </c>
      <c r="AY416" s="211" t="s">
        <v>153</v>
      </c>
    </row>
    <row r="417" spans="1:65" s="14" customFormat="1">
      <c r="B417" s="212"/>
      <c r="C417" s="213"/>
      <c r="D417" s="203" t="s">
        <v>164</v>
      </c>
      <c r="E417" s="214" t="s">
        <v>1</v>
      </c>
      <c r="F417" s="215" t="s">
        <v>224</v>
      </c>
      <c r="G417" s="213"/>
      <c r="H417" s="216">
        <v>2.6</v>
      </c>
      <c r="I417" s="217"/>
      <c r="J417" s="213"/>
      <c r="K417" s="213"/>
      <c r="L417" s="218"/>
      <c r="M417" s="219"/>
      <c r="N417" s="220"/>
      <c r="O417" s="220"/>
      <c r="P417" s="220"/>
      <c r="Q417" s="220"/>
      <c r="R417" s="220"/>
      <c r="S417" s="220"/>
      <c r="T417" s="221"/>
      <c r="AT417" s="222" t="s">
        <v>164</v>
      </c>
      <c r="AU417" s="222" t="s">
        <v>162</v>
      </c>
      <c r="AV417" s="14" t="s">
        <v>162</v>
      </c>
      <c r="AW417" s="14" t="s">
        <v>34</v>
      </c>
      <c r="AX417" s="14" t="s">
        <v>79</v>
      </c>
      <c r="AY417" s="222" t="s">
        <v>153</v>
      </c>
    </row>
    <row r="418" spans="1:65" s="15" customFormat="1">
      <c r="B418" s="223"/>
      <c r="C418" s="224"/>
      <c r="D418" s="203" t="s">
        <v>164</v>
      </c>
      <c r="E418" s="225" t="s">
        <v>1</v>
      </c>
      <c r="F418" s="226" t="s">
        <v>167</v>
      </c>
      <c r="G418" s="224"/>
      <c r="H418" s="227">
        <v>2.6</v>
      </c>
      <c r="I418" s="228"/>
      <c r="J418" s="224"/>
      <c r="K418" s="224"/>
      <c r="L418" s="229"/>
      <c r="M418" s="230"/>
      <c r="N418" s="231"/>
      <c r="O418" s="231"/>
      <c r="P418" s="231"/>
      <c r="Q418" s="231"/>
      <c r="R418" s="231"/>
      <c r="S418" s="231"/>
      <c r="T418" s="232"/>
      <c r="AT418" s="233" t="s">
        <v>164</v>
      </c>
      <c r="AU418" s="233" t="s">
        <v>162</v>
      </c>
      <c r="AV418" s="15" t="s">
        <v>161</v>
      </c>
      <c r="AW418" s="15" t="s">
        <v>34</v>
      </c>
      <c r="AX418" s="15" t="s">
        <v>87</v>
      </c>
      <c r="AY418" s="233" t="s">
        <v>153</v>
      </c>
    </row>
    <row r="419" spans="1:65" s="2" customFormat="1" ht="21.75" customHeight="1">
      <c r="A419" s="34"/>
      <c r="B419" s="35"/>
      <c r="C419" s="187" t="s">
        <v>541</v>
      </c>
      <c r="D419" s="187" t="s">
        <v>157</v>
      </c>
      <c r="E419" s="188" t="s">
        <v>542</v>
      </c>
      <c r="F419" s="189" t="s">
        <v>543</v>
      </c>
      <c r="G419" s="190" t="s">
        <v>160</v>
      </c>
      <c r="H419" s="191">
        <v>524.25800000000004</v>
      </c>
      <c r="I419" s="192"/>
      <c r="J419" s="193">
        <f>ROUND(I419*H419,2)</f>
        <v>0</v>
      </c>
      <c r="K419" s="194"/>
      <c r="L419" s="39"/>
      <c r="M419" s="195" t="s">
        <v>1</v>
      </c>
      <c r="N419" s="196" t="s">
        <v>45</v>
      </c>
      <c r="O419" s="71"/>
      <c r="P419" s="197">
        <f>O419*H419</f>
        <v>0</v>
      </c>
      <c r="Q419" s="197">
        <v>7.8399999999999997E-3</v>
      </c>
      <c r="R419" s="197">
        <f>Q419*H419</f>
        <v>4.1101827200000001</v>
      </c>
      <c r="S419" s="197">
        <v>0</v>
      </c>
      <c r="T419" s="198">
        <f>S419*H419</f>
        <v>0</v>
      </c>
      <c r="U419" s="34"/>
      <c r="V419" s="34"/>
      <c r="W419" s="34"/>
      <c r="X419" s="34"/>
      <c r="Y419" s="34"/>
      <c r="Z419" s="34"/>
      <c r="AA419" s="34"/>
      <c r="AB419" s="34"/>
      <c r="AC419" s="34"/>
      <c r="AD419" s="34"/>
      <c r="AE419" s="34"/>
      <c r="AR419" s="199" t="s">
        <v>254</v>
      </c>
      <c r="AT419" s="199" t="s">
        <v>157</v>
      </c>
      <c r="AU419" s="199" t="s">
        <v>162</v>
      </c>
      <c r="AY419" s="17" t="s">
        <v>153</v>
      </c>
      <c r="BE419" s="200">
        <f>IF(N419="základní",J419,0)</f>
        <v>0</v>
      </c>
      <c r="BF419" s="200">
        <f>IF(N419="snížená",J419,0)</f>
        <v>0</v>
      </c>
      <c r="BG419" s="200">
        <f>IF(N419="zákl. přenesená",J419,0)</f>
        <v>0</v>
      </c>
      <c r="BH419" s="200">
        <f>IF(N419="sníž. přenesená",J419,0)</f>
        <v>0</v>
      </c>
      <c r="BI419" s="200">
        <f>IF(N419="nulová",J419,0)</f>
        <v>0</v>
      </c>
      <c r="BJ419" s="17" t="s">
        <v>162</v>
      </c>
      <c r="BK419" s="200">
        <f>ROUND(I419*H419,2)</f>
        <v>0</v>
      </c>
      <c r="BL419" s="17" t="s">
        <v>254</v>
      </c>
      <c r="BM419" s="199" t="s">
        <v>544</v>
      </c>
    </row>
    <row r="420" spans="1:65" s="13" customFormat="1">
      <c r="B420" s="201"/>
      <c r="C420" s="202"/>
      <c r="D420" s="203" t="s">
        <v>164</v>
      </c>
      <c r="E420" s="204" t="s">
        <v>1</v>
      </c>
      <c r="F420" s="205" t="s">
        <v>545</v>
      </c>
      <c r="G420" s="202"/>
      <c r="H420" s="204" t="s">
        <v>1</v>
      </c>
      <c r="I420" s="206"/>
      <c r="J420" s="202"/>
      <c r="K420" s="202"/>
      <c r="L420" s="207"/>
      <c r="M420" s="208"/>
      <c r="N420" s="209"/>
      <c r="O420" s="209"/>
      <c r="P420" s="209"/>
      <c r="Q420" s="209"/>
      <c r="R420" s="209"/>
      <c r="S420" s="209"/>
      <c r="T420" s="210"/>
      <c r="AT420" s="211" t="s">
        <v>164</v>
      </c>
      <c r="AU420" s="211" t="s">
        <v>162</v>
      </c>
      <c r="AV420" s="13" t="s">
        <v>87</v>
      </c>
      <c r="AW420" s="13" t="s">
        <v>34</v>
      </c>
      <c r="AX420" s="13" t="s">
        <v>79</v>
      </c>
      <c r="AY420" s="211" t="s">
        <v>153</v>
      </c>
    </row>
    <row r="421" spans="1:65" s="14" customFormat="1">
      <c r="B421" s="212"/>
      <c r="C421" s="213"/>
      <c r="D421" s="203" t="s">
        <v>164</v>
      </c>
      <c r="E421" s="214" t="s">
        <v>1</v>
      </c>
      <c r="F421" s="215" t="s">
        <v>546</v>
      </c>
      <c r="G421" s="213"/>
      <c r="H421" s="216">
        <v>210.28899999999999</v>
      </c>
      <c r="I421" s="217"/>
      <c r="J421" s="213"/>
      <c r="K421" s="213"/>
      <c r="L421" s="218"/>
      <c r="M421" s="219"/>
      <c r="N421" s="220"/>
      <c r="O421" s="220"/>
      <c r="P421" s="220"/>
      <c r="Q421" s="220"/>
      <c r="R421" s="220"/>
      <c r="S421" s="220"/>
      <c r="T421" s="221"/>
      <c r="AT421" s="222" t="s">
        <v>164</v>
      </c>
      <c r="AU421" s="222" t="s">
        <v>162</v>
      </c>
      <c r="AV421" s="14" t="s">
        <v>162</v>
      </c>
      <c r="AW421" s="14" t="s">
        <v>34</v>
      </c>
      <c r="AX421" s="14" t="s">
        <v>79</v>
      </c>
      <c r="AY421" s="222" t="s">
        <v>153</v>
      </c>
    </row>
    <row r="422" spans="1:65" s="14" customFormat="1">
      <c r="B422" s="212"/>
      <c r="C422" s="213"/>
      <c r="D422" s="203" t="s">
        <v>164</v>
      </c>
      <c r="E422" s="214" t="s">
        <v>1</v>
      </c>
      <c r="F422" s="215" t="s">
        <v>547</v>
      </c>
      <c r="G422" s="213"/>
      <c r="H422" s="216">
        <v>313.96899999999999</v>
      </c>
      <c r="I422" s="217"/>
      <c r="J422" s="213"/>
      <c r="K422" s="213"/>
      <c r="L422" s="218"/>
      <c r="M422" s="219"/>
      <c r="N422" s="220"/>
      <c r="O422" s="220"/>
      <c r="P422" s="220"/>
      <c r="Q422" s="220"/>
      <c r="R422" s="220"/>
      <c r="S422" s="220"/>
      <c r="T422" s="221"/>
      <c r="AT422" s="222" t="s">
        <v>164</v>
      </c>
      <c r="AU422" s="222" t="s">
        <v>162</v>
      </c>
      <c r="AV422" s="14" t="s">
        <v>162</v>
      </c>
      <c r="AW422" s="14" t="s">
        <v>34</v>
      </c>
      <c r="AX422" s="14" t="s">
        <v>79</v>
      </c>
      <c r="AY422" s="222" t="s">
        <v>153</v>
      </c>
    </row>
    <row r="423" spans="1:65" s="15" customFormat="1">
      <c r="B423" s="223"/>
      <c r="C423" s="224"/>
      <c r="D423" s="203" t="s">
        <v>164</v>
      </c>
      <c r="E423" s="225" t="s">
        <v>1</v>
      </c>
      <c r="F423" s="226" t="s">
        <v>167</v>
      </c>
      <c r="G423" s="224"/>
      <c r="H423" s="227">
        <v>524.25800000000004</v>
      </c>
      <c r="I423" s="228"/>
      <c r="J423" s="224"/>
      <c r="K423" s="224"/>
      <c r="L423" s="229"/>
      <c r="M423" s="230"/>
      <c r="N423" s="231"/>
      <c r="O423" s="231"/>
      <c r="P423" s="231"/>
      <c r="Q423" s="231"/>
      <c r="R423" s="231"/>
      <c r="S423" s="231"/>
      <c r="T423" s="232"/>
      <c r="AT423" s="233" t="s">
        <v>164</v>
      </c>
      <c r="AU423" s="233" t="s">
        <v>162</v>
      </c>
      <c r="AV423" s="15" t="s">
        <v>161</v>
      </c>
      <c r="AW423" s="15" t="s">
        <v>34</v>
      </c>
      <c r="AX423" s="15" t="s">
        <v>87</v>
      </c>
      <c r="AY423" s="233" t="s">
        <v>153</v>
      </c>
    </row>
    <row r="424" spans="1:65" s="2" customFormat="1" ht="16.5" customHeight="1">
      <c r="A424" s="34"/>
      <c r="B424" s="35"/>
      <c r="C424" s="187" t="s">
        <v>548</v>
      </c>
      <c r="D424" s="187" t="s">
        <v>157</v>
      </c>
      <c r="E424" s="188" t="s">
        <v>549</v>
      </c>
      <c r="F424" s="189" t="s">
        <v>550</v>
      </c>
      <c r="G424" s="190" t="s">
        <v>237</v>
      </c>
      <c r="H424" s="191">
        <v>627.73</v>
      </c>
      <c r="I424" s="192"/>
      <c r="J424" s="193">
        <f>ROUND(I424*H424,2)</f>
        <v>0</v>
      </c>
      <c r="K424" s="194"/>
      <c r="L424" s="39"/>
      <c r="M424" s="195" t="s">
        <v>1</v>
      </c>
      <c r="N424" s="196" t="s">
        <v>45</v>
      </c>
      <c r="O424" s="71"/>
      <c r="P424" s="197">
        <f>O424*H424</f>
        <v>0</v>
      </c>
      <c r="Q424" s="197">
        <v>1.0000000000000001E-5</v>
      </c>
      <c r="R424" s="197">
        <f>Q424*H424</f>
        <v>6.2773000000000004E-3</v>
      </c>
      <c r="S424" s="197">
        <v>0</v>
      </c>
      <c r="T424" s="198">
        <f>S424*H424</f>
        <v>0</v>
      </c>
      <c r="U424" s="34"/>
      <c r="V424" s="34"/>
      <c r="W424" s="34"/>
      <c r="X424" s="34"/>
      <c r="Y424" s="34"/>
      <c r="Z424" s="34"/>
      <c r="AA424" s="34"/>
      <c r="AB424" s="34"/>
      <c r="AC424" s="34"/>
      <c r="AD424" s="34"/>
      <c r="AE424" s="34"/>
      <c r="AR424" s="199" t="s">
        <v>254</v>
      </c>
      <c r="AT424" s="199" t="s">
        <v>157</v>
      </c>
      <c r="AU424" s="199" t="s">
        <v>162</v>
      </c>
      <c r="AY424" s="17" t="s">
        <v>153</v>
      </c>
      <c r="BE424" s="200">
        <f>IF(N424="základní",J424,0)</f>
        <v>0</v>
      </c>
      <c r="BF424" s="200">
        <f>IF(N424="snížená",J424,0)</f>
        <v>0</v>
      </c>
      <c r="BG424" s="200">
        <f>IF(N424="zákl. přenesená",J424,0)</f>
        <v>0</v>
      </c>
      <c r="BH424" s="200">
        <f>IF(N424="sníž. přenesená",J424,0)</f>
        <v>0</v>
      </c>
      <c r="BI424" s="200">
        <f>IF(N424="nulová",J424,0)</f>
        <v>0</v>
      </c>
      <c r="BJ424" s="17" t="s">
        <v>162</v>
      </c>
      <c r="BK424" s="200">
        <f>ROUND(I424*H424,2)</f>
        <v>0</v>
      </c>
      <c r="BL424" s="17" t="s">
        <v>254</v>
      </c>
      <c r="BM424" s="199" t="s">
        <v>551</v>
      </c>
    </row>
    <row r="425" spans="1:65" s="13" customFormat="1">
      <c r="B425" s="201"/>
      <c r="C425" s="202"/>
      <c r="D425" s="203" t="s">
        <v>164</v>
      </c>
      <c r="E425" s="204" t="s">
        <v>1</v>
      </c>
      <c r="F425" s="205" t="s">
        <v>552</v>
      </c>
      <c r="G425" s="202"/>
      <c r="H425" s="204" t="s">
        <v>1</v>
      </c>
      <c r="I425" s="206"/>
      <c r="J425" s="202"/>
      <c r="K425" s="202"/>
      <c r="L425" s="207"/>
      <c r="M425" s="208"/>
      <c r="N425" s="209"/>
      <c r="O425" s="209"/>
      <c r="P425" s="209"/>
      <c r="Q425" s="209"/>
      <c r="R425" s="209"/>
      <c r="S425" s="209"/>
      <c r="T425" s="210"/>
      <c r="AT425" s="211" t="s">
        <v>164</v>
      </c>
      <c r="AU425" s="211" t="s">
        <v>162</v>
      </c>
      <c r="AV425" s="13" t="s">
        <v>87</v>
      </c>
      <c r="AW425" s="13" t="s">
        <v>34</v>
      </c>
      <c r="AX425" s="13" t="s">
        <v>79</v>
      </c>
      <c r="AY425" s="211" t="s">
        <v>153</v>
      </c>
    </row>
    <row r="426" spans="1:65" s="14" customFormat="1">
      <c r="B426" s="212"/>
      <c r="C426" s="213"/>
      <c r="D426" s="203" t="s">
        <v>164</v>
      </c>
      <c r="E426" s="214" t="s">
        <v>1</v>
      </c>
      <c r="F426" s="215" t="s">
        <v>553</v>
      </c>
      <c r="G426" s="213"/>
      <c r="H426" s="216">
        <v>276.75</v>
      </c>
      <c r="I426" s="217"/>
      <c r="J426" s="213"/>
      <c r="K426" s="213"/>
      <c r="L426" s="218"/>
      <c r="M426" s="219"/>
      <c r="N426" s="220"/>
      <c r="O426" s="220"/>
      <c r="P426" s="220"/>
      <c r="Q426" s="220"/>
      <c r="R426" s="220"/>
      <c r="S426" s="220"/>
      <c r="T426" s="221"/>
      <c r="AT426" s="222" t="s">
        <v>164</v>
      </c>
      <c r="AU426" s="222" t="s">
        <v>162</v>
      </c>
      <c r="AV426" s="14" t="s">
        <v>162</v>
      </c>
      <c r="AW426" s="14" t="s">
        <v>34</v>
      </c>
      <c r="AX426" s="14" t="s">
        <v>79</v>
      </c>
      <c r="AY426" s="222" t="s">
        <v>153</v>
      </c>
    </row>
    <row r="427" spans="1:65" s="14" customFormat="1">
      <c r="B427" s="212"/>
      <c r="C427" s="213"/>
      <c r="D427" s="203" t="s">
        <v>164</v>
      </c>
      <c r="E427" s="214" t="s">
        <v>1</v>
      </c>
      <c r="F427" s="215" t="s">
        <v>554</v>
      </c>
      <c r="G427" s="213"/>
      <c r="H427" s="216">
        <v>350.98</v>
      </c>
      <c r="I427" s="217"/>
      <c r="J427" s="213"/>
      <c r="K427" s="213"/>
      <c r="L427" s="218"/>
      <c r="M427" s="219"/>
      <c r="N427" s="220"/>
      <c r="O427" s="220"/>
      <c r="P427" s="220"/>
      <c r="Q427" s="220"/>
      <c r="R427" s="220"/>
      <c r="S427" s="220"/>
      <c r="T427" s="221"/>
      <c r="AT427" s="222" t="s">
        <v>164</v>
      </c>
      <c r="AU427" s="222" t="s">
        <v>162</v>
      </c>
      <c r="AV427" s="14" t="s">
        <v>162</v>
      </c>
      <c r="AW427" s="14" t="s">
        <v>34</v>
      </c>
      <c r="AX427" s="14" t="s">
        <v>79</v>
      </c>
      <c r="AY427" s="222" t="s">
        <v>153</v>
      </c>
    </row>
    <row r="428" spans="1:65" s="15" customFormat="1">
      <c r="B428" s="223"/>
      <c r="C428" s="224"/>
      <c r="D428" s="203" t="s">
        <v>164</v>
      </c>
      <c r="E428" s="225" t="s">
        <v>1</v>
      </c>
      <c r="F428" s="226" t="s">
        <v>167</v>
      </c>
      <c r="G428" s="224"/>
      <c r="H428" s="227">
        <v>627.73</v>
      </c>
      <c r="I428" s="228"/>
      <c r="J428" s="224"/>
      <c r="K428" s="224"/>
      <c r="L428" s="229"/>
      <c r="M428" s="230"/>
      <c r="N428" s="231"/>
      <c r="O428" s="231"/>
      <c r="P428" s="231"/>
      <c r="Q428" s="231"/>
      <c r="R428" s="231"/>
      <c r="S428" s="231"/>
      <c r="T428" s="232"/>
      <c r="AT428" s="233" t="s">
        <v>164</v>
      </c>
      <c r="AU428" s="233" t="s">
        <v>162</v>
      </c>
      <c r="AV428" s="15" t="s">
        <v>161</v>
      </c>
      <c r="AW428" s="15" t="s">
        <v>34</v>
      </c>
      <c r="AX428" s="15" t="s">
        <v>87</v>
      </c>
      <c r="AY428" s="233" t="s">
        <v>153</v>
      </c>
    </row>
    <row r="429" spans="1:65" s="2" customFormat="1" ht="21.75" customHeight="1">
      <c r="A429" s="34"/>
      <c r="B429" s="35"/>
      <c r="C429" s="234" t="s">
        <v>555</v>
      </c>
      <c r="D429" s="234" t="s">
        <v>180</v>
      </c>
      <c r="E429" s="235" t="s">
        <v>556</v>
      </c>
      <c r="F429" s="236" t="s">
        <v>557</v>
      </c>
      <c r="G429" s="237" t="s">
        <v>170</v>
      </c>
      <c r="H429" s="238">
        <v>1.6579999999999999</v>
      </c>
      <c r="I429" s="239"/>
      <c r="J429" s="240">
        <f>ROUND(I429*H429,2)</f>
        <v>0</v>
      </c>
      <c r="K429" s="241"/>
      <c r="L429" s="242"/>
      <c r="M429" s="243" t="s">
        <v>1</v>
      </c>
      <c r="N429" s="244" t="s">
        <v>45</v>
      </c>
      <c r="O429" s="71"/>
      <c r="P429" s="197">
        <f>O429*H429</f>
        <v>0</v>
      </c>
      <c r="Q429" s="197">
        <v>0.55000000000000004</v>
      </c>
      <c r="R429" s="197">
        <f>Q429*H429</f>
        <v>0.91190000000000004</v>
      </c>
      <c r="S429" s="197">
        <v>0</v>
      </c>
      <c r="T429" s="198">
        <f>S429*H429</f>
        <v>0</v>
      </c>
      <c r="U429" s="34"/>
      <c r="V429" s="34"/>
      <c r="W429" s="34"/>
      <c r="X429" s="34"/>
      <c r="Y429" s="34"/>
      <c r="Z429" s="34"/>
      <c r="AA429" s="34"/>
      <c r="AB429" s="34"/>
      <c r="AC429" s="34"/>
      <c r="AD429" s="34"/>
      <c r="AE429" s="34"/>
      <c r="AR429" s="199" t="s">
        <v>344</v>
      </c>
      <c r="AT429" s="199" t="s">
        <v>180</v>
      </c>
      <c r="AU429" s="199" t="s">
        <v>162</v>
      </c>
      <c r="AY429" s="17" t="s">
        <v>153</v>
      </c>
      <c r="BE429" s="200">
        <f>IF(N429="základní",J429,0)</f>
        <v>0</v>
      </c>
      <c r="BF429" s="200">
        <f>IF(N429="snížená",J429,0)</f>
        <v>0</v>
      </c>
      <c r="BG429" s="200">
        <f>IF(N429="zákl. přenesená",J429,0)</f>
        <v>0</v>
      </c>
      <c r="BH429" s="200">
        <f>IF(N429="sníž. přenesená",J429,0)</f>
        <v>0</v>
      </c>
      <c r="BI429" s="200">
        <f>IF(N429="nulová",J429,0)</f>
        <v>0</v>
      </c>
      <c r="BJ429" s="17" t="s">
        <v>162</v>
      </c>
      <c r="BK429" s="200">
        <f>ROUND(I429*H429,2)</f>
        <v>0</v>
      </c>
      <c r="BL429" s="17" t="s">
        <v>254</v>
      </c>
      <c r="BM429" s="199" t="s">
        <v>558</v>
      </c>
    </row>
    <row r="430" spans="1:65" s="13" customFormat="1">
      <c r="B430" s="201"/>
      <c r="C430" s="202"/>
      <c r="D430" s="203" t="s">
        <v>164</v>
      </c>
      <c r="E430" s="204" t="s">
        <v>1</v>
      </c>
      <c r="F430" s="205" t="s">
        <v>552</v>
      </c>
      <c r="G430" s="202"/>
      <c r="H430" s="204" t="s">
        <v>1</v>
      </c>
      <c r="I430" s="206"/>
      <c r="J430" s="202"/>
      <c r="K430" s="202"/>
      <c r="L430" s="207"/>
      <c r="M430" s="208"/>
      <c r="N430" s="209"/>
      <c r="O430" s="209"/>
      <c r="P430" s="209"/>
      <c r="Q430" s="209"/>
      <c r="R430" s="209"/>
      <c r="S430" s="209"/>
      <c r="T430" s="210"/>
      <c r="AT430" s="211" t="s">
        <v>164</v>
      </c>
      <c r="AU430" s="211" t="s">
        <v>162</v>
      </c>
      <c r="AV430" s="13" t="s">
        <v>87</v>
      </c>
      <c r="AW430" s="13" t="s">
        <v>34</v>
      </c>
      <c r="AX430" s="13" t="s">
        <v>79</v>
      </c>
      <c r="AY430" s="211" t="s">
        <v>153</v>
      </c>
    </row>
    <row r="431" spans="1:65" s="14" customFormat="1">
      <c r="B431" s="212"/>
      <c r="C431" s="213"/>
      <c r="D431" s="203" t="s">
        <v>164</v>
      </c>
      <c r="E431" s="214" t="s">
        <v>1</v>
      </c>
      <c r="F431" s="215" t="s">
        <v>559</v>
      </c>
      <c r="G431" s="213"/>
      <c r="H431" s="216">
        <v>0.73099999999999998</v>
      </c>
      <c r="I431" s="217"/>
      <c r="J431" s="213"/>
      <c r="K431" s="213"/>
      <c r="L431" s="218"/>
      <c r="M431" s="219"/>
      <c r="N431" s="220"/>
      <c r="O431" s="220"/>
      <c r="P431" s="220"/>
      <c r="Q431" s="220"/>
      <c r="R431" s="220"/>
      <c r="S431" s="220"/>
      <c r="T431" s="221"/>
      <c r="AT431" s="222" t="s">
        <v>164</v>
      </c>
      <c r="AU431" s="222" t="s">
        <v>162</v>
      </c>
      <c r="AV431" s="14" t="s">
        <v>162</v>
      </c>
      <c r="AW431" s="14" t="s">
        <v>34</v>
      </c>
      <c r="AX431" s="14" t="s">
        <v>79</v>
      </c>
      <c r="AY431" s="222" t="s">
        <v>153</v>
      </c>
    </row>
    <row r="432" spans="1:65" s="14" customFormat="1" ht="20.399999999999999">
      <c r="B432" s="212"/>
      <c r="C432" s="213"/>
      <c r="D432" s="203" t="s">
        <v>164</v>
      </c>
      <c r="E432" s="214" t="s">
        <v>1</v>
      </c>
      <c r="F432" s="215" t="s">
        <v>560</v>
      </c>
      <c r="G432" s="213"/>
      <c r="H432" s="216">
        <v>0.92700000000000005</v>
      </c>
      <c r="I432" s="217"/>
      <c r="J432" s="213"/>
      <c r="K432" s="213"/>
      <c r="L432" s="218"/>
      <c r="M432" s="219"/>
      <c r="N432" s="220"/>
      <c r="O432" s="220"/>
      <c r="P432" s="220"/>
      <c r="Q432" s="220"/>
      <c r="R432" s="220"/>
      <c r="S432" s="220"/>
      <c r="T432" s="221"/>
      <c r="AT432" s="222" t="s">
        <v>164</v>
      </c>
      <c r="AU432" s="222" t="s">
        <v>162</v>
      </c>
      <c r="AV432" s="14" t="s">
        <v>162</v>
      </c>
      <c r="AW432" s="14" t="s">
        <v>34</v>
      </c>
      <c r="AX432" s="14" t="s">
        <v>79</v>
      </c>
      <c r="AY432" s="222" t="s">
        <v>153</v>
      </c>
    </row>
    <row r="433" spans="1:65" s="15" customFormat="1">
      <c r="B433" s="223"/>
      <c r="C433" s="224"/>
      <c r="D433" s="203" t="s">
        <v>164</v>
      </c>
      <c r="E433" s="225" t="s">
        <v>1</v>
      </c>
      <c r="F433" s="226" t="s">
        <v>167</v>
      </c>
      <c r="G433" s="224"/>
      <c r="H433" s="227">
        <v>1.6579999999999999</v>
      </c>
      <c r="I433" s="228"/>
      <c r="J433" s="224"/>
      <c r="K433" s="224"/>
      <c r="L433" s="229"/>
      <c r="M433" s="230"/>
      <c r="N433" s="231"/>
      <c r="O433" s="231"/>
      <c r="P433" s="231"/>
      <c r="Q433" s="231"/>
      <c r="R433" s="231"/>
      <c r="S433" s="231"/>
      <c r="T433" s="232"/>
      <c r="AT433" s="233" t="s">
        <v>164</v>
      </c>
      <c r="AU433" s="233" t="s">
        <v>162</v>
      </c>
      <c r="AV433" s="15" t="s">
        <v>161</v>
      </c>
      <c r="AW433" s="15" t="s">
        <v>34</v>
      </c>
      <c r="AX433" s="15" t="s">
        <v>87</v>
      </c>
      <c r="AY433" s="233" t="s">
        <v>153</v>
      </c>
    </row>
    <row r="434" spans="1:65" s="2" customFormat="1" ht="21.75" customHeight="1">
      <c r="A434" s="34"/>
      <c r="B434" s="35"/>
      <c r="C434" s="187" t="s">
        <v>561</v>
      </c>
      <c r="D434" s="187" t="s">
        <v>157</v>
      </c>
      <c r="E434" s="188" t="s">
        <v>562</v>
      </c>
      <c r="F434" s="189" t="s">
        <v>563</v>
      </c>
      <c r="G434" s="190" t="s">
        <v>160</v>
      </c>
      <c r="H434" s="191">
        <v>262.12900000000002</v>
      </c>
      <c r="I434" s="192"/>
      <c r="J434" s="193">
        <f>ROUND(I434*H434,2)</f>
        <v>0</v>
      </c>
      <c r="K434" s="194"/>
      <c r="L434" s="39"/>
      <c r="M434" s="195" t="s">
        <v>1</v>
      </c>
      <c r="N434" s="196" t="s">
        <v>45</v>
      </c>
      <c r="O434" s="71"/>
      <c r="P434" s="197">
        <f>O434*H434</f>
        <v>0</v>
      </c>
      <c r="Q434" s="197">
        <v>0</v>
      </c>
      <c r="R434" s="197">
        <f>Q434*H434</f>
        <v>0</v>
      </c>
      <c r="S434" s="197">
        <v>1.6E-2</v>
      </c>
      <c r="T434" s="198">
        <f>S434*H434</f>
        <v>4.194064</v>
      </c>
      <c r="U434" s="34"/>
      <c r="V434" s="34"/>
      <c r="W434" s="34"/>
      <c r="X434" s="34"/>
      <c r="Y434" s="34"/>
      <c r="Z434" s="34"/>
      <c r="AA434" s="34"/>
      <c r="AB434" s="34"/>
      <c r="AC434" s="34"/>
      <c r="AD434" s="34"/>
      <c r="AE434" s="34"/>
      <c r="AR434" s="199" t="s">
        <v>254</v>
      </c>
      <c r="AT434" s="199" t="s">
        <v>157</v>
      </c>
      <c r="AU434" s="199" t="s">
        <v>162</v>
      </c>
      <c r="AY434" s="17" t="s">
        <v>153</v>
      </c>
      <c r="BE434" s="200">
        <f>IF(N434="základní",J434,0)</f>
        <v>0</v>
      </c>
      <c r="BF434" s="200">
        <f>IF(N434="snížená",J434,0)</f>
        <v>0</v>
      </c>
      <c r="BG434" s="200">
        <f>IF(N434="zákl. přenesená",J434,0)</f>
        <v>0</v>
      </c>
      <c r="BH434" s="200">
        <f>IF(N434="sníž. přenesená",J434,0)</f>
        <v>0</v>
      </c>
      <c r="BI434" s="200">
        <f>IF(N434="nulová",J434,0)</f>
        <v>0</v>
      </c>
      <c r="BJ434" s="17" t="s">
        <v>162</v>
      </c>
      <c r="BK434" s="200">
        <f>ROUND(I434*H434,2)</f>
        <v>0</v>
      </c>
      <c r="BL434" s="17" t="s">
        <v>254</v>
      </c>
      <c r="BM434" s="199" t="s">
        <v>564</v>
      </c>
    </row>
    <row r="435" spans="1:65" s="13" customFormat="1" ht="20.399999999999999">
      <c r="B435" s="201"/>
      <c r="C435" s="202"/>
      <c r="D435" s="203" t="s">
        <v>164</v>
      </c>
      <c r="E435" s="204" t="s">
        <v>1</v>
      </c>
      <c r="F435" s="205" t="s">
        <v>565</v>
      </c>
      <c r="G435" s="202"/>
      <c r="H435" s="204" t="s">
        <v>1</v>
      </c>
      <c r="I435" s="206"/>
      <c r="J435" s="202"/>
      <c r="K435" s="202"/>
      <c r="L435" s="207"/>
      <c r="M435" s="208"/>
      <c r="N435" s="209"/>
      <c r="O435" s="209"/>
      <c r="P435" s="209"/>
      <c r="Q435" s="209"/>
      <c r="R435" s="209"/>
      <c r="S435" s="209"/>
      <c r="T435" s="210"/>
      <c r="AT435" s="211" t="s">
        <v>164</v>
      </c>
      <c r="AU435" s="211" t="s">
        <v>162</v>
      </c>
      <c r="AV435" s="13" t="s">
        <v>87</v>
      </c>
      <c r="AW435" s="13" t="s">
        <v>34</v>
      </c>
      <c r="AX435" s="13" t="s">
        <v>79</v>
      </c>
      <c r="AY435" s="211" t="s">
        <v>153</v>
      </c>
    </row>
    <row r="436" spans="1:65" s="14" customFormat="1">
      <c r="B436" s="212"/>
      <c r="C436" s="213"/>
      <c r="D436" s="203" t="s">
        <v>164</v>
      </c>
      <c r="E436" s="214" t="s">
        <v>1</v>
      </c>
      <c r="F436" s="215" t="s">
        <v>401</v>
      </c>
      <c r="G436" s="213"/>
      <c r="H436" s="216">
        <v>105.145</v>
      </c>
      <c r="I436" s="217"/>
      <c r="J436" s="213"/>
      <c r="K436" s="213"/>
      <c r="L436" s="218"/>
      <c r="M436" s="219"/>
      <c r="N436" s="220"/>
      <c r="O436" s="220"/>
      <c r="P436" s="220"/>
      <c r="Q436" s="220"/>
      <c r="R436" s="220"/>
      <c r="S436" s="220"/>
      <c r="T436" s="221"/>
      <c r="AT436" s="222" t="s">
        <v>164</v>
      </c>
      <c r="AU436" s="222" t="s">
        <v>162</v>
      </c>
      <c r="AV436" s="14" t="s">
        <v>162</v>
      </c>
      <c r="AW436" s="14" t="s">
        <v>34</v>
      </c>
      <c r="AX436" s="14" t="s">
        <v>79</v>
      </c>
      <c r="AY436" s="222" t="s">
        <v>153</v>
      </c>
    </row>
    <row r="437" spans="1:65" s="14" customFormat="1">
      <c r="B437" s="212"/>
      <c r="C437" s="213"/>
      <c r="D437" s="203" t="s">
        <v>164</v>
      </c>
      <c r="E437" s="214" t="s">
        <v>1</v>
      </c>
      <c r="F437" s="215" t="s">
        <v>402</v>
      </c>
      <c r="G437" s="213"/>
      <c r="H437" s="216">
        <v>156.98400000000001</v>
      </c>
      <c r="I437" s="217"/>
      <c r="J437" s="213"/>
      <c r="K437" s="213"/>
      <c r="L437" s="218"/>
      <c r="M437" s="219"/>
      <c r="N437" s="220"/>
      <c r="O437" s="220"/>
      <c r="P437" s="220"/>
      <c r="Q437" s="220"/>
      <c r="R437" s="220"/>
      <c r="S437" s="220"/>
      <c r="T437" s="221"/>
      <c r="AT437" s="222" t="s">
        <v>164</v>
      </c>
      <c r="AU437" s="222" t="s">
        <v>162</v>
      </c>
      <c r="AV437" s="14" t="s">
        <v>162</v>
      </c>
      <c r="AW437" s="14" t="s">
        <v>34</v>
      </c>
      <c r="AX437" s="14" t="s">
        <v>79</v>
      </c>
      <c r="AY437" s="222" t="s">
        <v>153</v>
      </c>
    </row>
    <row r="438" spans="1:65" s="15" customFormat="1">
      <c r="B438" s="223"/>
      <c r="C438" s="224"/>
      <c r="D438" s="203" t="s">
        <v>164</v>
      </c>
      <c r="E438" s="225" t="s">
        <v>1</v>
      </c>
      <c r="F438" s="226" t="s">
        <v>167</v>
      </c>
      <c r="G438" s="224"/>
      <c r="H438" s="227">
        <v>262.12900000000002</v>
      </c>
      <c r="I438" s="228"/>
      <c r="J438" s="224"/>
      <c r="K438" s="224"/>
      <c r="L438" s="229"/>
      <c r="M438" s="230"/>
      <c r="N438" s="231"/>
      <c r="O438" s="231"/>
      <c r="P438" s="231"/>
      <c r="Q438" s="231"/>
      <c r="R438" s="231"/>
      <c r="S438" s="231"/>
      <c r="T438" s="232"/>
      <c r="AT438" s="233" t="s">
        <v>164</v>
      </c>
      <c r="AU438" s="233" t="s">
        <v>162</v>
      </c>
      <c r="AV438" s="15" t="s">
        <v>161</v>
      </c>
      <c r="AW438" s="15" t="s">
        <v>34</v>
      </c>
      <c r="AX438" s="15" t="s">
        <v>87</v>
      </c>
      <c r="AY438" s="233" t="s">
        <v>153</v>
      </c>
    </row>
    <row r="439" spans="1:65" s="2" customFormat="1" ht="21.75" customHeight="1">
      <c r="A439" s="34"/>
      <c r="B439" s="35"/>
      <c r="C439" s="187" t="s">
        <v>566</v>
      </c>
      <c r="D439" s="187" t="s">
        <v>157</v>
      </c>
      <c r="E439" s="188" t="s">
        <v>567</v>
      </c>
      <c r="F439" s="189" t="s">
        <v>568</v>
      </c>
      <c r="G439" s="190" t="s">
        <v>160</v>
      </c>
      <c r="H439" s="191">
        <v>7.9489999999999998</v>
      </c>
      <c r="I439" s="192"/>
      <c r="J439" s="193">
        <f>ROUND(I439*H439,2)</f>
        <v>0</v>
      </c>
      <c r="K439" s="194"/>
      <c r="L439" s="39"/>
      <c r="M439" s="195" t="s">
        <v>1</v>
      </c>
      <c r="N439" s="196" t="s">
        <v>45</v>
      </c>
      <c r="O439" s="71"/>
      <c r="P439" s="197">
        <f>O439*H439</f>
        <v>0</v>
      </c>
      <c r="Q439" s="197">
        <v>2.0000000000000001E-4</v>
      </c>
      <c r="R439" s="197">
        <f>Q439*H439</f>
        <v>1.5897999999999999E-3</v>
      </c>
      <c r="S439" s="197">
        <v>0</v>
      </c>
      <c r="T439" s="198">
        <f>S439*H439</f>
        <v>0</v>
      </c>
      <c r="U439" s="34"/>
      <c r="V439" s="34"/>
      <c r="W439" s="34"/>
      <c r="X439" s="34"/>
      <c r="Y439" s="34"/>
      <c r="Z439" s="34"/>
      <c r="AA439" s="34"/>
      <c r="AB439" s="34"/>
      <c r="AC439" s="34"/>
      <c r="AD439" s="34"/>
      <c r="AE439" s="34"/>
      <c r="AR439" s="199" t="s">
        <v>254</v>
      </c>
      <c r="AT439" s="199" t="s">
        <v>157</v>
      </c>
      <c r="AU439" s="199" t="s">
        <v>162</v>
      </c>
      <c r="AY439" s="17" t="s">
        <v>153</v>
      </c>
      <c r="BE439" s="200">
        <f>IF(N439="základní",J439,0)</f>
        <v>0</v>
      </c>
      <c r="BF439" s="200">
        <f>IF(N439="snížená",J439,0)</f>
        <v>0</v>
      </c>
      <c r="BG439" s="200">
        <f>IF(N439="zákl. přenesená",J439,0)</f>
        <v>0</v>
      </c>
      <c r="BH439" s="200">
        <f>IF(N439="sníž. přenesená",J439,0)</f>
        <v>0</v>
      </c>
      <c r="BI439" s="200">
        <f>IF(N439="nulová",J439,0)</f>
        <v>0</v>
      </c>
      <c r="BJ439" s="17" t="s">
        <v>162</v>
      </c>
      <c r="BK439" s="200">
        <f>ROUND(I439*H439,2)</f>
        <v>0</v>
      </c>
      <c r="BL439" s="17" t="s">
        <v>254</v>
      </c>
      <c r="BM439" s="199" t="s">
        <v>569</v>
      </c>
    </row>
    <row r="440" spans="1:65" s="13" customFormat="1">
      <c r="B440" s="201"/>
      <c r="C440" s="202"/>
      <c r="D440" s="203" t="s">
        <v>164</v>
      </c>
      <c r="E440" s="204" t="s">
        <v>1</v>
      </c>
      <c r="F440" s="205" t="s">
        <v>570</v>
      </c>
      <c r="G440" s="202"/>
      <c r="H440" s="204" t="s">
        <v>1</v>
      </c>
      <c r="I440" s="206"/>
      <c r="J440" s="202"/>
      <c r="K440" s="202"/>
      <c r="L440" s="207"/>
      <c r="M440" s="208"/>
      <c r="N440" s="209"/>
      <c r="O440" s="209"/>
      <c r="P440" s="209"/>
      <c r="Q440" s="209"/>
      <c r="R440" s="209"/>
      <c r="S440" s="209"/>
      <c r="T440" s="210"/>
      <c r="AT440" s="211" t="s">
        <v>164</v>
      </c>
      <c r="AU440" s="211" t="s">
        <v>162</v>
      </c>
      <c r="AV440" s="13" t="s">
        <v>87</v>
      </c>
      <c r="AW440" s="13" t="s">
        <v>34</v>
      </c>
      <c r="AX440" s="13" t="s">
        <v>79</v>
      </c>
      <c r="AY440" s="211" t="s">
        <v>153</v>
      </c>
    </row>
    <row r="441" spans="1:65" s="14" customFormat="1">
      <c r="B441" s="212"/>
      <c r="C441" s="213"/>
      <c r="D441" s="203" t="s">
        <v>164</v>
      </c>
      <c r="E441" s="214" t="s">
        <v>1</v>
      </c>
      <c r="F441" s="215" t="s">
        <v>571</v>
      </c>
      <c r="G441" s="213"/>
      <c r="H441" s="216">
        <v>1.6579999999999999</v>
      </c>
      <c r="I441" s="217"/>
      <c r="J441" s="213"/>
      <c r="K441" s="213"/>
      <c r="L441" s="218"/>
      <c r="M441" s="219"/>
      <c r="N441" s="220"/>
      <c r="O441" s="220"/>
      <c r="P441" s="220"/>
      <c r="Q441" s="220"/>
      <c r="R441" s="220"/>
      <c r="S441" s="220"/>
      <c r="T441" s="221"/>
      <c r="AT441" s="222" t="s">
        <v>164</v>
      </c>
      <c r="AU441" s="222" t="s">
        <v>162</v>
      </c>
      <c r="AV441" s="14" t="s">
        <v>162</v>
      </c>
      <c r="AW441" s="14" t="s">
        <v>34</v>
      </c>
      <c r="AX441" s="14" t="s">
        <v>79</v>
      </c>
      <c r="AY441" s="222" t="s">
        <v>153</v>
      </c>
    </row>
    <row r="442" spans="1:65" s="13" customFormat="1">
      <c r="B442" s="201"/>
      <c r="C442" s="202"/>
      <c r="D442" s="203" t="s">
        <v>164</v>
      </c>
      <c r="E442" s="204" t="s">
        <v>1</v>
      </c>
      <c r="F442" s="205" t="s">
        <v>572</v>
      </c>
      <c r="G442" s="202"/>
      <c r="H442" s="204" t="s">
        <v>1</v>
      </c>
      <c r="I442" s="206"/>
      <c r="J442" s="202"/>
      <c r="K442" s="202"/>
      <c r="L442" s="207"/>
      <c r="M442" s="208"/>
      <c r="N442" s="209"/>
      <c r="O442" s="209"/>
      <c r="P442" s="209"/>
      <c r="Q442" s="209"/>
      <c r="R442" s="209"/>
      <c r="S442" s="209"/>
      <c r="T442" s="210"/>
      <c r="AT442" s="211" t="s">
        <v>164</v>
      </c>
      <c r="AU442" s="211" t="s">
        <v>162</v>
      </c>
      <c r="AV442" s="13" t="s">
        <v>87</v>
      </c>
      <c r="AW442" s="13" t="s">
        <v>34</v>
      </c>
      <c r="AX442" s="13" t="s">
        <v>79</v>
      </c>
      <c r="AY442" s="211" t="s">
        <v>153</v>
      </c>
    </row>
    <row r="443" spans="1:65" s="14" customFormat="1">
      <c r="B443" s="212"/>
      <c r="C443" s="213"/>
      <c r="D443" s="203" t="s">
        <v>164</v>
      </c>
      <c r="E443" s="214" t="s">
        <v>1</v>
      </c>
      <c r="F443" s="215" t="s">
        <v>573</v>
      </c>
      <c r="G443" s="213"/>
      <c r="H443" s="216">
        <v>6.2910000000000004</v>
      </c>
      <c r="I443" s="217"/>
      <c r="J443" s="213"/>
      <c r="K443" s="213"/>
      <c r="L443" s="218"/>
      <c r="M443" s="219"/>
      <c r="N443" s="220"/>
      <c r="O443" s="220"/>
      <c r="P443" s="220"/>
      <c r="Q443" s="220"/>
      <c r="R443" s="220"/>
      <c r="S443" s="220"/>
      <c r="T443" s="221"/>
      <c r="AT443" s="222" t="s">
        <v>164</v>
      </c>
      <c r="AU443" s="222" t="s">
        <v>162</v>
      </c>
      <c r="AV443" s="14" t="s">
        <v>162</v>
      </c>
      <c r="AW443" s="14" t="s">
        <v>34</v>
      </c>
      <c r="AX443" s="14" t="s">
        <v>79</v>
      </c>
      <c r="AY443" s="222" t="s">
        <v>153</v>
      </c>
    </row>
    <row r="444" spans="1:65" s="15" customFormat="1">
      <c r="B444" s="223"/>
      <c r="C444" s="224"/>
      <c r="D444" s="203" t="s">
        <v>164</v>
      </c>
      <c r="E444" s="225" t="s">
        <v>1</v>
      </c>
      <c r="F444" s="226" t="s">
        <v>167</v>
      </c>
      <c r="G444" s="224"/>
      <c r="H444" s="227">
        <v>7.9489999999999998</v>
      </c>
      <c r="I444" s="228"/>
      <c r="J444" s="224"/>
      <c r="K444" s="224"/>
      <c r="L444" s="229"/>
      <c r="M444" s="230"/>
      <c r="N444" s="231"/>
      <c r="O444" s="231"/>
      <c r="P444" s="231"/>
      <c r="Q444" s="231"/>
      <c r="R444" s="231"/>
      <c r="S444" s="231"/>
      <c r="T444" s="232"/>
      <c r="AT444" s="233" t="s">
        <v>164</v>
      </c>
      <c r="AU444" s="233" t="s">
        <v>162</v>
      </c>
      <c r="AV444" s="15" t="s">
        <v>161</v>
      </c>
      <c r="AW444" s="15" t="s">
        <v>34</v>
      </c>
      <c r="AX444" s="15" t="s">
        <v>87</v>
      </c>
      <c r="AY444" s="233" t="s">
        <v>153</v>
      </c>
    </row>
    <row r="445" spans="1:65" s="2" customFormat="1" ht="21.75" customHeight="1">
      <c r="A445" s="34"/>
      <c r="B445" s="35"/>
      <c r="C445" s="187" t="s">
        <v>574</v>
      </c>
      <c r="D445" s="187" t="s">
        <v>157</v>
      </c>
      <c r="E445" s="188" t="s">
        <v>575</v>
      </c>
      <c r="F445" s="189" t="s">
        <v>576</v>
      </c>
      <c r="G445" s="190" t="s">
        <v>160</v>
      </c>
      <c r="H445" s="191">
        <v>85.483000000000004</v>
      </c>
      <c r="I445" s="192"/>
      <c r="J445" s="193">
        <f>ROUND(I445*H445,2)</f>
        <v>0</v>
      </c>
      <c r="K445" s="194"/>
      <c r="L445" s="39"/>
      <c r="M445" s="195" t="s">
        <v>1</v>
      </c>
      <c r="N445" s="196" t="s">
        <v>45</v>
      </c>
      <c r="O445" s="71"/>
      <c r="P445" s="197">
        <f>O445*H445</f>
        <v>0</v>
      </c>
      <c r="Q445" s="197">
        <v>0</v>
      </c>
      <c r="R445" s="197">
        <f>Q445*H445</f>
        <v>0</v>
      </c>
      <c r="S445" s="197">
        <v>1.4E-2</v>
      </c>
      <c r="T445" s="198">
        <f>S445*H445</f>
        <v>1.1967620000000001</v>
      </c>
      <c r="U445" s="34"/>
      <c r="V445" s="34"/>
      <c r="W445" s="34"/>
      <c r="X445" s="34"/>
      <c r="Y445" s="34"/>
      <c r="Z445" s="34"/>
      <c r="AA445" s="34"/>
      <c r="AB445" s="34"/>
      <c r="AC445" s="34"/>
      <c r="AD445" s="34"/>
      <c r="AE445" s="34"/>
      <c r="AR445" s="199" t="s">
        <v>254</v>
      </c>
      <c r="AT445" s="199" t="s">
        <v>157</v>
      </c>
      <c r="AU445" s="199" t="s">
        <v>162</v>
      </c>
      <c r="AY445" s="17" t="s">
        <v>153</v>
      </c>
      <c r="BE445" s="200">
        <f>IF(N445="základní",J445,0)</f>
        <v>0</v>
      </c>
      <c r="BF445" s="200">
        <f>IF(N445="snížená",J445,0)</f>
        <v>0</v>
      </c>
      <c r="BG445" s="200">
        <f>IF(N445="zákl. přenesená",J445,0)</f>
        <v>0</v>
      </c>
      <c r="BH445" s="200">
        <f>IF(N445="sníž. přenesená",J445,0)</f>
        <v>0</v>
      </c>
      <c r="BI445" s="200">
        <f>IF(N445="nulová",J445,0)</f>
        <v>0</v>
      </c>
      <c r="BJ445" s="17" t="s">
        <v>162</v>
      </c>
      <c r="BK445" s="200">
        <f>ROUND(I445*H445,2)</f>
        <v>0</v>
      </c>
      <c r="BL445" s="17" t="s">
        <v>254</v>
      </c>
      <c r="BM445" s="199" t="s">
        <v>577</v>
      </c>
    </row>
    <row r="446" spans="1:65" s="13" customFormat="1">
      <c r="B446" s="201"/>
      <c r="C446" s="202"/>
      <c r="D446" s="203" t="s">
        <v>164</v>
      </c>
      <c r="E446" s="204" t="s">
        <v>1</v>
      </c>
      <c r="F446" s="205" t="s">
        <v>578</v>
      </c>
      <c r="G446" s="202"/>
      <c r="H446" s="204" t="s">
        <v>1</v>
      </c>
      <c r="I446" s="206"/>
      <c r="J446" s="202"/>
      <c r="K446" s="202"/>
      <c r="L446" s="207"/>
      <c r="M446" s="208"/>
      <c r="N446" s="209"/>
      <c r="O446" s="209"/>
      <c r="P446" s="209"/>
      <c r="Q446" s="209"/>
      <c r="R446" s="209"/>
      <c r="S446" s="209"/>
      <c r="T446" s="210"/>
      <c r="AT446" s="211" t="s">
        <v>164</v>
      </c>
      <c r="AU446" s="211" t="s">
        <v>162</v>
      </c>
      <c r="AV446" s="13" t="s">
        <v>87</v>
      </c>
      <c r="AW446" s="13" t="s">
        <v>34</v>
      </c>
      <c r="AX446" s="13" t="s">
        <v>79</v>
      </c>
      <c r="AY446" s="211" t="s">
        <v>153</v>
      </c>
    </row>
    <row r="447" spans="1:65" s="13" customFormat="1">
      <c r="B447" s="201"/>
      <c r="C447" s="202"/>
      <c r="D447" s="203" t="s">
        <v>164</v>
      </c>
      <c r="E447" s="204" t="s">
        <v>1</v>
      </c>
      <c r="F447" s="205" t="s">
        <v>579</v>
      </c>
      <c r="G447" s="202"/>
      <c r="H447" s="204" t="s">
        <v>1</v>
      </c>
      <c r="I447" s="206"/>
      <c r="J447" s="202"/>
      <c r="K447" s="202"/>
      <c r="L447" s="207"/>
      <c r="M447" s="208"/>
      <c r="N447" s="209"/>
      <c r="O447" s="209"/>
      <c r="P447" s="209"/>
      <c r="Q447" s="209"/>
      <c r="R447" s="209"/>
      <c r="S447" s="209"/>
      <c r="T447" s="210"/>
      <c r="AT447" s="211" t="s">
        <v>164</v>
      </c>
      <c r="AU447" s="211" t="s">
        <v>162</v>
      </c>
      <c r="AV447" s="13" t="s">
        <v>87</v>
      </c>
      <c r="AW447" s="13" t="s">
        <v>34</v>
      </c>
      <c r="AX447" s="13" t="s">
        <v>79</v>
      </c>
      <c r="AY447" s="211" t="s">
        <v>153</v>
      </c>
    </row>
    <row r="448" spans="1:65" s="14" customFormat="1">
      <c r="B448" s="212"/>
      <c r="C448" s="213"/>
      <c r="D448" s="203" t="s">
        <v>164</v>
      </c>
      <c r="E448" s="214" t="s">
        <v>1</v>
      </c>
      <c r="F448" s="215" t="s">
        <v>580</v>
      </c>
      <c r="G448" s="213"/>
      <c r="H448" s="216">
        <v>45.923999999999999</v>
      </c>
      <c r="I448" s="217"/>
      <c r="J448" s="213"/>
      <c r="K448" s="213"/>
      <c r="L448" s="218"/>
      <c r="M448" s="219"/>
      <c r="N448" s="220"/>
      <c r="O448" s="220"/>
      <c r="P448" s="220"/>
      <c r="Q448" s="220"/>
      <c r="R448" s="220"/>
      <c r="S448" s="220"/>
      <c r="T448" s="221"/>
      <c r="AT448" s="222" t="s">
        <v>164</v>
      </c>
      <c r="AU448" s="222" t="s">
        <v>162</v>
      </c>
      <c r="AV448" s="14" t="s">
        <v>162</v>
      </c>
      <c r="AW448" s="14" t="s">
        <v>34</v>
      </c>
      <c r="AX448" s="14" t="s">
        <v>79</v>
      </c>
      <c r="AY448" s="222" t="s">
        <v>153</v>
      </c>
    </row>
    <row r="449" spans="1:65" s="14" customFormat="1">
      <c r="B449" s="212"/>
      <c r="C449" s="213"/>
      <c r="D449" s="203" t="s">
        <v>164</v>
      </c>
      <c r="E449" s="214" t="s">
        <v>1</v>
      </c>
      <c r="F449" s="215" t="s">
        <v>581</v>
      </c>
      <c r="G449" s="213"/>
      <c r="H449" s="216">
        <v>19.334</v>
      </c>
      <c r="I449" s="217"/>
      <c r="J449" s="213"/>
      <c r="K449" s="213"/>
      <c r="L449" s="218"/>
      <c r="M449" s="219"/>
      <c r="N449" s="220"/>
      <c r="O449" s="220"/>
      <c r="P449" s="220"/>
      <c r="Q449" s="220"/>
      <c r="R449" s="220"/>
      <c r="S449" s="220"/>
      <c r="T449" s="221"/>
      <c r="AT449" s="222" t="s">
        <v>164</v>
      </c>
      <c r="AU449" s="222" t="s">
        <v>162</v>
      </c>
      <c r="AV449" s="14" t="s">
        <v>162</v>
      </c>
      <c r="AW449" s="14" t="s">
        <v>34</v>
      </c>
      <c r="AX449" s="14" t="s">
        <v>79</v>
      </c>
      <c r="AY449" s="222" t="s">
        <v>153</v>
      </c>
    </row>
    <row r="450" spans="1:65" s="14" customFormat="1">
      <c r="B450" s="212"/>
      <c r="C450" s="213"/>
      <c r="D450" s="203" t="s">
        <v>164</v>
      </c>
      <c r="E450" s="214" t="s">
        <v>1</v>
      </c>
      <c r="F450" s="215" t="s">
        <v>582</v>
      </c>
      <c r="G450" s="213"/>
      <c r="H450" s="216">
        <v>20.225000000000001</v>
      </c>
      <c r="I450" s="217"/>
      <c r="J450" s="213"/>
      <c r="K450" s="213"/>
      <c r="L450" s="218"/>
      <c r="M450" s="219"/>
      <c r="N450" s="220"/>
      <c r="O450" s="220"/>
      <c r="P450" s="220"/>
      <c r="Q450" s="220"/>
      <c r="R450" s="220"/>
      <c r="S450" s="220"/>
      <c r="T450" s="221"/>
      <c r="AT450" s="222" t="s">
        <v>164</v>
      </c>
      <c r="AU450" s="222" t="s">
        <v>162</v>
      </c>
      <c r="AV450" s="14" t="s">
        <v>162</v>
      </c>
      <c r="AW450" s="14" t="s">
        <v>34</v>
      </c>
      <c r="AX450" s="14" t="s">
        <v>79</v>
      </c>
      <c r="AY450" s="222" t="s">
        <v>153</v>
      </c>
    </row>
    <row r="451" spans="1:65" s="15" customFormat="1">
      <c r="B451" s="223"/>
      <c r="C451" s="224"/>
      <c r="D451" s="203" t="s">
        <v>164</v>
      </c>
      <c r="E451" s="225" t="s">
        <v>1</v>
      </c>
      <c r="F451" s="226" t="s">
        <v>167</v>
      </c>
      <c r="G451" s="224"/>
      <c r="H451" s="227">
        <v>85.483000000000004</v>
      </c>
      <c r="I451" s="228"/>
      <c r="J451" s="224"/>
      <c r="K451" s="224"/>
      <c r="L451" s="229"/>
      <c r="M451" s="230"/>
      <c r="N451" s="231"/>
      <c r="O451" s="231"/>
      <c r="P451" s="231"/>
      <c r="Q451" s="231"/>
      <c r="R451" s="231"/>
      <c r="S451" s="231"/>
      <c r="T451" s="232"/>
      <c r="AT451" s="233" t="s">
        <v>164</v>
      </c>
      <c r="AU451" s="233" t="s">
        <v>162</v>
      </c>
      <c r="AV451" s="15" t="s">
        <v>161</v>
      </c>
      <c r="AW451" s="15" t="s">
        <v>34</v>
      </c>
      <c r="AX451" s="15" t="s">
        <v>87</v>
      </c>
      <c r="AY451" s="233" t="s">
        <v>153</v>
      </c>
    </row>
    <row r="452" spans="1:65" s="2" customFormat="1" ht="21.75" customHeight="1">
      <c r="A452" s="34"/>
      <c r="B452" s="35"/>
      <c r="C452" s="187" t="s">
        <v>583</v>
      </c>
      <c r="D452" s="187" t="s">
        <v>157</v>
      </c>
      <c r="E452" s="188" t="s">
        <v>584</v>
      </c>
      <c r="F452" s="189" t="s">
        <v>585</v>
      </c>
      <c r="G452" s="190" t="s">
        <v>176</v>
      </c>
      <c r="H452" s="191">
        <v>7.1920000000000002</v>
      </c>
      <c r="I452" s="192"/>
      <c r="J452" s="193">
        <f>ROUND(I452*H452,2)</f>
        <v>0</v>
      </c>
      <c r="K452" s="194"/>
      <c r="L452" s="39"/>
      <c r="M452" s="195" t="s">
        <v>1</v>
      </c>
      <c r="N452" s="196" t="s">
        <v>45</v>
      </c>
      <c r="O452" s="71"/>
      <c r="P452" s="197">
        <f>O452*H452</f>
        <v>0</v>
      </c>
      <c r="Q452" s="197">
        <v>0</v>
      </c>
      <c r="R452" s="197">
        <f>Q452*H452</f>
        <v>0</v>
      </c>
      <c r="S452" s="197">
        <v>0</v>
      </c>
      <c r="T452" s="198">
        <f>S452*H452</f>
        <v>0</v>
      </c>
      <c r="U452" s="34"/>
      <c r="V452" s="34"/>
      <c r="W452" s="34"/>
      <c r="X452" s="34"/>
      <c r="Y452" s="34"/>
      <c r="Z452" s="34"/>
      <c r="AA452" s="34"/>
      <c r="AB452" s="34"/>
      <c r="AC452" s="34"/>
      <c r="AD452" s="34"/>
      <c r="AE452" s="34"/>
      <c r="AR452" s="199" t="s">
        <v>254</v>
      </c>
      <c r="AT452" s="199" t="s">
        <v>157</v>
      </c>
      <c r="AU452" s="199" t="s">
        <v>162</v>
      </c>
      <c r="AY452" s="17" t="s">
        <v>153</v>
      </c>
      <c r="BE452" s="200">
        <f>IF(N452="základní",J452,0)</f>
        <v>0</v>
      </c>
      <c r="BF452" s="200">
        <f>IF(N452="snížená",J452,0)</f>
        <v>0</v>
      </c>
      <c r="BG452" s="200">
        <f>IF(N452="zákl. přenesená",J452,0)</f>
        <v>0</v>
      </c>
      <c r="BH452" s="200">
        <f>IF(N452="sníž. přenesená",J452,0)</f>
        <v>0</v>
      </c>
      <c r="BI452" s="200">
        <f>IF(N452="nulová",J452,0)</f>
        <v>0</v>
      </c>
      <c r="BJ452" s="17" t="s">
        <v>162</v>
      </c>
      <c r="BK452" s="200">
        <f>ROUND(I452*H452,2)</f>
        <v>0</v>
      </c>
      <c r="BL452" s="17" t="s">
        <v>254</v>
      </c>
      <c r="BM452" s="199" t="s">
        <v>586</v>
      </c>
    </row>
    <row r="453" spans="1:65" s="12" customFormat="1" ht="22.8" customHeight="1">
      <c r="B453" s="171"/>
      <c r="C453" s="172"/>
      <c r="D453" s="173" t="s">
        <v>78</v>
      </c>
      <c r="E453" s="185" t="s">
        <v>587</v>
      </c>
      <c r="F453" s="185" t="s">
        <v>588</v>
      </c>
      <c r="G453" s="172"/>
      <c r="H453" s="172"/>
      <c r="I453" s="175"/>
      <c r="J453" s="186">
        <f>BK453</f>
        <v>0</v>
      </c>
      <c r="K453" s="172"/>
      <c r="L453" s="177"/>
      <c r="M453" s="178"/>
      <c r="N453" s="179"/>
      <c r="O453" s="179"/>
      <c r="P453" s="180">
        <f>SUM(P454:P572)</f>
        <v>0</v>
      </c>
      <c r="Q453" s="179"/>
      <c r="R453" s="180">
        <f>SUM(R454:R572)</f>
        <v>17.1070663</v>
      </c>
      <c r="S453" s="179"/>
      <c r="T453" s="181">
        <f>SUM(T454:T572)</f>
        <v>0</v>
      </c>
      <c r="AR453" s="182" t="s">
        <v>162</v>
      </c>
      <c r="AT453" s="183" t="s">
        <v>78</v>
      </c>
      <c r="AU453" s="183" t="s">
        <v>87</v>
      </c>
      <c r="AY453" s="182" t="s">
        <v>153</v>
      </c>
      <c r="BK453" s="184">
        <f>SUM(BK454:BK572)</f>
        <v>0</v>
      </c>
    </row>
    <row r="454" spans="1:65" s="2" customFormat="1" ht="21.75" customHeight="1">
      <c r="A454" s="34"/>
      <c r="B454" s="35"/>
      <c r="C454" s="187" t="s">
        <v>589</v>
      </c>
      <c r="D454" s="187" t="s">
        <v>157</v>
      </c>
      <c r="E454" s="188" t="s">
        <v>590</v>
      </c>
      <c r="F454" s="189" t="s">
        <v>591</v>
      </c>
      <c r="G454" s="190" t="s">
        <v>160</v>
      </c>
      <c r="H454" s="191">
        <v>42.131999999999998</v>
      </c>
      <c r="I454" s="192"/>
      <c r="J454" s="193">
        <f>ROUND(I454*H454,2)</f>
        <v>0</v>
      </c>
      <c r="K454" s="194"/>
      <c r="L454" s="39"/>
      <c r="M454" s="195" t="s">
        <v>1</v>
      </c>
      <c r="N454" s="196" t="s">
        <v>45</v>
      </c>
      <c r="O454" s="71"/>
      <c r="P454" s="197">
        <f>O454*H454</f>
        <v>0</v>
      </c>
      <c r="Q454" s="197">
        <v>2.5510000000000001E-2</v>
      </c>
      <c r="R454" s="197">
        <f>Q454*H454</f>
        <v>1.07478732</v>
      </c>
      <c r="S454" s="197">
        <v>0</v>
      </c>
      <c r="T454" s="198">
        <f>S454*H454</f>
        <v>0</v>
      </c>
      <c r="U454" s="34"/>
      <c r="V454" s="34"/>
      <c r="W454" s="34"/>
      <c r="X454" s="34"/>
      <c r="Y454" s="34"/>
      <c r="Z454" s="34"/>
      <c r="AA454" s="34"/>
      <c r="AB454" s="34"/>
      <c r="AC454" s="34"/>
      <c r="AD454" s="34"/>
      <c r="AE454" s="34"/>
      <c r="AR454" s="199" t="s">
        <v>254</v>
      </c>
      <c r="AT454" s="199" t="s">
        <v>157</v>
      </c>
      <c r="AU454" s="199" t="s">
        <v>162</v>
      </c>
      <c r="AY454" s="17" t="s">
        <v>153</v>
      </c>
      <c r="BE454" s="200">
        <f>IF(N454="základní",J454,0)</f>
        <v>0</v>
      </c>
      <c r="BF454" s="200">
        <f>IF(N454="snížená",J454,0)</f>
        <v>0</v>
      </c>
      <c r="BG454" s="200">
        <f>IF(N454="zákl. přenesená",J454,0)</f>
        <v>0</v>
      </c>
      <c r="BH454" s="200">
        <f>IF(N454="sníž. přenesená",J454,0)</f>
        <v>0</v>
      </c>
      <c r="BI454" s="200">
        <f>IF(N454="nulová",J454,0)</f>
        <v>0</v>
      </c>
      <c r="BJ454" s="17" t="s">
        <v>162</v>
      </c>
      <c r="BK454" s="200">
        <f>ROUND(I454*H454,2)</f>
        <v>0</v>
      </c>
      <c r="BL454" s="17" t="s">
        <v>254</v>
      </c>
      <c r="BM454" s="199" t="s">
        <v>592</v>
      </c>
    </row>
    <row r="455" spans="1:65" s="13" customFormat="1">
      <c r="B455" s="201"/>
      <c r="C455" s="202"/>
      <c r="D455" s="203" t="s">
        <v>164</v>
      </c>
      <c r="E455" s="204" t="s">
        <v>1</v>
      </c>
      <c r="F455" s="205" t="s">
        <v>408</v>
      </c>
      <c r="G455" s="202"/>
      <c r="H455" s="204" t="s">
        <v>1</v>
      </c>
      <c r="I455" s="206"/>
      <c r="J455" s="202"/>
      <c r="K455" s="202"/>
      <c r="L455" s="207"/>
      <c r="M455" s="208"/>
      <c r="N455" s="209"/>
      <c r="O455" s="209"/>
      <c r="P455" s="209"/>
      <c r="Q455" s="209"/>
      <c r="R455" s="209"/>
      <c r="S455" s="209"/>
      <c r="T455" s="210"/>
      <c r="AT455" s="211" t="s">
        <v>164</v>
      </c>
      <c r="AU455" s="211" t="s">
        <v>162</v>
      </c>
      <c r="AV455" s="13" t="s">
        <v>87</v>
      </c>
      <c r="AW455" s="13" t="s">
        <v>34</v>
      </c>
      <c r="AX455" s="13" t="s">
        <v>79</v>
      </c>
      <c r="AY455" s="211" t="s">
        <v>153</v>
      </c>
    </row>
    <row r="456" spans="1:65" s="14" customFormat="1">
      <c r="B456" s="212"/>
      <c r="C456" s="213"/>
      <c r="D456" s="203" t="s">
        <v>164</v>
      </c>
      <c r="E456" s="214" t="s">
        <v>1</v>
      </c>
      <c r="F456" s="215" t="s">
        <v>593</v>
      </c>
      <c r="G456" s="213"/>
      <c r="H456" s="216">
        <v>5.95</v>
      </c>
      <c r="I456" s="217"/>
      <c r="J456" s="213"/>
      <c r="K456" s="213"/>
      <c r="L456" s="218"/>
      <c r="M456" s="219"/>
      <c r="N456" s="220"/>
      <c r="O456" s="220"/>
      <c r="P456" s="220"/>
      <c r="Q456" s="220"/>
      <c r="R456" s="220"/>
      <c r="S456" s="220"/>
      <c r="T456" s="221"/>
      <c r="AT456" s="222" t="s">
        <v>164</v>
      </c>
      <c r="AU456" s="222" t="s">
        <v>162</v>
      </c>
      <c r="AV456" s="14" t="s">
        <v>162</v>
      </c>
      <c r="AW456" s="14" t="s">
        <v>34</v>
      </c>
      <c r="AX456" s="14" t="s">
        <v>79</v>
      </c>
      <c r="AY456" s="222" t="s">
        <v>153</v>
      </c>
    </row>
    <row r="457" spans="1:65" s="13" customFormat="1">
      <c r="B457" s="201"/>
      <c r="C457" s="202"/>
      <c r="D457" s="203" t="s">
        <v>164</v>
      </c>
      <c r="E457" s="204" t="s">
        <v>1</v>
      </c>
      <c r="F457" s="205" t="s">
        <v>313</v>
      </c>
      <c r="G457" s="202"/>
      <c r="H457" s="204" t="s">
        <v>1</v>
      </c>
      <c r="I457" s="206"/>
      <c r="J457" s="202"/>
      <c r="K457" s="202"/>
      <c r="L457" s="207"/>
      <c r="M457" s="208"/>
      <c r="N457" s="209"/>
      <c r="O457" s="209"/>
      <c r="P457" s="209"/>
      <c r="Q457" s="209"/>
      <c r="R457" s="209"/>
      <c r="S457" s="209"/>
      <c r="T457" s="210"/>
      <c r="AT457" s="211" t="s">
        <v>164</v>
      </c>
      <c r="AU457" s="211" t="s">
        <v>162</v>
      </c>
      <c r="AV457" s="13" t="s">
        <v>87</v>
      </c>
      <c r="AW457" s="13" t="s">
        <v>34</v>
      </c>
      <c r="AX457" s="13" t="s">
        <v>79</v>
      </c>
      <c r="AY457" s="211" t="s">
        <v>153</v>
      </c>
    </row>
    <row r="458" spans="1:65" s="14" customFormat="1">
      <c r="B458" s="212"/>
      <c r="C458" s="213"/>
      <c r="D458" s="203" t="s">
        <v>164</v>
      </c>
      <c r="E458" s="214" t="s">
        <v>1</v>
      </c>
      <c r="F458" s="215" t="s">
        <v>594</v>
      </c>
      <c r="G458" s="213"/>
      <c r="H458" s="216">
        <v>-1.379</v>
      </c>
      <c r="I458" s="217"/>
      <c r="J458" s="213"/>
      <c r="K458" s="213"/>
      <c r="L458" s="218"/>
      <c r="M458" s="219"/>
      <c r="N458" s="220"/>
      <c r="O458" s="220"/>
      <c r="P458" s="220"/>
      <c r="Q458" s="220"/>
      <c r="R458" s="220"/>
      <c r="S458" s="220"/>
      <c r="T458" s="221"/>
      <c r="AT458" s="222" t="s">
        <v>164</v>
      </c>
      <c r="AU458" s="222" t="s">
        <v>162</v>
      </c>
      <c r="AV458" s="14" t="s">
        <v>162</v>
      </c>
      <c r="AW458" s="14" t="s">
        <v>34</v>
      </c>
      <c r="AX458" s="14" t="s">
        <v>79</v>
      </c>
      <c r="AY458" s="222" t="s">
        <v>153</v>
      </c>
    </row>
    <row r="459" spans="1:65" s="13" customFormat="1">
      <c r="B459" s="201"/>
      <c r="C459" s="202"/>
      <c r="D459" s="203" t="s">
        <v>164</v>
      </c>
      <c r="E459" s="204" t="s">
        <v>1</v>
      </c>
      <c r="F459" s="205" t="s">
        <v>410</v>
      </c>
      <c r="G459" s="202"/>
      <c r="H459" s="204" t="s">
        <v>1</v>
      </c>
      <c r="I459" s="206"/>
      <c r="J459" s="202"/>
      <c r="K459" s="202"/>
      <c r="L459" s="207"/>
      <c r="M459" s="208"/>
      <c r="N459" s="209"/>
      <c r="O459" s="209"/>
      <c r="P459" s="209"/>
      <c r="Q459" s="209"/>
      <c r="R459" s="209"/>
      <c r="S459" s="209"/>
      <c r="T459" s="210"/>
      <c r="AT459" s="211" t="s">
        <v>164</v>
      </c>
      <c r="AU459" s="211" t="s">
        <v>162</v>
      </c>
      <c r="AV459" s="13" t="s">
        <v>87</v>
      </c>
      <c r="AW459" s="13" t="s">
        <v>34</v>
      </c>
      <c r="AX459" s="13" t="s">
        <v>79</v>
      </c>
      <c r="AY459" s="211" t="s">
        <v>153</v>
      </c>
    </row>
    <row r="460" spans="1:65" s="14" customFormat="1">
      <c r="B460" s="212"/>
      <c r="C460" s="213"/>
      <c r="D460" s="203" t="s">
        <v>164</v>
      </c>
      <c r="E460" s="214" t="s">
        <v>1</v>
      </c>
      <c r="F460" s="215" t="s">
        <v>595</v>
      </c>
      <c r="G460" s="213"/>
      <c r="H460" s="216">
        <v>24.774999999999999</v>
      </c>
      <c r="I460" s="217"/>
      <c r="J460" s="213"/>
      <c r="K460" s="213"/>
      <c r="L460" s="218"/>
      <c r="M460" s="219"/>
      <c r="N460" s="220"/>
      <c r="O460" s="220"/>
      <c r="P460" s="220"/>
      <c r="Q460" s="220"/>
      <c r="R460" s="220"/>
      <c r="S460" s="220"/>
      <c r="T460" s="221"/>
      <c r="AT460" s="222" t="s">
        <v>164</v>
      </c>
      <c r="AU460" s="222" t="s">
        <v>162</v>
      </c>
      <c r="AV460" s="14" t="s">
        <v>162</v>
      </c>
      <c r="AW460" s="14" t="s">
        <v>34</v>
      </c>
      <c r="AX460" s="14" t="s">
        <v>79</v>
      </c>
      <c r="AY460" s="222" t="s">
        <v>153</v>
      </c>
    </row>
    <row r="461" spans="1:65" s="13" customFormat="1">
      <c r="B461" s="201"/>
      <c r="C461" s="202"/>
      <c r="D461" s="203" t="s">
        <v>164</v>
      </c>
      <c r="E461" s="204" t="s">
        <v>1</v>
      </c>
      <c r="F461" s="205" t="s">
        <v>313</v>
      </c>
      <c r="G461" s="202"/>
      <c r="H461" s="204" t="s">
        <v>1</v>
      </c>
      <c r="I461" s="206"/>
      <c r="J461" s="202"/>
      <c r="K461" s="202"/>
      <c r="L461" s="207"/>
      <c r="M461" s="208"/>
      <c r="N461" s="209"/>
      <c r="O461" s="209"/>
      <c r="P461" s="209"/>
      <c r="Q461" s="209"/>
      <c r="R461" s="209"/>
      <c r="S461" s="209"/>
      <c r="T461" s="210"/>
      <c r="AT461" s="211" t="s">
        <v>164</v>
      </c>
      <c r="AU461" s="211" t="s">
        <v>162</v>
      </c>
      <c r="AV461" s="13" t="s">
        <v>87</v>
      </c>
      <c r="AW461" s="13" t="s">
        <v>34</v>
      </c>
      <c r="AX461" s="13" t="s">
        <v>79</v>
      </c>
      <c r="AY461" s="211" t="s">
        <v>153</v>
      </c>
    </row>
    <row r="462" spans="1:65" s="14" customFormat="1">
      <c r="B462" s="212"/>
      <c r="C462" s="213"/>
      <c r="D462" s="203" t="s">
        <v>164</v>
      </c>
      <c r="E462" s="214" t="s">
        <v>1</v>
      </c>
      <c r="F462" s="215" t="s">
        <v>495</v>
      </c>
      <c r="G462" s="213"/>
      <c r="H462" s="216">
        <v>-1.5760000000000001</v>
      </c>
      <c r="I462" s="217"/>
      <c r="J462" s="213"/>
      <c r="K462" s="213"/>
      <c r="L462" s="218"/>
      <c r="M462" s="219"/>
      <c r="N462" s="220"/>
      <c r="O462" s="220"/>
      <c r="P462" s="220"/>
      <c r="Q462" s="220"/>
      <c r="R462" s="220"/>
      <c r="S462" s="220"/>
      <c r="T462" s="221"/>
      <c r="AT462" s="222" t="s">
        <v>164</v>
      </c>
      <c r="AU462" s="222" t="s">
        <v>162</v>
      </c>
      <c r="AV462" s="14" t="s">
        <v>162</v>
      </c>
      <c r="AW462" s="14" t="s">
        <v>34</v>
      </c>
      <c r="AX462" s="14" t="s">
        <v>79</v>
      </c>
      <c r="AY462" s="222" t="s">
        <v>153</v>
      </c>
    </row>
    <row r="463" spans="1:65" s="14" customFormat="1">
      <c r="B463" s="212"/>
      <c r="C463" s="213"/>
      <c r="D463" s="203" t="s">
        <v>164</v>
      </c>
      <c r="E463" s="214" t="s">
        <v>1</v>
      </c>
      <c r="F463" s="215" t="s">
        <v>596</v>
      </c>
      <c r="G463" s="213"/>
      <c r="H463" s="216">
        <v>-1.379</v>
      </c>
      <c r="I463" s="217"/>
      <c r="J463" s="213"/>
      <c r="K463" s="213"/>
      <c r="L463" s="218"/>
      <c r="M463" s="219"/>
      <c r="N463" s="220"/>
      <c r="O463" s="220"/>
      <c r="P463" s="220"/>
      <c r="Q463" s="220"/>
      <c r="R463" s="220"/>
      <c r="S463" s="220"/>
      <c r="T463" s="221"/>
      <c r="AT463" s="222" t="s">
        <v>164</v>
      </c>
      <c r="AU463" s="222" t="s">
        <v>162</v>
      </c>
      <c r="AV463" s="14" t="s">
        <v>162</v>
      </c>
      <c r="AW463" s="14" t="s">
        <v>34</v>
      </c>
      <c r="AX463" s="14" t="s">
        <v>79</v>
      </c>
      <c r="AY463" s="222" t="s">
        <v>153</v>
      </c>
    </row>
    <row r="464" spans="1:65" s="13" customFormat="1">
      <c r="B464" s="201"/>
      <c r="C464" s="202"/>
      <c r="D464" s="203" t="s">
        <v>164</v>
      </c>
      <c r="E464" s="204" t="s">
        <v>1</v>
      </c>
      <c r="F464" s="205" t="s">
        <v>412</v>
      </c>
      <c r="G464" s="202"/>
      <c r="H464" s="204" t="s">
        <v>1</v>
      </c>
      <c r="I464" s="206"/>
      <c r="J464" s="202"/>
      <c r="K464" s="202"/>
      <c r="L464" s="207"/>
      <c r="M464" s="208"/>
      <c r="N464" s="209"/>
      <c r="O464" s="209"/>
      <c r="P464" s="209"/>
      <c r="Q464" s="209"/>
      <c r="R464" s="209"/>
      <c r="S464" s="209"/>
      <c r="T464" s="210"/>
      <c r="AT464" s="211" t="s">
        <v>164</v>
      </c>
      <c r="AU464" s="211" t="s">
        <v>162</v>
      </c>
      <c r="AV464" s="13" t="s">
        <v>87</v>
      </c>
      <c r="AW464" s="13" t="s">
        <v>34</v>
      </c>
      <c r="AX464" s="13" t="s">
        <v>79</v>
      </c>
      <c r="AY464" s="211" t="s">
        <v>153</v>
      </c>
    </row>
    <row r="465" spans="1:65" s="14" customFormat="1">
      <c r="B465" s="212"/>
      <c r="C465" s="213"/>
      <c r="D465" s="203" t="s">
        <v>164</v>
      </c>
      <c r="E465" s="214" t="s">
        <v>1</v>
      </c>
      <c r="F465" s="215" t="s">
        <v>597</v>
      </c>
      <c r="G465" s="213"/>
      <c r="H465" s="216">
        <v>15.025</v>
      </c>
      <c r="I465" s="217"/>
      <c r="J465" s="213"/>
      <c r="K465" s="213"/>
      <c r="L465" s="218"/>
      <c r="M465" s="219"/>
      <c r="N465" s="220"/>
      <c r="O465" s="220"/>
      <c r="P465" s="220"/>
      <c r="Q465" s="220"/>
      <c r="R465" s="220"/>
      <c r="S465" s="220"/>
      <c r="T465" s="221"/>
      <c r="AT465" s="222" t="s">
        <v>164</v>
      </c>
      <c r="AU465" s="222" t="s">
        <v>162</v>
      </c>
      <c r="AV465" s="14" t="s">
        <v>162</v>
      </c>
      <c r="AW465" s="14" t="s">
        <v>34</v>
      </c>
      <c r="AX465" s="14" t="s">
        <v>79</v>
      </c>
      <c r="AY465" s="222" t="s">
        <v>153</v>
      </c>
    </row>
    <row r="466" spans="1:65" s="13" customFormat="1">
      <c r="B466" s="201"/>
      <c r="C466" s="202"/>
      <c r="D466" s="203" t="s">
        <v>164</v>
      </c>
      <c r="E466" s="204" t="s">
        <v>1</v>
      </c>
      <c r="F466" s="205" t="s">
        <v>313</v>
      </c>
      <c r="G466" s="202"/>
      <c r="H466" s="204" t="s">
        <v>1</v>
      </c>
      <c r="I466" s="206"/>
      <c r="J466" s="202"/>
      <c r="K466" s="202"/>
      <c r="L466" s="207"/>
      <c r="M466" s="208"/>
      <c r="N466" s="209"/>
      <c r="O466" s="209"/>
      <c r="P466" s="209"/>
      <c r="Q466" s="209"/>
      <c r="R466" s="209"/>
      <c r="S466" s="209"/>
      <c r="T466" s="210"/>
      <c r="AT466" s="211" t="s">
        <v>164</v>
      </c>
      <c r="AU466" s="211" t="s">
        <v>162</v>
      </c>
      <c r="AV466" s="13" t="s">
        <v>87</v>
      </c>
      <c r="AW466" s="13" t="s">
        <v>34</v>
      </c>
      <c r="AX466" s="13" t="s">
        <v>79</v>
      </c>
      <c r="AY466" s="211" t="s">
        <v>153</v>
      </c>
    </row>
    <row r="467" spans="1:65" s="14" customFormat="1">
      <c r="B467" s="212"/>
      <c r="C467" s="213"/>
      <c r="D467" s="203" t="s">
        <v>164</v>
      </c>
      <c r="E467" s="214" t="s">
        <v>1</v>
      </c>
      <c r="F467" s="215" t="s">
        <v>495</v>
      </c>
      <c r="G467" s="213"/>
      <c r="H467" s="216">
        <v>-1.5760000000000001</v>
      </c>
      <c r="I467" s="217"/>
      <c r="J467" s="213"/>
      <c r="K467" s="213"/>
      <c r="L467" s="218"/>
      <c r="M467" s="219"/>
      <c r="N467" s="220"/>
      <c r="O467" s="220"/>
      <c r="P467" s="220"/>
      <c r="Q467" s="220"/>
      <c r="R467" s="220"/>
      <c r="S467" s="220"/>
      <c r="T467" s="221"/>
      <c r="AT467" s="222" t="s">
        <v>164</v>
      </c>
      <c r="AU467" s="222" t="s">
        <v>162</v>
      </c>
      <c r="AV467" s="14" t="s">
        <v>162</v>
      </c>
      <c r="AW467" s="14" t="s">
        <v>34</v>
      </c>
      <c r="AX467" s="14" t="s">
        <v>79</v>
      </c>
      <c r="AY467" s="222" t="s">
        <v>153</v>
      </c>
    </row>
    <row r="468" spans="1:65" s="14" customFormat="1">
      <c r="B468" s="212"/>
      <c r="C468" s="213"/>
      <c r="D468" s="203" t="s">
        <v>164</v>
      </c>
      <c r="E468" s="214" t="s">
        <v>1</v>
      </c>
      <c r="F468" s="215" t="s">
        <v>596</v>
      </c>
      <c r="G468" s="213"/>
      <c r="H468" s="216">
        <v>-1.379</v>
      </c>
      <c r="I468" s="217"/>
      <c r="J468" s="213"/>
      <c r="K468" s="213"/>
      <c r="L468" s="218"/>
      <c r="M468" s="219"/>
      <c r="N468" s="220"/>
      <c r="O468" s="220"/>
      <c r="P468" s="220"/>
      <c r="Q468" s="220"/>
      <c r="R468" s="220"/>
      <c r="S468" s="220"/>
      <c r="T468" s="221"/>
      <c r="AT468" s="222" t="s">
        <v>164</v>
      </c>
      <c r="AU468" s="222" t="s">
        <v>162</v>
      </c>
      <c r="AV468" s="14" t="s">
        <v>162</v>
      </c>
      <c r="AW468" s="14" t="s">
        <v>34</v>
      </c>
      <c r="AX468" s="14" t="s">
        <v>79</v>
      </c>
      <c r="AY468" s="222" t="s">
        <v>153</v>
      </c>
    </row>
    <row r="469" spans="1:65" s="13" customFormat="1">
      <c r="B469" s="201"/>
      <c r="C469" s="202"/>
      <c r="D469" s="203" t="s">
        <v>164</v>
      </c>
      <c r="E469" s="204" t="s">
        <v>1</v>
      </c>
      <c r="F469" s="205" t="s">
        <v>414</v>
      </c>
      <c r="G469" s="202"/>
      <c r="H469" s="204" t="s">
        <v>1</v>
      </c>
      <c r="I469" s="206"/>
      <c r="J469" s="202"/>
      <c r="K469" s="202"/>
      <c r="L469" s="207"/>
      <c r="M469" s="208"/>
      <c r="N469" s="209"/>
      <c r="O469" s="209"/>
      <c r="P469" s="209"/>
      <c r="Q469" s="209"/>
      <c r="R469" s="209"/>
      <c r="S469" s="209"/>
      <c r="T469" s="210"/>
      <c r="AT469" s="211" t="s">
        <v>164</v>
      </c>
      <c r="AU469" s="211" t="s">
        <v>162</v>
      </c>
      <c r="AV469" s="13" t="s">
        <v>87</v>
      </c>
      <c r="AW469" s="13" t="s">
        <v>34</v>
      </c>
      <c r="AX469" s="13" t="s">
        <v>79</v>
      </c>
      <c r="AY469" s="211" t="s">
        <v>153</v>
      </c>
    </row>
    <row r="470" spans="1:65" s="14" customFormat="1">
      <c r="B470" s="212"/>
      <c r="C470" s="213"/>
      <c r="D470" s="203" t="s">
        <v>164</v>
      </c>
      <c r="E470" s="214" t="s">
        <v>1</v>
      </c>
      <c r="F470" s="215" t="s">
        <v>598</v>
      </c>
      <c r="G470" s="213"/>
      <c r="H470" s="216">
        <v>5.05</v>
      </c>
      <c r="I470" s="217"/>
      <c r="J470" s="213"/>
      <c r="K470" s="213"/>
      <c r="L470" s="218"/>
      <c r="M470" s="219"/>
      <c r="N470" s="220"/>
      <c r="O470" s="220"/>
      <c r="P470" s="220"/>
      <c r="Q470" s="220"/>
      <c r="R470" s="220"/>
      <c r="S470" s="220"/>
      <c r="T470" s="221"/>
      <c r="AT470" s="222" t="s">
        <v>164</v>
      </c>
      <c r="AU470" s="222" t="s">
        <v>162</v>
      </c>
      <c r="AV470" s="14" t="s">
        <v>162</v>
      </c>
      <c r="AW470" s="14" t="s">
        <v>34</v>
      </c>
      <c r="AX470" s="14" t="s">
        <v>79</v>
      </c>
      <c r="AY470" s="222" t="s">
        <v>153</v>
      </c>
    </row>
    <row r="471" spans="1:65" s="13" customFormat="1">
      <c r="B471" s="201"/>
      <c r="C471" s="202"/>
      <c r="D471" s="203" t="s">
        <v>164</v>
      </c>
      <c r="E471" s="204" t="s">
        <v>1</v>
      </c>
      <c r="F471" s="205" t="s">
        <v>313</v>
      </c>
      <c r="G471" s="202"/>
      <c r="H471" s="204" t="s">
        <v>1</v>
      </c>
      <c r="I471" s="206"/>
      <c r="J471" s="202"/>
      <c r="K471" s="202"/>
      <c r="L471" s="207"/>
      <c r="M471" s="208"/>
      <c r="N471" s="209"/>
      <c r="O471" s="209"/>
      <c r="P471" s="209"/>
      <c r="Q471" s="209"/>
      <c r="R471" s="209"/>
      <c r="S471" s="209"/>
      <c r="T471" s="210"/>
      <c r="AT471" s="211" t="s">
        <v>164</v>
      </c>
      <c r="AU471" s="211" t="s">
        <v>162</v>
      </c>
      <c r="AV471" s="13" t="s">
        <v>87</v>
      </c>
      <c r="AW471" s="13" t="s">
        <v>34</v>
      </c>
      <c r="AX471" s="13" t="s">
        <v>79</v>
      </c>
      <c r="AY471" s="211" t="s">
        <v>153</v>
      </c>
    </row>
    <row r="472" spans="1:65" s="14" customFormat="1">
      <c r="B472" s="212"/>
      <c r="C472" s="213"/>
      <c r="D472" s="203" t="s">
        <v>164</v>
      </c>
      <c r="E472" s="214" t="s">
        <v>1</v>
      </c>
      <c r="F472" s="215" t="s">
        <v>596</v>
      </c>
      <c r="G472" s="213"/>
      <c r="H472" s="216">
        <v>-1.379</v>
      </c>
      <c r="I472" s="217"/>
      <c r="J472" s="213"/>
      <c r="K472" s="213"/>
      <c r="L472" s="218"/>
      <c r="M472" s="219"/>
      <c r="N472" s="220"/>
      <c r="O472" s="220"/>
      <c r="P472" s="220"/>
      <c r="Q472" s="220"/>
      <c r="R472" s="220"/>
      <c r="S472" s="220"/>
      <c r="T472" s="221"/>
      <c r="AT472" s="222" t="s">
        <v>164</v>
      </c>
      <c r="AU472" s="222" t="s">
        <v>162</v>
      </c>
      <c r="AV472" s="14" t="s">
        <v>162</v>
      </c>
      <c r="AW472" s="14" t="s">
        <v>34</v>
      </c>
      <c r="AX472" s="14" t="s">
        <v>79</v>
      </c>
      <c r="AY472" s="222" t="s">
        <v>153</v>
      </c>
    </row>
    <row r="473" spans="1:65" s="15" customFormat="1">
      <c r="B473" s="223"/>
      <c r="C473" s="224"/>
      <c r="D473" s="203" t="s">
        <v>164</v>
      </c>
      <c r="E473" s="225" t="s">
        <v>1</v>
      </c>
      <c r="F473" s="226" t="s">
        <v>167</v>
      </c>
      <c r="G473" s="224"/>
      <c r="H473" s="227">
        <v>42.131999999999998</v>
      </c>
      <c r="I473" s="228"/>
      <c r="J473" s="224"/>
      <c r="K473" s="224"/>
      <c r="L473" s="229"/>
      <c r="M473" s="230"/>
      <c r="N473" s="231"/>
      <c r="O473" s="231"/>
      <c r="P473" s="231"/>
      <c r="Q473" s="231"/>
      <c r="R473" s="231"/>
      <c r="S473" s="231"/>
      <c r="T473" s="232"/>
      <c r="AT473" s="233" t="s">
        <v>164</v>
      </c>
      <c r="AU473" s="233" t="s">
        <v>162</v>
      </c>
      <c r="AV473" s="15" t="s">
        <v>161</v>
      </c>
      <c r="AW473" s="15" t="s">
        <v>34</v>
      </c>
      <c r="AX473" s="15" t="s">
        <v>87</v>
      </c>
      <c r="AY473" s="233" t="s">
        <v>153</v>
      </c>
    </row>
    <row r="474" spans="1:65" s="2" customFormat="1" ht="21.75" customHeight="1">
      <c r="A474" s="34"/>
      <c r="B474" s="35"/>
      <c r="C474" s="187" t="s">
        <v>599</v>
      </c>
      <c r="D474" s="187" t="s">
        <v>157</v>
      </c>
      <c r="E474" s="188" t="s">
        <v>600</v>
      </c>
      <c r="F474" s="189" t="s">
        <v>601</v>
      </c>
      <c r="G474" s="190" t="s">
        <v>160</v>
      </c>
      <c r="H474" s="191">
        <v>73.619</v>
      </c>
      <c r="I474" s="192"/>
      <c r="J474" s="193">
        <f>ROUND(I474*H474,2)</f>
        <v>0</v>
      </c>
      <c r="K474" s="194"/>
      <c r="L474" s="39"/>
      <c r="M474" s="195" t="s">
        <v>1</v>
      </c>
      <c r="N474" s="196" t="s">
        <v>45</v>
      </c>
      <c r="O474" s="71"/>
      <c r="P474" s="197">
        <f>O474*H474</f>
        <v>0</v>
      </c>
      <c r="Q474" s="197">
        <v>3.0079999999999999E-2</v>
      </c>
      <c r="R474" s="197">
        <f>Q474*H474</f>
        <v>2.2144595200000001</v>
      </c>
      <c r="S474" s="197">
        <v>0</v>
      </c>
      <c r="T474" s="198">
        <f>S474*H474</f>
        <v>0</v>
      </c>
      <c r="U474" s="34"/>
      <c r="V474" s="34"/>
      <c r="W474" s="34"/>
      <c r="X474" s="34"/>
      <c r="Y474" s="34"/>
      <c r="Z474" s="34"/>
      <c r="AA474" s="34"/>
      <c r="AB474" s="34"/>
      <c r="AC474" s="34"/>
      <c r="AD474" s="34"/>
      <c r="AE474" s="34"/>
      <c r="AR474" s="199" t="s">
        <v>254</v>
      </c>
      <c r="AT474" s="199" t="s">
        <v>157</v>
      </c>
      <c r="AU474" s="199" t="s">
        <v>162</v>
      </c>
      <c r="AY474" s="17" t="s">
        <v>153</v>
      </c>
      <c r="BE474" s="200">
        <f>IF(N474="základní",J474,0)</f>
        <v>0</v>
      </c>
      <c r="BF474" s="200">
        <f>IF(N474="snížená",J474,0)</f>
        <v>0</v>
      </c>
      <c r="BG474" s="200">
        <f>IF(N474="zákl. přenesená",J474,0)</f>
        <v>0</v>
      </c>
      <c r="BH474" s="200">
        <f>IF(N474="sníž. přenesená",J474,0)</f>
        <v>0</v>
      </c>
      <c r="BI474" s="200">
        <f>IF(N474="nulová",J474,0)</f>
        <v>0</v>
      </c>
      <c r="BJ474" s="17" t="s">
        <v>162</v>
      </c>
      <c r="BK474" s="200">
        <f>ROUND(I474*H474,2)</f>
        <v>0</v>
      </c>
      <c r="BL474" s="17" t="s">
        <v>254</v>
      </c>
      <c r="BM474" s="199" t="s">
        <v>602</v>
      </c>
    </row>
    <row r="475" spans="1:65" s="13" customFormat="1">
      <c r="B475" s="201"/>
      <c r="C475" s="202"/>
      <c r="D475" s="203" t="s">
        <v>164</v>
      </c>
      <c r="E475" s="204" t="s">
        <v>1</v>
      </c>
      <c r="F475" s="205" t="s">
        <v>408</v>
      </c>
      <c r="G475" s="202"/>
      <c r="H475" s="204" t="s">
        <v>1</v>
      </c>
      <c r="I475" s="206"/>
      <c r="J475" s="202"/>
      <c r="K475" s="202"/>
      <c r="L475" s="207"/>
      <c r="M475" s="208"/>
      <c r="N475" s="209"/>
      <c r="O475" s="209"/>
      <c r="P475" s="209"/>
      <c r="Q475" s="209"/>
      <c r="R475" s="209"/>
      <c r="S475" s="209"/>
      <c r="T475" s="210"/>
      <c r="AT475" s="211" t="s">
        <v>164</v>
      </c>
      <c r="AU475" s="211" t="s">
        <v>162</v>
      </c>
      <c r="AV475" s="13" t="s">
        <v>87</v>
      </c>
      <c r="AW475" s="13" t="s">
        <v>34</v>
      </c>
      <c r="AX475" s="13" t="s">
        <v>79</v>
      </c>
      <c r="AY475" s="211" t="s">
        <v>153</v>
      </c>
    </row>
    <row r="476" spans="1:65" s="14" customFormat="1">
      <c r="B476" s="212"/>
      <c r="C476" s="213"/>
      <c r="D476" s="203" t="s">
        <v>164</v>
      </c>
      <c r="E476" s="214" t="s">
        <v>1</v>
      </c>
      <c r="F476" s="215" t="s">
        <v>603</v>
      </c>
      <c r="G476" s="213"/>
      <c r="H476" s="216">
        <v>23.2</v>
      </c>
      <c r="I476" s="217"/>
      <c r="J476" s="213"/>
      <c r="K476" s="213"/>
      <c r="L476" s="218"/>
      <c r="M476" s="219"/>
      <c r="N476" s="220"/>
      <c r="O476" s="220"/>
      <c r="P476" s="220"/>
      <c r="Q476" s="220"/>
      <c r="R476" s="220"/>
      <c r="S476" s="220"/>
      <c r="T476" s="221"/>
      <c r="AT476" s="222" t="s">
        <v>164</v>
      </c>
      <c r="AU476" s="222" t="s">
        <v>162</v>
      </c>
      <c r="AV476" s="14" t="s">
        <v>162</v>
      </c>
      <c r="AW476" s="14" t="s">
        <v>34</v>
      </c>
      <c r="AX476" s="14" t="s">
        <v>79</v>
      </c>
      <c r="AY476" s="222" t="s">
        <v>153</v>
      </c>
    </row>
    <row r="477" spans="1:65" s="13" customFormat="1">
      <c r="B477" s="201"/>
      <c r="C477" s="202"/>
      <c r="D477" s="203" t="s">
        <v>164</v>
      </c>
      <c r="E477" s="204" t="s">
        <v>1</v>
      </c>
      <c r="F477" s="205" t="s">
        <v>313</v>
      </c>
      <c r="G477" s="202"/>
      <c r="H477" s="204" t="s">
        <v>1</v>
      </c>
      <c r="I477" s="206"/>
      <c r="J477" s="202"/>
      <c r="K477" s="202"/>
      <c r="L477" s="207"/>
      <c r="M477" s="208"/>
      <c r="N477" s="209"/>
      <c r="O477" s="209"/>
      <c r="P477" s="209"/>
      <c r="Q477" s="209"/>
      <c r="R477" s="209"/>
      <c r="S477" s="209"/>
      <c r="T477" s="210"/>
      <c r="AT477" s="211" t="s">
        <v>164</v>
      </c>
      <c r="AU477" s="211" t="s">
        <v>162</v>
      </c>
      <c r="AV477" s="13" t="s">
        <v>87</v>
      </c>
      <c r="AW477" s="13" t="s">
        <v>34</v>
      </c>
      <c r="AX477" s="13" t="s">
        <v>79</v>
      </c>
      <c r="AY477" s="211" t="s">
        <v>153</v>
      </c>
    </row>
    <row r="478" spans="1:65" s="14" customFormat="1">
      <c r="B478" s="212"/>
      <c r="C478" s="213"/>
      <c r="D478" s="203" t="s">
        <v>164</v>
      </c>
      <c r="E478" s="214" t="s">
        <v>1</v>
      </c>
      <c r="F478" s="215" t="s">
        <v>604</v>
      </c>
      <c r="G478" s="213"/>
      <c r="H478" s="216">
        <v>-3.1520000000000001</v>
      </c>
      <c r="I478" s="217"/>
      <c r="J478" s="213"/>
      <c r="K478" s="213"/>
      <c r="L478" s="218"/>
      <c r="M478" s="219"/>
      <c r="N478" s="220"/>
      <c r="O478" s="220"/>
      <c r="P478" s="220"/>
      <c r="Q478" s="220"/>
      <c r="R478" s="220"/>
      <c r="S478" s="220"/>
      <c r="T478" s="221"/>
      <c r="AT478" s="222" t="s">
        <v>164</v>
      </c>
      <c r="AU478" s="222" t="s">
        <v>162</v>
      </c>
      <c r="AV478" s="14" t="s">
        <v>162</v>
      </c>
      <c r="AW478" s="14" t="s">
        <v>34</v>
      </c>
      <c r="AX478" s="14" t="s">
        <v>79</v>
      </c>
      <c r="AY478" s="222" t="s">
        <v>153</v>
      </c>
    </row>
    <row r="479" spans="1:65" s="13" customFormat="1">
      <c r="B479" s="201"/>
      <c r="C479" s="202"/>
      <c r="D479" s="203" t="s">
        <v>164</v>
      </c>
      <c r="E479" s="204" t="s">
        <v>1</v>
      </c>
      <c r="F479" s="205" t="s">
        <v>410</v>
      </c>
      <c r="G479" s="202"/>
      <c r="H479" s="204" t="s">
        <v>1</v>
      </c>
      <c r="I479" s="206"/>
      <c r="J479" s="202"/>
      <c r="K479" s="202"/>
      <c r="L479" s="207"/>
      <c r="M479" s="208"/>
      <c r="N479" s="209"/>
      <c r="O479" s="209"/>
      <c r="P479" s="209"/>
      <c r="Q479" s="209"/>
      <c r="R479" s="209"/>
      <c r="S479" s="209"/>
      <c r="T479" s="210"/>
      <c r="AT479" s="211" t="s">
        <v>164</v>
      </c>
      <c r="AU479" s="211" t="s">
        <v>162</v>
      </c>
      <c r="AV479" s="13" t="s">
        <v>87</v>
      </c>
      <c r="AW479" s="13" t="s">
        <v>34</v>
      </c>
      <c r="AX479" s="13" t="s">
        <v>79</v>
      </c>
      <c r="AY479" s="211" t="s">
        <v>153</v>
      </c>
    </row>
    <row r="480" spans="1:65" s="14" customFormat="1">
      <c r="B480" s="212"/>
      <c r="C480" s="213"/>
      <c r="D480" s="203" t="s">
        <v>164</v>
      </c>
      <c r="E480" s="214" t="s">
        <v>1</v>
      </c>
      <c r="F480" s="215" t="s">
        <v>605</v>
      </c>
      <c r="G480" s="213"/>
      <c r="H480" s="216">
        <v>20.425000000000001</v>
      </c>
      <c r="I480" s="217"/>
      <c r="J480" s="213"/>
      <c r="K480" s="213"/>
      <c r="L480" s="218"/>
      <c r="M480" s="219"/>
      <c r="N480" s="220"/>
      <c r="O480" s="220"/>
      <c r="P480" s="220"/>
      <c r="Q480" s="220"/>
      <c r="R480" s="220"/>
      <c r="S480" s="220"/>
      <c r="T480" s="221"/>
      <c r="AT480" s="222" t="s">
        <v>164</v>
      </c>
      <c r="AU480" s="222" t="s">
        <v>162</v>
      </c>
      <c r="AV480" s="14" t="s">
        <v>162</v>
      </c>
      <c r="AW480" s="14" t="s">
        <v>34</v>
      </c>
      <c r="AX480" s="14" t="s">
        <v>79</v>
      </c>
      <c r="AY480" s="222" t="s">
        <v>153</v>
      </c>
    </row>
    <row r="481" spans="1:65" s="13" customFormat="1">
      <c r="B481" s="201"/>
      <c r="C481" s="202"/>
      <c r="D481" s="203" t="s">
        <v>164</v>
      </c>
      <c r="E481" s="204" t="s">
        <v>1</v>
      </c>
      <c r="F481" s="205" t="s">
        <v>313</v>
      </c>
      <c r="G481" s="202"/>
      <c r="H481" s="204" t="s">
        <v>1</v>
      </c>
      <c r="I481" s="206"/>
      <c r="J481" s="202"/>
      <c r="K481" s="202"/>
      <c r="L481" s="207"/>
      <c r="M481" s="208"/>
      <c r="N481" s="209"/>
      <c r="O481" s="209"/>
      <c r="P481" s="209"/>
      <c r="Q481" s="209"/>
      <c r="R481" s="209"/>
      <c r="S481" s="209"/>
      <c r="T481" s="210"/>
      <c r="AT481" s="211" t="s">
        <v>164</v>
      </c>
      <c r="AU481" s="211" t="s">
        <v>162</v>
      </c>
      <c r="AV481" s="13" t="s">
        <v>87</v>
      </c>
      <c r="AW481" s="13" t="s">
        <v>34</v>
      </c>
      <c r="AX481" s="13" t="s">
        <v>79</v>
      </c>
      <c r="AY481" s="211" t="s">
        <v>153</v>
      </c>
    </row>
    <row r="482" spans="1:65" s="14" customFormat="1">
      <c r="B482" s="212"/>
      <c r="C482" s="213"/>
      <c r="D482" s="203" t="s">
        <v>164</v>
      </c>
      <c r="E482" s="214" t="s">
        <v>1</v>
      </c>
      <c r="F482" s="215" t="s">
        <v>314</v>
      </c>
      <c r="G482" s="213"/>
      <c r="H482" s="216">
        <v>-3.1520000000000001</v>
      </c>
      <c r="I482" s="217"/>
      <c r="J482" s="213"/>
      <c r="K482" s="213"/>
      <c r="L482" s="218"/>
      <c r="M482" s="219"/>
      <c r="N482" s="220"/>
      <c r="O482" s="220"/>
      <c r="P482" s="220"/>
      <c r="Q482" s="220"/>
      <c r="R482" s="220"/>
      <c r="S482" s="220"/>
      <c r="T482" s="221"/>
      <c r="AT482" s="222" t="s">
        <v>164</v>
      </c>
      <c r="AU482" s="222" t="s">
        <v>162</v>
      </c>
      <c r="AV482" s="14" t="s">
        <v>162</v>
      </c>
      <c r="AW482" s="14" t="s">
        <v>34</v>
      </c>
      <c r="AX482" s="14" t="s">
        <v>79</v>
      </c>
      <c r="AY482" s="222" t="s">
        <v>153</v>
      </c>
    </row>
    <row r="483" spans="1:65" s="13" customFormat="1">
      <c r="B483" s="201"/>
      <c r="C483" s="202"/>
      <c r="D483" s="203" t="s">
        <v>164</v>
      </c>
      <c r="E483" s="204" t="s">
        <v>1</v>
      </c>
      <c r="F483" s="205" t="s">
        <v>412</v>
      </c>
      <c r="G483" s="202"/>
      <c r="H483" s="204" t="s">
        <v>1</v>
      </c>
      <c r="I483" s="206"/>
      <c r="J483" s="202"/>
      <c r="K483" s="202"/>
      <c r="L483" s="207"/>
      <c r="M483" s="208"/>
      <c r="N483" s="209"/>
      <c r="O483" s="209"/>
      <c r="P483" s="209"/>
      <c r="Q483" s="209"/>
      <c r="R483" s="209"/>
      <c r="S483" s="209"/>
      <c r="T483" s="210"/>
      <c r="AT483" s="211" t="s">
        <v>164</v>
      </c>
      <c r="AU483" s="211" t="s">
        <v>162</v>
      </c>
      <c r="AV483" s="13" t="s">
        <v>87</v>
      </c>
      <c r="AW483" s="13" t="s">
        <v>34</v>
      </c>
      <c r="AX483" s="13" t="s">
        <v>79</v>
      </c>
      <c r="AY483" s="211" t="s">
        <v>153</v>
      </c>
    </row>
    <row r="484" spans="1:65" s="14" customFormat="1">
      <c r="B484" s="212"/>
      <c r="C484" s="213"/>
      <c r="D484" s="203" t="s">
        <v>164</v>
      </c>
      <c r="E484" s="214" t="s">
        <v>1</v>
      </c>
      <c r="F484" s="215" t="s">
        <v>606</v>
      </c>
      <c r="G484" s="213"/>
      <c r="H484" s="216">
        <v>21.4</v>
      </c>
      <c r="I484" s="217"/>
      <c r="J484" s="213"/>
      <c r="K484" s="213"/>
      <c r="L484" s="218"/>
      <c r="M484" s="219"/>
      <c r="N484" s="220"/>
      <c r="O484" s="220"/>
      <c r="P484" s="220"/>
      <c r="Q484" s="220"/>
      <c r="R484" s="220"/>
      <c r="S484" s="220"/>
      <c r="T484" s="221"/>
      <c r="AT484" s="222" t="s">
        <v>164</v>
      </c>
      <c r="AU484" s="222" t="s">
        <v>162</v>
      </c>
      <c r="AV484" s="14" t="s">
        <v>162</v>
      </c>
      <c r="AW484" s="14" t="s">
        <v>34</v>
      </c>
      <c r="AX484" s="14" t="s">
        <v>79</v>
      </c>
      <c r="AY484" s="222" t="s">
        <v>153</v>
      </c>
    </row>
    <row r="485" spans="1:65" s="13" customFormat="1">
      <c r="B485" s="201"/>
      <c r="C485" s="202"/>
      <c r="D485" s="203" t="s">
        <v>164</v>
      </c>
      <c r="E485" s="204" t="s">
        <v>1</v>
      </c>
      <c r="F485" s="205" t="s">
        <v>313</v>
      </c>
      <c r="G485" s="202"/>
      <c r="H485" s="204" t="s">
        <v>1</v>
      </c>
      <c r="I485" s="206"/>
      <c r="J485" s="202"/>
      <c r="K485" s="202"/>
      <c r="L485" s="207"/>
      <c r="M485" s="208"/>
      <c r="N485" s="209"/>
      <c r="O485" s="209"/>
      <c r="P485" s="209"/>
      <c r="Q485" s="209"/>
      <c r="R485" s="209"/>
      <c r="S485" s="209"/>
      <c r="T485" s="210"/>
      <c r="AT485" s="211" t="s">
        <v>164</v>
      </c>
      <c r="AU485" s="211" t="s">
        <v>162</v>
      </c>
      <c r="AV485" s="13" t="s">
        <v>87</v>
      </c>
      <c r="AW485" s="13" t="s">
        <v>34</v>
      </c>
      <c r="AX485" s="13" t="s">
        <v>79</v>
      </c>
      <c r="AY485" s="211" t="s">
        <v>153</v>
      </c>
    </row>
    <row r="486" spans="1:65" s="14" customFormat="1">
      <c r="B486" s="212"/>
      <c r="C486" s="213"/>
      <c r="D486" s="203" t="s">
        <v>164</v>
      </c>
      <c r="E486" s="214" t="s">
        <v>1</v>
      </c>
      <c r="F486" s="215" t="s">
        <v>314</v>
      </c>
      <c r="G486" s="213"/>
      <c r="H486" s="216">
        <v>-3.1520000000000001</v>
      </c>
      <c r="I486" s="217"/>
      <c r="J486" s="213"/>
      <c r="K486" s="213"/>
      <c r="L486" s="218"/>
      <c r="M486" s="219"/>
      <c r="N486" s="220"/>
      <c r="O486" s="220"/>
      <c r="P486" s="220"/>
      <c r="Q486" s="220"/>
      <c r="R486" s="220"/>
      <c r="S486" s="220"/>
      <c r="T486" s="221"/>
      <c r="AT486" s="222" t="s">
        <v>164</v>
      </c>
      <c r="AU486" s="222" t="s">
        <v>162</v>
      </c>
      <c r="AV486" s="14" t="s">
        <v>162</v>
      </c>
      <c r="AW486" s="14" t="s">
        <v>34</v>
      </c>
      <c r="AX486" s="14" t="s">
        <v>79</v>
      </c>
      <c r="AY486" s="222" t="s">
        <v>153</v>
      </c>
    </row>
    <row r="487" spans="1:65" s="13" customFormat="1">
      <c r="B487" s="201"/>
      <c r="C487" s="202"/>
      <c r="D487" s="203" t="s">
        <v>164</v>
      </c>
      <c r="E487" s="204" t="s">
        <v>1</v>
      </c>
      <c r="F487" s="205" t="s">
        <v>414</v>
      </c>
      <c r="G487" s="202"/>
      <c r="H487" s="204" t="s">
        <v>1</v>
      </c>
      <c r="I487" s="206"/>
      <c r="J487" s="202"/>
      <c r="K487" s="202"/>
      <c r="L487" s="207"/>
      <c r="M487" s="208"/>
      <c r="N487" s="209"/>
      <c r="O487" s="209"/>
      <c r="P487" s="209"/>
      <c r="Q487" s="209"/>
      <c r="R487" s="209"/>
      <c r="S487" s="209"/>
      <c r="T487" s="210"/>
      <c r="AT487" s="211" t="s">
        <v>164</v>
      </c>
      <c r="AU487" s="211" t="s">
        <v>162</v>
      </c>
      <c r="AV487" s="13" t="s">
        <v>87</v>
      </c>
      <c r="AW487" s="13" t="s">
        <v>34</v>
      </c>
      <c r="AX487" s="13" t="s">
        <v>79</v>
      </c>
      <c r="AY487" s="211" t="s">
        <v>153</v>
      </c>
    </row>
    <row r="488" spans="1:65" s="14" customFormat="1">
      <c r="B488" s="212"/>
      <c r="C488" s="213"/>
      <c r="D488" s="203" t="s">
        <v>164</v>
      </c>
      <c r="E488" s="214" t="s">
        <v>1</v>
      </c>
      <c r="F488" s="215" t="s">
        <v>607</v>
      </c>
      <c r="G488" s="213"/>
      <c r="H488" s="216">
        <v>18.05</v>
      </c>
      <c r="I488" s="217"/>
      <c r="J488" s="213"/>
      <c r="K488" s="213"/>
      <c r="L488" s="218"/>
      <c r="M488" s="219"/>
      <c r="N488" s="220"/>
      <c r="O488" s="220"/>
      <c r="P488" s="220"/>
      <c r="Q488" s="220"/>
      <c r="R488" s="220"/>
      <c r="S488" s="220"/>
      <c r="T488" s="221"/>
      <c r="AT488" s="222" t="s">
        <v>164</v>
      </c>
      <c r="AU488" s="222" t="s">
        <v>162</v>
      </c>
      <c r="AV488" s="14" t="s">
        <v>162</v>
      </c>
      <c r="AW488" s="14" t="s">
        <v>34</v>
      </c>
      <c r="AX488" s="14" t="s">
        <v>79</v>
      </c>
      <c r="AY488" s="222" t="s">
        <v>153</v>
      </c>
    </row>
    <row r="489" spans="1:65" s="13" customFormat="1">
      <c r="B489" s="201"/>
      <c r="C489" s="202"/>
      <c r="D489" s="203" t="s">
        <v>164</v>
      </c>
      <c r="E489" s="204" t="s">
        <v>1</v>
      </c>
      <c r="F489" s="205" t="s">
        <v>313</v>
      </c>
      <c r="G489" s="202"/>
      <c r="H489" s="204" t="s">
        <v>1</v>
      </c>
      <c r="I489" s="206"/>
      <c r="J489" s="202"/>
      <c r="K489" s="202"/>
      <c r="L489" s="207"/>
      <c r="M489" s="208"/>
      <c r="N489" s="209"/>
      <c r="O489" s="209"/>
      <c r="P489" s="209"/>
      <c r="Q489" s="209"/>
      <c r="R489" s="209"/>
      <c r="S489" s="209"/>
      <c r="T489" s="210"/>
      <c r="AT489" s="211" t="s">
        <v>164</v>
      </c>
      <c r="AU489" s="211" t="s">
        <v>162</v>
      </c>
      <c r="AV489" s="13" t="s">
        <v>87</v>
      </c>
      <c r="AW489" s="13" t="s">
        <v>34</v>
      </c>
      <c r="AX489" s="13" t="s">
        <v>79</v>
      </c>
      <c r="AY489" s="211" t="s">
        <v>153</v>
      </c>
    </row>
    <row r="490" spans="1:65" s="14" customFormat="1">
      <c r="B490" s="212"/>
      <c r="C490" s="213"/>
      <c r="D490" s="203" t="s">
        <v>164</v>
      </c>
      <c r="E490" s="214" t="s">
        <v>1</v>
      </c>
      <c r="F490" s="215" t="s">
        <v>608</v>
      </c>
      <c r="G490" s="213"/>
      <c r="H490" s="216">
        <v>0</v>
      </c>
      <c r="I490" s="217"/>
      <c r="J490" s="213"/>
      <c r="K490" s="213"/>
      <c r="L490" s="218"/>
      <c r="M490" s="219"/>
      <c r="N490" s="220"/>
      <c r="O490" s="220"/>
      <c r="P490" s="220"/>
      <c r="Q490" s="220"/>
      <c r="R490" s="220"/>
      <c r="S490" s="220"/>
      <c r="T490" s="221"/>
      <c r="AT490" s="222" t="s">
        <v>164</v>
      </c>
      <c r="AU490" s="222" t="s">
        <v>162</v>
      </c>
      <c r="AV490" s="14" t="s">
        <v>162</v>
      </c>
      <c r="AW490" s="14" t="s">
        <v>34</v>
      </c>
      <c r="AX490" s="14" t="s">
        <v>79</v>
      </c>
      <c r="AY490" s="222" t="s">
        <v>153</v>
      </c>
    </row>
    <row r="491" spans="1:65" s="15" customFormat="1">
      <c r="B491" s="223"/>
      <c r="C491" s="224"/>
      <c r="D491" s="203" t="s">
        <v>164</v>
      </c>
      <c r="E491" s="225" t="s">
        <v>1</v>
      </c>
      <c r="F491" s="226" t="s">
        <v>167</v>
      </c>
      <c r="G491" s="224"/>
      <c r="H491" s="227">
        <v>73.619</v>
      </c>
      <c r="I491" s="228"/>
      <c r="J491" s="224"/>
      <c r="K491" s="224"/>
      <c r="L491" s="229"/>
      <c r="M491" s="230"/>
      <c r="N491" s="231"/>
      <c r="O491" s="231"/>
      <c r="P491" s="231"/>
      <c r="Q491" s="231"/>
      <c r="R491" s="231"/>
      <c r="S491" s="231"/>
      <c r="T491" s="232"/>
      <c r="AT491" s="233" t="s">
        <v>164</v>
      </c>
      <c r="AU491" s="233" t="s">
        <v>162</v>
      </c>
      <c r="AV491" s="15" t="s">
        <v>161</v>
      </c>
      <c r="AW491" s="15" t="s">
        <v>34</v>
      </c>
      <c r="AX491" s="15" t="s">
        <v>87</v>
      </c>
      <c r="AY491" s="233" t="s">
        <v>153</v>
      </c>
    </row>
    <row r="492" spans="1:65" s="2" customFormat="1" ht="21.75" customHeight="1">
      <c r="A492" s="34"/>
      <c r="B492" s="35"/>
      <c r="C492" s="187" t="s">
        <v>609</v>
      </c>
      <c r="D492" s="187" t="s">
        <v>157</v>
      </c>
      <c r="E492" s="188" t="s">
        <v>610</v>
      </c>
      <c r="F492" s="189" t="s">
        <v>611</v>
      </c>
      <c r="G492" s="190" t="s">
        <v>160</v>
      </c>
      <c r="H492" s="191">
        <v>130.096</v>
      </c>
      <c r="I492" s="192"/>
      <c r="J492" s="193">
        <f>ROUND(I492*H492,2)</f>
        <v>0</v>
      </c>
      <c r="K492" s="194"/>
      <c r="L492" s="39"/>
      <c r="M492" s="195" t="s">
        <v>1</v>
      </c>
      <c r="N492" s="196" t="s">
        <v>45</v>
      </c>
      <c r="O492" s="71"/>
      <c r="P492" s="197">
        <f>O492*H492</f>
        <v>0</v>
      </c>
      <c r="Q492" s="197">
        <v>4.5699999999999998E-2</v>
      </c>
      <c r="R492" s="197">
        <f>Q492*H492</f>
        <v>5.9453871999999999</v>
      </c>
      <c r="S492" s="197">
        <v>0</v>
      </c>
      <c r="T492" s="198">
        <f>S492*H492</f>
        <v>0</v>
      </c>
      <c r="U492" s="34"/>
      <c r="V492" s="34"/>
      <c r="W492" s="34"/>
      <c r="X492" s="34"/>
      <c r="Y492" s="34"/>
      <c r="Z492" s="34"/>
      <c r="AA492" s="34"/>
      <c r="AB492" s="34"/>
      <c r="AC492" s="34"/>
      <c r="AD492" s="34"/>
      <c r="AE492" s="34"/>
      <c r="AR492" s="199" t="s">
        <v>254</v>
      </c>
      <c r="AT492" s="199" t="s">
        <v>157</v>
      </c>
      <c r="AU492" s="199" t="s">
        <v>162</v>
      </c>
      <c r="AY492" s="17" t="s">
        <v>153</v>
      </c>
      <c r="BE492" s="200">
        <f>IF(N492="základní",J492,0)</f>
        <v>0</v>
      </c>
      <c r="BF492" s="200">
        <f>IF(N492="snížená",J492,0)</f>
        <v>0</v>
      </c>
      <c r="BG492" s="200">
        <f>IF(N492="zákl. přenesená",J492,0)</f>
        <v>0</v>
      </c>
      <c r="BH492" s="200">
        <f>IF(N492="sníž. přenesená",J492,0)</f>
        <v>0</v>
      </c>
      <c r="BI492" s="200">
        <f>IF(N492="nulová",J492,0)</f>
        <v>0</v>
      </c>
      <c r="BJ492" s="17" t="s">
        <v>162</v>
      </c>
      <c r="BK492" s="200">
        <f>ROUND(I492*H492,2)</f>
        <v>0</v>
      </c>
      <c r="BL492" s="17" t="s">
        <v>254</v>
      </c>
      <c r="BM492" s="199" t="s">
        <v>612</v>
      </c>
    </row>
    <row r="493" spans="1:65" s="13" customFormat="1">
      <c r="B493" s="201"/>
      <c r="C493" s="202"/>
      <c r="D493" s="203" t="s">
        <v>164</v>
      </c>
      <c r="E493" s="204" t="s">
        <v>1</v>
      </c>
      <c r="F493" s="205" t="s">
        <v>613</v>
      </c>
      <c r="G493" s="202"/>
      <c r="H493" s="204" t="s">
        <v>1</v>
      </c>
      <c r="I493" s="206"/>
      <c r="J493" s="202"/>
      <c r="K493" s="202"/>
      <c r="L493" s="207"/>
      <c r="M493" s="208"/>
      <c r="N493" s="209"/>
      <c r="O493" s="209"/>
      <c r="P493" s="209"/>
      <c r="Q493" s="209"/>
      <c r="R493" s="209"/>
      <c r="S493" s="209"/>
      <c r="T493" s="210"/>
      <c r="AT493" s="211" t="s">
        <v>164</v>
      </c>
      <c r="AU493" s="211" t="s">
        <v>162</v>
      </c>
      <c r="AV493" s="13" t="s">
        <v>87</v>
      </c>
      <c r="AW493" s="13" t="s">
        <v>34</v>
      </c>
      <c r="AX493" s="13" t="s">
        <v>79</v>
      </c>
      <c r="AY493" s="211" t="s">
        <v>153</v>
      </c>
    </row>
    <row r="494" spans="1:65" s="13" customFormat="1">
      <c r="B494" s="201"/>
      <c r="C494" s="202"/>
      <c r="D494" s="203" t="s">
        <v>164</v>
      </c>
      <c r="E494" s="204" t="s">
        <v>1</v>
      </c>
      <c r="F494" s="205" t="s">
        <v>614</v>
      </c>
      <c r="G494" s="202"/>
      <c r="H494" s="204" t="s">
        <v>1</v>
      </c>
      <c r="I494" s="206"/>
      <c r="J494" s="202"/>
      <c r="K494" s="202"/>
      <c r="L494" s="207"/>
      <c r="M494" s="208"/>
      <c r="N494" s="209"/>
      <c r="O494" s="209"/>
      <c r="P494" s="209"/>
      <c r="Q494" s="209"/>
      <c r="R494" s="209"/>
      <c r="S494" s="209"/>
      <c r="T494" s="210"/>
      <c r="AT494" s="211" t="s">
        <v>164</v>
      </c>
      <c r="AU494" s="211" t="s">
        <v>162</v>
      </c>
      <c r="AV494" s="13" t="s">
        <v>87</v>
      </c>
      <c r="AW494" s="13" t="s">
        <v>34</v>
      </c>
      <c r="AX494" s="13" t="s">
        <v>79</v>
      </c>
      <c r="AY494" s="211" t="s">
        <v>153</v>
      </c>
    </row>
    <row r="495" spans="1:65" s="14" customFormat="1">
      <c r="B495" s="212"/>
      <c r="C495" s="213"/>
      <c r="D495" s="203" t="s">
        <v>164</v>
      </c>
      <c r="E495" s="214" t="s">
        <v>1</v>
      </c>
      <c r="F495" s="215" t="s">
        <v>615</v>
      </c>
      <c r="G495" s="213"/>
      <c r="H495" s="216">
        <v>14.125</v>
      </c>
      <c r="I495" s="217"/>
      <c r="J495" s="213"/>
      <c r="K495" s="213"/>
      <c r="L495" s="218"/>
      <c r="M495" s="219"/>
      <c r="N495" s="220"/>
      <c r="O495" s="220"/>
      <c r="P495" s="220"/>
      <c r="Q495" s="220"/>
      <c r="R495" s="220"/>
      <c r="S495" s="220"/>
      <c r="T495" s="221"/>
      <c r="AT495" s="222" t="s">
        <v>164</v>
      </c>
      <c r="AU495" s="222" t="s">
        <v>162</v>
      </c>
      <c r="AV495" s="14" t="s">
        <v>162</v>
      </c>
      <c r="AW495" s="14" t="s">
        <v>34</v>
      </c>
      <c r="AX495" s="14" t="s">
        <v>79</v>
      </c>
      <c r="AY495" s="222" t="s">
        <v>153</v>
      </c>
    </row>
    <row r="496" spans="1:65" s="13" customFormat="1">
      <c r="B496" s="201"/>
      <c r="C496" s="202"/>
      <c r="D496" s="203" t="s">
        <v>164</v>
      </c>
      <c r="E496" s="204" t="s">
        <v>1</v>
      </c>
      <c r="F496" s="205" t="s">
        <v>616</v>
      </c>
      <c r="G496" s="202"/>
      <c r="H496" s="204" t="s">
        <v>1</v>
      </c>
      <c r="I496" s="206"/>
      <c r="J496" s="202"/>
      <c r="K496" s="202"/>
      <c r="L496" s="207"/>
      <c r="M496" s="208"/>
      <c r="N496" s="209"/>
      <c r="O496" s="209"/>
      <c r="P496" s="209"/>
      <c r="Q496" s="209"/>
      <c r="R496" s="209"/>
      <c r="S496" s="209"/>
      <c r="T496" s="210"/>
      <c r="AT496" s="211" t="s">
        <v>164</v>
      </c>
      <c r="AU496" s="211" t="s">
        <v>162</v>
      </c>
      <c r="AV496" s="13" t="s">
        <v>87</v>
      </c>
      <c r="AW496" s="13" t="s">
        <v>34</v>
      </c>
      <c r="AX496" s="13" t="s">
        <v>79</v>
      </c>
      <c r="AY496" s="211" t="s">
        <v>153</v>
      </c>
    </row>
    <row r="497" spans="2:51" s="14" customFormat="1">
      <c r="B497" s="212"/>
      <c r="C497" s="213"/>
      <c r="D497" s="203" t="s">
        <v>164</v>
      </c>
      <c r="E497" s="214" t="s">
        <v>1</v>
      </c>
      <c r="F497" s="215" t="s">
        <v>495</v>
      </c>
      <c r="G497" s="213"/>
      <c r="H497" s="216">
        <v>-1.5760000000000001</v>
      </c>
      <c r="I497" s="217"/>
      <c r="J497" s="213"/>
      <c r="K497" s="213"/>
      <c r="L497" s="218"/>
      <c r="M497" s="219"/>
      <c r="N497" s="220"/>
      <c r="O497" s="220"/>
      <c r="P497" s="220"/>
      <c r="Q497" s="220"/>
      <c r="R497" s="220"/>
      <c r="S497" s="220"/>
      <c r="T497" s="221"/>
      <c r="AT497" s="222" t="s">
        <v>164</v>
      </c>
      <c r="AU497" s="222" t="s">
        <v>162</v>
      </c>
      <c r="AV497" s="14" t="s">
        <v>162</v>
      </c>
      <c r="AW497" s="14" t="s">
        <v>34</v>
      </c>
      <c r="AX497" s="14" t="s">
        <v>79</v>
      </c>
      <c r="AY497" s="222" t="s">
        <v>153</v>
      </c>
    </row>
    <row r="498" spans="2:51" s="13" customFormat="1">
      <c r="B498" s="201"/>
      <c r="C498" s="202"/>
      <c r="D498" s="203" t="s">
        <v>164</v>
      </c>
      <c r="E498" s="204" t="s">
        <v>1</v>
      </c>
      <c r="F498" s="205" t="s">
        <v>617</v>
      </c>
      <c r="G498" s="202"/>
      <c r="H498" s="204" t="s">
        <v>1</v>
      </c>
      <c r="I498" s="206"/>
      <c r="J498" s="202"/>
      <c r="K498" s="202"/>
      <c r="L498" s="207"/>
      <c r="M498" s="208"/>
      <c r="N498" s="209"/>
      <c r="O498" s="209"/>
      <c r="P498" s="209"/>
      <c r="Q498" s="209"/>
      <c r="R498" s="209"/>
      <c r="S498" s="209"/>
      <c r="T498" s="210"/>
      <c r="AT498" s="211" t="s">
        <v>164</v>
      </c>
      <c r="AU498" s="211" t="s">
        <v>162</v>
      </c>
      <c r="AV498" s="13" t="s">
        <v>87</v>
      </c>
      <c r="AW498" s="13" t="s">
        <v>34</v>
      </c>
      <c r="AX498" s="13" t="s">
        <v>79</v>
      </c>
      <c r="AY498" s="211" t="s">
        <v>153</v>
      </c>
    </row>
    <row r="499" spans="2:51" s="14" customFormat="1">
      <c r="B499" s="212"/>
      <c r="C499" s="213"/>
      <c r="D499" s="203" t="s">
        <v>164</v>
      </c>
      <c r="E499" s="214" t="s">
        <v>1</v>
      </c>
      <c r="F499" s="215" t="s">
        <v>618</v>
      </c>
      <c r="G499" s="213"/>
      <c r="H499" s="216">
        <v>24.125</v>
      </c>
      <c r="I499" s="217"/>
      <c r="J499" s="213"/>
      <c r="K499" s="213"/>
      <c r="L499" s="218"/>
      <c r="M499" s="219"/>
      <c r="N499" s="220"/>
      <c r="O499" s="220"/>
      <c r="P499" s="220"/>
      <c r="Q499" s="220"/>
      <c r="R499" s="220"/>
      <c r="S499" s="220"/>
      <c r="T499" s="221"/>
      <c r="AT499" s="222" t="s">
        <v>164</v>
      </c>
      <c r="AU499" s="222" t="s">
        <v>162</v>
      </c>
      <c r="AV499" s="14" t="s">
        <v>162</v>
      </c>
      <c r="AW499" s="14" t="s">
        <v>34</v>
      </c>
      <c r="AX499" s="14" t="s">
        <v>79</v>
      </c>
      <c r="AY499" s="222" t="s">
        <v>153</v>
      </c>
    </row>
    <row r="500" spans="2:51" s="13" customFormat="1">
      <c r="B500" s="201"/>
      <c r="C500" s="202"/>
      <c r="D500" s="203" t="s">
        <v>164</v>
      </c>
      <c r="E500" s="204" t="s">
        <v>1</v>
      </c>
      <c r="F500" s="205" t="s">
        <v>619</v>
      </c>
      <c r="G500" s="202"/>
      <c r="H500" s="204" t="s">
        <v>1</v>
      </c>
      <c r="I500" s="206"/>
      <c r="J500" s="202"/>
      <c r="K500" s="202"/>
      <c r="L500" s="207"/>
      <c r="M500" s="208"/>
      <c r="N500" s="209"/>
      <c r="O500" s="209"/>
      <c r="P500" s="209"/>
      <c r="Q500" s="209"/>
      <c r="R500" s="209"/>
      <c r="S500" s="209"/>
      <c r="T500" s="210"/>
      <c r="AT500" s="211" t="s">
        <v>164</v>
      </c>
      <c r="AU500" s="211" t="s">
        <v>162</v>
      </c>
      <c r="AV500" s="13" t="s">
        <v>87</v>
      </c>
      <c r="AW500" s="13" t="s">
        <v>34</v>
      </c>
      <c r="AX500" s="13" t="s">
        <v>79</v>
      </c>
      <c r="AY500" s="211" t="s">
        <v>153</v>
      </c>
    </row>
    <row r="501" spans="2:51" s="14" customFormat="1">
      <c r="B501" s="212"/>
      <c r="C501" s="213"/>
      <c r="D501" s="203" t="s">
        <v>164</v>
      </c>
      <c r="E501" s="214" t="s">
        <v>1</v>
      </c>
      <c r="F501" s="215" t="s">
        <v>620</v>
      </c>
      <c r="G501" s="213"/>
      <c r="H501" s="216">
        <v>10.875</v>
      </c>
      <c r="I501" s="217"/>
      <c r="J501" s="213"/>
      <c r="K501" s="213"/>
      <c r="L501" s="218"/>
      <c r="M501" s="219"/>
      <c r="N501" s="220"/>
      <c r="O501" s="220"/>
      <c r="P501" s="220"/>
      <c r="Q501" s="220"/>
      <c r="R501" s="220"/>
      <c r="S501" s="220"/>
      <c r="T501" s="221"/>
      <c r="AT501" s="222" t="s">
        <v>164</v>
      </c>
      <c r="AU501" s="222" t="s">
        <v>162</v>
      </c>
      <c r="AV501" s="14" t="s">
        <v>162</v>
      </c>
      <c r="AW501" s="14" t="s">
        <v>34</v>
      </c>
      <c r="AX501" s="14" t="s">
        <v>79</v>
      </c>
      <c r="AY501" s="222" t="s">
        <v>153</v>
      </c>
    </row>
    <row r="502" spans="2:51" s="13" customFormat="1">
      <c r="B502" s="201"/>
      <c r="C502" s="202"/>
      <c r="D502" s="203" t="s">
        <v>164</v>
      </c>
      <c r="E502" s="204" t="s">
        <v>1</v>
      </c>
      <c r="F502" s="205" t="s">
        <v>616</v>
      </c>
      <c r="G502" s="202"/>
      <c r="H502" s="204" t="s">
        <v>1</v>
      </c>
      <c r="I502" s="206"/>
      <c r="J502" s="202"/>
      <c r="K502" s="202"/>
      <c r="L502" s="207"/>
      <c r="M502" s="208"/>
      <c r="N502" s="209"/>
      <c r="O502" s="209"/>
      <c r="P502" s="209"/>
      <c r="Q502" s="209"/>
      <c r="R502" s="209"/>
      <c r="S502" s="209"/>
      <c r="T502" s="210"/>
      <c r="AT502" s="211" t="s">
        <v>164</v>
      </c>
      <c r="AU502" s="211" t="s">
        <v>162</v>
      </c>
      <c r="AV502" s="13" t="s">
        <v>87</v>
      </c>
      <c r="AW502" s="13" t="s">
        <v>34</v>
      </c>
      <c r="AX502" s="13" t="s">
        <v>79</v>
      </c>
      <c r="AY502" s="211" t="s">
        <v>153</v>
      </c>
    </row>
    <row r="503" spans="2:51" s="14" customFormat="1">
      <c r="B503" s="212"/>
      <c r="C503" s="213"/>
      <c r="D503" s="203" t="s">
        <v>164</v>
      </c>
      <c r="E503" s="214" t="s">
        <v>1</v>
      </c>
      <c r="F503" s="215" t="s">
        <v>495</v>
      </c>
      <c r="G503" s="213"/>
      <c r="H503" s="216">
        <v>-1.5760000000000001</v>
      </c>
      <c r="I503" s="217"/>
      <c r="J503" s="213"/>
      <c r="K503" s="213"/>
      <c r="L503" s="218"/>
      <c r="M503" s="219"/>
      <c r="N503" s="220"/>
      <c r="O503" s="220"/>
      <c r="P503" s="220"/>
      <c r="Q503" s="220"/>
      <c r="R503" s="220"/>
      <c r="S503" s="220"/>
      <c r="T503" s="221"/>
      <c r="AT503" s="222" t="s">
        <v>164</v>
      </c>
      <c r="AU503" s="222" t="s">
        <v>162</v>
      </c>
      <c r="AV503" s="14" t="s">
        <v>162</v>
      </c>
      <c r="AW503" s="14" t="s">
        <v>34</v>
      </c>
      <c r="AX503" s="14" t="s">
        <v>79</v>
      </c>
      <c r="AY503" s="222" t="s">
        <v>153</v>
      </c>
    </row>
    <row r="504" spans="2:51" s="13" customFormat="1">
      <c r="B504" s="201"/>
      <c r="C504" s="202"/>
      <c r="D504" s="203" t="s">
        <v>164</v>
      </c>
      <c r="E504" s="204" t="s">
        <v>1</v>
      </c>
      <c r="F504" s="205" t="s">
        <v>621</v>
      </c>
      <c r="G504" s="202"/>
      <c r="H504" s="204" t="s">
        <v>1</v>
      </c>
      <c r="I504" s="206"/>
      <c r="J504" s="202"/>
      <c r="K504" s="202"/>
      <c r="L504" s="207"/>
      <c r="M504" s="208"/>
      <c r="N504" s="209"/>
      <c r="O504" s="209"/>
      <c r="P504" s="209"/>
      <c r="Q504" s="209"/>
      <c r="R504" s="209"/>
      <c r="S504" s="209"/>
      <c r="T504" s="210"/>
      <c r="AT504" s="211" t="s">
        <v>164</v>
      </c>
      <c r="AU504" s="211" t="s">
        <v>162</v>
      </c>
      <c r="AV504" s="13" t="s">
        <v>87</v>
      </c>
      <c r="AW504" s="13" t="s">
        <v>34</v>
      </c>
      <c r="AX504" s="13" t="s">
        <v>79</v>
      </c>
      <c r="AY504" s="211" t="s">
        <v>153</v>
      </c>
    </row>
    <row r="505" spans="2:51" s="14" customFormat="1" ht="20.399999999999999">
      <c r="B505" s="212"/>
      <c r="C505" s="213"/>
      <c r="D505" s="203" t="s">
        <v>164</v>
      </c>
      <c r="E505" s="214" t="s">
        <v>1</v>
      </c>
      <c r="F505" s="215" t="s">
        <v>622</v>
      </c>
      <c r="G505" s="213"/>
      <c r="H505" s="216">
        <v>49.6</v>
      </c>
      <c r="I505" s="217"/>
      <c r="J505" s="213"/>
      <c r="K505" s="213"/>
      <c r="L505" s="218"/>
      <c r="M505" s="219"/>
      <c r="N505" s="220"/>
      <c r="O505" s="220"/>
      <c r="P505" s="220"/>
      <c r="Q505" s="220"/>
      <c r="R505" s="220"/>
      <c r="S505" s="220"/>
      <c r="T505" s="221"/>
      <c r="AT505" s="222" t="s">
        <v>164</v>
      </c>
      <c r="AU505" s="222" t="s">
        <v>162</v>
      </c>
      <c r="AV505" s="14" t="s">
        <v>162</v>
      </c>
      <c r="AW505" s="14" t="s">
        <v>34</v>
      </c>
      <c r="AX505" s="14" t="s">
        <v>79</v>
      </c>
      <c r="AY505" s="222" t="s">
        <v>153</v>
      </c>
    </row>
    <row r="506" spans="2:51" s="13" customFormat="1">
      <c r="B506" s="201"/>
      <c r="C506" s="202"/>
      <c r="D506" s="203" t="s">
        <v>164</v>
      </c>
      <c r="E506" s="204" t="s">
        <v>1</v>
      </c>
      <c r="F506" s="205" t="s">
        <v>616</v>
      </c>
      <c r="G506" s="202"/>
      <c r="H506" s="204" t="s">
        <v>1</v>
      </c>
      <c r="I506" s="206"/>
      <c r="J506" s="202"/>
      <c r="K506" s="202"/>
      <c r="L506" s="207"/>
      <c r="M506" s="208"/>
      <c r="N506" s="209"/>
      <c r="O506" s="209"/>
      <c r="P506" s="209"/>
      <c r="Q506" s="209"/>
      <c r="R506" s="209"/>
      <c r="S506" s="209"/>
      <c r="T506" s="210"/>
      <c r="AT506" s="211" t="s">
        <v>164</v>
      </c>
      <c r="AU506" s="211" t="s">
        <v>162</v>
      </c>
      <c r="AV506" s="13" t="s">
        <v>87</v>
      </c>
      <c r="AW506" s="13" t="s">
        <v>34</v>
      </c>
      <c r="AX506" s="13" t="s">
        <v>79</v>
      </c>
      <c r="AY506" s="211" t="s">
        <v>153</v>
      </c>
    </row>
    <row r="507" spans="2:51" s="14" customFormat="1">
      <c r="B507" s="212"/>
      <c r="C507" s="213"/>
      <c r="D507" s="203" t="s">
        <v>164</v>
      </c>
      <c r="E507" s="214" t="s">
        <v>1</v>
      </c>
      <c r="F507" s="215" t="s">
        <v>495</v>
      </c>
      <c r="G507" s="213"/>
      <c r="H507" s="216">
        <v>-1.5760000000000001</v>
      </c>
      <c r="I507" s="217"/>
      <c r="J507" s="213"/>
      <c r="K507" s="213"/>
      <c r="L507" s="218"/>
      <c r="M507" s="219"/>
      <c r="N507" s="220"/>
      <c r="O507" s="220"/>
      <c r="P507" s="220"/>
      <c r="Q507" s="220"/>
      <c r="R507" s="220"/>
      <c r="S507" s="220"/>
      <c r="T507" s="221"/>
      <c r="AT507" s="222" t="s">
        <v>164</v>
      </c>
      <c r="AU507" s="222" t="s">
        <v>162</v>
      </c>
      <c r="AV507" s="14" t="s">
        <v>162</v>
      </c>
      <c r="AW507" s="14" t="s">
        <v>34</v>
      </c>
      <c r="AX507" s="14" t="s">
        <v>79</v>
      </c>
      <c r="AY507" s="222" t="s">
        <v>153</v>
      </c>
    </row>
    <row r="508" spans="2:51" s="13" customFormat="1">
      <c r="B508" s="201"/>
      <c r="C508" s="202"/>
      <c r="D508" s="203" t="s">
        <v>164</v>
      </c>
      <c r="E508" s="204" t="s">
        <v>1</v>
      </c>
      <c r="F508" s="205" t="s">
        <v>623</v>
      </c>
      <c r="G508" s="202"/>
      <c r="H508" s="204" t="s">
        <v>1</v>
      </c>
      <c r="I508" s="206"/>
      <c r="J508" s="202"/>
      <c r="K508" s="202"/>
      <c r="L508" s="207"/>
      <c r="M508" s="208"/>
      <c r="N508" s="209"/>
      <c r="O508" s="209"/>
      <c r="P508" s="209"/>
      <c r="Q508" s="209"/>
      <c r="R508" s="209"/>
      <c r="S508" s="209"/>
      <c r="T508" s="210"/>
      <c r="AT508" s="211" t="s">
        <v>164</v>
      </c>
      <c r="AU508" s="211" t="s">
        <v>162</v>
      </c>
      <c r="AV508" s="13" t="s">
        <v>87</v>
      </c>
      <c r="AW508" s="13" t="s">
        <v>34</v>
      </c>
      <c r="AX508" s="13" t="s">
        <v>79</v>
      </c>
      <c r="AY508" s="211" t="s">
        <v>153</v>
      </c>
    </row>
    <row r="509" spans="2:51" s="14" customFormat="1">
      <c r="B509" s="212"/>
      <c r="C509" s="213"/>
      <c r="D509" s="203" t="s">
        <v>164</v>
      </c>
      <c r="E509" s="214" t="s">
        <v>1</v>
      </c>
      <c r="F509" s="215" t="s">
        <v>624</v>
      </c>
      <c r="G509" s="213"/>
      <c r="H509" s="216">
        <v>28.65</v>
      </c>
      <c r="I509" s="217"/>
      <c r="J509" s="213"/>
      <c r="K509" s="213"/>
      <c r="L509" s="218"/>
      <c r="M509" s="219"/>
      <c r="N509" s="220"/>
      <c r="O509" s="220"/>
      <c r="P509" s="220"/>
      <c r="Q509" s="220"/>
      <c r="R509" s="220"/>
      <c r="S509" s="220"/>
      <c r="T509" s="221"/>
      <c r="AT509" s="222" t="s">
        <v>164</v>
      </c>
      <c r="AU509" s="222" t="s">
        <v>162</v>
      </c>
      <c r="AV509" s="14" t="s">
        <v>162</v>
      </c>
      <c r="AW509" s="14" t="s">
        <v>34</v>
      </c>
      <c r="AX509" s="14" t="s">
        <v>79</v>
      </c>
      <c r="AY509" s="222" t="s">
        <v>153</v>
      </c>
    </row>
    <row r="510" spans="2:51" s="13" customFormat="1">
      <c r="B510" s="201"/>
      <c r="C510" s="202"/>
      <c r="D510" s="203" t="s">
        <v>164</v>
      </c>
      <c r="E510" s="204" t="s">
        <v>1</v>
      </c>
      <c r="F510" s="205" t="s">
        <v>616</v>
      </c>
      <c r="G510" s="202"/>
      <c r="H510" s="204" t="s">
        <v>1</v>
      </c>
      <c r="I510" s="206"/>
      <c r="J510" s="202"/>
      <c r="K510" s="202"/>
      <c r="L510" s="207"/>
      <c r="M510" s="208"/>
      <c r="N510" s="209"/>
      <c r="O510" s="209"/>
      <c r="P510" s="209"/>
      <c r="Q510" s="209"/>
      <c r="R510" s="209"/>
      <c r="S510" s="209"/>
      <c r="T510" s="210"/>
      <c r="AT510" s="211" t="s">
        <v>164</v>
      </c>
      <c r="AU510" s="211" t="s">
        <v>162</v>
      </c>
      <c r="AV510" s="13" t="s">
        <v>87</v>
      </c>
      <c r="AW510" s="13" t="s">
        <v>34</v>
      </c>
      <c r="AX510" s="13" t="s">
        <v>79</v>
      </c>
      <c r="AY510" s="211" t="s">
        <v>153</v>
      </c>
    </row>
    <row r="511" spans="2:51" s="14" customFormat="1">
      <c r="B511" s="212"/>
      <c r="C511" s="213"/>
      <c r="D511" s="203" t="s">
        <v>164</v>
      </c>
      <c r="E511" s="214" t="s">
        <v>1</v>
      </c>
      <c r="F511" s="215" t="s">
        <v>495</v>
      </c>
      <c r="G511" s="213"/>
      <c r="H511" s="216">
        <v>-1.5760000000000001</v>
      </c>
      <c r="I511" s="217"/>
      <c r="J511" s="213"/>
      <c r="K511" s="213"/>
      <c r="L511" s="218"/>
      <c r="M511" s="219"/>
      <c r="N511" s="220"/>
      <c r="O511" s="220"/>
      <c r="P511" s="220"/>
      <c r="Q511" s="220"/>
      <c r="R511" s="220"/>
      <c r="S511" s="220"/>
      <c r="T511" s="221"/>
      <c r="AT511" s="222" t="s">
        <v>164</v>
      </c>
      <c r="AU511" s="222" t="s">
        <v>162</v>
      </c>
      <c r="AV511" s="14" t="s">
        <v>162</v>
      </c>
      <c r="AW511" s="14" t="s">
        <v>34</v>
      </c>
      <c r="AX511" s="14" t="s">
        <v>79</v>
      </c>
      <c r="AY511" s="222" t="s">
        <v>153</v>
      </c>
    </row>
    <row r="512" spans="2:51" s="13" customFormat="1">
      <c r="B512" s="201"/>
      <c r="C512" s="202"/>
      <c r="D512" s="203" t="s">
        <v>164</v>
      </c>
      <c r="E512" s="204" t="s">
        <v>1</v>
      </c>
      <c r="F512" s="205" t="s">
        <v>625</v>
      </c>
      <c r="G512" s="202"/>
      <c r="H512" s="204" t="s">
        <v>1</v>
      </c>
      <c r="I512" s="206"/>
      <c r="J512" s="202"/>
      <c r="K512" s="202"/>
      <c r="L512" s="207"/>
      <c r="M512" s="208"/>
      <c r="N512" s="209"/>
      <c r="O512" s="209"/>
      <c r="P512" s="209"/>
      <c r="Q512" s="209"/>
      <c r="R512" s="209"/>
      <c r="S512" s="209"/>
      <c r="T512" s="210"/>
      <c r="AT512" s="211" t="s">
        <v>164</v>
      </c>
      <c r="AU512" s="211" t="s">
        <v>162</v>
      </c>
      <c r="AV512" s="13" t="s">
        <v>87</v>
      </c>
      <c r="AW512" s="13" t="s">
        <v>34</v>
      </c>
      <c r="AX512" s="13" t="s">
        <v>79</v>
      </c>
      <c r="AY512" s="211" t="s">
        <v>153</v>
      </c>
    </row>
    <row r="513" spans="1:65" s="14" customFormat="1">
      <c r="B513" s="212"/>
      <c r="C513" s="213"/>
      <c r="D513" s="203" t="s">
        <v>164</v>
      </c>
      <c r="E513" s="214" t="s">
        <v>1</v>
      </c>
      <c r="F513" s="215" t="s">
        <v>626</v>
      </c>
      <c r="G513" s="213"/>
      <c r="H513" s="216">
        <v>9.0250000000000004</v>
      </c>
      <c r="I513" s="217"/>
      <c r="J513" s="213"/>
      <c r="K513" s="213"/>
      <c r="L513" s="218"/>
      <c r="M513" s="219"/>
      <c r="N513" s="220"/>
      <c r="O513" s="220"/>
      <c r="P513" s="220"/>
      <c r="Q513" s="220"/>
      <c r="R513" s="220"/>
      <c r="S513" s="220"/>
      <c r="T513" s="221"/>
      <c r="AT513" s="222" t="s">
        <v>164</v>
      </c>
      <c r="AU513" s="222" t="s">
        <v>162</v>
      </c>
      <c r="AV513" s="14" t="s">
        <v>162</v>
      </c>
      <c r="AW513" s="14" t="s">
        <v>34</v>
      </c>
      <c r="AX513" s="14" t="s">
        <v>79</v>
      </c>
      <c r="AY513" s="222" t="s">
        <v>153</v>
      </c>
    </row>
    <row r="514" spans="1:65" s="15" customFormat="1">
      <c r="B514" s="223"/>
      <c r="C514" s="224"/>
      <c r="D514" s="203" t="s">
        <v>164</v>
      </c>
      <c r="E514" s="225" t="s">
        <v>1</v>
      </c>
      <c r="F514" s="226" t="s">
        <v>167</v>
      </c>
      <c r="G514" s="224"/>
      <c r="H514" s="227">
        <v>130.09600000000003</v>
      </c>
      <c r="I514" s="228"/>
      <c r="J514" s="224"/>
      <c r="K514" s="224"/>
      <c r="L514" s="229"/>
      <c r="M514" s="230"/>
      <c r="N514" s="231"/>
      <c r="O514" s="231"/>
      <c r="P514" s="231"/>
      <c r="Q514" s="231"/>
      <c r="R514" s="231"/>
      <c r="S514" s="231"/>
      <c r="T514" s="232"/>
      <c r="AT514" s="233" t="s">
        <v>164</v>
      </c>
      <c r="AU514" s="233" t="s">
        <v>162</v>
      </c>
      <c r="AV514" s="15" t="s">
        <v>161</v>
      </c>
      <c r="AW514" s="15" t="s">
        <v>34</v>
      </c>
      <c r="AX514" s="15" t="s">
        <v>87</v>
      </c>
      <c r="AY514" s="233" t="s">
        <v>153</v>
      </c>
    </row>
    <row r="515" spans="1:65" s="2" customFormat="1" ht="21.75" customHeight="1">
      <c r="A515" s="34"/>
      <c r="B515" s="35"/>
      <c r="C515" s="187" t="s">
        <v>627</v>
      </c>
      <c r="D515" s="187" t="s">
        <v>157</v>
      </c>
      <c r="E515" s="188" t="s">
        <v>628</v>
      </c>
      <c r="F515" s="189" t="s">
        <v>629</v>
      </c>
      <c r="G515" s="190" t="s">
        <v>160</v>
      </c>
      <c r="H515" s="191">
        <v>55.966000000000001</v>
      </c>
      <c r="I515" s="192"/>
      <c r="J515" s="193">
        <f>ROUND(I515*H515,2)</f>
        <v>0</v>
      </c>
      <c r="K515" s="194"/>
      <c r="L515" s="39"/>
      <c r="M515" s="195" t="s">
        <v>1</v>
      </c>
      <c r="N515" s="196" t="s">
        <v>45</v>
      </c>
      <c r="O515" s="71"/>
      <c r="P515" s="197">
        <f>O515*H515</f>
        <v>0</v>
      </c>
      <c r="Q515" s="197">
        <v>1.7950000000000001E-2</v>
      </c>
      <c r="R515" s="197">
        <f>Q515*H515</f>
        <v>1.0045897000000001</v>
      </c>
      <c r="S515" s="197">
        <v>0</v>
      </c>
      <c r="T515" s="198">
        <f>S515*H515</f>
        <v>0</v>
      </c>
      <c r="U515" s="34"/>
      <c r="V515" s="34"/>
      <c r="W515" s="34"/>
      <c r="X515" s="34"/>
      <c r="Y515" s="34"/>
      <c r="Z515" s="34"/>
      <c r="AA515" s="34"/>
      <c r="AB515" s="34"/>
      <c r="AC515" s="34"/>
      <c r="AD515" s="34"/>
      <c r="AE515" s="34"/>
      <c r="AR515" s="199" t="s">
        <v>254</v>
      </c>
      <c r="AT515" s="199" t="s">
        <v>157</v>
      </c>
      <c r="AU515" s="199" t="s">
        <v>162</v>
      </c>
      <c r="AY515" s="17" t="s">
        <v>153</v>
      </c>
      <c r="BE515" s="200">
        <f>IF(N515="základní",J515,0)</f>
        <v>0</v>
      </c>
      <c r="BF515" s="200">
        <f>IF(N515="snížená",J515,0)</f>
        <v>0</v>
      </c>
      <c r="BG515" s="200">
        <f>IF(N515="zákl. přenesená",J515,0)</f>
        <v>0</v>
      </c>
      <c r="BH515" s="200">
        <f>IF(N515="sníž. přenesená",J515,0)</f>
        <v>0</v>
      </c>
      <c r="BI515" s="200">
        <f>IF(N515="nulová",J515,0)</f>
        <v>0</v>
      </c>
      <c r="BJ515" s="17" t="s">
        <v>162</v>
      </c>
      <c r="BK515" s="200">
        <f>ROUND(I515*H515,2)</f>
        <v>0</v>
      </c>
      <c r="BL515" s="17" t="s">
        <v>254</v>
      </c>
      <c r="BM515" s="199" t="s">
        <v>630</v>
      </c>
    </row>
    <row r="516" spans="1:65" s="13" customFormat="1" ht="20.399999999999999">
      <c r="B516" s="201"/>
      <c r="C516" s="202"/>
      <c r="D516" s="203" t="s">
        <v>164</v>
      </c>
      <c r="E516" s="204" t="s">
        <v>1</v>
      </c>
      <c r="F516" s="205" t="s">
        <v>631</v>
      </c>
      <c r="G516" s="202"/>
      <c r="H516" s="204" t="s">
        <v>1</v>
      </c>
      <c r="I516" s="206"/>
      <c r="J516" s="202"/>
      <c r="K516" s="202"/>
      <c r="L516" s="207"/>
      <c r="M516" s="208"/>
      <c r="N516" s="209"/>
      <c r="O516" s="209"/>
      <c r="P516" s="209"/>
      <c r="Q516" s="209"/>
      <c r="R516" s="209"/>
      <c r="S516" s="209"/>
      <c r="T516" s="210"/>
      <c r="AT516" s="211" t="s">
        <v>164</v>
      </c>
      <c r="AU516" s="211" t="s">
        <v>162</v>
      </c>
      <c r="AV516" s="13" t="s">
        <v>87</v>
      </c>
      <c r="AW516" s="13" t="s">
        <v>34</v>
      </c>
      <c r="AX516" s="13" t="s">
        <v>79</v>
      </c>
      <c r="AY516" s="211" t="s">
        <v>153</v>
      </c>
    </row>
    <row r="517" spans="1:65" s="14" customFormat="1" ht="20.399999999999999">
      <c r="B517" s="212"/>
      <c r="C517" s="213"/>
      <c r="D517" s="203" t="s">
        <v>164</v>
      </c>
      <c r="E517" s="214" t="s">
        <v>1</v>
      </c>
      <c r="F517" s="215" t="s">
        <v>632</v>
      </c>
      <c r="G517" s="213"/>
      <c r="H517" s="216">
        <v>48.293999999999997</v>
      </c>
      <c r="I517" s="217"/>
      <c r="J517" s="213"/>
      <c r="K517" s="213"/>
      <c r="L517" s="218"/>
      <c r="M517" s="219"/>
      <c r="N517" s="220"/>
      <c r="O517" s="220"/>
      <c r="P517" s="220"/>
      <c r="Q517" s="220"/>
      <c r="R517" s="220"/>
      <c r="S517" s="220"/>
      <c r="T517" s="221"/>
      <c r="AT517" s="222" t="s">
        <v>164</v>
      </c>
      <c r="AU517" s="222" t="s">
        <v>162</v>
      </c>
      <c r="AV517" s="14" t="s">
        <v>162</v>
      </c>
      <c r="AW517" s="14" t="s">
        <v>34</v>
      </c>
      <c r="AX517" s="14" t="s">
        <v>79</v>
      </c>
      <c r="AY517" s="222" t="s">
        <v>153</v>
      </c>
    </row>
    <row r="518" spans="1:65" s="13" customFormat="1">
      <c r="B518" s="201"/>
      <c r="C518" s="202"/>
      <c r="D518" s="203" t="s">
        <v>164</v>
      </c>
      <c r="E518" s="204" t="s">
        <v>1</v>
      </c>
      <c r="F518" s="205" t="s">
        <v>633</v>
      </c>
      <c r="G518" s="202"/>
      <c r="H518" s="204" t="s">
        <v>1</v>
      </c>
      <c r="I518" s="206"/>
      <c r="J518" s="202"/>
      <c r="K518" s="202"/>
      <c r="L518" s="207"/>
      <c r="M518" s="208"/>
      <c r="N518" s="209"/>
      <c r="O518" s="209"/>
      <c r="P518" s="209"/>
      <c r="Q518" s="209"/>
      <c r="R518" s="209"/>
      <c r="S518" s="209"/>
      <c r="T518" s="210"/>
      <c r="AT518" s="211" t="s">
        <v>164</v>
      </c>
      <c r="AU518" s="211" t="s">
        <v>162</v>
      </c>
      <c r="AV518" s="13" t="s">
        <v>87</v>
      </c>
      <c r="AW518" s="13" t="s">
        <v>34</v>
      </c>
      <c r="AX518" s="13" t="s">
        <v>79</v>
      </c>
      <c r="AY518" s="211" t="s">
        <v>153</v>
      </c>
    </row>
    <row r="519" spans="1:65" s="14" customFormat="1">
      <c r="B519" s="212"/>
      <c r="C519" s="213"/>
      <c r="D519" s="203" t="s">
        <v>164</v>
      </c>
      <c r="E519" s="214" t="s">
        <v>1</v>
      </c>
      <c r="F519" s="215" t="s">
        <v>634</v>
      </c>
      <c r="G519" s="213"/>
      <c r="H519" s="216">
        <v>4.9279999999999999</v>
      </c>
      <c r="I519" s="217"/>
      <c r="J519" s="213"/>
      <c r="K519" s="213"/>
      <c r="L519" s="218"/>
      <c r="M519" s="219"/>
      <c r="N519" s="220"/>
      <c r="O519" s="220"/>
      <c r="P519" s="220"/>
      <c r="Q519" s="220"/>
      <c r="R519" s="220"/>
      <c r="S519" s="220"/>
      <c r="T519" s="221"/>
      <c r="AT519" s="222" t="s">
        <v>164</v>
      </c>
      <c r="AU519" s="222" t="s">
        <v>162</v>
      </c>
      <c r="AV519" s="14" t="s">
        <v>162</v>
      </c>
      <c r="AW519" s="14" t="s">
        <v>34</v>
      </c>
      <c r="AX519" s="14" t="s">
        <v>79</v>
      </c>
      <c r="AY519" s="222" t="s">
        <v>153</v>
      </c>
    </row>
    <row r="520" spans="1:65" s="14" customFormat="1">
      <c r="B520" s="212"/>
      <c r="C520" s="213"/>
      <c r="D520" s="203" t="s">
        <v>164</v>
      </c>
      <c r="E520" s="214" t="s">
        <v>1</v>
      </c>
      <c r="F520" s="215" t="s">
        <v>635</v>
      </c>
      <c r="G520" s="213"/>
      <c r="H520" s="216">
        <v>2.7440000000000002</v>
      </c>
      <c r="I520" s="217"/>
      <c r="J520" s="213"/>
      <c r="K520" s="213"/>
      <c r="L520" s="218"/>
      <c r="M520" s="219"/>
      <c r="N520" s="220"/>
      <c r="O520" s="220"/>
      <c r="P520" s="220"/>
      <c r="Q520" s="220"/>
      <c r="R520" s="220"/>
      <c r="S520" s="220"/>
      <c r="T520" s="221"/>
      <c r="AT520" s="222" t="s">
        <v>164</v>
      </c>
      <c r="AU520" s="222" t="s">
        <v>162</v>
      </c>
      <c r="AV520" s="14" t="s">
        <v>162</v>
      </c>
      <c r="AW520" s="14" t="s">
        <v>34</v>
      </c>
      <c r="AX520" s="14" t="s">
        <v>79</v>
      </c>
      <c r="AY520" s="222" t="s">
        <v>153</v>
      </c>
    </row>
    <row r="521" spans="1:65" s="15" customFormat="1">
      <c r="B521" s="223"/>
      <c r="C521" s="224"/>
      <c r="D521" s="203" t="s">
        <v>164</v>
      </c>
      <c r="E521" s="225" t="s">
        <v>1</v>
      </c>
      <c r="F521" s="226" t="s">
        <v>167</v>
      </c>
      <c r="G521" s="224"/>
      <c r="H521" s="227">
        <v>55.965999999999994</v>
      </c>
      <c r="I521" s="228"/>
      <c r="J521" s="224"/>
      <c r="K521" s="224"/>
      <c r="L521" s="229"/>
      <c r="M521" s="230"/>
      <c r="N521" s="231"/>
      <c r="O521" s="231"/>
      <c r="P521" s="231"/>
      <c r="Q521" s="231"/>
      <c r="R521" s="231"/>
      <c r="S521" s="231"/>
      <c r="T521" s="232"/>
      <c r="AT521" s="233" t="s">
        <v>164</v>
      </c>
      <c r="AU521" s="233" t="s">
        <v>162</v>
      </c>
      <c r="AV521" s="15" t="s">
        <v>161</v>
      </c>
      <c r="AW521" s="15" t="s">
        <v>34</v>
      </c>
      <c r="AX521" s="15" t="s">
        <v>87</v>
      </c>
      <c r="AY521" s="233" t="s">
        <v>153</v>
      </c>
    </row>
    <row r="522" spans="1:65" s="2" customFormat="1" ht="33" customHeight="1">
      <c r="A522" s="34"/>
      <c r="B522" s="35"/>
      <c r="C522" s="187" t="s">
        <v>636</v>
      </c>
      <c r="D522" s="187" t="s">
        <v>157</v>
      </c>
      <c r="E522" s="188" t="s">
        <v>637</v>
      </c>
      <c r="F522" s="189" t="s">
        <v>638</v>
      </c>
      <c r="G522" s="190" t="s">
        <v>160</v>
      </c>
      <c r="H522" s="191">
        <v>268.899</v>
      </c>
      <c r="I522" s="192"/>
      <c r="J522" s="193">
        <f>ROUND(I522*H522,2)</f>
        <v>0</v>
      </c>
      <c r="K522" s="194"/>
      <c r="L522" s="39"/>
      <c r="M522" s="195" t="s">
        <v>1</v>
      </c>
      <c r="N522" s="196" t="s">
        <v>45</v>
      </c>
      <c r="O522" s="71"/>
      <c r="P522" s="197">
        <f>O522*H522</f>
        <v>0</v>
      </c>
      <c r="Q522" s="197">
        <v>2.3439999999999999E-2</v>
      </c>
      <c r="R522" s="197">
        <f>Q522*H522</f>
        <v>6.3029925599999999</v>
      </c>
      <c r="S522" s="197">
        <v>0</v>
      </c>
      <c r="T522" s="198">
        <f>S522*H522</f>
        <v>0</v>
      </c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R522" s="199" t="s">
        <v>254</v>
      </c>
      <c r="AT522" s="199" t="s">
        <v>157</v>
      </c>
      <c r="AU522" s="199" t="s">
        <v>162</v>
      </c>
      <c r="AY522" s="17" t="s">
        <v>153</v>
      </c>
      <c r="BE522" s="200">
        <f>IF(N522="základní",J522,0)</f>
        <v>0</v>
      </c>
      <c r="BF522" s="200">
        <f>IF(N522="snížená",J522,0)</f>
        <v>0</v>
      </c>
      <c r="BG522" s="200">
        <f>IF(N522="zákl. přenesená",J522,0)</f>
        <v>0</v>
      </c>
      <c r="BH522" s="200">
        <f>IF(N522="sníž. přenesená",J522,0)</f>
        <v>0</v>
      </c>
      <c r="BI522" s="200">
        <f>IF(N522="nulová",J522,0)</f>
        <v>0</v>
      </c>
      <c r="BJ522" s="17" t="s">
        <v>162</v>
      </c>
      <c r="BK522" s="200">
        <f>ROUND(I522*H522,2)</f>
        <v>0</v>
      </c>
      <c r="BL522" s="17" t="s">
        <v>254</v>
      </c>
      <c r="BM522" s="199" t="s">
        <v>639</v>
      </c>
    </row>
    <row r="523" spans="1:65" s="13" customFormat="1">
      <c r="B523" s="201"/>
      <c r="C523" s="202"/>
      <c r="D523" s="203" t="s">
        <v>164</v>
      </c>
      <c r="E523" s="204" t="s">
        <v>1</v>
      </c>
      <c r="F523" s="205" t="s">
        <v>640</v>
      </c>
      <c r="G523" s="202"/>
      <c r="H523" s="204" t="s">
        <v>1</v>
      </c>
      <c r="I523" s="206"/>
      <c r="J523" s="202"/>
      <c r="K523" s="202"/>
      <c r="L523" s="207"/>
      <c r="M523" s="208"/>
      <c r="N523" s="209"/>
      <c r="O523" s="209"/>
      <c r="P523" s="209"/>
      <c r="Q523" s="209"/>
      <c r="R523" s="209"/>
      <c r="S523" s="209"/>
      <c r="T523" s="210"/>
      <c r="AT523" s="211" t="s">
        <v>164</v>
      </c>
      <c r="AU523" s="211" t="s">
        <v>162</v>
      </c>
      <c r="AV523" s="13" t="s">
        <v>87</v>
      </c>
      <c r="AW523" s="13" t="s">
        <v>34</v>
      </c>
      <c r="AX523" s="13" t="s">
        <v>79</v>
      </c>
      <c r="AY523" s="211" t="s">
        <v>153</v>
      </c>
    </row>
    <row r="524" spans="1:65" s="13" customFormat="1">
      <c r="B524" s="201"/>
      <c r="C524" s="202"/>
      <c r="D524" s="203" t="s">
        <v>164</v>
      </c>
      <c r="E524" s="204" t="s">
        <v>1</v>
      </c>
      <c r="F524" s="205" t="s">
        <v>641</v>
      </c>
      <c r="G524" s="202"/>
      <c r="H524" s="204" t="s">
        <v>1</v>
      </c>
      <c r="I524" s="206"/>
      <c r="J524" s="202"/>
      <c r="K524" s="202"/>
      <c r="L524" s="207"/>
      <c r="M524" s="208"/>
      <c r="N524" s="209"/>
      <c r="O524" s="209"/>
      <c r="P524" s="209"/>
      <c r="Q524" s="209"/>
      <c r="R524" s="209"/>
      <c r="S524" s="209"/>
      <c r="T524" s="210"/>
      <c r="AT524" s="211" t="s">
        <v>164</v>
      </c>
      <c r="AU524" s="211" t="s">
        <v>162</v>
      </c>
      <c r="AV524" s="13" t="s">
        <v>87</v>
      </c>
      <c r="AW524" s="13" t="s">
        <v>34</v>
      </c>
      <c r="AX524" s="13" t="s">
        <v>79</v>
      </c>
      <c r="AY524" s="211" t="s">
        <v>153</v>
      </c>
    </row>
    <row r="525" spans="1:65" s="14" customFormat="1">
      <c r="B525" s="212"/>
      <c r="C525" s="213"/>
      <c r="D525" s="203" t="s">
        <v>164</v>
      </c>
      <c r="E525" s="214" t="s">
        <v>1</v>
      </c>
      <c r="F525" s="215" t="s">
        <v>642</v>
      </c>
      <c r="G525" s="213"/>
      <c r="H525" s="216">
        <v>136.5</v>
      </c>
      <c r="I525" s="217"/>
      <c r="J525" s="213"/>
      <c r="K525" s="213"/>
      <c r="L525" s="218"/>
      <c r="M525" s="219"/>
      <c r="N525" s="220"/>
      <c r="O525" s="220"/>
      <c r="P525" s="220"/>
      <c r="Q525" s="220"/>
      <c r="R525" s="220"/>
      <c r="S525" s="220"/>
      <c r="T525" s="221"/>
      <c r="AT525" s="222" t="s">
        <v>164</v>
      </c>
      <c r="AU525" s="222" t="s">
        <v>162</v>
      </c>
      <c r="AV525" s="14" t="s">
        <v>162</v>
      </c>
      <c r="AW525" s="14" t="s">
        <v>34</v>
      </c>
      <c r="AX525" s="14" t="s">
        <v>79</v>
      </c>
      <c r="AY525" s="222" t="s">
        <v>153</v>
      </c>
    </row>
    <row r="526" spans="1:65" s="13" customFormat="1">
      <c r="B526" s="201"/>
      <c r="C526" s="202"/>
      <c r="D526" s="203" t="s">
        <v>164</v>
      </c>
      <c r="E526" s="204" t="s">
        <v>1</v>
      </c>
      <c r="F526" s="205" t="s">
        <v>643</v>
      </c>
      <c r="G526" s="202"/>
      <c r="H526" s="204" t="s">
        <v>1</v>
      </c>
      <c r="I526" s="206"/>
      <c r="J526" s="202"/>
      <c r="K526" s="202"/>
      <c r="L526" s="207"/>
      <c r="M526" s="208"/>
      <c r="N526" s="209"/>
      <c r="O526" s="209"/>
      <c r="P526" s="209"/>
      <c r="Q526" s="209"/>
      <c r="R526" s="209"/>
      <c r="S526" s="209"/>
      <c r="T526" s="210"/>
      <c r="AT526" s="211" t="s">
        <v>164</v>
      </c>
      <c r="AU526" s="211" t="s">
        <v>162</v>
      </c>
      <c r="AV526" s="13" t="s">
        <v>87</v>
      </c>
      <c r="AW526" s="13" t="s">
        <v>34</v>
      </c>
      <c r="AX526" s="13" t="s">
        <v>79</v>
      </c>
      <c r="AY526" s="211" t="s">
        <v>153</v>
      </c>
    </row>
    <row r="527" spans="1:65" s="14" customFormat="1">
      <c r="B527" s="212"/>
      <c r="C527" s="213"/>
      <c r="D527" s="203" t="s">
        <v>164</v>
      </c>
      <c r="E527" s="214" t="s">
        <v>1</v>
      </c>
      <c r="F527" s="215" t="s">
        <v>644</v>
      </c>
      <c r="G527" s="213"/>
      <c r="H527" s="216">
        <v>145.6</v>
      </c>
      <c r="I527" s="217"/>
      <c r="J527" s="213"/>
      <c r="K527" s="213"/>
      <c r="L527" s="218"/>
      <c r="M527" s="219"/>
      <c r="N527" s="220"/>
      <c r="O527" s="220"/>
      <c r="P527" s="220"/>
      <c r="Q527" s="220"/>
      <c r="R527" s="220"/>
      <c r="S527" s="220"/>
      <c r="T527" s="221"/>
      <c r="AT527" s="222" t="s">
        <v>164</v>
      </c>
      <c r="AU527" s="222" t="s">
        <v>162</v>
      </c>
      <c r="AV527" s="14" t="s">
        <v>162</v>
      </c>
      <c r="AW527" s="14" t="s">
        <v>34</v>
      </c>
      <c r="AX527" s="14" t="s">
        <v>79</v>
      </c>
      <c r="AY527" s="222" t="s">
        <v>153</v>
      </c>
    </row>
    <row r="528" spans="1:65" s="13" customFormat="1">
      <c r="B528" s="201"/>
      <c r="C528" s="202"/>
      <c r="D528" s="203" t="s">
        <v>164</v>
      </c>
      <c r="E528" s="204" t="s">
        <v>1</v>
      </c>
      <c r="F528" s="205" t="s">
        <v>645</v>
      </c>
      <c r="G528" s="202"/>
      <c r="H528" s="204" t="s">
        <v>1</v>
      </c>
      <c r="I528" s="206"/>
      <c r="J528" s="202"/>
      <c r="K528" s="202"/>
      <c r="L528" s="207"/>
      <c r="M528" s="208"/>
      <c r="N528" s="209"/>
      <c r="O528" s="209"/>
      <c r="P528" s="209"/>
      <c r="Q528" s="209"/>
      <c r="R528" s="209"/>
      <c r="S528" s="209"/>
      <c r="T528" s="210"/>
      <c r="AT528" s="211" t="s">
        <v>164</v>
      </c>
      <c r="AU528" s="211" t="s">
        <v>162</v>
      </c>
      <c r="AV528" s="13" t="s">
        <v>87</v>
      </c>
      <c r="AW528" s="13" t="s">
        <v>34</v>
      </c>
      <c r="AX528" s="13" t="s">
        <v>79</v>
      </c>
      <c r="AY528" s="211" t="s">
        <v>153</v>
      </c>
    </row>
    <row r="529" spans="1:65" s="14" customFormat="1">
      <c r="B529" s="212"/>
      <c r="C529" s="213"/>
      <c r="D529" s="203" t="s">
        <v>164</v>
      </c>
      <c r="E529" s="214" t="s">
        <v>1</v>
      </c>
      <c r="F529" s="215" t="s">
        <v>646</v>
      </c>
      <c r="G529" s="213"/>
      <c r="H529" s="216">
        <v>-11.045</v>
      </c>
      <c r="I529" s="217"/>
      <c r="J529" s="213"/>
      <c r="K529" s="213"/>
      <c r="L529" s="218"/>
      <c r="M529" s="219"/>
      <c r="N529" s="220"/>
      <c r="O529" s="220"/>
      <c r="P529" s="220"/>
      <c r="Q529" s="220"/>
      <c r="R529" s="220"/>
      <c r="S529" s="220"/>
      <c r="T529" s="221"/>
      <c r="AT529" s="222" t="s">
        <v>164</v>
      </c>
      <c r="AU529" s="222" t="s">
        <v>162</v>
      </c>
      <c r="AV529" s="14" t="s">
        <v>162</v>
      </c>
      <c r="AW529" s="14" t="s">
        <v>34</v>
      </c>
      <c r="AX529" s="14" t="s">
        <v>79</v>
      </c>
      <c r="AY529" s="222" t="s">
        <v>153</v>
      </c>
    </row>
    <row r="530" spans="1:65" s="14" customFormat="1">
      <c r="B530" s="212"/>
      <c r="C530" s="213"/>
      <c r="D530" s="203" t="s">
        <v>164</v>
      </c>
      <c r="E530" s="214" t="s">
        <v>1</v>
      </c>
      <c r="F530" s="215" t="s">
        <v>647</v>
      </c>
      <c r="G530" s="213"/>
      <c r="H530" s="216">
        <v>-2.1560000000000001</v>
      </c>
      <c r="I530" s="217"/>
      <c r="J530" s="213"/>
      <c r="K530" s="213"/>
      <c r="L530" s="218"/>
      <c r="M530" s="219"/>
      <c r="N530" s="220"/>
      <c r="O530" s="220"/>
      <c r="P530" s="220"/>
      <c r="Q530" s="220"/>
      <c r="R530" s="220"/>
      <c r="S530" s="220"/>
      <c r="T530" s="221"/>
      <c r="AT530" s="222" t="s">
        <v>164</v>
      </c>
      <c r="AU530" s="222" t="s">
        <v>162</v>
      </c>
      <c r="AV530" s="14" t="s">
        <v>162</v>
      </c>
      <c r="AW530" s="14" t="s">
        <v>34</v>
      </c>
      <c r="AX530" s="14" t="s">
        <v>79</v>
      </c>
      <c r="AY530" s="222" t="s">
        <v>153</v>
      </c>
    </row>
    <row r="531" spans="1:65" s="15" customFormat="1">
      <c r="B531" s="223"/>
      <c r="C531" s="224"/>
      <c r="D531" s="203" t="s">
        <v>164</v>
      </c>
      <c r="E531" s="225" t="s">
        <v>1</v>
      </c>
      <c r="F531" s="226" t="s">
        <v>167</v>
      </c>
      <c r="G531" s="224"/>
      <c r="H531" s="227">
        <v>268.899</v>
      </c>
      <c r="I531" s="228"/>
      <c r="J531" s="224"/>
      <c r="K531" s="224"/>
      <c r="L531" s="229"/>
      <c r="M531" s="230"/>
      <c r="N531" s="231"/>
      <c r="O531" s="231"/>
      <c r="P531" s="231"/>
      <c r="Q531" s="231"/>
      <c r="R531" s="231"/>
      <c r="S531" s="231"/>
      <c r="T531" s="232"/>
      <c r="AT531" s="233" t="s">
        <v>164</v>
      </c>
      <c r="AU531" s="233" t="s">
        <v>162</v>
      </c>
      <c r="AV531" s="15" t="s">
        <v>161</v>
      </c>
      <c r="AW531" s="15" t="s">
        <v>34</v>
      </c>
      <c r="AX531" s="15" t="s">
        <v>87</v>
      </c>
      <c r="AY531" s="233" t="s">
        <v>153</v>
      </c>
    </row>
    <row r="532" spans="1:65" s="2" customFormat="1" ht="21.75" customHeight="1">
      <c r="A532" s="34"/>
      <c r="B532" s="35"/>
      <c r="C532" s="187" t="s">
        <v>648</v>
      </c>
      <c r="D532" s="187" t="s">
        <v>157</v>
      </c>
      <c r="E532" s="188" t="s">
        <v>649</v>
      </c>
      <c r="F532" s="189" t="s">
        <v>650</v>
      </c>
      <c r="G532" s="190" t="s">
        <v>237</v>
      </c>
      <c r="H532" s="191">
        <v>16.600000000000001</v>
      </c>
      <c r="I532" s="192"/>
      <c r="J532" s="193">
        <f>ROUND(I532*H532,2)</f>
        <v>0</v>
      </c>
      <c r="K532" s="194"/>
      <c r="L532" s="39"/>
      <c r="M532" s="195" t="s">
        <v>1</v>
      </c>
      <c r="N532" s="196" t="s">
        <v>45</v>
      </c>
      <c r="O532" s="71"/>
      <c r="P532" s="197">
        <f>O532*H532</f>
        <v>0</v>
      </c>
      <c r="Q532" s="197">
        <v>5.1500000000000001E-3</v>
      </c>
      <c r="R532" s="197">
        <f>Q532*H532</f>
        <v>8.549000000000001E-2</v>
      </c>
      <c r="S532" s="197">
        <v>0</v>
      </c>
      <c r="T532" s="198">
        <f>S532*H532</f>
        <v>0</v>
      </c>
      <c r="U532" s="34"/>
      <c r="V532" s="34"/>
      <c r="W532" s="34"/>
      <c r="X532" s="34"/>
      <c r="Y532" s="34"/>
      <c r="Z532" s="34"/>
      <c r="AA532" s="34"/>
      <c r="AB532" s="34"/>
      <c r="AC532" s="34"/>
      <c r="AD532" s="34"/>
      <c r="AE532" s="34"/>
      <c r="AR532" s="199" t="s">
        <v>254</v>
      </c>
      <c r="AT532" s="199" t="s">
        <v>157</v>
      </c>
      <c r="AU532" s="199" t="s">
        <v>162</v>
      </c>
      <c r="AY532" s="17" t="s">
        <v>153</v>
      </c>
      <c r="BE532" s="200">
        <f>IF(N532="základní",J532,0)</f>
        <v>0</v>
      </c>
      <c r="BF532" s="200">
        <f>IF(N532="snížená",J532,0)</f>
        <v>0</v>
      </c>
      <c r="BG532" s="200">
        <f>IF(N532="zákl. přenesená",J532,0)</f>
        <v>0</v>
      </c>
      <c r="BH532" s="200">
        <f>IF(N532="sníž. přenesená",J532,0)</f>
        <v>0</v>
      </c>
      <c r="BI532" s="200">
        <f>IF(N532="nulová",J532,0)</f>
        <v>0</v>
      </c>
      <c r="BJ532" s="17" t="s">
        <v>162</v>
      </c>
      <c r="BK532" s="200">
        <f>ROUND(I532*H532,2)</f>
        <v>0</v>
      </c>
      <c r="BL532" s="17" t="s">
        <v>254</v>
      </c>
      <c r="BM532" s="199" t="s">
        <v>651</v>
      </c>
    </row>
    <row r="533" spans="1:65" s="13" customFormat="1">
      <c r="B533" s="201"/>
      <c r="C533" s="202"/>
      <c r="D533" s="203" t="s">
        <v>164</v>
      </c>
      <c r="E533" s="204" t="s">
        <v>1</v>
      </c>
      <c r="F533" s="205" t="s">
        <v>652</v>
      </c>
      <c r="G533" s="202"/>
      <c r="H533" s="204" t="s">
        <v>1</v>
      </c>
      <c r="I533" s="206"/>
      <c r="J533" s="202"/>
      <c r="K533" s="202"/>
      <c r="L533" s="207"/>
      <c r="M533" s="208"/>
      <c r="N533" s="209"/>
      <c r="O533" s="209"/>
      <c r="P533" s="209"/>
      <c r="Q533" s="209"/>
      <c r="R533" s="209"/>
      <c r="S533" s="209"/>
      <c r="T533" s="210"/>
      <c r="AT533" s="211" t="s">
        <v>164</v>
      </c>
      <c r="AU533" s="211" t="s">
        <v>162</v>
      </c>
      <c r="AV533" s="13" t="s">
        <v>87</v>
      </c>
      <c r="AW533" s="13" t="s">
        <v>34</v>
      </c>
      <c r="AX533" s="13" t="s">
        <v>79</v>
      </c>
      <c r="AY533" s="211" t="s">
        <v>153</v>
      </c>
    </row>
    <row r="534" spans="1:65" s="14" customFormat="1">
      <c r="B534" s="212"/>
      <c r="C534" s="213"/>
      <c r="D534" s="203" t="s">
        <v>164</v>
      </c>
      <c r="E534" s="214" t="s">
        <v>1</v>
      </c>
      <c r="F534" s="215" t="s">
        <v>653</v>
      </c>
      <c r="G534" s="213"/>
      <c r="H534" s="216">
        <v>4</v>
      </c>
      <c r="I534" s="217"/>
      <c r="J534" s="213"/>
      <c r="K534" s="213"/>
      <c r="L534" s="218"/>
      <c r="M534" s="219"/>
      <c r="N534" s="220"/>
      <c r="O534" s="220"/>
      <c r="P534" s="220"/>
      <c r="Q534" s="220"/>
      <c r="R534" s="220"/>
      <c r="S534" s="220"/>
      <c r="T534" s="221"/>
      <c r="AT534" s="222" t="s">
        <v>164</v>
      </c>
      <c r="AU534" s="222" t="s">
        <v>162</v>
      </c>
      <c r="AV534" s="14" t="s">
        <v>162</v>
      </c>
      <c r="AW534" s="14" t="s">
        <v>34</v>
      </c>
      <c r="AX534" s="14" t="s">
        <v>79</v>
      </c>
      <c r="AY534" s="222" t="s">
        <v>153</v>
      </c>
    </row>
    <row r="535" spans="1:65" s="13" customFormat="1">
      <c r="B535" s="201"/>
      <c r="C535" s="202"/>
      <c r="D535" s="203" t="s">
        <v>164</v>
      </c>
      <c r="E535" s="204" t="s">
        <v>1</v>
      </c>
      <c r="F535" s="205" t="s">
        <v>654</v>
      </c>
      <c r="G535" s="202"/>
      <c r="H535" s="204" t="s">
        <v>1</v>
      </c>
      <c r="I535" s="206"/>
      <c r="J535" s="202"/>
      <c r="K535" s="202"/>
      <c r="L535" s="207"/>
      <c r="M535" s="208"/>
      <c r="N535" s="209"/>
      <c r="O535" s="209"/>
      <c r="P535" s="209"/>
      <c r="Q535" s="209"/>
      <c r="R535" s="209"/>
      <c r="S535" s="209"/>
      <c r="T535" s="210"/>
      <c r="AT535" s="211" t="s">
        <v>164</v>
      </c>
      <c r="AU535" s="211" t="s">
        <v>162</v>
      </c>
      <c r="AV535" s="13" t="s">
        <v>87</v>
      </c>
      <c r="AW535" s="13" t="s">
        <v>34</v>
      </c>
      <c r="AX535" s="13" t="s">
        <v>79</v>
      </c>
      <c r="AY535" s="211" t="s">
        <v>153</v>
      </c>
    </row>
    <row r="536" spans="1:65" s="14" customFormat="1">
      <c r="B536" s="212"/>
      <c r="C536" s="213"/>
      <c r="D536" s="203" t="s">
        <v>164</v>
      </c>
      <c r="E536" s="214" t="s">
        <v>1</v>
      </c>
      <c r="F536" s="215" t="s">
        <v>655</v>
      </c>
      <c r="G536" s="213"/>
      <c r="H536" s="216">
        <v>12.6</v>
      </c>
      <c r="I536" s="217"/>
      <c r="J536" s="213"/>
      <c r="K536" s="213"/>
      <c r="L536" s="218"/>
      <c r="M536" s="219"/>
      <c r="N536" s="220"/>
      <c r="O536" s="220"/>
      <c r="P536" s="220"/>
      <c r="Q536" s="220"/>
      <c r="R536" s="220"/>
      <c r="S536" s="220"/>
      <c r="T536" s="221"/>
      <c r="AT536" s="222" t="s">
        <v>164</v>
      </c>
      <c r="AU536" s="222" t="s">
        <v>162</v>
      </c>
      <c r="AV536" s="14" t="s">
        <v>162</v>
      </c>
      <c r="AW536" s="14" t="s">
        <v>34</v>
      </c>
      <c r="AX536" s="14" t="s">
        <v>79</v>
      </c>
      <c r="AY536" s="222" t="s">
        <v>153</v>
      </c>
    </row>
    <row r="537" spans="1:65" s="15" customFormat="1">
      <c r="B537" s="223"/>
      <c r="C537" s="224"/>
      <c r="D537" s="203" t="s">
        <v>164</v>
      </c>
      <c r="E537" s="225" t="s">
        <v>1</v>
      </c>
      <c r="F537" s="226" t="s">
        <v>167</v>
      </c>
      <c r="G537" s="224"/>
      <c r="H537" s="227">
        <v>16.600000000000001</v>
      </c>
      <c r="I537" s="228"/>
      <c r="J537" s="224"/>
      <c r="K537" s="224"/>
      <c r="L537" s="229"/>
      <c r="M537" s="230"/>
      <c r="N537" s="231"/>
      <c r="O537" s="231"/>
      <c r="P537" s="231"/>
      <c r="Q537" s="231"/>
      <c r="R537" s="231"/>
      <c r="S537" s="231"/>
      <c r="T537" s="232"/>
      <c r="AT537" s="233" t="s">
        <v>164</v>
      </c>
      <c r="AU537" s="233" t="s">
        <v>162</v>
      </c>
      <c r="AV537" s="15" t="s">
        <v>161</v>
      </c>
      <c r="AW537" s="15" t="s">
        <v>34</v>
      </c>
      <c r="AX537" s="15" t="s">
        <v>87</v>
      </c>
      <c r="AY537" s="233" t="s">
        <v>153</v>
      </c>
    </row>
    <row r="538" spans="1:65" s="2" customFormat="1" ht="16.5" customHeight="1">
      <c r="A538" s="34"/>
      <c r="B538" s="35"/>
      <c r="C538" s="187" t="s">
        <v>656</v>
      </c>
      <c r="D538" s="187" t="s">
        <v>157</v>
      </c>
      <c r="E538" s="188" t="s">
        <v>657</v>
      </c>
      <c r="F538" s="189" t="s">
        <v>658</v>
      </c>
      <c r="G538" s="190" t="s">
        <v>249</v>
      </c>
      <c r="H538" s="191">
        <v>19</v>
      </c>
      <c r="I538" s="192"/>
      <c r="J538" s="193">
        <f>ROUND(I538*H538,2)</f>
        <v>0</v>
      </c>
      <c r="K538" s="194"/>
      <c r="L538" s="39"/>
      <c r="M538" s="195" t="s">
        <v>1</v>
      </c>
      <c r="N538" s="196" t="s">
        <v>45</v>
      </c>
      <c r="O538" s="71"/>
      <c r="P538" s="197">
        <f>O538*H538</f>
        <v>0</v>
      </c>
      <c r="Q538" s="197">
        <v>2.2000000000000001E-4</v>
      </c>
      <c r="R538" s="197">
        <f>Q538*H538</f>
        <v>4.1800000000000006E-3</v>
      </c>
      <c r="S538" s="197">
        <v>0</v>
      </c>
      <c r="T538" s="198">
        <f>S538*H538</f>
        <v>0</v>
      </c>
      <c r="U538" s="34"/>
      <c r="V538" s="34"/>
      <c r="W538" s="34"/>
      <c r="X538" s="34"/>
      <c r="Y538" s="34"/>
      <c r="Z538" s="34"/>
      <c r="AA538" s="34"/>
      <c r="AB538" s="34"/>
      <c r="AC538" s="34"/>
      <c r="AD538" s="34"/>
      <c r="AE538" s="34"/>
      <c r="AR538" s="199" t="s">
        <v>254</v>
      </c>
      <c r="AT538" s="199" t="s">
        <v>157</v>
      </c>
      <c r="AU538" s="199" t="s">
        <v>162</v>
      </c>
      <c r="AY538" s="17" t="s">
        <v>153</v>
      </c>
      <c r="BE538" s="200">
        <f>IF(N538="základní",J538,0)</f>
        <v>0</v>
      </c>
      <c r="BF538" s="200">
        <f>IF(N538="snížená",J538,0)</f>
        <v>0</v>
      </c>
      <c r="BG538" s="200">
        <f>IF(N538="zákl. přenesená",J538,0)</f>
        <v>0</v>
      </c>
      <c r="BH538" s="200">
        <f>IF(N538="sníž. přenesená",J538,0)</f>
        <v>0</v>
      </c>
      <c r="BI538" s="200">
        <f>IF(N538="nulová",J538,0)</f>
        <v>0</v>
      </c>
      <c r="BJ538" s="17" t="s">
        <v>162</v>
      </c>
      <c r="BK538" s="200">
        <f>ROUND(I538*H538,2)</f>
        <v>0</v>
      </c>
      <c r="BL538" s="17" t="s">
        <v>254</v>
      </c>
      <c r="BM538" s="199" t="s">
        <v>659</v>
      </c>
    </row>
    <row r="539" spans="1:65" s="13" customFormat="1">
      <c r="B539" s="201"/>
      <c r="C539" s="202"/>
      <c r="D539" s="203" t="s">
        <v>164</v>
      </c>
      <c r="E539" s="204" t="s">
        <v>1</v>
      </c>
      <c r="F539" s="205" t="s">
        <v>408</v>
      </c>
      <c r="G539" s="202"/>
      <c r="H539" s="204" t="s">
        <v>1</v>
      </c>
      <c r="I539" s="206"/>
      <c r="J539" s="202"/>
      <c r="K539" s="202"/>
      <c r="L539" s="207"/>
      <c r="M539" s="208"/>
      <c r="N539" s="209"/>
      <c r="O539" s="209"/>
      <c r="P539" s="209"/>
      <c r="Q539" s="209"/>
      <c r="R539" s="209"/>
      <c r="S539" s="209"/>
      <c r="T539" s="210"/>
      <c r="AT539" s="211" t="s">
        <v>164</v>
      </c>
      <c r="AU539" s="211" t="s">
        <v>162</v>
      </c>
      <c r="AV539" s="13" t="s">
        <v>87</v>
      </c>
      <c r="AW539" s="13" t="s">
        <v>34</v>
      </c>
      <c r="AX539" s="13" t="s">
        <v>79</v>
      </c>
      <c r="AY539" s="211" t="s">
        <v>153</v>
      </c>
    </row>
    <row r="540" spans="1:65" s="14" customFormat="1">
      <c r="B540" s="212"/>
      <c r="C540" s="213"/>
      <c r="D540" s="203" t="s">
        <v>164</v>
      </c>
      <c r="E540" s="214" t="s">
        <v>1</v>
      </c>
      <c r="F540" s="215" t="s">
        <v>161</v>
      </c>
      <c r="G540" s="213"/>
      <c r="H540" s="216">
        <v>4</v>
      </c>
      <c r="I540" s="217"/>
      <c r="J540" s="213"/>
      <c r="K540" s="213"/>
      <c r="L540" s="218"/>
      <c r="M540" s="219"/>
      <c r="N540" s="220"/>
      <c r="O540" s="220"/>
      <c r="P540" s="220"/>
      <c r="Q540" s="220"/>
      <c r="R540" s="220"/>
      <c r="S540" s="220"/>
      <c r="T540" s="221"/>
      <c r="AT540" s="222" t="s">
        <v>164</v>
      </c>
      <c r="AU540" s="222" t="s">
        <v>162</v>
      </c>
      <c r="AV540" s="14" t="s">
        <v>162</v>
      </c>
      <c r="AW540" s="14" t="s">
        <v>34</v>
      </c>
      <c r="AX540" s="14" t="s">
        <v>79</v>
      </c>
      <c r="AY540" s="222" t="s">
        <v>153</v>
      </c>
    </row>
    <row r="541" spans="1:65" s="13" customFormat="1">
      <c r="B541" s="201"/>
      <c r="C541" s="202"/>
      <c r="D541" s="203" t="s">
        <v>164</v>
      </c>
      <c r="E541" s="204" t="s">
        <v>1</v>
      </c>
      <c r="F541" s="205" t="s">
        <v>410</v>
      </c>
      <c r="G541" s="202"/>
      <c r="H541" s="204" t="s">
        <v>1</v>
      </c>
      <c r="I541" s="206"/>
      <c r="J541" s="202"/>
      <c r="K541" s="202"/>
      <c r="L541" s="207"/>
      <c r="M541" s="208"/>
      <c r="N541" s="209"/>
      <c r="O541" s="209"/>
      <c r="P541" s="209"/>
      <c r="Q541" s="209"/>
      <c r="R541" s="209"/>
      <c r="S541" s="209"/>
      <c r="T541" s="210"/>
      <c r="AT541" s="211" t="s">
        <v>164</v>
      </c>
      <c r="AU541" s="211" t="s">
        <v>162</v>
      </c>
      <c r="AV541" s="13" t="s">
        <v>87</v>
      </c>
      <c r="AW541" s="13" t="s">
        <v>34</v>
      </c>
      <c r="AX541" s="13" t="s">
        <v>79</v>
      </c>
      <c r="AY541" s="211" t="s">
        <v>153</v>
      </c>
    </row>
    <row r="542" spans="1:65" s="14" customFormat="1">
      <c r="B542" s="212"/>
      <c r="C542" s="213"/>
      <c r="D542" s="203" t="s">
        <v>164</v>
      </c>
      <c r="E542" s="214" t="s">
        <v>1</v>
      </c>
      <c r="F542" s="215" t="s">
        <v>186</v>
      </c>
      <c r="G542" s="213"/>
      <c r="H542" s="216">
        <v>5</v>
      </c>
      <c r="I542" s="217"/>
      <c r="J542" s="213"/>
      <c r="K542" s="213"/>
      <c r="L542" s="218"/>
      <c r="M542" s="219"/>
      <c r="N542" s="220"/>
      <c r="O542" s="220"/>
      <c r="P542" s="220"/>
      <c r="Q542" s="220"/>
      <c r="R542" s="220"/>
      <c r="S542" s="220"/>
      <c r="T542" s="221"/>
      <c r="AT542" s="222" t="s">
        <v>164</v>
      </c>
      <c r="AU542" s="222" t="s">
        <v>162</v>
      </c>
      <c r="AV542" s="14" t="s">
        <v>162</v>
      </c>
      <c r="AW542" s="14" t="s">
        <v>34</v>
      </c>
      <c r="AX542" s="14" t="s">
        <v>79</v>
      </c>
      <c r="AY542" s="222" t="s">
        <v>153</v>
      </c>
    </row>
    <row r="543" spans="1:65" s="13" customFormat="1">
      <c r="B543" s="201"/>
      <c r="C543" s="202"/>
      <c r="D543" s="203" t="s">
        <v>164</v>
      </c>
      <c r="E543" s="204" t="s">
        <v>1</v>
      </c>
      <c r="F543" s="205" t="s">
        <v>412</v>
      </c>
      <c r="G543" s="202"/>
      <c r="H543" s="204" t="s">
        <v>1</v>
      </c>
      <c r="I543" s="206"/>
      <c r="J543" s="202"/>
      <c r="K543" s="202"/>
      <c r="L543" s="207"/>
      <c r="M543" s="208"/>
      <c r="N543" s="209"/>
      <c r="O543" s="209"/>
      <c r="P543" s="209"/>
      <c r="Q543" s="209"/>
      <c r="R543" s="209"/>
      <c r="S543" s="209"/>
      <c r="T543" s="210"/>
      <c r="AT543" s="211" t="s">
        <v>164</v>
      </c>
      <c r="AU543" s="211" t="s">
        <v>162</v>
      </c>
      <c r="AV543" s="13" t="s">
        <v>87</v>
      </c>
      <c r="AW543" s="13" t="s">
        <v>34</v>
      </c>
      <c r="AX543" s="13" t="s">
        <v>79</v>
      </c>
      <c r="AY543" s="211" t="s">
        <v>153</v>
      </c>
    </row>
    <row r="544" spans="1:65" s="14" customFormat="1">
      <c r="B544" s="212"/>
      <c r="C544" s="213"/>
      <c r="D544" s="203" t="s">
        <v>164</v>
      </c>
      <c r="E544" s="214" t="s">
        <v>1</v>
      </c>
      <c r="F544" s="215" t="s">
        <v>186</v>
      </c>
      <c r="G544" s="213"/>
      <c r="H544" s="216">
        <v>5</v>
      </c>
      <c r="I544" s="217"/>
      <c r="J544" s="213"/>
      <c r="K544" s="213"/>
      <c r="L544" s="218"/>
      <c r="M544" s="219"/>
      <c r="N544" s="220"/>
      <c r="O544" s="220"/>
      <c r="P544" s="220"/>
      <c r="Q544" s="220"/>
      <c r="R544" s="220"/>
      <c r="S544" s="220"/>
      <c r="T544" s="221"/>
      <c r="AT544" s="222" t="s">
        <v>164</v>
      </c>
      <c r="AU544" s="222" t="s">
        <v>162</v>
      </c>
      <c r="AV544" s="14" t="s">
        <v>162</v>
      </c>
      <c r="AW544" s="14" t="s">
        <v>34</v>
      </c>
      <c r="AX544" s="14" t="s">
        <v>79</v>
      </c>
      <c r="AY544" s="222" t="s">
        <v>153</v>
      </c>
    </row>
    <row r="545" spans="1:65" s="13" customFormat="1">
      <c r="B545" s="201"/>
      <c r="C545" s="202"/>
      <c r="D545" s="203" t="s">
        <v>164</v>
      </c>
      <c r="E545" s="204" t="s">
        <v>1</v>
      </c>
      <c r="F545" s="205" t="s">
        <v>414</v>
      </c>
      <c r="G545" s="202"/>
      <c r="H545" s="204" t="s">
        <v>1</v>
      </c>
      <c r="I545" s="206"/>
      <c r="J545" s="202"/>
      <c r="K545" s="202"/>
      <c r="L545" s="207"/>
      <c r="M545" s="208"/>
      <c r="N545" s="209"/>
      <c r="O545" s="209"/>
      <c r="P545" s="209"/>
      <c r="Q545" s="209"/>
      <c r="R545" s="209"/>
      <c r="S545" s="209"/>
      <c r="T545" s="210"/>
      <c r="AT545" s="211" t="s">
        <v>164</v>
      </c>
      <c r="AU545" s="211" t="s">
        <v>162</v>
      </c>
      <c r="AV545" s="13" t="s">
        <v>87</v>
      </c>
      <c r="AW545" s="13" t="s">
        <v>34</v>
      </c>
      <c r="AX545" s="13" t="s">
        <v>79</v>
      </c>
      <c r="AY545" s="211" t="s">
        <v>153</v>
      </c>
    </row>
    <row r="546" spans="1:65" s="14" customFormat="1">
      <c r="B546" s="212"/>
      <c r="C546" s="213"/>
      <c r="D546" s="203" t="s">
        <v>164</v>
      </c>
      <c r="E546" s="214" t="s">
        <v>1</v>
      </c>
      <c r="F546" s="215" t="s">
        <v>161</v>
      </c>
      <c r="G546" s="213"/>
      <c r="H546" s="216">
        <v>4</v>
      </c>
      <c r="I546" s="217"/>
      <c r="J546" s="213"/>
      <c r="K546" s="213"/>
      <c r="L546" s="218"/>
      <c r="M546" s="219"/>
      <c r="N546" s="220"/>
      <c r="O546" s="220"/>
      <c r="P546" s="220"/>
      <c r="Q546" s="220"/>
      <c r="R546" s="220"/>
      <c r="S546" s="220"/>
      <c r="T546" s="221"/>
      <c r="AT546" s="222" t="s">
        <v>164</v>
      </c>
      <c r="AU546" s="222" t="s">
        <v>162</v>
      </c>
      <c r="AV546" s="14" t="s">
        <v>162</v>
      </c>
      <c r="AW546" s="14" t="s">
        <v>34</v>
      </c>
      <c r="AX546" s="14" t="s">
        <v>79</v>
      </c>
      <c r="AY546" s="222" t="s">
        <v>153</v>
      </c>
    </row>
    <row r="547" spans="1:65" s="13" customFormat="1">
      <c r="B547" s="201"/>
      <c r="C547" s="202"/>
      <c r="D547" s="203" t="s">
        <v>164</v>
      </c>
      <c r="E547" s="204" t="s">
        <v>1</v>
      </c>
      <c r="F547" s="205" t="s">
        <v>660</v>
      </c>
      <c r="G547" s="202"/>
      <c r="H547" s="204" t="s">
        <v>1</v>
      </c>
      <c r="I547" s="206"/>
      <c r="J547" s="202"/>
      <c r="K547" s="202"/>
      <c r="L547" s="207"/>
      <c r="M547" s="208"/>
      <c r="N547" s="209"/>
      <c r="O547" s="209"/>
      <c r="P547" s="209"/>
      <c r="Q547" s="209"/>
      <c r="R547" s="209"/>
      <c r="S547" s="209"/>
      <c r="T547" s="210"/>
      <c r="AT547" s="211" t="s">
        <v>164</v>
      </c>
      <c r="AU547" s="211" t="s">
        <v>162</v>
      </c>
      <c r="AV547" s="13" t="s">
        <v>87</v>
      </c>
      <c r="AW547" s="13" t="s">
        <v>34</v>
      </c>
      <c r="AX547" s="13" t="s">
        <v>79</v>
      </c>
      <c r="AY547" s="211" t="s">
        <v>153</v>
      </c>
    </row>
    <row r="548" spans="1:65" s="14" customFormat="1">
      <c r="B548" s="212"/>
      <c r="C548" s="213"/>
      <c r="D548" s="203" t="s">
        <v>164</v>
      </c>
      <c r="E548" s="214" t="s">
        <v>1</v>
      </c>
      <c r="F548" s="215" t="s">
        <v>87</v>
      </c>
      <c r="G548" s="213"/>
      <c r="H548" s="216">
        <v>1</v>
      </c>
      <c r="I548" s="217"/>
      <c r="J548" s="213"/>
      <c r="K548" s="213"/>
      <c r="L548" s="218"/>
      <c r="M548" s="219"/>
      <c r="N548" s="220"/>
      <c r="O548" s="220"/>
      <c r="P548" s="220"/>
      <c r="Q548" s="220"/>
      <c r="R548" s="220"/>
      <c r="S548" s="220"/>
      <c r="T548" s="221"/>
      <c r="AT548" s="222" t="s">
        <v>164</v>
      </c>
      <c r="AU548" s="222" t="s">
        <v>162</v>
      </c>
      <c r="AV548" s="14" t="s">
        <v>162</v>
      </c>
      <c r="AW548" s="14" t="s">
        <v>34</v>
      </c>
      <c r="AX548" s="14" t="s">
        <v>79</v>
      </c>
      <c r="AY548" s="222" t="s">
        <v>153</v>
      </c>
    </row>
    <row r="549" spans="1:65" s="15" customFormat="1">
      <c r="B549" s="223"/>
      <c r="C549" s="224"/>
      <c r="D549" s="203" t="s">
        <v>164</v>
      </c>
      <c r="E549" s="225" t="s">
        <v>1</v>
      </c>
      <c r="F549" s="226" t="s">
        <v>167</v>
      </c>
      <c r="G549" s="224"/>
      <c r="H549" s="227">
        <v>19</v>
      </c>
      <c r="I549" s="228"/>
      <c r="J549" s="224"/>
      <c r="K549" s="224"/>
      <c r="L549" s="229"/>
      <c r="M549" s="230"/>
      <c r="N549" s="231"/>
      <c r="O549" s="231"/>
      <c r="P549" s="231"/>
      <c r="Q549" s="231"/>
      <c r="R549" s="231"/>
      <c r="S549" s="231"/>
      <c r="T549" s="232"/>
      <c r="AT549" s="233" t="s">
        <v>164</v>
      </c>
      <c r="AU549" s="233" t="s">
        <v>162</v>
      </c>
      <c r="AV549" s="15" t="s">
        <v>161</v>
      </c>
      <c r="AW549" s="15" t="s">
        <v>34</v>
      </c>
      <c r="AX549" s="15" t="s">
        <v>87</v>
      </c>
      <c r="AY549" s="233" t="s">
        <v>153</v>
      </c>
    </row>
    <row r="550" spans="1:65" s="2" customFormat="1" ht="21.75" customHeight="1">
      <c r="A550" s="34"/>
      <c r="B550" s="35"/>
      <c r="C550" s="234" t="s">
        <v>661</v>
      </c>
      <c r="D550" s="234" t="s">
        <v>180</v>
      </c>
      <c r="E550" s="235" t="s">
        <v>662</v>
      </c>
      <c r="F550" s="236" t="s">
        <v>663</v>
      </c>
      <c r="G550" s="237" t="s">
        <v>249</v>
      </c>
      <c r="H550" s="238">
        <v>15</v>
      </c>
      <c r="I550" s="239"/>
      <c r="J550" s="240">
        <f>ROUND(I550*H550,2)</f>
        <v>0</v>
      </c>
      <c r="K550" s="241"/>
      <c r="L550" s="242"/>
      <c r="M550" s="243" t="s">
        <v>1</v>
      </c>
      <c r="N550" s="244" t="s">
        <v>45</v>
      </c>
      <c r="O550" s="71"/>
      <c r="P550" s="197">
        <f>O550*H550</f>
        <v>0</v>
      </c>
      <c r="Q550" s="197">
        <v>2.5420000000000002E-2</v>
      </c>
      <c r="R550" s="197">
        <f>Q550*H550</f>
        <v>0.38130000000000003</v>
      </c>
      <c r="S550" s="197">
        <v>0</v>
      </c>
      <c r="T550" s="198">
        <f>S550*H550</f>
        <v>0</v>
      </c>
      <c r="U550" s="34"/>
      <c r="V550" s="34"/>
      <c r="W550" s="34"/>
      <c r="X550" s="34"/>
      <c r="Y550" s="34"/>
      <c r="Z550" s="34"/>
      <c r="AA550" s="34"/>
      <c r="AB550" s="34"/>
      <c r="AC550" s="34"/>
      <c r="AD550" s="34"/>
      <c r="AE550" s="34"/>
      <c r="AR550" s="199" t="s">
        <v>344</v>
      </c>
      <c r="AT550" s="199" t="s">
        <v>180</v>
      </c>
      <c r="AU550" s="199" t="s">
        <v>162</v>
      </c>
      <c r="AY550" s="17" t="s">
        <v>153</v>
      </c>
      <c r="BE550" s="200">
        <f>IF(N550="základní",J550,0)</f>
        <v>0</v>
      </c>
      <c r="BF550" s="200">
        <f>IF(N550="snížená",J550,0)</f>
        <v>0</v>
      </c>
      <c r="BG550" s="200">
        <f>IF(N550="zákl. přenesená",J550,0)</f>
        <v>0</v>
      </c>
      <c r="BH550" s="200">
        <f>IF(N550="sníž. přenesená",J550,0)</f>
        <v>0</v>
      </c>
      <c r="BI550" s="200">
        <f>IF(N550="nulová",J550,0)</f>
        <v>0</v>
      </c>
      <c r="BJ550" s="17" t="s">
        <v>162</v>
      </c>
      <c r="BK550" s="200">
        <f>ROUND(I550*H550,2)</f>
        <v>0</v>
      </c>
      <c r="BL550" s="17" t="s">
        <v>254</v>
      </c>
      <c r="BM550" s="199" t="s">
        <v>664</v>
      </c>
    </row>
    <row r="551" spans="1:65" s="13" customFormat="1">
      <c r="B551" s="201"/>
      <c r="C551" s="202"/>
      <c r="D551" s="203" t="s">
        <v>164</v>
      </c>
      <c r="E551" s="204" t="s">
        <v>1</v>
      </c>
      <c r="F551" s="205" t="s">
        <v>408</v>
      </c>
      <c r="G551" s="202"/>
      <c r="H551" s="204" t="s">
        <v>1</v>
      </c>
      <c r="I551" s="206"/>
      <c r="J551" s="202"/>
      <c r="K551" s="202"/>
      <c r="L551" s="207"/>
      <c r="M551" s="208"/>
      <c r="N551" s="209"/>
      <c r="O551" s="209"/>
      <c r="P551" s="209"/>
      <c r="Q551" s="209"/>
      <c r="R551" s="209"/>
      <c r="S551" s="209"/>
      <c r="T551" s="210"/>
      <c r="AT551" s="211" t="s">
        <v>164</v>
      </c>
      <c r="AU551" s="211" t="s">
        <v>162</v>
      </c>
      <c r="AV551" s="13" t="s">
        <v>87</v>
      </c>
      <c r="AW551" s="13" t="s">
        <v>34</v>
      </c>
      <c r="AX551" s="13" t="s">
        <v>79</v>
      </c>
      <c r="AY551" s="211" t="s">
        <v>153</v>
      </c>
    </row>
    <row r="552" spans="1:65" s="14" customFormat="1">
      <c r="B552" s="212"/>
      <c r="C552" s="213"/>
      <c r="D552" s="203" t="s">
        <v>164</v>
      </c>
      <c r="E552" s="214" t="s">
        <v>1</v>
      </c>
      <c r="F552" s="215" t="s">
        <v>155</v>
      </c>
      <c r="G552" s="213"/>
      <c r="H552" s="216">
        <v>3</v>
      </c>
      <c r="I552" s="217"/>
      <c r="J552" s="213"/>
      <c r="K552" s="213"/>
      <c r="L552" s="218"/>
      <c r="M552" s="219"/>
      <c r="N552" s="220"/>
      <c r="O552" s="220"/>
      <c r="P552" s="220"/>
      <c r="Q552" s="220"/>
      <c r="R552" s="220"/>
      <c r="S552" s="220"/>
      <c r="T552" s="221"/>
      <c r="AT552" s="222" t="s">
        <v>164</v>
      </c>
      <c r="AU552" s="222" t="s">
        <v>162</v>
      </c>
      <c r="AV552" s="14" t="s">
        <v>162</v>
      </c>
      <c r="AW552" s="14" t="s">
        <v>34</v>
      </c>
      <c r="AX552" s="14" t="s">
        <v>79</v>
      </c>
      <c r="AY552" s="222" t="s">
        <v>153</v>
      </c>
    </row>
    <row r="553" spans="1:65" s="13" customFormat="1">
      <c r="B553" s="201"/>
      <c r="C553" s="202"/>
      <c r="D553" s="203" t="s">
        <v>164</v>
      </c>
      <c r="E553" s="204" t="s">
        <v>1</v>
      </c>
      <c r="F553" s="205" t="s">
        <v>410</v>
      </c>
      <c r="G553" s="202"/>
      <c r="H553" s="204" t="s">
        <v>1</v>
      </c>
      <c r="I553" s="206"/>
      <c r="J553" s="202"/>
      <c r="K553" s="202"/>
      <c r="L553" s="207"/>
      <c r="M553" s="208"/>
      <c r="N553" s="209"/>
      <c r="O553" s="209"/>
      <c r="P553" s="209"/>
      <c r="Q553" s="209"/>
      <c r="R553" s="209"/>
      <c r="S553" s="209"/>
      <c r="T553" s="210"/>
      <c r="AT553" s="211" t="s">
        <v>164</v>
      </c>
      <c r="AU553" s="211" t="s">
        <v>162</v>
      </c>
      <c r="AV553" s="13" t="s">
        <v>87</v>
      </c>
      <c r="AW553" s="13" t="s">
        <v>34</v>
      </c>
      <c r="AX553" s="13" t="s">
        <v>79</v>
      </c>
      <c r="AY553" s="211" t="s">
        <v>153</v>
      </c>
    </row>
    <row r="554" spans="1:65" s="14" customFormat="1">
      <c r="B554" s="212"/>
      <c r="C554" s="213"/>
      <c r="D554" s="203" t="s">
        <v>164</v>
      </c>
      <c r="E554" s="214" t="s">
        <v>1</v>
      </c>
      <c r="F554" s="215" t="s">
        <v>161</v>
      </c>
      <c r="G554" s="213"/>
      <c r="H554" s="216">
        <v>4</v>
      </c>
      <c r="I554" s="217"/>
      <c r="J554" s="213"/>
      <c r="K554" s="213"/>
      <c r="L554" s="218"/>
      <c r="M554" s="219"/>
      <c r="N554" s="220"/>
      <c r="O554" s="220"/>
      <c r="P554" s="220"/>
      <c r="Q554" s="220"/>
      <c r="R554" s="220"/>
      <c r="S554" s="220"/>
      <c r="T554" s="221"/>
      <c r="AT554" s="222" t="s">
        <v>164</v>
      </c>
      <c r="AU554" s="222" t="s">
        <v>162</v>
      </c>
      <c r="AV554" s="14" t="s">
        <v>162</v>
      </c>
      <c r="AW554" s="14" t="s">
        <v>34</v>
      </c>
      <c r="AX554" s="14" t="s">
        <v>79</v>
      </c>
      <c r="AY554" s="222" t="s">
        <v>153</v>
      </c>
    </row>
    <row r="555" spans="1:65" s="13" customFormat="1">
      <c r="B555" s="201"/>
      <c r="C555" s="202"/>
      <c r="D555" s="203" t="s">
        <v>164</v>
      </c>
      <c r="E555" s="204" t="s">
        <v>1</v>
      </c>
      <c r="F555" s="205" t="s">
        <v>412</v>
      </c>
      <c r="G555" s="202"/>
      <c r="H555" s="204" t="s">
        <v>1</v>
      </c>
      <c r="I555" s="206"/>
      <c r="J555" s="202"/>
      <c r="K555" s="202"/>
      <c r="L555" s="207"/>
      <c r="M555" s="208"/>
      <c r="N555" s="209"/>
      <c r="O555" s="209"/>
      <c r="P555" s="209"/>
      <c r="Q555" s="209"/>
      <c r="R555" s="209"/>
      <c r="S555" s="209"/>
      <c r="T555" s="210"/>
      <c r="AT555" s="211" t="s">
        <v>164</v>
      </c>
      <c r="AU555" s="211" t="s">
        <v>162</v>
      </c>
      <c r="AV555" s="13" t="s">
        <v>87</v>
      </c>
      <c r="AW555" s="13" t="s">
        <v>34</v>
      </c>
      <c r="AX555" s="13" t="s">
        <v>79</v>
      </c>
      <c r="AY555" s="211" t="s">
        <v>153</v>
      </c>
    </row>
    <row r="556" spans="1:65" s="14" customFormat="1">
      <c r="B556" s="212"/>
      <c r="C556" s="213"/>
      <c r="D556" s="203" t="s">
        <v>164</v>
      </c>
      <c r="E556" s="214" t="s">
        <v>1</v>
      </c>
      <c r="F556" s="215" t="s">
        <v>161</v>
      </c>
      <c r="G556" s="213"/>
      <c r="H556" s="216">
        <v>4</v>
      </c>
      <c r="I556" s="217"/>
      <c r="J556" s="213"/>
      <c r="K556" s="213"/>
      <c r="L556" s="218"/>
      <c r="M556" s="219"/>
      <c r="N556" s="220"/>
      <c r="O556" s="220"/>
      <c r="P556" s="220"/>
      <c r="Q556" s="220"/>
      <c r="R556" s="220"/>
      <c r="S556" s="220"/>
      <c r="T556" s="221"/>
      <c r="AT556" s="222" t="s">
        <v>164</v>
      </c>
      <c r="AU556" s="222" t="s">
        <v>162</v>
      </c>
      <c r="AV556" s="14" t="s">
        <v>162</v>
      </c>
      <c r="AW556" s="14" t="s">
        <v>34</v>
      </c>
      <c r="AX556" s="14" t="s">
        <v>79</v>
      </c>
      <c r="AY556" s="222" t="s">
        <v>153</v>
      </c>
    </row>
    <row r="557" spans="1:65" s="13" customFormat="1">
      <c r="B557" s="201"/>
      <c r="C557" s="202"/>
      <c r="D557" s="203" t="s">
        <v>164</v>
      </c>
      <c r="E557" s="204" t="s">
        <v>1</v>
      </c>
      <c r="F557" s="205" t="s">
        <v>414</v>
      </c>
      <c r="G557" s="202"/>
      <c r="H557" s="204" t="s">
        <v>1</v>
      </c>
      <c r="I557" s="206"/>
      <c r="J557" s="202"/>
      <c r="K557" s="202"/>
      <c r="L557" s="207"/>
      <c r="M557" s="208"/>
      <c r="N557" s="209"/>
      <c r="O557" s="209"/>
      <c r="P557" s="209"/>
      <c r="Q557" s="209"/>
      <c r="R557" s="209"/>
      <c r="S557" s="209"/>
      <c r="T557" s="210"/>
      <c r="AT557" s="211" t="s">
        <v>164</v>
      </c>
      <c r="AU557" s="211" t="s">
        <v>162</v>
      </c>
      <c r="AV557" s="13" t="s">
        <v>87</v>
      </c>
      <c r="AW557" s="13" t="s">
        <v>34</v>
      </c>
      <c r="AX557" s="13" t="s">
        <v>79</v>
      </c>
      <c r="AY557" s="211" t="s">
        <v>153</v>
      </c>
    </row>
    <row r="558" spans="1:65" s="14" customFormat="1">
      <c r="B558" s="212"/>
      <c r="C558" s="213"/>
      <c r="D558" s="203" t="s">
        <v>164</v>
      </c>
      <c r="E558" s="214" t="s">
        <v>1</v>
      </c>
      <c r="F558" s="215" t="s">
        <v>155</v>
      </c>
      <c r="G558" s="213"/>
      <c r="H558" s="216">
        <v>3</v>
      </c>
      <c r="I558" s="217"/>
      <c r="J558" s="213"/>
      <c r="K558" s="213"/>
      <c r="L558" s="218"/>
      <c r="M558" s="219"/>
      <c r="N558" s="220"/>
      <c r="O558" s="220"/>
      <c r="P558" s="220"/>
      <c r="Q558" s="220"/>
      <c r="R558" s="220"/>
      <c r="S558" s="220"/>
      <c r="T558" s="221"/>
      <c r="AT558" s="222" t="s">
        <v>164</v>
      </c>
      <c r="AU558" s="222" t="s">
        <v>162</v>
      </c>
      <c r="AV558" s="14" t="s">
        <v>162</v>
      </c>
      <c r="AW558" s="14" t="s">
        <v>34</v>
      </c>
      <c r="AX558" s="14" t="s">
        <v>79</v>
      </c>
      <c r="AY558" s="222" t="s">
        <v>153</v>
      </c>
    </row>
    <row r="559" spans="1:65" s="13" customFormat="1">
      <c r="B559" s="201"/>
      <c r="C559" s="202"/>
      <c r="D559" s="203" t="s">
        <v>164</v>
      </c>
      <c r="E559" s="204" t="s">
        <v>1</v>
      </c>
      <c r="F559" s="205" t="s">
        <v>660</v>
      </c>
      <c r="G559" s="202"/>
      <c r="H559" s="204" t="s">
        <v>1</v>
      </c>
      <c r="I559" s="206"/>
      <c r="J559" s="202"/>
      <c r="K559" s="202"/>
      <c r="L559" s="207"/>
      <c r="M559" s="208"/>
      <c r="N559" s="209"/>
      <c r="O559" s="209"/>
      <c r="P559" s="209"/>
      <c r="Q559" s="209"/>
      <c r="R559" s="209"/>
      <c r="S559" s="209"/>
      <c r="T559" s="210"/>
      <c r="AT559" s="211" t="s">
        <v>164</v>
      </c>
      <c r="AU559" s="211" t="s">
        <v>162</v>
      </c>
      <c r="AV559" s="13" t="s">
        <v>87</v>
      </c>
      <c r="AW559" s="13" t="s">
        <v>34</v>
      </c>
      <c r="AX559" s="13" t="s">
        <v>79</v>
      </c>
      <c r="AY559" s="211" t="s">
        <v>153</v>
      </c>
    </row>
    <row r="560" spans="1:65" s="14" customFormat="1">
      <c r="B560" s="212"/>
      <c r="C560" s="213"/>
      <c r="D560" s="203" t="s">
        <v>164</v>
      </c>
      <c r="E560" s="214" t="s">
        <v>1</v>
      </c>
      <c r="F560" s="215" t="s">
        <v>87</v>
      </c>
      <c r="G560" s="213"/>
      <c r="H560" s="216">
        <v>1</v>
      </c>
      <c r="I560" s="217"/>
      <c r="J560" s="213"/>
      <c r="K560" s="213"/>
      <c r="L560" s="218"/>
      <c r="M560" s="219"/>
      <c r="N560" s="220"/>
      <c r="O560" s="220"/>
      <c r="P560" s="220"/>
      <c r="Q560" s="220"/>
      <c r="R560" s="220"/>
      <c r="S560" s="220"/>
      <c r="T560" s="221"/>
      <c r="AT560" s="222" t="s">
        <v>164</v>
      </c>
      <c r="AU560" s="222" t="s">
        <v>162</v>
      </c>
      <c r="AV560" s="14" t="s">
        <v>162</v>
      </c>
      <c r="AW560" s="14" t="s">
        <v>34</v>
      </c>
      <c r="AX560" s="14" t="s">
        <v>79</v>
      </c>
      <c r="AY560" s="222" t="s">
        <v>153</v>
      </c>
    </row>
    <row r="561" spans="1:65" s="15" customFormat="1">
      <c r="B561" s="223"/>
      <c r="C561" s="224"/>
      <c r="D561" s="203" t="s">
        <v>164</v>
      </c>
      <c r="E561" s="225" t="s">
        <v>1</v>
      </c>
      <c r="F561" s="226" t="s">
        <v>167</v>
      </c>
      <c r="G561" s="224"/>
      <c r="H561" s="227">
        <v>15</v>
      </c>
      <c r="I561" s="228"/>
      <c r="J561" s="224"/>
      <c r="K561" s="224"/>
      <c r="L561" s="229"/>
      <c r="M561" s="230"/>
      <c r="N561" s="231"/>
      <c r="O561" s="231"/>
      <c r="P561" s="231"/>
      <c r="Q561" s="231"/>
      <c r="R561" s="231"/>
      <c r="S561" s="231"/>
      <c r="T561" s="232"/>
      <c r="AT561" s="233" t="s">
        <v>164</v>
      </c>
      <c r="AU561" s="233" t="s">
        <v>162</v>
      </c>
      <c r="AV561" s="15" t="s">
        <v>161</v>
      </c>
      <c r="AW561" s="15" t="s">
        <v>34</v>
      </c>
      <c r="AX561" s="15" t="s">
        <v>87</v>
      </c>
      <c r="AY561" s="233" t="s">
        <v>153</v>
      </c>
    </row>
    <row r="562" spans="1:65" s="2" customFormat="1" ht="21.75" customHeight="1">
      <c r="A562" s="34"/>
      <c r="B562" s="35"/>
      <c r="C562" s="234" t="s">
        <v>665</v>
      </c>
      <c r="D562" s="234" t="s">
        <v>180</v>
      </c>
      <c r="E562" s="235" t="s">
        <v>666</v>
      </c>
      <c r="F562" s="236" t="s">
        <v>667</v>
      </c>
      <c r="G562" s="237" t="s">
        <v>249</v>
      </c>
      <c r="H562" s="238">
        <v>4</v>
      </c>
      <c r="I562" s="239"/>
      <c r="J562" s="240">
        <f>ROUND(I562*H562,2)</f>
        <v>0</v>
      </c>
      <c r="K562" s="241"/>
      <c r="L562" s="242"/>
      <c r="M562" s="243" t="s">
        <v>1</v>
      </c>
      <c r="N562" s="244" t="s">
        <v>45</v>
      </c>
      <c r="O562" s="71"/>
      <c r="P562" s="197">
        <f>O562*H562</f>
        <v>0</v>
      </c>
      <c r="Q562" s="197">
        <v>2.3470000000000001E-2</v>
      </c>
      <c r="R562" s="197">
        <f>Q562*H562</f>
        <v>9.3880000000000005E-2</v>
      </c>
      <c r="S562" s="197">
        <v>0</v>
      </c>
      <c r="T562" s="198">
        <f>S562*H562</f>
        <v>0</v>
      </c>
      <c r="U562" s="34"/>
      <c r="V562" s="34"/>
      <c r="W562" s="34"/>
      <c r="X562" s="34"/>
      <c r="Y562" s="34"/>
      <c r="Z562" s="34"/>
      <c r="AA562" s="34"/>
      <c r="AB562" s="34"/>
      <c r="AC562" s="34"/>
      <c r="AD562" s="34"/>
      <c r="AE562" s="34"/>
      <c r="AR562" s="199" t="s">
        <v>344</v>
      </c>
      <c r="AT562" s="199" t="s">
        <v>180</v>
      </c>
      <c r="AU562" s="199" t="s">
        <v>162</v>
      </c>
      <c r="AY562" s="17" t="s">
        <v>153</v>
      </c>
      <c r="BE562" s="200">
        <f>IF(N562="základní",J562,0)</f>
        <v>0</v>
      </c>
      <c r="BF562" s="200">
        <f>IF(N562="snížená",J562,0)</f>
        <v>0</v>
      </c>
      <c r="BG562" s="200">
        <f>IF(N562="zákl. přenesená",J562,0)</f>
        <v>0</v>
      </c>
      <c r="BH562" s="200">
        <f>IF(N562="sníž. přenesená",J562,0)</f>
        <v>0</v>
      </c>
      <c r="BI562" s="200">
        <f>IF(N562="nulová",J562,0)</f>
        <v>0</v>
      </c>
      <c r="BJ562" s="17" t="s">
        <v>162</v>
      </c>
      <c r="BK562" s="200">
        <f>ROUND(I562*H562,2)</f>
        <v>0</v>
      </c>
      <c r="BL562" s="17" t="s">
        <v>254</v>
      </c>
      <c r="BM562" s="199" t="s">
        <v>668</v>
      </c>
    </row>
    <row r="563" spans="1:65" s="13" customFormat="1">
      <c r="B563" s="201"/>
      <c r="C563" s="202"/>
      <c r="D563" s="203" t="s">
        <v>164</v>
      </c>
      <c r="E563" s="204" t="s">
        <v>1</v>
      </c>
      <c r="F563" s="205" t="s">
        <v>408</v>
      </c>
      <c r="G563" s="202"/>
      <c r="H563" s="204" t="s">
        <v>1</v>
      </c>
      <c r="I563" s="206"/>
      <c r="J563" s="202"/>
      <c r="K563" s="202"/>
      <c r="L563" s="207"/>
      <c r="M563" s="208"/>
      <c r="N563" s="209"/>
      <c r="O563" s="209"/>
      <c r="P563" s="209"/>
      <c r="Q563" s="209"/>
      <c r="R563" s="209"/>
      <c r="S563" s="209"/>
      <c r="T563" s="210"/>
      <c r="AT563" s="211" t="s">
        <v>164</v>
      </c>
      <c r="AU563" s="211" t="s">
        <v>162</v>
      </c>
      <c r="AV563" s="13" t="s">
        <v>87</v>
      </c>
      <c r="AW563" s="13" t="s">
        <v>34</v>
      </c>
      <c r="AX563" s="13" t="s">
        <v>79</v>
      </c>
      <c r="AY563" s="211" t="s">
        <v>153</v>
      </c>
    </row>
    <row r="564" spans="1:65" s="14" customFormat="1">
      <c r="B564" s="212"/>
      <c r="C564" s="213"/>
      <c r="D564" s="203" t="s">
        <v>164</v>
      </c>
      <c r="E564" s="214" t="s">
        <v>1</v>
      </c>
      <c r="F564" s="215" t="s">
        <v>87</v>
      </c>
      <c r="G564" s="213"/>
      <c r="H564" s="216">
        <v>1</v>
      </c>
      <c r="I564" s="217"/>
      <c r="J564" s="213"/>
      <c r="K564" s="213"/>
      <c r="L564" s="218"/>
      <c r="M564" s="219"/>
      <c r="N564" s="220"/>
      <c r="O564" s="220"/>
      <c r="P564" s="220"/>
      <c r="Q564" s="220"/>
      <c r="R564" s="220"/>
      <c r="S564" s="220"/>
      <c r="T564" s="221"/>
      <c r="AT564" s="222" t="s">
        <v>164</v>
      </c>
      <c r="AU564" s="222" t="s">
        <v>162</v>
      </c>
      <c r="AV564" s="14" t="s">
        <v>162</v>
      </c>
      <c r="AW564" s="14" t="s">
        <v>34</v>
      </c>
      <c r="AX564" s="14" t="s">
        <v>79</v>
      </c>
      <c r="AY564" s="222" t="s">
        <v>153</v>
      </c>
    </row>
    <row r="565" spans="1:65" s="13" customFormat="1">
      <c r="B565" s="201"/>
      <c r="C565" s="202"/>
      <c r="D565" s="203" t="s">
        <v>164</v>
      </c>
      <c r="E565" s="204" t="s">
        <v>1</v>
      </c>
      <c r="F565" s="205" t="s">
        <v>410</v>
      </c>
      <c r="G565" s="202"/>
      <c r="H565" s="204" t="s">
        <v>1</v>
      </c>
      <c r="I565" s="206"/>
      <c r="J565" s="202"/>
      <c r="K565" s="202"/>
      <c r="L565" s="207"/>
      <c r="M565" s="208"/>
      <c r="N565" s="209"/>
      <c r="O565" s="209"/>
      <c r="P565" s="209"/>
      <c r="Q565" s="209"/>
      <c r="R565" s="209"/>
      <c r="S565" s="209"/>
      <c r="T565" s="210"/>
      <c r="AT565" s="211" t="s">
        <v>164</v>
      </c>
      <c r="AU565" s="211" t="s">
        <v>162</v>
      </c>
      <c r="AV565" s="13" t="s">
        <v>87</v>
      </c>
      <c r="AW565" s="13" t="s">
        <v>34</v>
      </c>
      <c r="AX565" s="13" t="s">
        <v>79</v>
      </c>
      <c r="AY565" s="211" t="s">
        <v>153</v>
      </c>
    </row>
    <row r="566" spans="1:65" s="14" customFormat="1">
      <c r="B566" s="212"/>
      <c r="C566" s="213"/>
      <c r="D566" s="203" t="s">
        <v>164</v>
      </c>
      <c r="E566" s="214" t="s">
        <v>1</v>
      </c>
      <c r="F566" s="215" t="s">
        <v>87</v>
      </c>
      <c r="G566" s="213"/>
      <c r="H566" s="216">
        <v>1</v>
      </c>
      <c r="I566" s="217"/>
      <c r="J566" s="213"/>
      <c r="K566" s="213"/>
      <c r="L566" s="218"/>
      <c r="M566" s="219"/>
      <c r="N566" s="220"/>
      <c r="O566" s="220"/>
      <c r="P566" s="220"/>
      <c r="Q566" s="220"/>
      <c r="R566" s="220"/>
      <c r="S566" s="220"/>
      <c r="T566" s="221"/>
      <c r="AT566" s="222" t="s">
        <v>164</v>
      </c>
      <c r="AU566" s="222" t="s">
        <v>162</v>
      </c>
      <c r="AV566" s="14" t="s">
        <v>162</v>
      </c>
      <c r="AW566" s="14" t="s">
        <v>34</v>
      </c>
      <c r="AX566" s="14" t="s">
        <v>79</v>
      </c>
      <c r="AY566" s="222" t="s">
        <v>153</v>
      </c>
    </row>
    <row r="567" spans="1:65" s="13" customFormat="1">
      <c r="B567" s="201"/>
      <c r="C567" s="202"/>
      <c r="D567" s="203" t="s">
        <v>164</v>
      </c>
      <c r="E567" s="204" t="s">
        <v>1</v>
      </c>
      <c r="F567" s="205" t="s">
        <v>412</v>
      </c>
      <c r="G567" s="202"/>
      <c r="H567" s="204" t="s">
        <v>1</v>
      </c>
      <c r="I567" s="206"/>
      <c r="J567" s="202"/>
      <c r="K567" s="202"/>
      <c r="L567" s="207"/>
      <c r="M567" s="208"/>
      <c r="N567" s="209"/>
      <c r="O567" s="209"/>
      <c r="P567" s="209"/>
      <c r="Q567" s="209"/>
      <c r="R567" s="209"/>
      <c r="S567" s="209"/>
      <c r="T567" s="210"/>
      <c r="AT567" s="211" t="s">
        <v>164</v>
      </c>
      <c r="AU567" s="211" t="s">
        <v>162</v>
      </c>
      <c r="AV567" s="13" t="s">
        <v>87</v>
      </c>
      <c r="AW567" s="13" t="s">
        <v>34</v>
      </c>
      <c r="AX567" s="13" t="s">
        <v>79</v>
      </c>
      <c r="AY567" s="211" t="s">
        <v>153</v>
      </c>
    </row>
    <row r="568" spans="1:65" s="14" customFormat="1">
      <c r="B568" s="212"/>
      <c r="C568" s="213"/>
      <c r="D568" s="203" t="s">
        <v>164</v>
      </c>
      <c r="E568" s="214" t="s">
        <v>1</v>
      </c>
      <c r="F568" s="215" t="s">
        <v>87</v>
      </c>
      <c r="G568" s="213"/>
      <c r="H568" s="216">
        <v>1</v>
      </c>
      <c r="I568" s="217"/>
      <c r="J568" s="213"/>
      <c r="K568" s="213"/>
      <c r="L568" s="218"/>
      <c r="M568" s="219"/>
      <c r="N568" s="220"/>
      <c r="O568" s="220"/>
      <c r="P568" s="220"/>
      <c r="Q568" s="220"/>
      <c r="R568" s="220"/>
      <c r="S568" s="220"/>
      <c r="T568" s="221"/>
      <c r="AT568" s="222" t="s">
        <v>164</v>
      </c>
      <c r="AU568" s="222" t="s">
        <v>162</v>
      </c>
      <c r="AV568" s="14" t="s">
        <v>162</v>
      </c>
      <c r="AW568" s="14" t="s">
        <v>34</v>
      </c>
      <c r="AX568" s="14" t="s">
        <v>79</v>
      </c>
      <c r="AY568" s="222" t="s">
        <v>153</v>
      </c>
    </row>
    <row r="569" spans="1:65" s="13" customFormat="1">
      <c r="B569" s="201"/>
      <c r="C569" s="202"/>
      <c r="D569" s="203" t="s">
        <v>164</v>
      </c>
      <c r="E569" s="204" t="s">
        <v>1</v>
      </c>
      <c r="F569" s="205" t="s">
        <v>414</v>
      </c>
      <c r="G569" s="202"/>
      <c r="H569" s="204" t="s">
        <v>1</v>
      </c>
      <c r="I569" s="206"/>
      <c r="J569" s="202"/>
      <c r="K569" s="202"/>
      <c r="L569" s="207"/>
      <c r="M569" s="208"/>
      <c r="N569" s="209"/>
      <c r="O569" s="209"/>
      <c r="P569" s="209"/>
      <c r="Q569" s="209"/>
      <c r="R569" s="209"/>
      <c r="S569" s="209"/>
      <c r="T569" s="210"/>
      <c r="AT569" s="211" t="s">
        <v>164</v>
      </c>
      <c r="AU569" s="211" t="s">
        <v>162</v>
      </c>
      <c r="AV569" s="13" t="s">
        <v>87</v>
      </c>
      <c r="AW569" s="13" t="s">
        <v>34</v>
      </c>
      <c r="AX569" s="13" t="s">
        <v>79</v>
      </c>
      <c r="AY569" s="211" t="s">
        <v>153</v>
      </c>
    </row>
    <row r="570" spans="1:65" s="14" customFormat="1">
      <c r="B570" s="212"/>
      <c r="C570" s="213"/>
      <c r="D570" s="203" t="s">
        <v>164</v>
      </c>
      <c r="E570" s="214" t="s">
        <v>1</v>
      </c>
      <c r="F570" s="215" t="s">
        <v>87</v>
      </c>
      <c r="G570" s="213"/>
      <c r="H570" s="216">
        <v>1</v>
      </c>
      <c r="I570" s="217"/>
      <c r="J570" s="213"/>
      <c r="K570" s="213"/>
      <c r="L570" s="218"/>
      <c r="M570" s="219"/>
      <c r="N570" s="220"/>
      <c r="O570" s="220"/>
      <c r="P570" s="220"/>
      <c r="Q570" s="220"/>
      <c r="R570" s="220"/>
      <c r="S570" s="220"/>
      <c r="T570" s="221"/>
      <c r="AT570" s="222" t="s">
        <v>164</v>
      </c>
      <c r="AU570" s="222" t="s">
        <v>162</v>
      </c>
      <c r="AV570" s="14" t="s">
        <v>162</v>
      </c>
      <c r="AW570" s="14" t="s">
        <v>34</v>
      </c>
      <c r="AX570" s="14" t="s">
        <v>79</v>
      </c>
      <c r="AY570" s="222" t="s">
        <v>153</v>
      </c>
    </row>
    <row r="571" spans="1:65" s="15" customFormat="1">
      <c r="B571" s="223"/>
      <c r="C571" s="224"/>
      <c r="D571" s="203" t="s">
        <v>164</v>
      </c>
      <c r="E571" s="225" t="s">
        <v>1</v>
      </c>
      <c r="F571" s="226" t="s">
        <v>167</v>
      </c>
      <c r="G571" s="224"/>
      <c r="H571" s="227">
        <v>4</v>
      </c>
      <c r="I571" s="228"/>
      <c r="J571" s="224"/>
      <c r="K571" s="224"/>
      <c r="L571" s="229"/>
      <c r="M571" s="230"/>
      <c r="N571" s="231"/>
      <c r="O571" s="231"/>
      <c r="P571" s="231"/>
      <c r="Q571" s="231"/>
      <c r="R571" s="231"/>
      <c r="S571" s="231"/>
      <c r="T571" s="232"/>
      <c r="AT571" s="233" t="s">
        <v>164</v>
      </c>
      <c r="AU571" s="233" t="s">
        <v>162</v>
      </c>
      <c r="AV571" s="15" t="s">
        <v>161</v>
      </c>
      <c r="AW571" s="15" t="s">
        <v>34</v>
      </c>
      <c r="AX571" s="15" t="s">
        <v>87</v>
      </c>
      <c r="AY571" s="233" t="s">
        <v>153</v>
      </c>
    </row>
    <row r="572" spans="1:65" s="2" customFormat="1" ht="21.75" customHeight="1">
      <c r="A572" s="34"/>
      <c r="B572" s="35"/>
      <c r="C572" s="187" t="s">
        <v>669</v>
      </c>
      <c r="D572" s="187" t="s">
        <v>157</v>
      </c>
      <c r="E572" s="188" t="s">
        <v>670</v>
      </c>
      <c r="F572" s="189" t="s">
        <v>671</v>
      </c>
      <c r="G572" s="190" t="s">
        <v>176</v>
      </c>
      <c r="H572" s="191">
        <v>17.106999999999999</v>
      </c>
      <c r="I572" s="192"/>
      <c r="J572" s="193">
        <f>ROUND(I572*H572,2)</f>
        <v>0</v>
      </c>
      <c r="K572" s="194"/>
      <c r="L572" s="39"/>
      <c r="M572" s="195" t="s">
        <v>1</v>
      </c>
      <c r="N572" s="196" t="s">
        <v>45</v>
      </c>
      <c r="O572" s="71"/>
      <c r="P572" s="197">
        <f>O572*H572</f>
        <v>0</v>
      </c>
      <c r="Q572" s="197">
        <v>0</v>
      </c>
      <c r="R572" s="197">
        <f>Q572*H572</f>
        <v>0</v>
      </c>
      <c r="S572" s="197">
        <v>0</v>
      </c>
      <c r="T572" s="198">
        <f>S572*H572</f>
        <v>0</v>
      </c>
      <c r="U572" s="34"/>
      <c r="V572" s="34"/>
      <c r="W572" s="34"/>
      <c r="X572" s="34"/>
      <c r="Y572" s="34"/>
      <c r="Z572" s="34"/>
      <c r="AA572" s="34"/>
      <c r="AB572" s="34"/>
      <c r="AC572" s="34"/>
      <c r="AD572" s="34"/>
      <c r="AE572" s="34"/>
      <c r="AR572" s="199" t="s">
        <v>254</v>
      </c>
      <c r="AT572" s="199" t="s">
        <v>157</v>
      </c>
      <c r="AU572" s="199" t="s">
        <v>162</v>
      </c>
      <c r="AY572" s="17" t="s">
        <v>153</v>
      </c>
      <c r="BE572" s="200">
        <f>IF(N572="základní",J572,0)</f>
        <v>0</v>
      </c>
      <c r="BF572" s="200">
        <f>IF(N572="snížená",J572,0)</f>
        <v>0</v>
      </c>
      <c r="BG572" s="200">
        <f>IF(N572="zákl. přenesená",J572,0)</f>
        <v>0</v>
      </c>
      <c r="BH572" s="200">
        <f>IF(N572="sníž. přenesená",J572,0)</f>
        <v>0</v>
      </c>
      <c r="BI572" s="200">
        <f>IF(N572="nulová",J572,0)</f>
        <v>0</v>
      </c>
      <c r="BJ572" s="17" t="s">
        <v>162</v>
      </c>
      <c r="BK572" s="200">
        <f>ROUND(I572*H572,2)</f>
        <v>0</v>
      </c>
      <c r="BL572" s="17" t="s">
        <v>254</v>
      </c>
      <c r="BM572" s="199" t="s">
        <v>672</v>
      </c>
    </row>
    <row r="573" spans="1:65" s="12" customFormat="1" ht="22.8" customHeight="1">
      <c r="B573" s="171"/>
      <c r="C573" s="172"/>
      <c r="D573" s="173" t="s">
        <v>78</v>
      </c>
      <c r="E573" s="185" t="s">
        <v>673</v>
      </c>
      <c r="F573" s="185" t="s">
        <v>674</v>
      </c>
      <c r="G573" s="172"/>
      <c r="H573" s="172"/>
      <c r="I573" s="175"/>
      <c r="J573" s="186">
        <f>BK573</f>
        <v>0</v>
      </c>
      <c r="K573" s="172"/>
      <c r="L573" s="177"/>
      <c r="M573" s="178"/>
      <c r="N573" s="179"/>
      <c r="O573" s="179"/>
      <c r="P573" s="180">
        <f>SUM(P574:P581)</f>
        <v>0</v>
      </c>
      <c r="Q573" s="179"/>
      <c r="R573" s="180">
        <f>SUM(R574:R581)</f>
        <v>3.7699999999999997E-2</v>
      </c>
      <c r="S573" s="179"/>
      <c r="T573" s="181">
        <f>SUM(T574:T581)</f>
        <v>0</v>
      </c>
      <c r="AR573" s="182" t="s">
        <v>162</v>
      </c>
      <c r="AT573" s="183" t="s">
        <v>78</v>
      </c>
      <c r="AU573" s="183" t="s">
        <v>87</v>
      </c>
      <c r="AY573" s="182" t="s">
        <v>153</v>
      </c>
      <c r="BK573" s="184">
        <f>SUM(BK574:BK581)</f>
        <v>0</v>
      </c>
    </row>
    <row r="574" spans="1:65" s="2" customFormat="1" ht="21.75" customHeight="1">
      <c r="A574" s="34"/>
      <c r="B574" s="35"/>
      <c r="C574" s="187" t="s">
        <v>675</v>
      </c>
      <c r="D574" s="187" t="s">
        <v>157</v>
      </c>
      <c r="E574" s="188" t="s">
        <v>676</v>
      </c>
      <c r="F574" s="189" t="s">
        <v>677</v>
      </c>
      <c r="G574" s="190" t="s">
        <v>160</v>
      </c>
      <c r="H574" s="191">
        <v>3.9969999999999999</v>
      </c>
      <c r="I574" s="192"/>
      <c r="J574" s="193">
        <f>ROUND(I574*H574,2)</f>
        <v>0</v>
      </c>
      <c r="K574" s="194"/>
      <c r="L574" s="39"/>
      <c r="M574" s="195" t="s">
        <v>1</v>
      </c>
      <c r="N574" s="196" t="s">
        <v>45</v>
      </c>
      <c r="O574" s="71"/>
      <c r="P574" s="197">
        <f>O574*H574</f>
        <v>0</v>
      </c>
      <c r="Q574" s="197">
        <v>0</v>
      </c>
      <c r="R574" s="197">
        <f>Q574*H574</f>
        <v>0</v>
      </c>
      <c r="S574" s="197">
        <v>0</v>
      </c>
      <c r="T574" s="198">
        <f>S574*H574</f>
        <v>0</v>
      </c>
      <c r="U574" s="34"/>
      <c r="V574" s="34"/>
      <c r="W574" s="34"/>
      <c r="X574" s="34"/>
      <c r="Y574" s="34"/>
      <c r="Z574" s="34"/>
      <c r="AA574" s="34"/>
      <c r="AB574" s="34"/>
      <c r="AC574" s="34"/>
      <c r="AD574" s="34"/>
      <c r="AE574" s="34"/>
      <c r="AR574" s="199" t="s">
        <v>254</v>
      </c>
      <c r="AT574" s="199" t="s">
        <v>157</v>
      </c>
      <c r="AU574" s="199" t="s">
        <v>162</v>
      </c>
      <c r="AY574" s="17" t="s">
        <v>153</v>
      </c>
      <c r="BE574" s="200">
        <f>IF(N574="základní",J574,0)</f>
        <v>0</v>
      </c>
      <c r="BF574" s="200">
        <f>IF(N574="snížená",J574,0)</f>
        <v>0</v>
      </c>
      <c r="BG574" s="200">
        <f>IF(N574="zákl. přenesená",J574,0)</f>
        <v>0</v>
      </c>
      <c r="BH574" s="200">
        <f>IF(N574="sníž. přenesená",J574,0)</f>
        <v>0</v>
      </c>
      <c r="BI574" s="200">
        <f>IF(N574="nulová",J574,0)</f>
        <v>0</v>
      </c>
      <c r="BJ574" s="17" t="s">
        <v>162</v>
      </c>
      <c r="BK574" s="200">
        <f>ROUND(I574*H574,2)</f>
        <v>0</v>
      </c>
      <c r="BL574" s="17" t="s">
        <v>254</v>
      </c>
      <c r="BM574" s="199" t="s">
        <v>678</v>
      </c>
    </row>
    <row r="575" spans="1:65" s="13" customFormat="1">
      <c r="B575" s="201"/>
      <c r="C575" s="202"/>
      <c r="D575" s="203" t="s">
        <v>164</v>
      </c>
      <c r="E575" s="204" t="s">
        <v>1</v>
      </c>
      <c r="F575" s="205" t="s">
        <v>679</v>
      </c>
      <c r="G575" s="202"/>
      <c r="H575" s="204" t="s">
        <v>1</v>
      </c>
      <c r="I575" s="206"/>
      <c r="J575" s="202"/>
      <c r="K575" s="202"/>
      <c r="L575" s="207"/>
      <c r="M575" s="208"/>
      <c r="N575" s="209"/>
      <c r="O575" s="209"/>
      <c r="P575" s="209"/>
      <c r="Q575" s="209"/>
      <c r="R575" s="209"/>
      <c r="S575" s="209"/>
      <c r="T575" s="210"/>
      <c r="AT575" s="211" t="s">
        <v>164</v>
      </c>
      <c r="AU575" s="211" t="s">
        <v>162</v>
      </c>
      <c r="AV575" s="13" t="s">
        <v>87</v>
      </c>
      <c r="AW575" s="13" t="s">
        <v>34</v>
      </c>
      <c r="AX575" s="13" t="s">
        <v>79</v>
      </c>
      <c r="AY575" s="211" t="s">
        <v>153</v>
      </c>
    </row>
    <row r="576" spans="1:65" s="14" customFormat="1">
      <c r="B576" s="212"/>
      <c r="C576" s="213"/>
      <c r="D576" s="203" t="s">
        <v>164</v>
      </c>
      <c r="E576" s="214" t="s">
        <v>1</v>
      </c>
      <c r="F576" s="215" t="s">
        <v>454</v>
      </c>
      <c r="G576" s="213"/>
      <c r="H576" s="216">
        <v>1.841</v>
      </c>
      <c r="I576" s="217"/>
      <c r="J576" s="213"/>
      <c r="K576" s="213"/>
      <c r="L576" s="218"/>
      <c r="M576" s="219"/>
      <c r="N576" s="220"/>
      <c r="O576" s="220"/>
      <c r="P576" s="220"/>
      <c r="Q576" s="220"/>
      <c r="R576" s="220"/>
      <c r="S576" s="220"/>
      <c r="T576" s="221"/>
      <c r="AT576" s="222" t="s">
        <v>164</v>
      </c>
      <c r="AU576" s="222" t="s">
        <v>162</v>
      </c>
      <c r="AV576" s="14" t="s">
        <v>162</v>
      </c>
      <c r="AW576" s="14" t="s">
        <v>34</v>
      </c>
      <c r="AX576" s="14" t="s">
        <v>79</v>
      </c>
      <c r="AY576" s="222" t="s">
        <v>153</v>
      </c>
    </row>
    <row r="577" spans="1:65" s="14" customFormat="1">
      <c r="B577" s="212"/>
      <c r="C577" s="213"/>
      <c r="D577" s="203" t="s">
        <v>164</v>
      </c>
      <c r="E577" s="214" t="s">
        <v>1</v>
      </c>
      <c r="F577" s="215" t="s">
        <v>455</v>
      </c>
      <c r="G577" s="213"/>
      <c r="H577" s="216">
        <v>2.1560000000000001</v>
      </c>
      <c r="I577" s="217"/>
      <c r="J577" s="213"/>
      <c r="K577" s="213"/>
      <c r="L577" s="218"/>
      <c r="M577" s="219"/>
      <c r="N577" s="220"/>
      <c r="O577" s="220"/>
      <c r="P577" s="220"/>
      <c r="Q577" s="220"/>
      <c r="R577" s="220"/>
      <c r="S577" s="220"/>
      <c r="T577" s="221"/>
      <c r="AT577" s="222" t="s">
        <v>164</v>
      </c>
      <c r="AU577" s="222" t="s">
        <v>162</v>
      </c>
      <c r="AV577" s="14" t="s">
        <v>162</v>
      </c>
      <c r="AW577" s="14" t="s">
        <v>34</v>
      </c>
      <c r="AX577" s="14" t="s">
        <v>79</v>
      </c>
      <c r="AY577" s="222" t="s">
        <v>153</v>
      </c>
    </row>
    <row r="578" spans="1:65" s="15" customFormat="1">
      <c r="B578" s="223"/>
      <c r="C578" s="224"/>
      <c r="D578" s="203" t="s">
        <v>164</v>
      </c>
      <c r="E578" s="225" t="s">
        <v>1</v>
      </c>
      <c r="F578" s="226" t="s">
        <v>167</v>
      </c>
      <c r="G578" s="224"/>
      <c r="H578" s="227">
        <v>3.9969999999999999</v>
      </c>
      <c r="I578" s="228"/>
      <c r="J578" s="224"/>
      <c r="K578" s="224"/>
      <c r="L578" s="229"/>
      <c r="M578" s="230"/>
      <c r="N578" s="231"/>
      <c r="O578" s="231"/>
      <c r="P578" s="231"/>
      <c r="Q578" s="231"/>
      <c r="R578" s="231"/>
      <c r="S578" s="231"/>
      <c r="T578" s="232"/>
      <c r="AT578" s="233" t="s">
        <v>164</v>
      </c>
      <c r="AU578" s="233" t="s">
        <v>162</v>
      </c>
      <c r="AV578" s="15" t="s">
        <v>161</v>
      </c>
      <c r="AW578" s="15" t="s">
        <v>34</v>
      </c>
      <c r="AX578" s="15" t="s">
        <v>87</v>
      </c>
      <c r="AY578" s="233" t="s">
        <v>153</v>
      </c>
    </row>
    <row r="579" spans="1:65" s="2" customFormat="1" ht="21.75" customHeight="1">
      <c r="A579" s="34"/>
      <c r="B579" s="35"/>
      <c r="C579" s="234" t="s">
        <v>680</v>
      </c>
      <c r="D579" s="234" t="s">
        <v>180</v>
      </c>
      <c r="E579" s="235" t="s">
        <v>681</v>
      </c>
      <c r="F579" s="236" t="s">
        <v>682</v>
      </c>
      <c r="G579" s="237" t="s">
        <v>249</v>
      </c>
      <c r="H579" s="238">
        <v>4</v>
      </c>
      <c r="I579" s="239"/>
      <c r="J579" s="240">
        <f>ROUND(I579*H579,2)</f>
        <v>0</v>
      </c>
      <c r="K579" s="241"/>
      <c r="L579" s="242"/>
      <c r="M579" s="243" t="s">
        <v>1</v>
      </c>
      <c r="N579" s="244" t="s">
        <v>45</v>
      </c>
      <c r="O579" s="71"/>
      <c r="P579" s="197">
        <f>O579*H579</f>
        <v>0</v>
      </c>
      <c r="Q579" s="197">
        <v>5.8700000000000002E-3</v>
      </c>
      <c r="R579" s="197">
        <f>Q579*H579</f>
        <v>2.3480000000000001E-2</v>
      </c>
      <c r="S579" s="197">
        <v>0</v>
      </c>
      <c r="T579" s="198">
        <f>S579*H579</f>
        <v>0</v>
      </c>
      <c r="U579" s="34"/>
      <c r="V579" s="34"/>
      <c r="W579" s="34"/>
      <c r="X579" s="34"/>
      <c r="Y579" s="34"/>
      <c r="Z579" s="34"/>
      <c r="AA579" s="34"/>
      <c r="AB579" s="34"/>
      <c r="AC579" s="34"/>
      <c r="AD579" s="34"/>
      <c r="AE579" s="34"/>
      <c r="AR579" s="199" t="s">
        <v>344</v>
      </c>
      <c r="AT579" s="199" t="s">
        <v>180</v>
      </c>
      <c r="AU579" s="199" t="s">
        <v>162</v>
      </c>
      <c r="AY579" s="17" t="s">
        <v>153</v>
      </c>
      <c r="BE579" s="200">
        <f>IF(N579="základní",J579,0)</f>
        <v>0</v>
      </c>
      <c r="BF579" s="200">
        <f>IF(N579="snížená",J579,0)</f>
        <v>0</v>
      </c>
      <c r="BG579" s="200">
        <f>IF(N579="zákl. přenesená",J579,0)</f>
        <v>0</v>
      </c>
      <c r="BH579" s="200">
        <f>IF(N579="sníž. přenesená",J579,0)</f>
        <v>0</v>
      </c>
      <c r="BI579" s="200">
        <f>IF(N579="nulová",J579,0)</f>
        <v>0</v>
      </c>
      <c r="BJ579" s="17" t="s">
        <v>162</v>
      </c>
      <c r="BK579" s="200">
        <f>ROUND(I579*H579,2)</f>
        <v>0</v>
      </c>
      <c r="BL579" s="17" t="s">
        <v>254</v>
      </c>
      <c r="BM579" s="199" t="s">
        <v>683</v>
      </c>
    </row>
    <row r="580" spans="1:65" s="2" customFormat="1" ht="21.75" customHeight="1">
      <c r="A580" s="34"/>
      <c r="B580" s="35"/>
      <c r="C580" s="234" t="s">
        <v>684</v>
      </c>
      <c r="D580" s="234" t="s">
        <v>180</v>
      </c>
      <c r="E580" s="235" t="s">
        <v>685</v>
      </c>
      <c r="F580" s="236" t="s">
        <v>686</v>
      </c>
      <c r="G580" s="237" t="s">
        <v>249</v>
      </c>
      <c r="H580" s="238">
        <v>2</v>
      </c>
      <c r="I580" s="239"/>
      <c r="J580" s="240">
        <f>ROUND(I580*H580,2)</f>
        <v>0</v>
      </c>
      <c r="K580" s="241"/>
      <c r="L580" s="242"/>
      <c r="M580" s="243" t="s">
        <v>1</v>
      </c>
      <c r="N580" s="244" t="s">
        <v>45</v>
      </c>
      <c r="O580" s="71"/>
      <c r="P580" s="197">
        <f>O580*H580</f>
        <v>0</v>
      </c>
      <c r="Q580" s="197">
        <v>7.11E-3</v>
      </c>
      <c r="R580" s="197">
        <f>Q580*H580</f>
        <v>1.422E-2</v>
      </c>
      <c r="S580" s="197">
        <v>0</v>
      </c>
      <c r="T580" s="198">
        <f>S580*H580</f>
        <v>0</v>
      </c>
      <c r="U580" s="34"/>
      <c r="V580" s="34"/>
      <c r="W580" s="34"/>
      <c r="X580" s="34"/>
      <c r="Y580" s="34"/>
      <c r="Z580" s="34"/>
      <c r="AA580" s="34"/>
      <c r="AB580" s="34"/>
      <c r="AC580" s="34"/>
      <c r="AD580" s="34"/>
      <c r="AE580" s="34"/>
      <c r="AR580" s="199" t="s">
        <v>344</v>
      </c>
      <c r="AT580" s="199" t="s">
        <v>180</v>
      </c>
      <c r="AU580" s="199" t="s">
        <v>162</v>
      </c>
      <c r="AY580" s="17" t="s">
        <v>153</v>
      </c>
      <c r="BE580" s="200">
        <f>IF(N580="základní",J580,0)</f>
        <v>0</v>
      </c>
      <c r="BF580" s="200">
        <f>IF(N580="snížená",J580,0)</f>
        <v>0</v>
      </c>
      <c r="BG580" s="200">
        <f>IF(N580="zákl. přenesená",J580,0)</f>
        <v>0</v>
      </c>
      <c r="BH580" s="200">
        <f>IF(N580="sníž. přenesená",J580,0)</f>
        <v>0</v>
      </c>
      <c r="BI580" s="200">
        <f>IF(N580="nulová",J580,0)</f>
        <v>0</v>
      </c>
      <c r="BJ580" s="17" t="s">
        <v>162</v>
      </c>
      <c r="BK580" s="200">
        <f>ROUND(I580*H580,2)</f>
        <v>0</v>
      </c>
      <c r="BL580" s="17" t="s">
        <v>254</v>
      </c>
      <c r="BM580" s="199" t="s">
        <v>687</v>
      </c>
    </row>
    <row r="581" spans="1:65" s="2" customFormat="1" ht="21.75" customHeight="1">
      <c r="A581" s="34"/>
      <c r="B581" s="35"/>
      <c r="C581" s="187" t="s">
        <v>688</v>
      </c>
      <c r="D581" s="187" t="s">
        <v>157</v>
      </c>
      <c r="E581" s="188" t="s">
        <v>689</v>
      </c>
      <c r="F581" s="189" t="s">
        <v>690</v>
      </c>
      <c r="G581" s="190" t="s">
        <v>176</v>
      </c>
      <c r="H581" s="191">
        <v>3.7999999999999999E-2</v>
      </c>
      <c r="I581" s="192"/>
      <c r="J581" s="193">
        <f>ROUND(I581*H581,2)</f>
        <v>0</v>
      </c>
      <c r="K581" s="194"/>
      <c r="L581" s="39"/>
      <c r="M581" s="195" t="s">
        <v>1</v>
      </c>
      <c r="N581" s="196" t="s">
        <v>45</v>
      </c>
      <c r="O581" s="71"/>
      <c r="P581" s="197">
        <f>O581*H581</f>
        <v>0</v>
      </c>
      <c r="Q581" s="197">
        <v>0</v>
      </c>
      <c r="R581" s="197">
        <f>Q581*H581</f>
        <v>0</v>
      </c>
      <c r="S581" s="197">
        <v>0</v>
      </c>
      <c r="T581" s="198">
        <f>S581*H581</f>
        <v>0</v>
      </c>
      <c r="U581" s="34"/>
      <c r="V581" s="34"/>
      <c r="W581" s="34"/>
      <c r="X581" s="34"/>
      <c r="Y581" s="34"/>
      <c r="Z581" s="34"/>
      <c r="AA581" s="34"/>
      <c r="AB581" s="34"/>
      <c r="AC581" s="34"/>
      <c r="AD581" s="34"/>
      <c r="AE581" s="34"/>
      <c r="AR581" s="199" t="s">
        <v>254</v>
      </c>
      <c r="AT581" s="199" t="s">
        <v>157</v>
      </c>
      <c r="AU581" s="199" t="s">
        <v>162</v>
      </c>
      <c r="AY581" s="17" t="s">
        <v>153</v>
      </c>
      <c r="BE581" s="200">
        <f>IF(N581="základní",J581,0)</f>
        <v>0</v>
      </c>
      <c r="BF581" s="200">
        <f>IF(N581="snížená",J581,0)</f>
        <v>0</v>
      </c>
      <c r="BG581" s="200">
        <f>IF(N581="zákl. přenesená",J581,0)</f>
        <v>0</v>
      </c>
      <c r="BH581" s="200">
        <f>IF(N581="sníž. přenesená",J581,0)</f>
        <v>0</v>
      </c>
      <c r="BI581" s="200">
        <f>IF(N581="nulová",J581,0)</f>
        <v>0</v>
      </c>
      <c r="BJ581" s="17" t="s">
        <v>162</v>
      </c>
      <c r="BK581" s="200">
        <f>ROUND(I581*H581,2)</f>
        <v>0</v>
      </c>
      <c r="BL581" s="17" t="s">
        <v>254</v>
      </c>
      <c r="BM581" s="199" t="s">
        <v>691</v>
      </c>
    </row>
    <row r="582" spans="1:65" s="12" customFormat="1" ht="22.8" customHeight="1">
      <c r="B582" s="171"/>
      <c r="C582" s="172"/>
      <c r="D582" s="173" t="s">
        <v>78</v>
      </c>
      <c r="E582" s="185" t="s">
        <v>692</v>
      </c>
      <c r="F582" s="185" t="s">
        <v>693</v>
      </c>
      <c r="G582" s="172"/>
      <c r="H582" s="172"/>
      <c r="I582" s="175"/>
      <c r="J582" s="186">
        <f>BK582</f>
        <v>0</v>
      </c>
      <c r="K582" s="172"/>
      <c r="L582" s="177"/>
      <c r="M582" s="178"/>
      <c r="N582" s="179"/>
      <c r="O582" s="179"/>
      <c r="P582" s="180">
        <f>SUM(P583:P603)</f>
        <v>0</v>
      </c>
      <c r="Q582" s="179"/>
      <c r="R582" s="180">
        <f>SUM(R583:R603)</f>
        <v>4.9794240000000003E-2</v>
      </c>
      <c r="S582" s="179"/>
      <c r="T582" s="181">
        <f>SUM(T583:T603)</f>
        <v>0</v>
      </c>
      <c r="AR582" s="182" t="s">
        <v>162</v>
      </c>
      <c r="AT582" s="183" t="s">
        <v>78</v>
      </c>
      <c r="AU582" s="183" t="s">
        <v>87</v>
      </c>
      <c r="AY582" s="182" t="s">
        <v>153</v>
      </c>
      <c r="BK582" s="184">
        <f>SUM(BK583:BK603)</f>
        <v>0</v>
      </c>
    </row>
    <row r="583" spans="1:65" s="2" customFormat="1" ht="33" customHeight="1">
      <c r="A583" s="34"/>
      <c r="B583" s="35"/>
      <c r="C583" s="187" t="s">
        <v>694</v>
      </c>
      <c r="D583" s="187" t="s">
        <v>157</v>
      </c>
      <c r="E583" s="188" t="s">
        <v>695</v>
      </c>
      <c r="F583" s="189" t="s">
        <v>696</v>
      </c>
      <c r="G583" s="190" t="s">
        <v>160</v>
      </c>
      <c r="H583" s="191">
        <v>268.899</v>
      </c>
      <c r="I583" s="192"/>
      <c r="J583" s="193">
        <f>ROUND(I583*H583,2)</f>
        <v>0</v>
      </c>
      <c r="K583" s="194"/>
      <c r="L583" s="39"/>
      <c r="M583" s="195" t="s">
        <v>1</v>
      </c>
      <c r="N583" s="196" t="s">
        <v>45</v>
      </c>
      <c r="O583" s="71"/>
      <c r="P583" s="197">
        <f>O583*H583</f>
        <v>0</v>
      </c>
      <c r="Q583" s="197">
        <v>0</v>
      </c>
      <c r="R583" s="197">
        <f>Q583*H583</f>
        <v>0</v>
      </c>
      <c r="S583" s="197">
        <v>0</v>
      </c>
      <c r="T583" s="198">
        <f>S583*H583</f>
        <v>0</v>
      </c>
      <c r="U583" s="34"/>
      <c r="V583" s="34"/>
      <c r="W583" s="34"/>
      <c r="X583" s="34"/>
      <c r="Y583" s="34"/>
      <c r="Z583" s="34"/>
      <c r="AA583" s="34"/>
      <c r="AB583" s="34"/>
      <c r="AC583" s="34"/>
      <c r="AD583" s="34"/>
      <c r="AE583" s="34"/>
      <c r="AR583" s="199" t="s">
        <v>254</v>
      </c>
      <c r="AT583" s="199" t="s">
        <v>157</v>
      </c>
      <c r="AU583" s="199" t="s">
        <v>162</v>
      </c>
      <c r="AY583" s="17" t="s">
        <v>153</v>
      </c>
      <c r="BE583" s="200">
        <f>IF(N583="základní",J583,0)</f>
        <v>0</v>
      </c>
      <c r="BF583" s="200">
        <f>IF(N583="snížená",J583,0)</f>
        <v>0</v>
      </c>
      <c r="BG583" s="200">
        <f>IF(N583="zákl. přenesená",J583,0)</f>
        <v>0</v>
      </c>
      <c r="BH583" s="200">
        <f>IF(N583="sníž. přenesená",J583,0)</f>
        <v>0</v>
      </c>
      <c r="BI583" s="200">
        <f>IF(N583="nulová",J583,0)</f>
        <v>0</v>
      </c>
      <c r="BJ583" s="17" t="s">
        <v>162</v>
      </c>
      <c r="BK583" s="200">
        <f>ROUND(I583*H583,2)</f>
        <v>0</v>
      </c>
      <c r="BL583" s="17" t="s">
        <v>254</v>
      </c>
      <c r="BM583" s="199" t="s">
        <v>697</v>
      </c>
    </row>
    <row r="584" spans="1:65" s="13" customFormat="1">
      <c r="B584" s="201"/>
      <c r="C584" s="202"/>
      <c r="D584" s="203" t="s">
        <v>164</v>
      </c>
      <c r="E584" s="204" t="s">
        <v>1</v>
      </c>
      <c r="F584" s="205" t="s">
        <v>640</v>
      </c>
      <c r="G584" s="202"/>
      <c r="H584" s="204" t="s">
        <v>1</v>
      </c>
      <c r="I584" s="206"/>
      <c r="J584" s="202"/>
      <c r="K584" s="202"/>
      <c r="L584" s="207"/>
      <c r="M584" s="208"/>
      <c r="N584" s="209"/>
      <c r="O584" s="209"/>
      <c r="P584" s="209"/>
      <c r="Q584" s="209"/>
      <c r="R584" s="209"/>
      <c r="S584" s="209"/>
      <c r="T584" s="210"/>
      <c r="AT584" s="211" t="s">
        <v>164</v>
      </c>
      <c r="AU584" s="211" t="s">
        <v>162</v>
      </c>
      <c r="AV584" s="13" t="s">
        <v>87</v>
      </c>
      <c r="AW584" s="13" t="s">
        <v>34</v>
      </c>
      <c r="AX584" s="13" t="s">
        <v>79</v>
      </c>
      <c r="AY584" s="211" t="s">
        <v>153</v>
      </c>
    </row>
    <row r="585" spans="1:65" s="13" customFormat="1">
      <c r="B585" s="201"/>
      <c r="C585" s="202"/>
      <c r="D585" s="203" t="s">
        <v>164</v>
      </c>
      <c r="E585" s="204" t="s">
        <v>1</v>
      </c>
      <c r="F585" s="205" t="s">
        <v>641</v>
      </c>
      <c r="G585" s="202"/>
      <c r="H585" s="204" t="s">
        <v>1</v>
      </c>
      <c r="I585" s="206"/>
      <c r="J585" s="202"/>
      <c r="K585" s="202"/>
      <c r="L585" s="207"/>
      <c r="M585" s="208"/>
      <c r="N585" s="209"/>
      <c r="O585" s="209"/>
      <c r="P585" s="209"/>
      <c r="Q585" s="209"/>
      <c r="R585" s="209"/>
      <c r="S585" s="209"/>
      <c r="T585" s="210"/>
      <c r="AT585" s="211" t="s">
        <v>164</v>
      </c>
      <c r="AU585" s="211" t="s">
        <v>162</v>
      </c>
      <c r="AV585" s="13" t="s">
        <v>87</v>
      </c>
      <c r="AW585" s="13" t="s">
        <v>34</v>
      </c>
      <c r="AX585" s="13" t="s">
        <v>79</v>
      </c>
      <c r="AY585" s="211" t="s">
        <v>153</v>
      </c>
    </row>
    <row r="586" spans="1:65" s="14" customFormat="1">
      <c r="B586" s="212"/>
      <c r="C586" s="213"/>
      <c r="D586" s="203" t="s">
        <v>164</v>
      </c>
      <c r="E586" s="214" t="s">
        <v>1</v>
      </c>
      <c r="F586" s="215" t="s">
        <v>642</v>
      </c>
      <c r="G586" s="213"/>
      <c r="H586" s="216">
        <v>136.5</v>
      </c>
      <c r="I586" s="217"/>
      <c r="J586" s="213"/>
      <c r="K586" s="213"/>
      <c r="L586" s="218"/>
      <c r="M586" s="219"/>
      <c r="N586" s="220"/>
      <c r="O586" s="220"/>
      <c r="P586" s="220"/>
      <c r="Q586" s="220"/>
      <c r="R586" s="220"/>
      <c r="S586" s="220"/>
      <c r="T586" s="221"/>
      <c r="AT586" s="222" t="s">
        <v>164</v>
      </c>
      <c r="AU586" s="222" t="s">
        <v>162</v>
      </c>
      <c r="AV586" s="14" t="s">
        <v>162</v>
      </c>
      <c r="AW586" s="14" t="s">
        <v>34</v>
      </c>
      <c r="AX586" s="14" t="s">
        <v>79</v>
      </c>
      <c r="AY586" s="222" t="s">
        <v>153</v>
      </c>
    </row>
    <row r="587" spans="1:65" s="13" customFormat="1">
      <c r="B587" s="201"/>
      <c r="C587" s="202"/>
      <c r="D587" s="203" t="s">
        <v>164</v>
      </c>
      <c r="E587" s="204" t="s">
        <v>1</v>
      </c>
      <c r="F587" s="205" t="s">
        <v>643</v>
      </c>
      <c r="G587" s="202"/>
      <c r="H587" s="204" t="s">
        <v>1</v>
      </c>
      <c r="I587" s="206"/>
      <c r="J587" s="202"/>
      <c r="K587" s="202"/>
      <c r="L587" s="207"/>
      <c r="M587" s="208"/>
      <c r="N587" s="209"/>
      <c r="O587" s="209"/>
      <c r="P587" s="209"/>
      <c r="Q587" s="209"/>
      <c r="R587" s="209"/>
      <c r="S587" s="209"/>
      <c r="T587" s="210"/>
      <c r="AT587" s="211" t="s">
        <v>164</v>
      </c>
      <c r="AU587" s="211" t="s">
        <v>162</v>
      </c>
      <c r="AV587" s="13" t="s">
        <v>87</v>
      </c>
      <c r="AW587" s="13" t="s">
        <v>34</v>
      </c>
      <c r="AX587" s="13" t="s">
        <v>79</v>
      </c>
      <c r="AY587" s="211" t="s">
        <v>153</v>
      </c>
    </row>
    <row r="588" spans="1:65" s="14" customFormat="1">
      <c r="B588" s="212"/>
      <c r="C588" s="213"/>
      <c r="D588" s="203" t="s">
        <v>164</v>
      </c>
      <c r="E588" s="214" t="s">
        <v>1</v>
      </c>
      <c r="F588" s="215" t="s">
        <v>644</v>
      </c>
      <c r="G588" s="213"/>
      <c r="H588" s="216">
        <v>145.6</v>
      </c>
      <c r="I588" s="217"/>
      <c r="J588" s="213"/>
      <c r="K588" s="213"/>
      <c r="L588" s="218"/>
      <c r="M588" s="219"/>
      <c r="N588" s="220"/>
      <c r="O588" s="220"/>
      <c r="P588" s="220"/>
      <c r="Q588" s="220"/>
      <c r="R588" s="220"/>
      <c r="S588" s="220"/>
      <c r="T588" s="221"/>
      <c r="AT588" s="222" t="s">
        <v>164</v>
      </c>
      <c r="AU588" s="222" t="s">
        <v>162</v>
      </c>
      <c r="AV588" s="14" t="s">
        <v>162</v>
      </c>
      <c r="AW588" s="14" t="s">
        <v>34</v>
      </c>
      <c r="AX588" s="14" t="s">
        <v>79</v>
      </c>
      <c r="AY588" s="222" t="s">
        <v>153</v>
      </c>
    </row>
    <row r="589" spans="1:65" s="13" customFormat="1">
      <c r="B589" s="201"/>
      <c r="C589" s="202"/>
      <c r="D589" s="203" t="s">
        <v>164</v>
      </c>
      <c r="E589" s="204" t="s">
        <v>1</v>
      </c>
      <c r="F589" s="205" t="s">
        <v>645</v>
      </c>
      <c r="G589" s="202"/>
      <c r="H589" s="204" t="s">
        <v>1</v>
      </c>
      <c r="I589" s="206"/>
      <c r="J589" s="202"/>
      <c r="K589" s="202"/>
      <c r="L589" s="207"/>
      <c r="M589" s="208"/>
      <c r="N589" s="209"/>
      <c r="O589" s="209"/>
      <c r="P589" s="209"/>
      <c r="Q589" s="209"/>
      <c r="R589" s="209"/>
      <c r="S589" s="209"/>
      <c r="T589" s="210"/>
      <c r="AT589" s="211" t="s">
        <v>164</v>
      </c>
      <c r="AU589" s="211" t="s">
        <v>162</v>
      </c>
      <c r="AV589" s="13" t="s">
        <v>87</v>
      </c>
      <c r="AW589" s="13" t="s">
        <v>34</v>
      </c>
      <c r="AX589" s="13" t="s">
        <v>79</v>
      </c>
      <c r="AY589" s="211" t="s">
        <v>153</v>
      </c>
    </row>
    <row r="590" spans="1:65" s="14" customFormat="1">
      <c r="B590" s="212"/>
      <c r="C590" s="213"/>
      <c r="D590" s="203" t="s">
        <v>164</v>
      </c>
      <c r="E590" s="214" t="s">
        <v>1</v>
      </c>
      <c r="F590" s="215" t="s">
        <v>646</v>
      </c>
      <c r="G590" s="213"/>
      <c r="H590" s="216">
        <v>-11.045</v>
      </c>
      <c r="I590" s="217"/>
      <c r="J590" s="213"/>
      <c r="K590" s="213"/>
      <c r="L590" s="218"/>
      <c r="M590" s="219"/>
      <c r="N590" s="220"/>
      <c r="O590" s="220"/>
      <c r="P590" s="220"/>
      <c r="Q590" s="220"/>
      <c r="R590" s="220"/>
      <c r="S590" s="220"/>
      <c r="T590" s="221"/>
      <c r="AT590" s="222" t="s">
        <v>164</v>
      </c>
      <c r="AU590" s="222" t="s">
        <v>162</v>
      </c>
      <c r="AV590" s="14" t="s">
        <v>162</v>
      </c>
      <c r="AW590" s="14" t="s">
        <v>34</v>
      </c>
      <c r="AX590" s="14" t="s">
        <v>79</v>
      </c>
      <c r="AY590" s="222" t="s">
        <v>153</v>
      </c>
    </row>
    <row r="591" spans="1:65" s="14" customFormat="1">
      <c r="B591" s="212"/>
      <c r="C591" s="213"/>
      <c r="D591" s="203" t="s">
        <v>164</v>
      </c>
      <c r="E591" s="214" t="s">
        <v>1</v>
      </c>
      <c r="F591" s="215" t="s">
        <v>647</v>
      </c>
      <c r="G591" s="213"/>
      <c r="H591" s="216">
        <v>-2.1560000000000001</v>
      </c>
      <c r="I591" s="217"/>
      <c r="J591" s="213"/>
      <c r="K591" s="213"/>
      <c r="L591" s="218"/>
      <c r="M591" s="219"/>
      <c r="N591" s="220"/>
      <c r="O591" s="220"/>
      <c r="P591" s="220"/>
      <c r="Q591" s="220"/>
      <c r="R591" s="220"/>
      <c r="S591" s="220"/>
      <c r="T591" s="221"/>
      <c r="AT591" s="222" t="s">
        <v>164</v>
      </c>
      <c r="AU591" s="222" t="s">
        <v>162</v>
      </c>
      <c r="AV591" s="14" t="s">
        <v>162</v>
      </c>
      <c r="AW591" s="14" t="s">
        <v>34</v>
      </c>
      <c r="AX591" s="14" t="s">
        <v>79</v>
      </c>
      <c r="AY591" s="222" t="s">
        <v>153</v>
      </c>
    </row>
    <row r="592" spans="1:65" s="15" customFormat="1">
      <c r="B592" s="223"/>
      <c r="C592" s="224"/>
      <c r="D592" s="203" t="s">
        <v>164</v>
      </c>
      <c r="E592" s="225" t="s">
        <v>1</v>
      </c>
      <c r="F592" s="226" t="s">
        <v>167</v>
      </c>
      <c r="G592" s="224"/>
      <c r="H592" s="227">
        <v>268.899</v>
      </c>
      <c r="I592" s="228"/>
      <c r="J592" s="224"/>
      <c r="K592" s="224"/>
      <c r="L592" s="229"/>
      <c r="M592" s="230"/>
      <c r="N592" s="231"/>
      <c r="O592" s="231"/>
      <c r="P592" s="231"/>
      <c r="Q592" s="231"/>
      <c r="R592" s="231"/>
      <c r="S592" s="231"/>
      <c r="T592" s="232"/>
      <c r="AT592" s="233" t="s">
        <v>164</v>
      </c>
      <c r="AU592" s="233" t="s">
        <v>162</v>
      </c>
      <c r="AV592" s="15" t="s">
        <v>161</v>
      </c>
      <c r="AW592" s="15" t="s">
        <v>34</v>
      </c>
      <c r="AX592" s="15" t="s">
        <v>87</v>
      </c>
      <c r="AY592" s="233" t="s">
        <v>153</v>
      </c>
    </row>
    <row r="593" spans="1:65" s="2" customFormat="1" ht="21.75" customHeight="1">
      <c r="A593" s="34"/>
      <c r="B593" s="35"/>
      <c r="C593" s="234" t="s">
        <v>698</v>
      </c>
      <c r="D593" s="234" t="s">
        <v>180</v>
      </c>
      <c r="E593" s="235" t="s">
        <v>699</v>
      </c>
      <c r="F593" s="236" t="s">
        <v>700</v>
      </c>
      <c r="G593" s="237" t="s">
        <v>160</v>
      </c>
      <c r="H593" s="238">
        <v>311.214</v>
      </c>
      <c r="I593" s="239"/>
      <c r="J593" s="240">
        <f>ROUND(I593*H593,2)</f>
        <v>0</v>
      </c>
      <c r="K593" s="241"/>
      <c r="L593" s="242"/>
      <c r="M593" s="243" t="s">
        <v>1</v>
      </c>
      <c r="N593" s="244" t="s">
        <v>45</v>
      </c>
      <c r="O593" s="71"/>
      <c r="P593" s="197">
        <f>O593*H593</f>
        <v>0</v>
      </c>
      <c r="Q593" s="197">
        <v>1.6000000000000001E-4</v>
      </c>
      <c r="R593" s="197">
        <f>Q593*H593</f>
        <v>4.9794240000000003E-2</v>
      </c>
      <c r="S593" s="197">
        <v>0</v>
      </c>
      <c r="T593" s="198">
        <f>S593*H593</f>
        <v>0</v>
      </c>
      <c r="U593" s="34"/>
      <c r="V593" s="34"/>
      <c r="W593" s="34"/>
      <c r="X593" s="34"/>
      <c r="Y593" s="34"/>
      <c r="Z593" s="34"/>
      <c r="AA593" s="34"/>
      <c r="AB593" s="34"/>
      <c r="AC593" s="34"/>
      <c r="AD593" s="34"/>
      <c r="AE593" s="34"/>
      <c r="AR593" s="199" t="s">
        <v>344</v>
      </c>
      <c r="AT593" s="199" t="s">
        <v>180</v>
      </c>
      <c r="AU593" s="199" t="s">
        <v>162</v>
      </c>
      <c r="AY593" s="17" t="s">
        <v>153</v>
      </c>
      <c r="BE593" s="200">
        <f>IF(N593="základní",J593,0)</f>
        <v>0</v>
      </c>
      <c r="BF593" s="200">
        <f>IF(N593="snížená",J593,0)</f>
        <v>0</v>
      </c>
      <c r="BG593" s="200">
        <f>IF(N593="zákl. přenesená",J593,0)</f>
        <v>0</v>
      </c>
      <c r="BH593" s="200">
        <f>IF(N593="sníž. přenesená",J593,0)</f>
        <v>0</v>
      </c>
      <c r="BI593" s="200">
        <f>IF(N593="nulová",J593,0)</f>
        <v>0</v>
      </c>
      <c r="BJ593" s="17" t="s">
        <v>162</v>
      </c>
      <c r="BK593" s="200">
        <f>ROUND(I593*H593,2)</f>
        <v>0</v>
      </c>
      <c r="BL593" s="17" t="s">
        <v>254</v>
      </c>
      <c r="BM593" s="199" t="s">
        <v>701</v>
      </c>
    </row>
    <row r="594" spans="1:65" s="13" customFormat="1">
      <c r="B594" s="201"/>
      <c r="C594" s="202"/>
      <c r="D594" s="203" t="s">
        <v>164</v>
      </c>
      <c r="E594" s="204" t="s">
        <v>1</v>
      </c>
      <c r="F594" s="205" t="s">
        <v>640</v>
      </c>
      <c r="G594" s="202"/>
      <c r="H594" s="204" t="s">
        <v>1</v>
      </c>
      <c r="I594" s="206"/>
      <c r="J594" s="202"/>
      <c r="K594" s="202"/>
      <c r="L594" s="207"/>
      <c r="M594" s="208"/>
      <c r="N594" s="209"/>
      <c r="O594" s="209"/>
      <c r="P594" s="209"/>
      <c r="Q594" s="209"/>
      <c r="R594" s="209"/>
      <c r="S594" s="209"/>
      <c r="T594" s="210"/>
      <c r="AT594" s="211" t="s">
        <v>164</v>
      </c>
      <c r="AU594" s="211" t="s">
        <v>162</v>
      </c>
      <c r="AV594" s="13" t="s">
        <v>87</v>
      </c>
      <c r="AW594" s="13" t="s">
        <v>34</v>
      </c>
      <c r="AX594" s="13" t="s">
        <v>79</v>
      </c>
      <c r="AY594" s="211" t="s">
        <v>153</v>
      </c>
    </row>
    <row r="595" spans="1:65" s="13" customFormat="1">
      <c r="B595" s="201"/>
      <c r="C595" s="202"/>
      <c r="D595" s="203" t="s">
        <v>164</v>
      </c>
      <c r="E595" s="204" t="s">
        <v>1</v>
      </c>
      <c r="F595" s="205" t="s">
        <v>641</v>
      </c>
      <c r="G595" s="202"/>
      <c r="H595" s="204" t="s">
        <v>1</v>
      </c>
      <c r="I595" s="206"/>
      <c r="J595" s="202"/>
      <c r="K595" s="202"/>
      <c r="L595" s="207"/>
      <c r="M595" s="208"/>
      <c r="N595" s="209"/>
      <c r="O595" s="209"/>
      <c r="P595" s="209"/>
      <c r="Q595" s="209"/>
      <c r="R595" s="209"/>
      <c r="S595" s="209"/>
      <c r="T595" s="210"/>
      <c r="AT595" s="211" t="s">
        <v>164</v>
      </c>
      <c r="AU595" s="211" t="s">
        <v>162</v>
      </c>
      <c r="AV595" s="13" t="s">
        <v>87</v>
      </c>
      <c r="AW595" s="13" t="s">
        <v>34</v>
      </c>
      <c r="AX595" s="13" t="s">
        <v>79</v>
      </c>
      <c r="AY595" s="211" t="s">
        <v>153</v>
      </c>
    </row>
    <row r="596" spans="1:65" s="14" customFormat="1">
      <c r="B596" s="212"/>
      <c r="C596" s="213"/>
      <c r="D596" s="203" t="s">
        <v>164</v>
      </c>
      <c r="E596" s="214" t="s">
        <v>1</v>
      </c>
      <c r="F596" s="215" t="s">
        <v>702</v>
      </c>
      <c r="G596" s="213"/>
      <c r="H596" s="216">
        <v>156.97499999999999</v>
      </c>
      <c r="I596" s="217"/>
      <c r="J596" s="213"/>
      <c r="K596" s="213"/>
      <c r="L596" s="218"/>
      <c r="M596" s="219"/>
      <c r="N596" s="220"/>
      <c r="O596" s="220"/>
      <c r="P596" s="220"/>
      <c r="Q596" s="220"/>
      <c r="R596" s="220"/>
      <c r="S596" s="220"/>
      <c r="T596" s="221"/>
      <c r="AT596" s="222" t="s">
        <v>164</v>
      </c>
      <c r="AU596" s="222" t="s">
        <v>162</v>
      </c>
      <c r="AV596" s="14" t="s">
        <v>162</v>
      </c>
      <c r="AW596" s="14" t="s">
        <v>34</v>
      </c>
      <c r="AX596" s="14" t="s">
        <v>79</v>
      </c>
      <c r="AY596" s="222" t="s">
        <v>153</v>
      </c>
    </row>
    <row r="597" spans="1:65" s="13" customFormat="1">
      <c r="B597" s="201"/>
      <c r="C597" s="202"/>
      <c r="D597" s="203" t="s">
        <v>164</v>
      </c>
      <c r="E597" s="204" t="s">
        <v>1</v>
      </c>
      <c r="F597" s="205" t="s">
        <v>643</v>
      </c>
      <c r="G597" s="202"/>
      <c r="H597" s="204" t="s">
        <v>1</v>
      </c>
      <c r="I597" s="206"/>
      <c r="J597" s="202"/>
      <c r="K597" s="202"/>
      <c r="L597" s="207"/>
      <c r="M597" s="208"/>
      <c r="N597" s="209"/>
      <c r="O597" s="209"/>
      <c r="P597" s="209"/>
      <c r="Q597" s="209"/>
      <c r="R597" s="209"/>
      <c r="S597" s="209"/>
      <c r="T597" s="210"/>
      <c r="AT597" s="211" t="s">
        <v>164</v>
      </c>
      <c r="AU597" s="211" t="s">
        <v>162</v>
      </c>
      <c r="AV597" s="13" t="s">
        <v>87</v>
      </c>
      <c r="AW597" s="13" t="s">
        <v>34</v>
      </c>
      <c r="AX597" s="13" t="s">
        <v>79</v>
      </c>
      <c r="AY597" s="211" t="s">
        <v>153</v>
      </c>
    </row>
    <row r="598" spans="1:65" s="14" customFormat="1">
      <c r="B598" s="212"/>
      <c r="C598" s="213"/>
      <c r="D598" s="203" t="s">
        <v>164</v>
      </c>
      <c r="E598" s="214" t="s">
        <v>1</v>
      </c>
      <c r="F598" s="215" t="s">
        <v>703</v>
      </c>
      <c r="G598" s="213"/>
      <c r="H598" s="216">
        <v>167.44</v>
      </c>
      <c r="I598" s="217"/>
      <c r="J598" s="213"/>
      <c r="K598" s="213"/>
      <c r="L598" s="218"/>
      <c r="M598" s="219"/>
      <c r="N598" s="220"/>
      <c r="O598" s="220"/>
      <c r="P598" s="220"/>
      <c r="Q598" s="220"/>
      <c r="R598" s="220"/>
      <c r="S598" s="220"/>
      <c r="T598" s="221"/>
      <c r="AT598" s="222" t="s">
        <v>164</v>
      </c>
      <c r="AU598" s="222" t="s">
        <v>162</v>
      </c>
      <c r="AV598" s="14" t="s">
        <v>162</v>
      </c>
      <c r="AW598" s="14" t="s">
        <v>34</v>
      </c>
      <c r="AX598" s="14" t="s">
        <v>79</v>
      </c>
      <c r="AY598" s="222" t="s">
        <v>153</v>
      </c>
    </row>
    <row r="599" spans="1:65" s="13" customFormat="1">
      <c r="B599" s="201"/>
      <c r="C599" s="202"/>
      <c r="D599" s="203" t="s">
        <v>164</v>
      </c>
      <c r="E599" s="204" t="s">
        <v>1</v>
      </c>
      <c r="F599" s="205" t="s">
        <v>645</v>
      </c>
      <c r="G599" s="202"/>
      <c r="H599" s="204" t="s">
        <v>1</v>
      </c>
      <c r="I599" s="206"/>
      <c r="J599" s="202"/>
      <c r="K599" s="202"/>
      <c r="L599" s="207"/>
      <c r="M599" s="208"/>
      <c r="N599" s="209"/>
      <c r="O599" s="209"/>
      <c r="P599" s="209"/>
      <c r="Q599" s="209"/>
      <c r="R599" s="209"/>
      <c r="S599" s="209"/>
      <c r="T599" s="210"/>
      <c r="AT599" s="211" t="s">
        <v>164</v>
      </c>
      <c r="AU599" s="211" t="s">
        <v>162</v>
      </c>
      <c r="AV599" s="13" t="s">
        <v>87</v>
      </c>
      <c r="AW599" s="13" t="s">
        <v>34</v>
      </c>
      <c r="AX599" s="13" t="s">
        <v>79</v>
      </c>
      <c r="AY599" s="211" t="s">
        <v>153</v>
      </c>
    </row>
    <row r="600" spans="1:65" s="14" customFormat="1">
      <c r="B600" s="212"/>
      <c r="C600" s="213"/>
      <c r="D600" s="203" t="s">
        <v>164</v>
      </c>
      <c r="E600" s="214" t="s">
        <v>1</v>
      </c>
      <c r="F600" s="215" t="s">
        <v>646</v>
      </c>
      <c r="G600" s="213"/>
      <c r="H600" s="216">
        <v>-11.045</v>
      </c>
      <c r="I600" s="217"/>
      <c r="J600" s="213"/>
      <c r="K600" s="213"/>
      <c r="L600" s="218"/>
      <c r="M600" s="219"/>
      <c r="N600" s="220"/>
      <c r="O600" s="220"/>
      <c r="P600" s="220"/>
      <c r="Q600" s="220"/>
      <c r="R600" s="220"/>
      <c r="S600" s="220"/>
      <c r="T600" s="221"/>
      <c r="AT600" s="222" t="s">
        <v>164</v>
      </c>
      <c r="AU600" s="222" t="s">
        <v>162</v>
      </c>
      <c r="AV600" s="14" t="s">
        <v>162</v>
      </c>
      <c r="AW600" s="14" t="s">
        <v>34</v>
      </c>
      <c r="AX600" s="14" t="s">
        <v>79</v>
      </c>
      <c r="AY600" s="222" t="s">
        <v>153</v>
      </c>
    </row>
    <row r="601" spans="1:65" s="14" customFormat="1">
      <c r="B601" s="212"/>
      <c r="C601" s="213"/>
      <c r="D601" s="203" t="s">
        <v>164</v>
      </c>
      <c r="E601" s="214" t="s">
        <v>1</v>
      </c>
      <c r="F601" s="215" t="s">
        <v>647</v>
      </c>
      <c r="G601" s="213"/>
      <c r="H601" s="216">
        <v>-2.1560000000000001</v>
      </c>
      <c r="I601" s="217"/>
      <c r="J601" s="213"/>
      <c r="K601" s="213"/>
      <c r="L601" s="218"/>
      <c r="M601" s="219"/>
      <c r="N601" s="220"/>
      <c r="O601" s="220"/>
      <c r="P601" s="220"/>
      <c r="Q601" s="220"/>
      <c r="R601" s="220"/>
      <c r="S601" s="220"/>
      <c r="T601" s="221"/>
      <c r="AT601" s="222" t="s">
        <v>164</v>
      </c>
      <c r="AU601" s="222" t="s">
        <v>162</v>
      </c>
      <c r="AV601" s="14" t="s">
        <v>162</v>
      </c>
      <c r="AW601" s="14" t="s">
        <v>34</v>
      </c>
      <c r="AX601" s="14" t="s">
        <v>79</v>
      </c>
      <c r="AY601" s="222" t="s">
        <v>153</v>
      </c>
    </row>
    <row r="602" spans="1:65" s="15" customFormat="1">
      <c r="B602" s="223"/>
      <c r="C602" s="224"/>
      <c r="D602" s="203" t="s">
        <v>164</v>
      </c>
      <c r="E602" s="225" t="s">
        <v>1</v>
      </c>
      <c r="F602" s="226" t="s">
        <v>167</v>
      </c>
      <c r="G602" s="224"/>
      <c r="H602" s="227">
        <v>311.21399999999994</v>
      </c>
      <c r="I602" s="228"/>
      <c r="J602" s="224"/>
      <c r="K602" s="224"/>
      <c r="L602" s="229"/>
      <c r="M602" s="230"/>
      <c r="N602" s="231"/>
      <c r="O602" s="231"/>
      <c r="P602" s="231"/>
      <c r="Q602" s="231"/>
      <c r="R602" s="231"/>
      <c r="S602" s="231"/>
      <c r="T602" s="232"/>
      <c r="AT602" s="233" t="s">
        <v>164</v>
      </c>
      <c r="AU602" s="233" t="s">
        <v>162</v>
      </c>
      <c r="AV602" s="15" t="s">
        <v>161</v>
      </c>
      <c r="AW602" s="15" t="s">
        <v>34</v>
      </c>
      <c r="AX602" s="15" t="s">
        <v>87</v>
      </c>
      <c r="AY602" s="233" t="s">
        <v>153</v>
      </c>
    </row>
    <row r="603" spans="1:65" s="2" customFormat="1" ht="21.75" customHeight="1">
      <c r="A603" s="34"/>
      <c r="B603" s="35"/>
      <c r="C603" s="187" t="s">
        <v>704</v>
      </c>
      <c r="D603" s="187" t="s">
        <v>157</v>
      </c>
      <c r="E603" s="188" t="s">
        <v>705</v>
      </c>
      <c r="F603" s="189" t="s">
        <v>706</v>
      </c>
      <c r="G603" s="190" t="s">
        <v>176</v>
      </c>
      <c r="H603" s="191">
        <v>0.05</v>
      </c>
      <c r="I603" s="192"/>
      <c r="J603" s="193">
        <f>ROUND(I603*H603,2)</f>
        <v>0</v>
      </c>
      <c r="K603" s="194"/>
      <c r="L603" s="39"/>
      <c r="M603" s="195" t="s">
        <v>1</v>
      </c>
      <c r="N603" s="196" t="s">
        <v>45</v>
      </c>
      <c r="O603" s="71"/>
      <c r="P603" s="197">
        <f>O603*H603</f>
        <v>0</v>
      </c>
      <c r="Q603" s="197">
        <v>0</v>
      </c>
      <c r="R603" s="197">
        <f>Q603*H603</f>
        <v>0</v>
      </c>
      <c r="S603" s="197">
        <v>0</v>
      </c>
      <c r="T603" s="198">
        <f>S603*H603</f>
        <v>0</v>
      </c>
      <c r="U603" s="34"/>
      <c r="V603" s="34"/>
      <c r="W603" s="34"/>
      <c r="X603" s="34"/>
      <c r="Y603" s="34"/>
      <c r="Z603" s="34"/>
      <c r="AA603" s="34"/>
      <c r="AB603" s="34"/>
      <c r="AC603" s="34"/>
      <c r="AD603" s="34"/>
      <c r="AE603" s="34"/>
      <c r="AR603" s="199" t="s">
        <v>254</v>
      </c>
      <c r="AT603" s="199" t="s">
        <v>157</v>
      </c>
      <c r="AU603" s="199" t="s">
        <v>162</v>
      </c>
      <c r="AY603" s="17" t="s">
        <v>153</v>
      </c>
      <c r="BE603" s="200">
        <f>IF(N603="základní",J603,0)</f>
        <v>0</v>
      </c>
      <c r="BF603" s="200">
        <f>IF(N603="snížená",J603,0)</f>
        <v>0</v>
      </c>
      <c r="BG603" s="200">
        <f>IF(N603="zákl. přenesená",J603,0)</f>
        <v>0</v>
      </c>
      <c r="BH603" s="200">
        <f>IF(N603="sníž. přenesená",J603,0)</f>
        <v>0</v>
      </c>
      <c r="BI603" s="200">
        <f>IF(N603="nulová",J603,0)</f>
        <v>0</v>
      </c>
      <c r="BJ603" s="17" t="s">
        <v>162</v>
      </c>
      <c r="BK603" s="200">
        <f>ROUND(I603*H603,2)</f>
        <v>0</v>
      </c>
      <c r="BL603" s="17" t="s">
        <v>254</v>
      </c>
      <c r="BM603" s="199" t="s">
        <v>707</v>
      </c>
    </row>
    <row r="604" spans="1:65" s="12" customFormat="1" ht="22.8" customHeight="1">
      <c r="B604" s="171"/>
      <c r="C604" s="172"/>
      <c r="D604" s="173" t="s">
        <v>78</v>
      </c>
      <c r="E604" s="185" t="s">
        <v>708</v>
      </c>
      <c r="F604" s="185" t="s">
        <v>709</v>
      </c>
      <c r="G604" s="172"/>
      <c r="H604" s="172"/>
      <c r="I604" s="175"/>
      <c r="J604" s="186">
        <f>BK604</f>
        <v>0</v>
      </c>
      <c r="K604" s="172"/>
      <c r="L604" s="177"/>
      <c r="M604" s="178"/>
      <c r="N604" s="179"/>
      <c r="O604" s="179"/>
      <c r="P604" s="180">
        <f>SUM(P605:P693)</f>
        <v>0</v>
      </c>
      <c r="Q604" s="179"/>
      <c r="R604" s="180">
        <f>SUM(R605:R693)</f>
        <v>1.0348212000000001</v>
      </c>
      <c r="S604" s="179"/>
      <c r="T604" s="181">
        <f>SUM(T605:T693)</f>
        <v>0.45450000000000002</v>
      </c>
      <c r="AR604" s="182" t="s">
        <v>162</v>
      </c>
      <c r="AT604" s="183" t="s">
        <v>78</v>
      </c>
      <c r="AU604" s="183" t="s">
        <v>87</v>
      </c>
      <c r="AY604" s="182" t="s">
        <v>153</v>
      </c>
      <c r="BK604" s="184">
        <f>SUM(BK605:BK693)</f>
        <v>0</v>
      </c>
    </row>
    <row r="605" spans="1:65" s="2" customFormat="1" ht="21.75" customHeight="1">
      <c r="A605" s="34"/>
      <c r="B605" s="35"/>
      <c r="C605" s="187" t="s">
        <v>710</v>
      </c>
      <c r="D605" s="187" t="s">
        <v>157</v>
      </c>
      <c r="E605" s="188" t="s">
        <v>711</v>
      </c>
      <c r="F605" s="189" t="s">
        <v>712</v>
      </c>
      <c r="G605" s="190" t="s">
        <v>237</v>
      </c>
      <c r="H605" s="191">
        <v>14.8</v>
      </c>
      <c r="I605" s="192"/>
      <c r="J605" s="193">
        <f>ROUND(I605*H605,2)</f>
        <v>0</v>
      </c>
      <c r="K605" s="194"/>
      <c r="L605" s="39"/>
      <c r="M605" s="195" t="s">
        <v>1</v>
      </c>
      <c r="N605" s="196" t="s">
        <v>45</v>
      </c>
      <c r="O605" s="71"/>
      <c r="P605" s="197">
        <f>O605*H605</f>
        <v>0</v>
      </c>
      <c r="Q605" s="197">
        <v>0</v>
      </c>
      <c r="R605" s="197">
        <f>Q605*H605</f>
        <v>0</v>
      </c>
      <c r="S605" s="197">
        <v>0</v>
      </c>
      <c r="T605" s="198">
        <f>S605*H605</f>
        <v>0</v>
      </c>
      <c r="U605" s="34"/>
      <c r="V605" s="34"/>
      <c r="W605" s="34"/>
      <c r="X605" s="34"/>
      <c r="Y605" s="34"/>
      <c r="Z605" s="34"/>
      <c r="AA605" s="34"/>
      <c r="AB605" s="34"/>
      <c r="AC605" s="34"/>
      <c r="AD605" s="34"/>
      <c r="AE605" s="34"/>
      <c r="AR605" s="199" t="s">
        <v>254</v>
      </c>
      <c r="AT605" s="199" t="s">
        <v>157</v>
      </c>
      <c r="AU605" s="199" t="s">
        <v>162</v>
      </c>
      <c r="AY605" s="17" t="s">
        <v>153</v>
      </c>
      <c r="BE605" s="200">
        <f>IF(N605="základní",J605,0)</f>
        <v>0</v>
      </c>
      <c r="BF605" s="200">
        <f>IF(N605="snížená",J605,0)</f>
        <v>0</v>
      </c>
      <c r="BG605" s="200">
        <f>IF(N605="zákl. přenesená",J605,0)</f>
        <v>0</v>
      </c>
      <c r="BH605" s="200">
        <f>IF(N605="sníž. přenesená",J605,0)</f>
        <v>0</v>
      </c>
      <c r="BI605" s="200">
        <f>IF(N605="nulová",J605,0)</f>
        <v>0</v>
      </c>
      <c r="BJ605" s="17" t="s">
        <v>162</v>
      </c>
      <c r="BK605" s="200">
        <f>ROUND(I605*H605,2)</f>
        <v>0</v>
      </c>
      <c r="BL605" s="17" t="s">
        <v>254</v>
      </c>
      <c r="BM605" s="199" t="s">
        <v>713</v>
      </c>
    </row>
    <row r="606" spans="1:65" s="13" customFormat="1" ht="20.399999999999999">
      <c r="B606" s="201"/>
      <c r="C606" s="202"/>
      <c r="D606" s="203" t="s">
        <v>164</v>
      </c>
      <c r="E606" s="204" t="s">
        <v>1</v>
      </c>
      <c r="F606" s="205" t="s">
        <v>714</v>
      </c>
      <c r="G606" s="202"/>
      <c r="H606" s="204" t="s">
        <v>1</v>
      </c>
      <c r="I606" s="206"/>
      <c r="J606" s="202"/>
      <c r="K606" s="202"/>
      <c r="L606" s="207"/>
      <c r="M606" s="208"/>
      <c r="N606" s="209"/>
      <c r="O606" s="209"/>
      <c r="P606" s="209"/>
      <c r="Q606" s="209"/>
      <c r="R606" s="209"/>
      <c r="S606" s="209"/>
      <c r="T606" s="210"/>
      <c r="AT606" s="211" t="s">
        <v>164</v>
      </c>
      <c r="AU606" s="211" t="s">
        <v>162</v>
      </c>
      <c r="AV606" s="13" t="s">
        <v>87</v>
      </c>
      <c r="AW606" s="13" t="s">
        <v>34</v>
      </c>
      <c r="AX606" s="13" t="s">
        <v>79</v>
      </c>
      <c r="AY606" s="211" t="s">
        <v>153</v>
      </c>
    </row>
    <row r="607" spans="1:65" s="14" customFormat="1">
      <c r="B607" s="212"/>
      <c r="C607" s="213"/>
      <c r="D607" s="203" t="s">
        <v>164</v>
      </c>
      <c r="E607" s="214" t="s">
        <v>1</v>
      </c>
      <c r="F607" s="215" t="s">
        <v>715</v>
      </c>
      <c r="G607" s="213"/>
      <c r="H607" s="216">
        <v>10.8</v>
      </c>
      <c r="I607" s="217"/>
      <c r="J607" s="213"/>
      <c r="K607" s="213"/>
      <c r="L607" s="218"/>
      <c r="M607" s="219"/>
      <c r="N607" s="220"/>
      <c r="O607" s="220"/>
      <c r="P607" s="220"/>
      <c r="Q607" s="220"/>
      <c r="R607" s="220"/>
      <c r="S607" s="220"/>
      <c r="T607" s="221"/>
      <c r="AT607" s="222" t="s">
        <v>164</v>
      </c>
      <c r="AU607" s="222" t="s">
        <v>162</v>
      </c>
      <c r="AV607" s="14" t="s">
        <v>162</v>
      </c>
      <c r="AW607" s="14" t="s">
        <v>34</v>
      </c>
      <c r="AX607" s="14" t="s">
        <v>79</v>
      </c>
      <c r="AY607" s="222" t="s">
        <v>153</v>
      </c>
    </row>
    <row r="608" spans="1:65" s="14" customFormat="1">
      <c r="B608" s="212"/>
      <c r="C608" s="213"/>
      <c r="D608" s="203" t="s">
        <v>164</v>
      </c>
      <c r="E608" s="214" t="s">
        <v>1</v>
      </c>
      <c r="F608" s="215" t="s">
        <v>716</v>
      </c>
      <c r="G608" s="213"/>
      <c r="H608" s="216">
        <v>4</v>
      </c>
      <c r="I608" s="217"/>
      <c r="J608" s="213"/>
      <c r="K608" s="213"/>
      <c r="L608" s="218"/>
      <c r="M608" s="219"/>
      <c r="N608" s="220"/>
      <c r="O608" s="220"/>
      <c r="P608" s="220"/>
      <c r="Q608" s="220"/>
      <c r="R608" s="220"/>
      <c r="S608" s="220"/>
      <c r="T608" s="221"/>
      <c r="AT608" s="222" t="s">
        <v>164</v>
      </c>
      <c r="AU608" s="222" t="s">
        <v>162</v>
      </c>
      <c r="AV608" s="14" t="s">
        <v>162</v>
      </c>
      <c r="AW608" s="14" t="s">
        <v>34</v>
      </c>
      <c r="AX608" s="14" t="s">
        <v>79</v>
      </c>
      <c r="AY608" s="222" t="s">
        <v>153</v>
      </c>
    </row>
    <row r="609" spans="1:65" s="15" customFormat="1">
      <c r="B609" s="223"/>
      <c r="C609" s="224"/>
      <c r="D609" s="203" t="s">
        <v>164</v>
      </c>
      <c r="E609" s="225" t="s">
        <v>1</v>
      </c>
      <c r="F609" s="226" t="s">
        <v>167</v>
      </c>
      <c r="G609" s="224"/>
      <c r="H609" s="227">
        <v>14.8</v>
      </c>
      <c r="I609" s="228"/>
      <c r="J609" s="224"/>
      <c r="K609" s="224"/>
      <c r="L609" s="229"/>
      <c r="M609" s="230"/>
      <c r="N609" s="231"/>
      <c r="O609" s="231"/>
      <c r="P609" s="231"/>
      <c r="Q609" s="231"/>
      <c r="R609" s="231"/>
      <c r="S609" s="231"/>
      <c r="T609" s="232"/>
      <c r="AT609" s="233" t="s">
        <v>164</v>
      </c>
      <c r="AU609" s="233" t="s">
        <v>162</v>
      </c>
      <c r="AV609" s="15" t="s">
        <v>161</v>
      </c>
      <c r="AW609" s="15" t="s">
        <v>34</v>
      </c>
      <c r="AX609" s="15" t="s">
        <v>87</v>
      </c>
      <c r="AY609" s="233" t="s">
        <v>153</v>
      </c>
    </row>
    <row r="610" spans="1:65" s="2" customFormat="1" ht="16.5" customHeight="1">
      <c r="A610" s="34"/>
      <c r="B610" s="35"/>
      <c r="C610" s="234" t="s">
        <v>717</v>
      </c>
      <c r="D610" s="234" t="s">
        <v>180</v>
      </c>
      <c r="E610" s="235" t="s">
        <v>718</v>
      </c>
      <c r="F610" s="236" t="s">
        <v>719</v>
      </c>
      <c r="G610" s="237" t="s">
        <v>237</v>
      </c>
      <c r="H610" s="238">
        <v>16.28</v>
      </c>
      <c r="I610" s="239"/>
      <c r="J610" s="240">
        <f>ROUND(I610*H610,2)</f>
        <v>0</v>
      </c>
      <c r="K610" s="241"/>
      <c r="L610" s="242"/>
      <c r="M610" s="243" t="s">
        <v>1</v>
      </c>
      <c r="N610" s="244" t="s">
        <v>45</v>
      </c>
      <c r="O610" s="71"/>
      <c r="P610" s="197">
        <f>O610*H610</f>
        <v>0</v>
      </c>
      <c r="Q610" s="197">
        <v>0</v>
      </c>
      <c r="R610" s="197">
        <f>Q610*H610</f>
        <v>0</v>
      </c>
      <c r="S610" s="197">
        <v>0</v>
      </c>
      <c r="T610" s="198">
        <f>S610*H610</f>
        <v>0</v>
      </c>
      <c r="U610" s="34"/>
      <c r="V610" s="34"/>
      <c r="W610" s="34"/>
      <c r="X610" s="34"/>
      <c r="Y610" s="34"/>
      <c r="Z610" s="34"/>
      <c r="AA610" s="34"/>
      <c r="AB610" s="34"/>
      <c r="AC610" s="34"/>
      <c r="AD610" s="34"/>
      <c r="AE610" s="34"/>
      <c r="AR610" s="199" t="s">
        <v>344</v>
      </c>
      <c r="AT610" s="199" t="s">
        <v>180</v>
      </c>
      <c r="AU610" s="199" t="s">
        <v>162</v>
      </c>
      <c r="AY610" s="17" t="s">
        <v>153</v>
      </c>
      <c r="BE610" s="200">
        <f>IF(N610="základní",J610,0)</f>
        <v>0</v>
      </c>
      <c r="BF610" s="200">
        <f>IF(N610="snížená",J610,0)</f>
        <v>0</v>
      </c>
      <c r="BG610" s="200">
        <f>IF(N610="zákl. přenesená",J610,0)</f>
        <v>0</v>
      </c>
      <c r="BH610" s="200">
        <f>IF(N610="sníž. přenesená",J610,0)</f>
        <v>0</v>
      </c>
      <c r="BI610" s="200">
        <f>IF(N610="nulová",J610,0)</f>
        <v>0</v>
      </c>
      <c r="BJ610" s="17" t="s">
        <v>162</v>
      </c>
      <c r="BK610" s="200">
        <f>ROUND(I610*H610,2)</f>
        <v>0</v>
      </c>
      <c r="BL610" s="17" t="s">
        <v>254</v>
      </c>
      <c r="BM610" s="199" t="s">
        <v>720</v>
      </c>
    </row>
    <row r="611" spans="1:65" s="13" customFormat="1">
      <c r="B611" s="201"/>
      <c r="C611" s="202"/>
      <c r="D611" s="203" t="s">
        <v>164</v>
      </c>
      <c r="E611" s="204" t="s">
        <v>1</v>
      </c>
      <c r="F611" s="205" t="s">
        <v>721</v>
      </c>
      <c r="G611" s="202"/>
      <c r="H611" s="204" t="s">
        <v>1</v>
      </c>
      <c r="I611" s="206"/>
      <c r="J611" s="202"/>
      <c r="K611" s="202"/>
      <c r="L611" s="207"/>
      <c r="M611" s="208"/>
      <c r="N611" s="209"/>
      <c r="O611" s="209"/>
      <c r="P611" s="209"/>
      <c r="Q611" s="209"/>
      <c r="R611" s="209"/>
      <c r="S611" s="209"/>
      <c r="T611" s="210"/>
      <c r="AT611" s="211" t="s">
        <v>164</v>
      </c>
      <c r="AU611" s="211" t="s">
        <v>162</v>
      </c>
      <c r="AV611" s="13" t="s">
        <v>87</v>
      </c>
      <c r="AW611" s="13" t="s">
        <v>34</v>
      </c>
      <c r="AX611" s="13" t="s">
        <v>79</v>
      </c>
      <c r="AY611" s="211" t="s">
        <v>153</v>
      </c>
    </row>
    <row r="612" spans="1:65" s="13" customFormat="1" ht="20.399999999999999">
      <c r="B612" s="201"/>
      <c r="C612" s="202"/>
      <c r="D612" s="203" t="s">
        <v>164</v>
      </c>
      <c r="E612" s="204" t="s">
        <v>1</v>
      </c>
      <c r="F612" s="205" t="s">
        <v>714</v>
      </c>
      <c r="G612" s="202"/>
      <c r="H612" s="204" t="s">
        <v>1</v>
      </c>
      <c r="I612" s="206"/>
      <c r="J612" s="202"/>
      <c r="K612" s="202"/>
      <c r="L612" s="207"/>
      <c r="M612" s="208"/>
      <c r="N612" s="209"/>
      <c r="O612" s="209"/>
      <c r="P612" s="209"/>
      <c r="Q612" s="209"/>
      <c r="R612" s="209"/>
      <c r="S612" s="209"/>
      <c r="T612" s="210"/>
      <c r="AT612" s="211" t="s">
        <v>164</v>
      </c>
      <c r="AU612" s="211" t="s">
        <v>162</v>
      </c>
      <c r="AV612" s="13" t="s">
        <v>87</v>
      </c>
      <c r="AW612" s="13" t="s">
        <v>34</v>
      </c>
      <c r="AX612" s="13" t="s">
        <v>79</v>
      </c>
      <c r="AY612" s="211" t="s">
        <v>153</v>
      </c>
    </row>
    <row r="613" spans="1:65" s="14" customFormat="1">
      <c r="B613" s="212"/>
      <c r="C613" s="213"/>
      <c r="D613" s="203" t="s">
        <v>164</v>
      </c>
      <c r="E613" s="214" t="s">
        <v>1</v>
      </c>
      <c r="F613" s="215" t="s">
        <v>722</v>
      </c>
      <c r="G613" s="213"/>
      <c r="H613" s="216">
        <v>11.88</v>
      </c>
      <c r="I613" s="217"/>
      <c r="J613" s="213"/>
      <c r="K613" s="213"/>
      <c r="L613" s="218"/>
      <c r="M613" s="219"/>
      <c r="N613" s="220"/>
      <c r="O613" s="220"/>
      <c r="P613" s="220"/>
      <c r="Q613" s="220"/>
      <c r="R613" s="220"/>
      <c r="S613" s="220"/>
      <c r="T613" s="221"/>
      <c r="AT613" s="222" t="s">
        <v>164</v>
      </c>
      <c r="AU613" s="222" t="s">
        <v>162</v>
      </c>
      <c r="AV613" s="14" t="s">
        <v>162</v>
      </c>
      <c r="AW613" s="14" t="s">
        <v>34</v>
      </c>
      <c r="AX613" s="14" t="s">
        <v>79</v>
      </c>
      <c r="AY613" s="222" t="s">
        <v>153</v>
      </c>
    </row>
    <row r="614" spans="1:65" s="14" customFormat="1">
      <c r="B614" s="212"/>
      <c r="C614" s="213"/>
      <c r="D614" s="203" t="s">
        <v>164</v>
      </c>
      <c r="E614" s="214" t="s">
        <v>1</v>
      </c>
      <c r="F614" s="215" t="s">
        <v>723</v>
      </c>
      <c r="G614" s="213"/>
      <c r="H614" s="216">
        <v>4.4000000000000004</v>
      </c>
      <c r="I614" s="217"/>
      <c r="J614" s="213"/>
      <c r="K614" s="213"/>
      <c r="L614" s="218"/>
      <c r="M614" s="219"/>
      <c r="N614" s="220"/>
      <c r="O614" s="220"/>
      <c r="P614" s="220"/>
      <c r="Q614" s="220"/>
      <c r="R614" s="220"/>
      <c r="S614" s="220"/>
      <c r="T614" s="221"/>
      <c r="AT614" s="222" t="s">
        <v>164</v>
      </c>
      <c r="AU614" s="222" t="s">
        <v>162</v>
      </c>
      <c r="AV614" s="14" t="s">
        <v>162</v>
      </c>
      <c r="AW614" s="14" t="s">
        <v>34</v>
      </c>
      <c r="AX614" s="14" t="s">
        <v>79</v>
      </c>
      <c r="AY614" s="222" t="s">
        <v>153</v>
      </c>
    </row>
    <row r="615" spans="1:65" s="15" customFormat="1">
      <c r="B615" s="223"/>
      <c r="C615" s="224"/>
      <c r="D615" s="203" t="s">
        <v>164</v>
      </c>
      <c r="E615" s="225" t="s">
        <v>1</v>
      </c>
      <c r="F615" s="226" t="s">
        <v>167</v>
      </c>
      <c r="G615" s="224"/>
      <c r="H615" s="227">
        <v>16.28</v>
      </c>
      <c r="I615" s="228"/>
      <c r="J615" s="224"/>
      <c r="K615" s="224"/>
      <c r="L615" s="229"/>
      <c r="M615" s="230"/>
      <c r="N615" s="231"/>
      <c r="O615" s="231"/>
      <c r="P615" s="231"/>
      <c r="Q615" s="231"/>
      <c r="R615" s="231"/>
      <c r="S615" s="231"/>
      <c r="T615" s="232"/>
      <c r="AT615" s="233" t="s">
        <v>164</v>
      </c>
      <c r="AU615" s="233" t="s">
        <v>162</v>
      </c>
      <c r="AV615" s="15" t="s">
        <v>161</v>
      </c>
      <c r="AW615" s="15" t="s">
        <v>34</v>
      </c>
      <c r="AX615" s="15" t="s">
        <v>87</v>
      </c>
      <c r="AY615" s="233" t="s">
        <v>153</v>
      </c>
    </row>
    <row r="616" spans="1:65" s="2" customFormat="1" ht="33" customHeight="1">
      <c r="A616" s="34"/>
      <c r="B616" s="35"/>
      <c r="C616" s="187" t="s">
        <v>724</v>
      </c>
      <c r="D616" s="187" t="s">
        <v>157</v>
      </c>
      <c r="E616" s="188" t="s">
        <v>725</v>
      </c>
      <c r="F616" s="189" t="s">
        <v>726</v>
      </c>
      <c r="G616" s="190" t="s">
        <v>160</v>
      </c>
      <c r="H616" s="191">
        <v>0</v>
      </c>
      <c r="I616" s="192">
        <v>0</v>
      </c>
      <c r="J616" s="193">
        <f>ROUND(I616*H616,2)</f>
        <v>0</v>
      </c>
      <c r="K616" s="194"/>
      <c r="L616" s="39"/>
      <c r="M616" s="195" t="s">
        <v>1</v>
      </c>
      <c r="N616" s="196" t="s">
        <v>45</v>
      </c>
      <c r="O616" s="71"/>
      <c r="P616" s="197">
        <f>O616*H616</f>
        <v>0</v>
      </c>
      <c r="Q616" s="197">
        <v>2.5999999999999998E-4</v>
      </c>
      <c r="R616" s="197">
        <f>Q616*H616</f>
        <v>0</v>
      </c>
      <c r="S616" s="197">
        <v>0</v>
      </c>
      <c r="T616" s="198">
        <f>S616*H616</f>
        <v>0</v>
      </c>
      <c r="U616" s="34"/>
      <c r="V616" s="34"/>
      <c r="W616" s="34"/>
      <c r="X616" s="34"/>
      <c r="Y616" s="34"/>
      <c r="Z616" s="34"/>
      <c r="AA616" s="34"/>
      <c r="AB616" s="34"/>
      <c r="AC616" s="34"/>
      <c r="AD616" s="34"/>
      <c r="AE616" s="34"/>
      <c r="AR616" s="199" t="s">
        <v>254</v>
      </c>
      <c r="AT616" s="199" t="s">
        <v>157</v>
      </c>
      <c r="AU616" s="199" t="s">
        <v>162</v>
      </c>
      <c r="AY616" s="17" t="s">
        <v>153</v>
      </c>
      <c r="BE616" s="200">
        <f>IF(N616="základní",J616,0)</f>
        <v>0</v>
      </c>
      <c r="BF616" s="200">
        <f>IF(N616="snížená",J616,0)</f>
        <v>0</v>
      </c>
      <c r="BG616" s="200">
        <f>IF(N616="zákl. přenesená",J616,0)</f>
        <v>0</v>
      </c>
      <c r="BH616" s="200">
        <f>IF(N616="sníž. přenesená",J616,0)</f>
        <v>0</v>
      </c>
      <c r="BI616" s="200">
        <f>IF(N616="nulová",J616,0)</f>
        <v>0</v>
      </c>
      <c r="BJ616" s="17" t="s">
        <v>162</v>
      </c>
      <c r="BK616" s="200">
        <f>ROUND(I616*H616,2)</f>
        <v>0</v>
      </c>
      <c r="BL616" s="17" t="s">
        <v>254</v>
      </c>
      <c r="BM616" s="199" t="s">
        <v>727</v>
      </c>
    </row>
    <row r="617" spans="1:65" s="13" customFormat="1" ht="20.399999999999999">
      <c r="B617" s="201"/>
      <c r="C617" s="202"/>
      <c r="D617" s="203" t="s">
        <v>164</v>
      </c>
      <c r="E617" s="204" t="s">
        <v>1</v>
      </c>
      <c r="F617" s="205" t="s">
        <v>728</v>
      </c>
      <c r="G617" s="202"/>
      <c r="H617" s="204" t="s">
        <v>1</v>
      </c>
      <c r="I617" s="206"/>
      <c r="J617" s="202"/>
      <c r="K617" s="202"/>
      <c r="L617" s="207"/>
      <c r="M617" s="208"/>
      <c r="N617" s="209"/>
      <c r="O617" s="209"/>
      <c r="P617" s="209"/>
      <c r="Q617" s="209"/>
      <c r="R617" s="209"/>
      <c r="S617" s="209"/>
      <c r="T617" s="210"/>
      <c r="AT617" s="211" t="s">
        <v>164</v>
      </c>
      <c r="AU617" s="211" t="s">
        <v>162</v>
      </c>
      <c r="AV617" s="13" t="s">
        <v>87</v>
      </c>
      <c r="AW617" s="13" t="s">
        <v>34</v>
      </c>
      <c r="AX617" s="13" t="s">
        <v>79</v>
      </c>
      <c r="AY617" s="211" t="s">
        <v>153</v>
      </c>
    </row>
    <row r="618" spans="1:65" s="14" customFormat="1">
      <c r="B618" s="212"/>
      <c r="C618" s="213"/>
      <c r="D618" s="203" t="s">
        <v>164</v>
      </c>
      <c r="E618" s="214" t="s">
        <v>1</v>
      </c>
      <c r="F618" s="215" t="s">
        <v>79</v>
      </c>
      <c r="G618" s="213"/>
      <c r="H618" s="216">
        <v>0</v>
      </c>
      <c r="I618" s="217"/>
      <c r="J618" s="213"/>
      <c r="K618" s="213"/>
      <c r="L618" s="218"/>
      <c r="M618" s="219"/>
      <c r="N618" s="220"/>
      <c r="O618" s="220"/>
      <c r="P618" s="220"/>
      <c r="Q618" s="220"/>
      <c r="R618" s="220"/>
      <c r="S618" s="220"/>
      <c r="T618" s="221"/>
      <c r="AT618" s="222" t="s">
        <v>164</v>
      </c>
      <c r="AU618" s="222" t="s">
        <v>162</v>
      </c>
      <c r="AV618" s="14" t="s">
        <v>162</v>
      </c>
      <c r="AW618" s="14" t="s">
        <v>34</v>
      </c>
      <c r="AX618" s="14" t="s">
        <v>79</v>
      </c>
      <c r="AY618" s="222" t="s">
        <v>153</v>
      </c>
    </row>
    <row r="619" spans="1:65" s="15" customFormat="1">
      <c r="B619" s="223"/>
      <c r="C619" s="224"/>
      <c r="D619" s="203" t="s">
        <v>164</v>
      </c>
      <c r="E619" s="225" t="s">
        <v>1</v>
      </c>
      <c r="F619" s="226" t="s">
        <v>167</v>
      </c>
      <c r="G619" s="224"/>
      <c r="H619" s="227">
        <v>0</v>
      </c>
      <c r="I619" s="228"/>
      <c r="J619" s="224"/>
      <c r="K619" s="224"/>
      <c r="L619" s="229"/>
      <c r="M619" s="230"/>
      <c r="N619" s="231"/>
      <c r="O619" s="231"/>
      <c r="P619" s="231"/>
      <c r="Q619" s="231"/>
      <c r="R619" s="231"/>
      <c r="S619" s="231"/>
      <c r="T619" s="232"/>
      <c r="AT619" s="233" t="s">
        <v>164</v>
      </c>
      <c r="AU619" s="233" t="s">
        <v>162</v>
      </c>
      <c r="AV619" s="15" t="s">
        <v>161</v>
      </c>
      <c r="AW619" s="15" t="s">
        <v>34</v>
      </c>
      <c r="AX619" s="15" t="s">
        <v>87</v>
      </c>
      <c r="AY619" s="233" t="s">
        <v>153</v>
      </c>
    </row>
    <row r="620" spans="1:65" s="2" customFormat="1" ht="21.75" customHeight="1">
      <c r="A620" s="34"/>
      <c r="B620" s="35"/>
      <c r="C620" s="187" t="s">
        <v>729</v>
      </c>
      <c r="D620" s="187" t="s">
        <v>157</v>
      </c>
      <c r="E620" s="188" t="s">
        <v>730</v>
      </c>
      <c r="F620" s="189" t="s">
        <v>731</v>
      </c>
      <c r="G620" s="190" t="s">
        <v>249</v>
      </c>
      <c r="H620" s="191">
        <v>20</v>
      </c>
      <c r="I620" s="192"/>
      <c r="J620" s="193">
        <f>ROUND(I620*H620,2)</f>
        <v>0</v>
      </c>
      <c r="K620" s="194"/>
      <c r="L620" s="39"/>
      <c r="M620" s="195" t="s">
        <v>1</v>
      </c>
      <c r="N620" s="196" t="s">
        <v>45</v>
      </c>
      <c r="O620" s="71"/>
      <c r="P620" s="197">
        <f>O620*H620</f>
        <v>0</v>
      </c>
      <c r="Q620" s="197">
        <v>0</v>
      </c>
      <c r="R620" s="197">
        <f>Q620*H620</f>
        <v>0</v>
      </c>
      <c r="S620" s="197">
        <v>0</v>
      </c>
      <c r="T620" s="198">
        <f>S620*H620</f>
        <v>0</v>
      </c>
      <c r="U620" s="34"/>
      <c r="V620" s="34"/>
      <c r="W620" s="34"/>
      <c r="X620" s="34"/>
      <c r="Y620" s="34"/>
      <c r="Z620" s="34"/>
      <c r="AA620" s="34"/>
      <c r="AB620" s="34"/>
      <c r="AC620" s="34"/>
      <c r="AD620" s="34"/>
      <c r="AE620" s="34"/>
      <c r="AR620" s="199" t="s">
        <v>254</v>
      </c>
      <c r="AT620" s="199" t="s">
        <v>157</v>
      </c>
      <c r="AU620" s="199" t="s">
        <v>162</v>
      </c>
      <c r="AY620" s="17" t="s">
        <v>153</v>
      </c>
      <c r="BE620" s="200">
        <f>IF(N620="základní",J620,0)</f>
        <v>0</v>
      </c>
      <c r="BF620" s="200">
        <f>IF(N620="snížená",J620,0)</f>
        <v>0</v>
      </c>
      <c r="BG620" s="200">
        <f>IF(N620="zákl. přenesená",J620,0)</f>
        <v>0</v>
      </c>
      <c r="BH620" s="200">
        <f>IF(N620="sníž. přenesená",J620,0)</f>
        <v>0</v>
      </c>
      <c r="BI620" s="200">
        <f>IF(N620="nulová",J620,0)</f>
        <v>0</v>
      </c>
      <c r="BJ620" s="17" t="s">
        <v>162</v>
      </c>
      <c r="BK620" s="200">
        <f>ROUND(I620*H620,2)</f>
        <v>0</v>
      </c>
      <c r="BL620" s="17" t="s">
        <v>254</v>
      </c>
      <c r="BM620" s="199" t="s">
        <v>732</v>
      </c>
    </row>
    <row r="621" spans="1:65" s="13" customFormat="1">
      <c r="B621" s="201"/>
      <c r="C621" s="202"/>
      <c r="D621" s="203" t="s">
        <v>164</v>
      </c>
      <c r="E621" s="204" t="s">
        <v>1</v>
      </c>
      <c r="F621" s="205" t="s">
        <v>408</v>
      </c>
      <c r="G621" s="202"/>
      <c r="H621" s="204" t="s">
        <v>1</v>
      </c>
      <c r="I621" s="206"/>
      <c r="J621" s="202"/>
      <c r="K621" s="202"/>
      <c r="L621" s="207"/>
      <c r="M621" s="208"/>
      <c r="N621" s="209"/>
      <c r="O621" s="209"/>
      <c r="P621" s="209"/>
      <c r="Q621" s="209"/>
      <c r="R621" s="209"/>
      <c r="S621" s="209"/>
      <c r="T621" s="210"/>
      <c r="AT621" s="211" t="s">
        <v>164</v>
      </c>
      <c r="AU621" s="211" t="s">
        <v>162</v>
      </c>
      <c r="AV621" s="13" t="s">
        <v>87</v>
      </c>
      <c r="AW621" s="13" t="s">
        <v>34</v>
      </c>
      <c r="AX621" s="13" t="s">
        <v>79</v>
      </c>
      <c r="AY621" s="211" t="s">
        <v>153</v>
      </c>
    </row>
    <row r="622" spans="1:65" s="14" customFormat="1">
      <c r="B622" s="212"/>
      <c r="C622" s="213"/>
      <c r="D622" s="203" t="s">
        <v>164</v>
      </c>
      <c r="E622" s="214" t="s">
        <v>1</v>
      </c>
      <c r="F622" s="215" t="s">
        <v>161</v>
      </c>
      <c r="G622" s="213"/>
      <c r="H622" s="216">
        <v>4</v>
      </c>
      <c r="I622" s="217"/>
      <c r="J622" s="213"/>
      <c r="K622" s="213"/>
      <c r="L622" s="218"/>
      <c r="M622" s="219"/>
      <c r="N622" s="220"/>
      <c r="O622" s="220"/>
      <c r="P622" s="220"/>
      <c r="Q622" s="220"/>
      <c r="R622" s="220"/>
      <c r="S622" s="220"/>
      <c r="T622" s="221"/>
      <c r="AT622" s="222" t="s">
        <v>164</v>
      </c>
      <c r="AU622" s="222" t="s">
        <v>162</v>
      </c>
      <c r="AV622" s="14" t="s">
        <v>162</v>
      </c>
      <c r="AW622" s="14" t="s">
        <v>34</v>
      </c>
      <c r="AX622" s="14" t="s">
        <v>79</v>
      </c>
      <c r="AY622" s="222" t="s">
        <v>153</v>
      </c>
    </row>
    <row r="623" spans="1:65" s="13" customFormat="1">
      <c r="B623" s="201"/>
      <c r="C623" s="202"/>
      <c r="D623" s="203" t="s">
        <v>164</v>
      </c>
      <c r="E623" s="204" t="s">
        <v>1</v>
      </c>
      <c r="F623" s="205" t="s">
        <v>410</v>
      </c>
      <c r="G623" s="202"/>
      <c r="H623" s="204" t="s">
        <v>1</v>
      </c>
      <c r="I623" s="206"/>
      <c r="J623" s="202"/>
      <c r="K623" s="202"/>
      <c r="L623" s="207"/>
      <c r="M623" s="208"/>
      <c r="N623" s="209"/>
      <c r="O623" s="209"/>
      <c r="P623" s="209"/>
      <c r="Q623" s="209"/>
      <c r="R623" s="209"/>
      <c r="S623" s="209"/>
      <c r="T623" s="210"/>
      <c r="AT623" s="211" t="s">
        <v>164</v>
      </c>
      <c r="AU623" s="211" t="s">
        <v>162</v>
      </c>
      <c r="AV623" s="13" t="s">
        <v>87</v>
      </c>
      <c r="AW623" s="13" t="s">
        <v>34</v>
      </c>
      <c r="AX623" s="13" t="s">
        <v>79</v>
      </c>
      <c r="AY623" s="211" t="s">
        <v>153</v>
      </c>
    </row>
    <row r="624" spans="1:65" s="14" customFormat="1">
      <c r="B624" s="212"/>
      <c r="C624" s="213"/>
      <c r="D624" s="203" t="s">
        <v>164</v>
      </c>
      <c r="E624" s="214" t="s">
        <v>1</v>
      </c>
      <c r="F624" s="215" t="s">
        <v>186</v>
      </c>
      <c r="G624" s="213"/>
      <c r="H624" s="216">
        <v>5</v>
      </c>
      <c r="I624" s="217"/>
      <c r="J624" s="213"/>
      <c r="K624" s="213"/>
      <c r="L624" s="218"/>
      <c r="M624" s="219"/>
      <c r="N624" s="220"/>
      <c r="O624" s="220"/>
      <c r="P624" s="220"/>
      <c r="Q624" s="220"/>
      <c r="R624" s="220"/>
      <c r="S624" s="220"/>
      <c r="T624" s="221"/>
      <c r="AT624" s="222" t="s">
        <v>164</v>
      </c>
      <c r="AU624" s="222" t="s">
        <v>162</v>
      </c>
      <c r="AV624" s="14" t="s">
        <v>162</v>
      </c>
      <c r="AW624" s="14" t="s">
        <v>34</v>
      </c>
      <c r="AX624" s="14" t="s">
        <v>79</v>
      </c>
      <c r="AY624" s="222" t="s">
        <v>153</v>
      </c>
    </row>
    <row r="625" spans="1:65" s="13" customFormat="1">
      <c r="B625" s="201"/>
      <c r="C625" s="202"/>
      <c r="D625" s="203" t="s">
        <v>164</v>
      </c>
      <c r="E625" s="204" t="s">
        <v>1</v>
      </c>
      <c r="F625" s="205" t="s">
        <v>412</v>
      </c>
      <c r="G625" s="202"/>
      <c r="H625" s="204" t="s">
        <v>1</v>
      </c>
      <c r="I625" s="206"/>
      <c r="J625" s="202"/>
      <c r="K625" s="202"/>
      <c r="L625" s="207"/>
      <c r="M625" s="208"/>
      <c r="N625" s="209"/>
      <c r="O625" s="209"/>
      <c r="P625" s="209"/>
      <c r="Q625" s="209"/>
      <c r="R625" s="209"/>
      <c r="S625" s="209"/>
      <c r="T625" s="210"/>
      <c r="AT625" s="211" t="s">
        <v>164</v>
      </c>
      <c r="AU625" s="211" t="s">
        <v>162</v>
      </c>
      <c r="AV625" s="13" t="s">
        <v>87</v>
      </c>
      <c r="AW625" s="13" t="s">
        <v>34</v>
      </c>
      <c r="AX625" s="13" t="s">
        <v>79</v>
      </c>
      <c r="AY625" s="211" t="s">
        <v>153</v>
      </c>
    </row>
    <row r="626" spans="1:65" s="14" customFormat="1">
      <c r="B626" s="212"/>
      <c r="C626" s="213"/>
      <c r="D626" s="203" t="s">
        <v>164</v>
      </c>
      <c r="E626" s="214" t="s">
        <v>1</v>
      </c>
      <c r="F626" s="215" t="s">
        <v>186</v>
      </c>
      <c r="G626" s="213"/>
      <c r="H626" s="216">
        <v>5</v>
      </c>
      <c r="I626" s="217"/>
      <c r="J626" s="213"/>
      <c r="K626" s="213"/>
      <c r="L626" s="218"/>
      <c r="M626" s="219"/>
      <c r="N626" s="220"/>
      <c r="O626" s="220"/>
      <c r="P626" s="220"/>
      <c r="Q626" s="220"/>
      <c r="R626" s="220"/>
      <c r="S626" s="220"/>
      <c r="T626" s="221"/>
      <c r="AT626" s="222" t="s">
        <v>164</v>
      </c>
      <c r="AU626" s="222" t="s">
        <v>162</v>
      </c>
      <c r="AV626" s="14" t="s">
        <v>162</v>
      </c>
      <c r="AW626" s="14" t="s">
        <v>34</v>
      </c>
      <c r="AX626" s="14" t="s">
        <v>79</v>
      </c>
      <c r="AY626" s="222" t="s">
        <v>153</v>
      </c>
    </row>
    <row r="627" spans="1:65" s="13" customFormat="1">
      <c r="B627" s="201"/>
      <c r="C627" s="202"/>
      <c r="D627" s="203" t="s">
        <v>164</v>
      </c>
      <c r="E627" s="204" t="s">
        <v>1</v>
      </c>
      <c r="F627" s="205" t="s">
        <v>414</v>
      </c>
      <c r="G627" s="202"/>
      <c r="H627" s="204" t="s">
        <v>1</v>
      </c>
      <c r="I627" s="206"/>
      <c r="J627" s="202"/>
      <c r="K627" s="202"/>
      <c r="L627" s="207"/>
      <c r="M627" s="208"/>
      <c r="N627" s="209"/>
      <c r="O627" s="209"/>
      <c r="P627" s="209"/>
      <c r="Q627" s="209"/>
      <c r="R627" s="209"/>
      <c r="S627" s="209"/>
      <c r="T627" s="210"/>
      <c r="AT627" s="211" t="s">
        <v>164</v>
      </c>
      <c r="AU627" s="211" t="s">
        <v>162</v>
      </c>
      <c r="AV627" s="13" t="s">
        <v>87</v>
      </c>
      <c r="AW627" s="13" t="s">
        <v>34</v>
      </c>
      <c r="AX627" s="13" t="s">
        <v>79</v>
      </c>
      <c r="AY627" s="211" t="s">
        <v>153</v>
      </c>
    </row>
    <row r="628" spans="1:65" s="14" customFormat="1">
      <c r="B628" s="212"/>
      <c r="C628" s="213"/>
      <c r="D628" s="203" t="s">
        <v>164</v>
      </c>
      <c r="E628" s="214" t="s">
        <v>1</v>
      </c>
      <c r="F628" s="215" t="s">
        <v>161</v>
      </c>
      <c r="G628" s="213"/>
      <c r="H628" s="216">
        <v>4</v>
      </c>
      <c r="I628" s="217"/>
      <c r="J628" s="213"/>
      <c r="K628" s="213"/>
      <c r="L628" s="218"/>
      <c r="M628" s="219"/>
      <c r="N628" s="220"/>
      <c r="O628" s="220"/>
      <c r="P628" s="220"/>
      <c r="Q628" s="220"/>
      <c r="R628" s="220"/>
      <c r="S628" s="220"/>
      <c r="T628" s="221"/>
      <c r="AT628" s="222" t="s">
        <v>164</v>
      </c>
      <c r="AU628" s="222" t="s">
        <v>162</v>
      </c>
      <c r="AV628" s="14" t="s">
        <v>162</v>
      </c>
      <c r="AW628" s="14" t="s">
        <v>34</v>
      </c>
      <c r="AX628" s="14" t="s">
        <v>79</v>
      </c>
      <c r="AY628" s="222" t="s">
        <v>153</v>
      </c>
    </row>
    <row r="629" spans="1:65" s="13" customFormat="1">
      <c r="B629" s="201"/>
      <c r="C629" s="202"/>
      <c r="D629" s="203" t="s">
        <v>164</v>
      </c>
      <c r="E629" s="204" t="s">
        <v>1</v>
      </c>
      <c r="F629" s="205" t="s">
        <v>660</v>
      </c>
      <c r="G629" s="202"/>
      <c r="H629" s="204" t="s">
        <v>1</v>
      </c>
      <c r="I629" s="206"/>
      <c r="J629" s="202"/>
      <c r="K629" s="202"/>
      <c r="L629" s="207"/>
      <c r="M629" s="208"/>
      <c r="N629" s="209"/>
      <c r="O629" s="209"/>
      <c r="P629" s="209"/>
      <c r="Q629" s="209"/>
      <c r="R629" s="209"/>
      <c r="S629" s="209"/>
      <c r="T629" s="210"/>
      <c r="AT629" s="211" t="s">
        <v>164</v>
      </c>
      <c r="AU629" s="211" t="s">
        <v>162</v>
      </c>
      <c r="AV629" s="13" t="s">
        <v>87</v>
      </c>
      <c r="AW629" s="13" t="s">
        <v>34</v>
      </c>
      <c r="AX629" s="13" t="s">
        <v>79</v>
      </c>
      <c r="AY629" s="211" t="s">
        <v>153</v>
      </c>
    </row>
    <row r="630" spans="1:65" s="14" customFormat="1">
      <c r="B630" s="212"/>
      <c r="C630" s="213"/>
      <c r="D630" s="203" t="s">
        <v>164</v>
      </c>
      <c r="E630" s="214" t="s">
        <v>1</v>
      </c>
      <c r="F630" s="215" t="s">
        <v>162</v>
      </c>
      <c r="G630" s="213"/>
      <c r="H630" s="216">
        <v>2</v>
      </c>
      <c r="I630" s="217"/>
      <c r="J630" s="213"/>
      <c r="K630" s="213"/>
      <c r="L630" s="218"/>
      <c r="M630" s="219"/>
      <c r="N630" s="220"/>
      <c r="O630" s="220"/>
      <c r="P630" s="220"/>
      <c r="Q630" s="220"/>
      <c r="R630" s="220"/>
      <c r="S630" s="220"/>
      <c r="T630" s="221"/>
      <c r="AT630" s="222" t="s">
        <v>164</v>
      </c>
      <c r="AU630" s="222" t="s">
        <v>162</v>
      </c>
      <c r="AV630" s="14" t="s">
        <v>162</v>
      </c>
      <c r="AW630" s="14" t="s">
        <v>34</v>
      </c>
      <c r="AX630" s="14" t="s">
        <v>79</v>
      </c>
      <c r="AY630" s="222" t="s">
        <v>153</v>
      </c>
    </row>
    <row r="631" spans="1:65" s="15" customFormat="1">
      <c r="B631" s="223"/>
      <c r="C631" s="224"/>
      <c r="D631" s="203" t="s">
        <v>164</v>
      </c>
      <c r="E631" s="225" t="s">
        <v>1</v>
      </c>
      <c r="F631" s="226" t="s">
        <v>167</v>
      </c>
      <c r="G631" s="224"/>
      <c r="H631" s="227">
        <v>20</v>
      </c>
      <c r="I631" s="228"/>
      <c r="J631" s="224"/>
      <c r="K631" s="224"/>
      <c r="L631" s="229"/>
      <c r="M631" s="230"/>
      <c r="N631" s="231"/>
      <c r="O631" s="231"/>
      <c r="P631" s="231"/>
      <c r="Q631" s="231"/>
      <c r="R631" s="231"/>
      <c r="S631" s="231"/>
      <c r="T631" s="232"/>
      <c r="AT631" s="233" t="s">
        <v>164</v>
      </c>
      <c r="AU631" s="233" t="s">
        <v>162</v>
      </c>
      <c r="AV631" s="15" t="s">
        <v>161</v>
      </c>
      <c r="AW631" s="15" t="s">
        <v>34</v>
      </c>
      <c r="AX631" s="15" t="s">
        <v>87</v>
      </c>
      <c r="AY631" s="233" t="s">
        <v>153</v>
      </c>
    </row>
    <row r="632" spans="1:65" s="2" customFormat="1" ht="21.75" customHeight="1">
      <c r="A632" s="34"/>
      <c r="B632" s="35"/>
      <c r="C632" s="234" t="s">
        <v>733</v>
      </c>
      <c r="D632" s="234" t="s">
        <v>180</v>
      </c>
      <c r="E632" s="235" t="s">
        <v>734</v>
      </c>
      <c r="F632" s="236" t="s">
        <v>735</v>
      </c>
      <c r="G632" s="237" t="s">
        <v>249</v>
      </c>
      <c r="H632" s="238">
        <v>10</v>
      </c>
      <c r="I632" s="239"/>
      <c r="J632" s="240">
        <f>ROUND(I632*H632,2)</f>
        <v>0</v>
      </c>
      <c r="K632" s="241"/>
      <c r="L632" s="242"/>
      <c r="M632" s="243" t="s">
        <v>1</v>
      </c>
      <c r="N632" s="244" t="s">
        <v>45</v>
      </c>
      <c r="O632" s="71"/>
      <c r="P632" s="197">
        <f>O632*H632</f>
        <v>0</v>
      </c>
      <c r="Q632" s="197">
        <v>0.02</v>
      </c>
      <c r="R632" s="197">
        <f>Q632*H632</f>
        <v>0.2</v>
      </c>
      <c r="S632" s="197">
        <v>0</v>
      </c>
      <c r="T632" s="198">
        <f>S632*H632</f>
        <v>0</v>
      </c>
      <c r="U632" s="34"/>
      <c r="V632" s="34"/>
      <c r="W632" s="34"/>
      <c r="X632" s="34"/>
      <c r="Y632" s="34"/>
      <c r="Z632" s="34"/>
      <c r="AA632" s="34"/>
      <c r="AB632" s="34"/>
      <c r="AC632" s="34"/>
      <c r="AD632" s="34"/>
      <c r="AE632" s="34"/>
      <c r="AR632" s="199" t="s">
        <v>344</v>
      </c>
      <c r="AT632" s="199" t="s">
        <v>180</v>
      </c>
      <c r="AU632" s="199" t="s">
        <v>162</v>
      </c>
      <c r="AY632" s="17" t="s">
        <v>153</v>
      </c>
      <c r="BE632" s="200">
        <f>IF(N632="základní",J632,0)</f>
        <v>0</v>
      </c>
      <c r="BF632" s="200">
        <f>IF(N632="snížená",J632,0)</f>
        <v>0</v>
      </c>
      <c r="BG632" s="200">
        <f>IF(N632="zákl. přenesená",J632,0)</f>
        <v>0</v>
      </c>
      <c r="BH632" s="200">
        <f>IF(N632="sníž. přenesená",J632,0)</f>
        <v>0</v>
      </c>
      <c r="BI632" s="200">
        <f>IF(N632="nulová",J632,0)</f>
        <v>0</v>
      </c>
      <c r="BJ632" s="17" t="s">
        <v>162</v>
      </c>
      <c r="BK632" s="200">
        <f>ROUND(I632*H632,2)</f>
        <v>0</v>
      </c>
      <c r="BL632" s="17" t="s">
        <v>254</v>
      </c>
      <c r="BM632" s="199" t="s">
        <v>736</v>
      </c>
    </row>
    <row r="633" spans="1:65" s="14" customFormat="1">
      <c r="B633" s="212"/>
      <c r="C633" s="213"/>
      <c r="D633" s="203" t="s">
        <v>164</v>
      </c>
      <c r="E633" s="214" t="s">
        <v>1</v>
      </c>
      <c r="F633" s="215" t="s">
        <v>225</v>
      </c>
      <c r="G633" s="213"/>
      <c r="H633" s="216">
        <v>10</v>
      </c>
      <c r="I633" s="217"/>
      <c r="J633" s="213"/>
      <c r="K633" s="213"/>
      <c r="L633" s="218"/>
      <c r="M633" s="219"/>
      <c r="N633" s="220"/>
      <c r="O633" s="220"/>
      <c r="P633" s="220"/>
      <c r="Q633" s="220"/>
      <c r="R633" s="220"/>
      <c r="S633" s="220"/>
      <c r="T633" s="221"/>
      <c r="AT633" s="222" t="s">
        <v>164</v>
      </c>
      <c r="AU633" s="222" t="s">
        <v>162</v>
      </c>
      <c r="AV633" s="14" t="s">
        <v>162</v>
      </c>
      <c r="AW633" s="14" t="s">
        <v>34</v>
      </c>
      <c r="AX633" s="14" t="s">
        <v>79</v>
      </c>
      <c r="AY633" s="222" t="s">
        <v>153</v>
      </c>
    </row>
    <row r="634" spans="1:65" s="15" customFormat="1">
      <c r="B634" s="223"/>
      <c r="C634" s="224"/>
      <c r="D634" s="203" t="s">
        <v>164</v>
      </c>
      <c r="E634" s="225" t="s">
        <v>1</v>
      </c>
      <c r="F634" s="226" t="s">
        <v>167</v>
      </c>
      <c r="G634" s="224"/>
      <c r="H634" s="227">
        <v>10</v>
      </c>
      <c r="I634" s="228"/>
      <c r="J634" s="224"/>
      <c r="K634" s="224"/>
      <c r="L634" s="229"/>
      <c r="M634" s="230"/>
      <c r="N634" s="231"/>
      <c r="O634" s="231"/>
      <c r="P634" s="231"/>
      <c r="Q634" s="231"/>
      <c r="R634" s="231"/>
      <c r="S634" s="231"/>
      <c r="T634" s="232"/>
      <c r="AT634" s="233" t="s">
        <v>164</v>
      </c>
      <c r="AU634" s="233" t="s">
        <v>162</v>
      </c>
      <c r="AV634" s="15" t="s">
        <v>161</v>
      </c>
      <c r="AW634" s="15" t="s">
        <v>34</v>
      </c>
      <c r="AX634" s="15" t="s">
        <v>87</v>
      </c>
      <c r="AY634" s="233" t="s">
        <v>153</v>
      </c>
    </row>
    <row r="635" spans="1:65" s="2" customFormat="1" ht="21.75" customHeight="1">
      <c r="A635" s="34"/>
      <c r="B635" s="35"/>
      <c r="C635" s="234" t="s">
        <v>737</v>
      </c>
      <c r="D635" s="234" t="s">
        <v>180</v>
      </c>
      <c r="E635" s="235" t="s">
        <v>738</v>
      </c>
      <c r="F635" s="236" t="s">
        <v>739</v>
      </c>
      <c r="G635" s="237" t="s">
        <v>249</v>
      </c>
      <c r="H635" s="238">
        <v>3</v>
      </c>
      <c r="I635" s="239"/>
      <c r="J635" s="240">
        <f>ROUND(I635*H635,2)</f>
        <v>0</v>
      </c>
      <c r="K635" s="241"/>
      <c r="L635" s="242"/>
      <c r="M635" s="243" t="s">
        <v>1</v>
      </c>
      <c r="N635" s="244" t="s">
        <v>45</v>
      </c>
      <c r="O635" s="71"/>
      <c r="P635" s="197">
        <f>O635*H635</f>
        <v>0</v>
      </c>
      <c r="Q635" s="197">
        <v>1.4500000000000001E-2</v>
      </c>
      <c r="R635" s="197">
        <f>Q635*H635</f>
        <v>4.3500000000000004E-2</v>
      </c>
      <c r="S635" s="197">
        <v>0</v>
      </c>
      <c r="T635" s="198">
        <f>S635*H635</f>
        <v>0</v>
      </c>
      <c r="U635" s="34"/>
      <c r="V635" s="34"/>
      <c r="W635" s="34"/>
      <c r="X635" s="34"/>
      <c r="Y635" s="34"/>
      <c r="Z635" s="34"/>
      <c r="AA635" s="34"/>
      <c r="AB635" s="34"/>
      <c r="AC635" s="34"/>
      <c r="AD635" s="34"/>
      <c r="AE635" s="34"/>
      <c r="AR635" s="199" t="s">
        <v>344</v>
      </c>
      <c r="AT635" s="199" t="s">
        <v>180</v>
      </c>
      <c r="AU635" s="199" t="s">
        <v>162</v>
      </c>
      <c r="AY635" s="17" t="s">
        <v>153</v>
      </c>
      <c r="BE635" s="200">
        <f>IF(N635="základní",J635,0)</f>
        <v>0</v>
      </c>
      <c r="BF635" s="200">
        <f>IF(N635="snížená",J635,0)</f>
        <v>0</v>
      </c>
      <c r="BG635" s="200">
        <f>IF(N635="zákl. přenesená",J635,0)</f>
        <v>0</v>
      </c>
      <c r="BH635" s="200">
        <f>IF(N635="sníž. přenesená",J635,0)</f>
        <v>0</v>
      </c>
      <c r="BI635" s="200">
        <f>IF(N635="nulová",J635,0)</f>
        <v>0</v>
      </c>
      <c r="BJ635" s="17" t="s">
        <v>162</v>
      </c>
      <c r="BK635" s="200">
        <f>ROUND(I635*H635,2)</f>
        <v>0</v>
      </c>
      <c r="BL635" s="17" t="s">
        <v>254</v>
      </c>
      <c r="BM635" s="199" t="s">
        <v>740</v>
      </c>
    </row>
    <row r="636" spans="1:65" s="14" customFormat="1">
      <c r="B636" s="212"/>
      <c r="C636" s="213"/>
      <c r="D636" s="203" t="s">
        <v>164</v>
      </c>
      <c r="E636" s="214" t="s">
        <v>1</v>
      </c>
      <c r="F636" s="215" t="s">
        <v>155</v>
      </c>
      <c r="G636" s="213"/>
      <c r="H636" s="216">
        <v>3</v>
      </c>
      <c r="I636" s="217"/>
      <c r="J636" s="213"/>
      <c r="K636" s="213"/>
      <c r="L636" s="218"/>
      <c r="M636" s="219"/>
      <c r="N636" s="220"/>
      <c r="O636" s="220"/>
      <c r="P636" s="220"/>
      <c r="Q636" s="220"/>
      <c r="R636" s="220"/>
      <c r="S636" s="220"/>
      <c r="T636" s="221"/>
      <c r="AT636" s="222" t="s">
        <v>164</v>
      </c>
      <c r="AU636" s="222" t="s">
        <v>162</v>
      </c>
      <c r="AV636" s="14" t="s">
        <v>162</v>
      </c>
      <c r="AW636" s="14" t="s">
        <v>34</v>
      </c>
      <c r="AX636" s="14" t="s">
        <v>79</v>
      </c>
      <c r="AY636" s="222" t="s">
        <v>153</v>
      </c>
    </row>
    <row r="637" spans="1:65" s="15" customFormat="1">
      <c r="B637" s="223"/>
      <c r="C637" s="224"/>
      <c r="D637" s="203" t="s">
        <v>164</v>
      </c>
      <c r="E637" s="225" t="s">
        <v>1</v>
      </c>
      <c r="F637" s="226" t="s">
        <v>167</v>
      </c>
      <c r="G637" s="224"/>
      <c r="H637" s="227">
        <v>3</v>
      </c>
      <c r="I637" s="228"/>
      <c r="J637" s="224"/>
      <c r="K637" s="224"/>
      <c r="L637" s="229"/>
      <c r="M637" s="230"/>
      <c r="N637" s="231"/>
      <c r="O637" s="231"/>
      <c r="P637" s="231"/>
      <c r="Q637" s="231"/>
      <c r="R637" s="231"/>
      <c r="S637" s="231"/>
      <c r="T637" s="232"/>
      <c r="AT637" s="233" t="s">
        <v>164</v>
      </c>
      <c r="AU637" s="233" t="s">
        <v>162</v>
      </c>
      <c r="AV637" s="15" t="s">
        <v>161</v>
      </c>
      <c r="AW637" s="15" t="s">
        <v>34</v>
      </c>
      <c r="AX637" s="15" t="s">
        <v>87</v>
      </c>
      <c r="AY637" s="233" t="s">
        <v>153</v>
      </c>
    </row>
    <row r="638" spans="1:65" s="2" customFormat="1" ht="21.75" customHeight="1">
      <c r="A638" s="34"/>
      <c r="B638" s="35"/>
      <c r="C638" s="187" t="s">
        <v>741</v>
      </c>
      <c r="D638" s="187" t="s">
        <v>157</v>
      </c>
      <c r="E638" s="188" t="s">
        <v>742</v>
      </c>
      <c r="F638" s="189" t="s">
        <v>743</v>
      </c>
      <c r="G638" s="190" t="s">
        <v>249</v>
      </c>
      <c r="H638" s="191">
        <v>5</v>
      </c>
      <c r="I638" s="192"/>
      <c r="J638" s="193">
        <f>ROUND(I638*H638,2)</f>
        <v>0</v>
      </c>
      <c r="K638" s="194"/>
      <c r="L638" s="39"/>
      <c r="M638" s="195" t="s">
        <v>1</v>
      </c>
      <c r="N638" s="196" t="s">
        <v>45</v>
      </c>
      <c r="O638" s="71"/>
      <c r="P638" s="197">
        <f>O638*H638</f>
        <v>0</v>
      </c>
      <c r="Q638" s="197">
        <v>0</v>
      </c>
      <c r="R638" s="197">
        <f>Q638*H638</f>
        <v>0</v>
      </c>
      <c r="S638" s="197">
        <v>0</v>
      </c>
      <c r="T638" s="198">
        <f>S638*H638</f>
        <v>0</v>
      </c>
      <c r="U638" s="34"/>
      <c r="V638" s="34"/>
      <c r="W638" s="34"/>
      <c r="X638" s="34"/>
      <c r="Y638" s="34"/>
      <c r="Z638" s="34"/>
      <c r="AA638" s="34"/>
      <c r="AB638" s="34"/>
      <c r="AC638" s="34"/>
      <c r="AD638" s="34"/>
      <c r="AE638" s="34"/>
      <c r="AR638" s="199" t="s">
        <v>254</v>
      </c>
      <c r="AT638" s="199" t="s">
        <v>157</v>
      </c>
      <c r="AU638" s="199" t="s">
        <v>162</v>
      </c>
      <c r="AY638" s="17" t="s">
        <v>153</v>
      </c>
      <c r="BE638" s="200">
        <f>IF(N638="základní",J638,0)</f>
        <v>0</v>
      </c>
      <c r="BF638" s="200">
        <f>IF(N638="snížená",J638,0)</f>
        <v>0</v>
      </c>
      <c r="BG638" s="200">
        <f>IF(N638="zákl. přenesená",J638,0)</f>
        <v>0</v>
      </c>
      <c r="BH638" s="200">
        <f>IF(N638="sníž. přenesená",J638,0)</f>
        <v>0</v>
      </c>
      <c r="BI638" s="200">
        <f>IF(N638="nulová",J638,0)</f>
        <v>0</v>
      </c>
      <c r="BJ638" s="17" t="s">
        <v>162</v>
      </c>
      <c r="BK638" s="200">
        <f>ROUND(I638*H638,2)</f>
        <v>0</v>
      </c>
      <c r="BL638" s="17" t="s">
        <v>254</v>
      </c>
      <c r="BM638" s="199" t="s">
        <v>744</v>
      </c>
    </row>
    <row r="639" spans="1:65" s="14" customFormat="1">
      <c r="B639" s="212"/>
      <c r="C639" s="213"/>
      <c r="D639" s="203" t="s">
        <v>164</v>
      </c>
      <c r="E639" s="214" t="s">
        <v>1</v>
      </c>
      <c r="F639" s="215" t="s">
        <v>186</v>
      </c>
      <c r="G639" s="213"/>
      <c r="H639" s="216">
        <v>5</v>
      </c>
      <c r="I639" s="217"/>
      <c r="J639" s="213"/>
      <c r="K639" s="213"/>
      <c r="L639" s="218"/>
      <c r="M639" s="219"/>
      <c r="N639" s="220"/>
      <c r="O639" s="220"/>
      <c r="P639" s="220"/>
      <c r="Q639" s="220"/>
      <c r="R639" s="220"/>
      <c r="S639" s="220"/>
      <c r="T639" s="221"/>
      <c r="AT639" s="222" t="s">
        <v>164</v>
      </c>
      <c r="AU639" s="222" t="s">
        <v>162</v>
      </c>
      <c r="AV639" s="14" t="s">
        <v>162</v>
      </c>
      <c r="AW639" s="14" t="s">
        <v>34</v>
      </c>
      <c r="AX639" s="14" t="s">
        <v>79</v>
      </c>
      <c r="AY639" s="222" t="s">
        <v>153</v>
      </c>
    </row>
    <row r="640" spans="1:65" s="15" customFormat="1">
      <c r="B640" s="223"/>
      <c r="C640" s="224"/>
      <c r="D640" s="203" t="s">
        <v>164</v>
      </c>
      <c r="E640" s="225" t="s">
        <v>1</v>
      </c>
      <c r="F640" s="226" t="s">
        <v>167</v>
      </c>
      <c r="G640" s="224"/>
      <c r="H640" s="227">
        <v>5</v>
      </c>
      <c r="I640" s="228"/>
      <c r="J640" s="224"/>
      <c r="K640" s="224"/>
      <c r="L640" s="229"/>
      <c r="M640" s="230"/>
      <c r="N640" s="231"/>
      <c r="O640" s="231"/>
      <c r="P640" s="231"/>
      <c r="Q640" s="231"/>
      <c r="R640" s="231"/>
      <c r="S640" s="231"/>
      <c r="T640" s="232"/>
      <c r="AT640" s="233" t="s">
        <v>164</v>
      </c>
      <c r="AU640" s="233" t="s">
        <v>162</v>
      </c>
      <c r="AV640" s="15" t="s">
        <v>161</v>
      </c>
      <c r="AW640" s="15" t="s">
        <v>34</v>
      </c>
      <c r="AX640" s="15" t="s">
        <v>87</v>
      </c>
      <c r="AY640" s="233" t="s">
        <v>153</v>
      </c>
    </row>
    <row r="641" spans="1:65" s="2" customFormat="1" ht="33" customHeight="1">
      <c r="A641" s="34"/>
      <c r="B641" s="35"/>
      <c r="C641" s="234" t="s">
        <v>745</v>
      </c>
      <c r="D641" s="234" t="s">
        <v>180</v>
      </c>
      <c r="E641" s="235" t="s">
        <v>746</v>
      </c>
      <c r="F641" s="236" t="s">
        <v>747</v>
      </c>
      <c r="G641" s="237" t="s">
        <v>249</v>
      </c>
      <c r="H641" s="238">
        <v>4</v>
      </c>
      <c r="I641" s="239"/>
      <c r="J641" s="240">
        <f>ROUND(I641*H641,2)</f>
        <v>0</v>
      </c>
      <c r="K641" s="241"/>
      <c r="L641" s="242"/>
      <c r="M641" s="243" t="s">
        <v>1</v>
      </c>
      <c r="N641" s="244" t="s">
        <v>45</v>
      </c>
      <c r="O641" s="71"/>
      <c r="P641" s="197">
        <f>O641*H641</f>
        <v>0</v>
      </c>
      <c r="Q641" s="197">
        <v>3.7999999999999999E-2</v>
      </c>
      <c r="R641" s="197">
        <f>Q641*H641</f>
        <v>0.152</v>
      </c>
      <c r="S641" s="197">
        <v>0</v>
      </c>
      <c r="T641" s="198">
        <f>S641*H641</f>
        <v>0</v>
      </c>
      <c r="U641" s="34"/>
      <c r="V641" s="34"/>
      <c r="W641" s="34"/>
      <c r="X641" s="34"/>
      <c r="Y641" s="34"/>
      <c r="Z641" s="34"/>
      <c r="AA641" s="34"/>
      <c r="AB641" s="34"/>
      <c r="AC641" s="34"/>
      <c r="AD641" s="34"/>
      <c r="AE641" s="34"/>
      <c r="AR641" s="199" t="s">
        <v>344</v>
      </c>
      <c r="AT641" s="199" t="s">
        <v>180</v>
      </c>
      <c r="AU641" s="199" t="s">
        <v>162</v>
      </c>
      <c r="AY641" s="17" t="s">
        <v>153</v>
      </c>
      <c r="BE641" s="200">
        <f>IF(N641="základní",J641,0)</f>
        <v>0</v>
      </c>
      <c r="BF641" s="200">
        <f>IF(N641="snížená",J641,0)</f>
        <v>0</v>
      </c>
      <c r="BG641" s="200">
        <f>IF(N641="zákl. přenesená",J641,0)</f>
        <v>0</v>
      </c>
      <c r="BH641" s="200">
        <f>IF(N641="sníž. přenesená",J641,0)</f>
        <v>0</v>
      </c>
      <c r="BI641" s="200">
        <f>IF(N641="nulová",J641,0)</f>
        <v>0</v>
      </c>
      <c r="BJ641" s="17" t="s">
        <v>162</v>
      </c>
      <c r="BK641" s="200">
        <f>ROUND(I641*H641,2)</f>
        <v>0</v>
      </c>
      <c r="BL641" s="17" t="s">
        <v>254</v>
      </c>
      <c r="BM641" s="199" t="s">
        <v>748</v>
      </c>
    </row>
    <row r="642" spans="1:65" s="2" customFormat="1" ht="33" customHeight="1">
      <c r="A642" s="34"/>
      <c r="B642" s="35"/>
      <c r="C642" s="234" t="s">
        <v>749</v>
      </c>
      <c r="D642" s="234" t="s">
        <v>180</v>
      </c>
      <c r="E642" s="235" t="s">
        <v>750</v>
      </c>
      <c r="F642" s="236" t="s">
        <v>751</v>
      </c>
      <c r="G642" s="237" t="s">
        <v>249</v>
      </c>
      <c r="H642" s="238">
        <v>1</v>
      </c>
      <c r="I642" s="239"/>
      <c r="J642" s="240">
        <f>ROUND(I642*H642,2)</f>
        <v>0</v>
      </c>
      <c r="K642" s="241"/>
      <c r="L642" s="242"/>
      <c r="M642" s="243" t="s">
        <v>1</v>
      </c>
      <c r="N642" s="244" t="s">
        <v>45</v>
      </c>
      <c r="O642" s="71"/>
      <c r="P642" s="197">
        <f>O642*H642</f>
        <v>0</v>
      </c>
      <c r="Q642" s="197">
        <v>1.6E-2</v>
      </c>
      <c r="R642" s="197">
        <f>Q642*H642</f>
        <v>1.6E-2</v>
      </c>
      <c r="S642" s="197">
        <v>0</v>
      </c>
      <c r="T642" s="198">
        <f>S642*H642</f>
        <v>0</v>
      </c>
      <c r="U642" s="34"/>
      <c r="V642" s="34"/>
      <c r="W642" s="34"/>
      <c r="X642" s="34"/>
      <c r="Y642" s="34"/>
      <c r="Z642" s="34"/>
      <c r="AA642" s="34"/>
      <c r="AB642" s="34"/>
      <c r="AC642" s="34"/>
      <c r="AD642" s="34"/>
      <c r="AE642" s="34"/>
      <c r="AR642" s="199" t="s">
        <v>344</v>
      </c>
      <c r="AT642" s="199" t="s">
        <v>180</v>
      </c>
      <c r="AU642" s="199" t="s">
        <v>162</v>
      </c>
      <c r="AY642" s="17" t="s">
        <v>153</v>
      </c>
      <c r="BE642" s="200">
        <f>IF(N642="základní",J642,0)</f>
        <v>0</v>
      </c>
      <c r="BF642" s="200">
        <f>IF(N642="snížená",J642,0)</f>
        <v>0</v>
      </c>
      <c r="BG642" s="200">
        <f>IF(N642="zákl. přenesená",J642,0)</f>
        <v>0</v>
      </c>
      <c r="BH642" s="200">
        <f>IF(N642="sníž. přenesená",J642,0)</f>
        <v>0</v>
      </c>
      <c r="BI642" s="200">
        <f>IF(N642="nulová",J642,0)</f>
        <v>0</v>
      </c>
      <c r="BJ642" s="17" t="s">
        <v>162</v>
      </c>
      <c r="BK642" s="200">
        <f>ROUND(I642*H642,2)</f>
        <v>0</v>
      </c>
      <c r="BL642" s="17" t="s">
        <v>254</v>
      </c>
      <c r="BM642" s="199" t="s">
        <v>752</v>
      </c>
    </row>
    <row r="643" spans="1:65" s="2" customFormat="1" ht="21.75" customHeight="1">
      <c r="A643" s="34"/>
      <c r="B643" s="35"/>
      <c r="C643" s="187" t="s">
        <v>753</v>
      </c>
      <c r="D643" s="187" t="s">
        <v>157</v>
      </c>
      <c r="E643" s="188" t="s">
        <v>754</v>
      </c>
      <c r="F643" s="189" t="s">
        <v>755</v>
      </c>
      <c r="G643" s="190" t="s">
        <v>249</v>
      </c>
      <c r="H643" s="191">
        <v>1</v>
      </c>
      <c r="I643" s="192"/>
      <c r="J643" s="193">
        <f>ROUND(I643*H643,2)</f>
        <v>0</v>
      </c>
      <c r="K643" s="194"/>
      <c r="L643" s="39"/>
      <c r="M643" s="195" t="s">
        <v>1</v>
      </c>
      <c r="N643" s="196" t="s">
        <v>45</v>
      </c>
      <c r="O643" s="71"/>
      <c r="P643" s="197">
        <f>O643*H643</f>
        <v>0</v>
      </c>
      <c r="Q643" s="197">
        <v>0</v>
      </c>
      <c r="R643" s="197">
        <f>Q643*H643</f>
        <v>0</v>
      </c>
      <c r="S643" s="197">
        <v>0</v>
      </c>
      <c r="T643" s="198">
        <f>S643*H643</f>
        <v>0</v>
      </c>
      <c r="U643" s="34"/>
      <c r="V643" s="34"/>
      <c r="W643" s="34"/>
      <c r="X643" s="34"/>
      <c r="Y643" s="34"/>
      <c r="Z643" s="34"/>
      <c r="AA643" s="34"/>
      <c r="AB643" s="34"/>
      <c r="AC643" s="34"/>
      <c r="AD643" s="34"/>
      <c r="AE643" s="34"/>
      <c r="AR643" s="199" t="s">
        <v>254</v>
      </c>
      <c r="AT643" s="199" t="s">
        <v>157</v>
      </c>
      <c r="AU643" s="199" t="s">
        <v>162</v>
      </c>
      <c r="AY643" s="17" t="s">
        <v>153</v>
      </c>
      <c r="BE643" s="200">
        <f>IF(N643="základní",J643,0)</f>
        <v>0</v>
      </c>
      <c r="BF643" s="200">
        <f>IF(N643="snížená",J643,0)</f>
        <v>0</v>
      </c>
      <c r="BG643" s="200">
        <f>IF(N643="zákl. přenesená",J643,0)</f>
        <v>0</v>
      </c>
      <c r="BH643" s="200">
        <f>IF(N643="sníž. přenesená",J643,0)</f>
        <v>0</v>
      </c>
      <c r="BI643" s="200">
        <f>IF(N643="nulová",J643,0)</f>
        <v>0</v>
      </c>
      <c r="BJ643" s="17" t="s">
        <v>162</v>
      </c>
      <c r="BK643" s="200">
        <f>ROUND(I643*H643,2)</f>
        <v>0</v>
      </c>
      <c r="BL643" s="17" t="s">
        <v>254</v>
      </c>
      <c r="BM643" s="199" t="s">
        <v>756</v>
      </c>
    </row>
    <row r="644" spans="1:65" s="2" customFormat="1" ht="21.75" customHeight="1">
      <c r="A644" s="34"/>
      <c r="B644" s="35"/>
      <c r="C644" s="234" t="s">
        <v>757</v>
      </c>
      <c r="D644" s="234" t="s">
        <v>180</v>
      </c>
      <c r="E644" s="235" t="s">
        <v>758</v>
      </c>
      <c r="F644" s="236" t="s">
        <v>759</v>
      </c>
      <c r="G644" s="237" t="s">
        <v>249</v>
      </c>
      <c r="H644" s="238">
        <v>1</v>
      </c>
      <c r="I644" s="239"/>
      <c r="J644" s="240">
        <f>ROUND(I644*H644,2)</f>
        <v>0</v>
      </c>
      <c r="K644" s="241"/>
      <c r="L644" s="242"/>
      <c r="M644" s="243" t="s">
        <v>1</v>
      </c>
      <c r="N644" s="244" t="s">
        <v>45</v>
      </c>
      <c r="O644" s="71"/>
      <c r="P644" s="197">
        <f>O644*H644</f>
        <v>0</v>
      </c>
      <c r="Q644" s="197">
        <v>3.6999999999999998E-2</v>
      </c>
      <c r="R644" s="197">
        <f>Q644*H644</f>
        <v>3.6999999999999998E-2</v>
      </c>
      <c r="S644" s="197">
        <v>0</v>
      </c>
      <c r="T644" s="198">
        <f>S644*H644</f>
        <v>0</v>
      </c>
      <c r="U644" s="34"/>
      <c r="V644" s="34"/>
      <c r="W644" s="34"/>
      <c r="X644" s="34"/>
      <c r="Y644" s="34"/>
      <c r="Z644" s="34"/>
      <c r="AA644" s="34"/>
      <c r="AB644" s="34"/>
      <c r="AC644" s="34"/>
      <c r="AD644" s="34"/>
      <c r="AE644" s="34"/>
      <c r="AR644" s="199" t="s">
        <v>344</v>
      </c>
      <c r="AT644" s="199" t="s">
        <v>180</v>
      </c>
      <c r="AU644" s="199" t="s">
        <v>162</v>
      </c>
      <c r="AY644" s="17" t="s">
        <v>153</v>
      </c>
      <c r="BE644" s="200">
        <f>IF(N644="základní",J644,0)</f>
        <v>0</v>
      </c>
      <c r="BF644" s="200">
        <f>IF(N644="snížená",J644,0)</f>
        <v>0</v>
      </c>
      <c r="BG644" s="200">
        <f>IF(N644="zákl. přenesená",J644,0)</f>
        <v>0</v>
      </c>
      <c r="BH644" s="200">
        <f>IF(N644="sníž. přenesená",J644,0)</f>
        <v>0</v>
      </c>
      <c r="BI644" s="200">
        <f>IF(N644="nulová",J644,0)</f>
        <v>0</v>
      </c>
      <c r="BJ644" s="17" t="s">
        <v>162</v>
      </c>
      <c r="BK644" s="200">
        <f>ROUND(I644*H644,2)</f>
        <v>0</v>
      </c>
      <c r="BL644" s="17" t="s">
        <v>254</v>
      </c>
      <c r="BM644" s="199" t="s">
        <v>760</v>
      </c>
    </row>
    <row r="645" spans="1:65" s="2" customFormat="1" ht="21.75" customHeight="1">
      <c r="A645" s="34"/>
      <c r="B645" s="35"/>
      <c r="C645" s="234" t="s">
        <v>761</v>
      </c>
      <c r="D645" s="234" t="s">
        <v>180</v>
      </c>
      <c r="E645" s="235" t="s">
        <v>762</v>
      </c>
      <c r="F645" s="236" t="s">
        <v>739</v>
      </c>
      <c r="G645" s="237" t="s">
        <v>249</v>
      </c>
      <c r="H645" s="238">
        <v>1</v>
      </c>
      <c r="I645" s="239"/>
      <c r="J645" s="240">
        <f>ROUND(I645*H645,2)</f>
        <v>0</v>
      </c>
      <c r="K645" s="241"/>
      <c r="L645" s="242"/>
      <c r="M645" s="243" t="s">
        <v>1</v>
      </c>
      <c r="N645" s="244" t="s">
        <v>45</v>
      </c>
      <c r="O645" s="71"/>
      <c r="P645" s="197">
        <f>O645*H645</f>
        <v>0</v>
      </c>
      <c r="Q645" s="197">
        <v>1.4500000000000001E-2</v>
      </c>
      <c r="R645" s="197">
        <f>Q645*H645</f>
        <v>1.4500000000000001E-2</v>
      </c>
      <c r="S645" s="197">
        <v>0</v>
      </c>
      <c r="T645" s="198">
        <f>S645*H645</f>
        <v>0</v>
      </c>
      <c r="U645" s="34"/>
      <c r="V645" s="34"/>
      <c r="W645" s="34"/>
      <c r="X645" s="34"/>
      <c r="Y645" s="34"/>
      <c r="Z645" s="34"/>
      <c r="AA645" s="34"/>
      <c r="AB645" s="34"/>
      <c r="AC645" s="34"/>
      <c r="AD645" s="34"/>
      <c r="AE645" s="34"/>
      <c r="AR645" s="199" t="s">
        <v>344</v>
      </c>
      <c r="AT645" s="199" t="s">
        <v>180</v>
      </c>
      <c r="AU645" s="199" t="s">
        <v>162</v>
      </c>
      <c r="AY645" s="17" t="s">
        <v>153</v>
      </c>
      <c r="BE645" s="200">
        <f>IF(N645="základní",J645,0)</f>
        <v>0</v>
      </c>
      <c r="BF645" s="200">
        <f>IF(N645="snížená",J645,0)</f>
        <v>0</v>
      </c>
      <c r="BG645" s="200">
        <f>IF(N645="zákl. přenesená",J645,0)</f>
        <v>0</v>
      </c>
      <c r="BH645" s="200">
        <f>IF(N645="sníž. přenesená",J645,0)</f>
        <v>0</v>
      </c>
      <c r="BI645" s="200">
        <f>IF(N645="nulová",J645,0)</f>
        <v>0</v>
      </c>
      <c r="BJ645" s="17" t="s">
        <v>162</v>
      </c>
      <c r="BK645" s="200">
        <f>ROUND(I645*H645,2)</f>
        <v>0</v>
      </c>
      <c r="BL645" s="17" t="s">
        <v>254</v>
      </c>
      <c r="BM645" s="199" t="s">
        <v>763</v>
      </c>
    </row>
    <row r="646" spans="1:65" s="14" customFormat="1">
      <c r="B646" s="212"/>
      <c r="C646" s="213"/>
      <c r="D646" s="203" t="s">
        <v>164</v>
      </c>
      <c r="E646" s="214" t="s">
        <v>1</v>
      </c>
      <c r="F646" s="215" t="s">
        <v>87</v>
      </c>
      <c r="G646" s="213"/>
      <c r="H646" s="216">
        <v>1</v>
      </c>
      <c r="I646" s="217"/>
      <c r="J646" s="213"/>
      <c r="K646" s="213"/>
      <c r="L646" s="218"/>
      <c r="M646" s="219"/>
      <c r="N646" s="220"/>
      <c r="O646" s="220"/>
      <c r="P646" s="220"/>
      <c r="Q646" s="220"/>
      <c r="R646" s="220"/>
      <c r="S646" s="220"/>
      <c r="T646" s="221"/>
      <c r="AT646" s="222" t="s">
        <v>164</v>
      </c>
      <c r="AU646" s="222" t="s">
        <v>162</v>
      </c>
      <c r="AV646" s="14" t="s">
        <v>162</v>
      </c>
      <c r="AW646" s="14" t="s">
        <v>34</v>
      </c>
      <c r="AX646" s="14" t="s">
        <v>87</v>
      </c>
      <c r="AY646" s="222" t="s">
        <v>153</v>
      </c>
    </row>
    <row r="647" spans="1:65" s="2" customFormat="1" ht="21.75" customHeight="1">
      <c r="A647" s="34"/>
      <c r="B647" s="35"/>
      <c r="C647" s="187" t="s">
        <v>764</v>
      </c>
      <c r="D647" s="187" t="s">
        <v>157</v>
      </c>
      <c r="E647" s="188" t="s">
        <v>765</v>
      </c>
      <c r="F647" s="189" t="s">
        <v>766</v>
      </c>
      <c r="G647" s="190" t="s">
        <v>249</v>
      </c>
      <c r="H647" s="191">
        <v>2</v>
      </c>
      <c r="I647" s="192"/>
      <c r="J647" s="193">
        <f>ROUND(I647*H647,2)</f>
        <v>0</v>
      </c>
      <c r="K647" s="194"/>
      <c r="L647" s="39"/>
      <c r="M647" s="195" t="s">
        <v>1</v>
      </c>
      <c r="N647" s="196" t="s">
        <v>45</v>
      </c>
      <c r="O647" s="71"/>
      <c r="P647" s="197">
        <f>O647*H647</f>
        <v>0</v>
      </c>
      <c r="Q647" s="197">
        <v>0</v>
      </c>
      <c r="R647" s="197">
        <f>Q647*H647</f>
        <v>0</v>
      </c>
      <c r="S647" s="197">
        <v>0</v>
      </c>
      <c r="T647" s="198">
        <f>S647*H647</f>
        <v>0</v>
      </c>
      <c r="U647" s="34"/>
      <c r="V647" s="34"/>
      <c r="W647" s="34"/>
      <c r="X647" s="34"/>
      <c r="Y647" s="34"/>
      <c r="Z647" s="34"/>
      <c r="AA647" s="34"/>
      <c r="AB647" s="34"/>
      <c r="AC647" s="34"/>
      <c r="AD647" s="34"/>
      <c r="AE647" s="34"/>
      <c r="AR647" s="199" t="s">
        <v>254</v>
      </c>
      <c r="AT647" s="199" t="s">
        <v>157</v>
      </c>
      <c r="AU647" s="199" t="s">
        <v>162</v>
      </c>
      <c r="AY647" s="17" t="s">
        <v>153</v>
      </c>
      <c r="BE647" s="200">
        <f>IF(N647="základní",J647,0)</f>
        <v>0</v>
      </c>
      <c r="BF647" s="200">
        <f>IF(N647="snížená",J647,0)</f>
        <v>0</v>
      </c>
      <c r="BG647" s="200">
        <f>IF(N647="zákl. přenesená",J647,0)</f>
        <v>0</v>
      </c>
      <c r="BH647" s="200">
        <f>IF(N647="sníž. přenesená",J647,0)</f>
        <v>0</v>
      </c>
      <c r="BI647" s="200">
        <f>IF(N647="nulová",J647,0)</f>
        <v>0</v>
      </c>
      <c r="BJ647" s="17" t="s">
        <v>162</v>
      </c>
      <c r="BK647" s="200">
        <f>ROUND(I647*H647,2)</f>
        <v>0</v>
      </c>
      <c r="BL647" s="17" t="s">
        <v>254</v>
      </c>
      <c r="BM647" s="199" t="s">
        <v>767</v>
      </c>
    </row>
    <row r="648" spans="1:65" s="14" customFormat="1">
      <c r="B648" s="212"/>
      <c r="C648" s="213"/>
      <c r="D648" s="203" t="s">
        <v>164</v>
      </c>
      <c r="E648" s="214" t="s">
        <v>1</v>
      </c>
      <c r="F648" s="215" t="s">
        <v>162</v>
      </c>
      <c r="G648" s="213"/>
      <c r="H648" s="216">
        <v>2</v>
      </c>
      <c r="I648" s="217"/>
      <c r="J648" s="213"/>
      <c r="K648" s="213"/>
      <c r="L648" s="218"/>
      <c r="M648" s="219"/>
      <c r="N648" s="220"/>
      <c r="O648" s="220"/>
      <c r="P648" s="220"/>
      <c r="Q648" s="220"/>
      <c r="R648" s="220"/>
      <c r="S648" s="220"/>
      <c r="T648" s="221"/>
      <c r="AT648" s="222" t="s">
        <v>164</v>
      </c>
      <c r="AU648" s="222" t="s">
        <v>162</v>
      </c>
      <c r="AV648" s="14" t="s">
        <v>162</v>
      </c>
      <c r="AW648" s="14" t="s">
        <v>34</v>
      </c>
      <c r="AX648" s="14" t="s">
        <v>87</v>
      </c>
      <c r="AY648" s="222" t="s">
        <v>153</v>
      </c>
    </row>
    <row r="649" spans="1:65" s="2" customFormat="1" ht="21.75" customHeight="1">
      <c r="A649" s="34"/>
      <c r="B649" s="35"/>
      <c r="C649" s="234" t="s">
        <v>768</v>
      </c>
      <c r="D649" s="234" t="s">
        <v>180</v>
      </c>
      <c r="E649" s="235" t="s">
        <v>769</v>
      </c>
      <c r="F649" s="236" t="s">
        <v>770</v>
      </c>
      <c r="G649" s="237" t="s">
        <v>249</v>
      </c>
      <c r="H649" s="238">
        <v>2</v>
      </c>
      <c r="I649" s="239"/>
      <c r="J649" s="240">
        <f t="shared" ref="J649:J658" si="0">ROUND(I649*H649,2)</f>
        <v>0</v>
      </c>
      <c r="K649" s="241"/>
      <c r="L649" s="242"/>
      <c r="M649" s="243" t="s">
        <v>1</v>
      </c>
      <c r="N649" s="244" t="s">
        <v>45</v>
      </c>
      <c r="O649" s="71"/>
      <c r="P649" s="197">
        <f t="shared" ref="P649:P658" si="1">O649*H649</f>
        <v>0</v>
      </c>
      <c r="Q649" s="197">
        <v>2.3999999999999998E-3</v>
      </c>
      <c r="R649" s="197">
        <f t="shared" ref="R649:R658" si="2">Q649*H649</f>
        <v>4.7999999999999996E-3</v>
      </c>
      <c r="S649" s="197">
        <v>0</v>
      </c>
      <c r="T649" s="198">
        <f t="shared" ref="T649:T658" si="3">S649*H649</f>
        <v>0</v>
      </c>
      <c r="U649" s="34"/>
      <c r="V649" s="34"/>
      <c r="W649" s="34"/>
      <c r="X649" s="34"/>
      <c r="Y649" s="34"/>
      <c r="Z649" s="34"/>
      <c r="AA649" s="34"/>
      <c r="AB649" s="34"/>
      <c r="AC649" s="34"/>
      <c r="AD649" s="34"/>
      <c r="AE649" s="34"/>
      <c r="AR649" s="199" t="s">
        <v>344</v>
      </c>
      <c r="AT649" s="199" t="s">
        <v>180</v>
      </c>
      <c r="AU649" s="199" t="s">
        <v>162</v>
      </c>
      <c r="AY649" s="17" t="s">
        <v>153</v>
      </c>
      <c r="BE649" s="200">
        <f t="shared" ref="BE649:BE658" si="4">IF(N649="základní",J649,0)</f>
        <v>0</v>
      </c>
      <c r="BF649" s="200">
        <f t="shared" ref="BF649:BF658" si="5">IF(N649="snížená",J649,0)</f>
        <v>0</v>
      </c>
      <c r="BG649" s="200">
        <f t="shared" ref="BG649:BG658" si="6">IF(N649="zákl. přenesená",J649,0)</f>
        <v>0</v>
      </c>
      <c r="BH649" s="200">
        <f t="shared" ref="BH649:BH658" si="7">IF(N649="sníž. přenesená",J649,0)</f>
        <v>0</v>
      </c>
      <c r="BI649" s="200">
        <f t="shared" ref="BI649:BI658" si="8">IF(N649="nulová",J649,0)</f>
        <v>0</v>
      </c>
      <c r="BJ649" s="17" t="s">
        <v>162</v>
      </c>
      <c r="BK649" s="200">
        <f t="shared" ref="BK649:BK658" si="9">ROUND(I649*H649,2)</f>
        <v>0</v>
      </c>
      <c r="BL649" s="17" t="s">
        <v>254</v>
      </c>
      <c r="BM649" s="199" t="s">
        <v>771</v>
      </c>
    </row>
    <row r="650" spans="1:65" s="2" customFormat="1" ht="16.5" customHeight="1">
      <c r="A650" s="34"/>
      <c r="B650" s="35"/>
      <c r="C650" s="187" t="s">
        <v>772</v>
      </c>
      <c r="D650" s="187" t="s">
        <v>157</v>
      </c>
      <c r="E650" s="188" t="s">
        <v>773</v>
      </c>
      <c r="F650" s="189" t="s">
        <v>774</v>
      </c>
      <c r="G650" s="190" t="s">
        <v>249</v>
      </c>
      <c r="H650" s="191">
        <v>2</v>
      </c>
      <c r="I650" s="192"/>
      <c r="J650" s="193">
        <f t="shared" si="0"/>
        <v>0</v>
      </c>
      <c r="K650" s="194"/>
      <c r="L650" s="39"/>
      <c r="M650" s="195" t="s">
        <v>1</v>
      </c>
      <c r="N650" s="196" t="s">
        <v>45</v>
      </c>
      <c r="O650" s="71"/>
      <c r="P650" s="197">
        <f t="shared" si="1"/>
        <v>0</v>
      </c>
      <c r="Q650" s="197">
        <v>0</v>
      </c>
      <c r="R650" s="197">
        <f t="shared" si="2"/>
        <v>0</v>
      </c>
      <c r="S650" s="197">
        <v>0</v>
      </c>
      <c r="T650" s="198">
        <f t="shared" si="3"/>
        <v>0</v>
      </c>
      <c r="U650" s="34"/>
      <c r="V650" s="34"/>
      <c r="W650" s="34"/>
      <c r="X650" s="34"/>
      <c r="Y650" s="34"/>
      <c r="Z650" s="34"/>
      <c r="AA650" s="34"/>
      <c r="AB650" s="34"/>
      <c r="AC650" s="34"/>
      <c r="AD650" s="34"/>
      <c r="AE650" s="34"/>
      <c r="AR650" s="199" t="s">
        <v>254</v>
      </c>
      <c r="AT650" s="199" t="s">
        <v>157</v>
      </c>
      <c r="AU650" s="199" t="s">
        <v>162</v>
      </c>
      <c r="AY650" s="17" t="s">
        <v>153</v>
      </c>
      <c r="BE650" s="200">
        <f t="shared" si="4"/>
        <v>0</v>
      </c>
      <c r="BF650" s="200">
        <f t="shared" si="5"/>
        <v>0</v>
      </c>
      <c r="BG650" s="200">
        <f t="shared" si="6"/>
        <v>0</v>
      </c>
      <c r="BH650" s="200">
        <f t="shared" si="7"/>
        <v>0</v>
      </c>
      <c r="BI650" s="200">
        <f t="shared" si="8"/>
        <v>0</v>
      </c>
      <c r="BJ650" s="17" t="s">
        <v>162</v>
      </c>
      <c r="BK650" s="200">
        <f t="shared" si="9"/>
        <v>0</v>
      </c>
      <c r="BL650" s="17" t="s">
        <v>254</v>
      </c>
      <c r="BM650" s="199" t="s">
        <v>775</v>
      </c>
    </row>
    <row r="651" spans="1:65" s="2" customFormat="1" ht="16.5" customHeight="1">
      <c r="A651" s="34"/>
      <c r="B651" s="35"/>
      <c r="C651" s="234" t="s">
        <v>776</v>
      </c>
      <c r="D651" s="234" t="s">
        <v>180</v>
      </c>
      <c r="E651" s="235" t="s">
        <v>777</v>
      </c>
      <c r="F651" s="236" t="s">
        <v>778</v>
      </c>
      <c r="G651" s="237" t="s">
        <v>249</v>
      </c>
      <c r="H651" s="238">
        <v>2</v>
      </c>
      <c r="I651" s="239"/>
      <c r="J651" s="240">
        <f t="shared" si="0"/>
        <v>0</v>
      </c>
      <c r="K651" s="241"/>
      <c r="L651" s="242"/>
      <c r="M651" s="243" t="s">
        <v>1</v>
      </c>
      <c r="N651" s="244" t="s">
        <v>45</v>
      </c>
      <c r="O651" s="71"/>
      <c r="P651" s="197">
        <f t="shared" si="1"/>
        <v>0</v>
      </c>
      <c r="Q651" s="197">
        <v>2.1000000000000001E-4</v>
      </c>
      <c r="R651" s="197">
        <f t="shared" si="2"/>
        <v>4.2000000000000002E-4</v>
      </c>
      <c r="S651" s="197">
        <v>0</v>
      </c>
      <c r="T651" s="198">
        <f t="shared" si="3"/>
        <v>0</v>
      </c>
      <c r="U651" s="34"/>
      <c r="V651" s="34"/>
      <c r="W651" s="34"/>
      <c r="X651" s="34"/>
      <c r="Y651" s="34"/>
      <c r="Z651" s="34"/>
      <c r="AA651" s="34"/>
      <c r="AB651" s="34"/>
      <c r="AC651" s="34"/>
      <c r="AD651" s="34"/>
      <c r="AE651" s="34"/>
      <c r="AR651" s="199" t="s">
        <v>344</v>
      </c>
      <c r="AT651" s="199" t="s">
        <v>180</v>
      </c>
      <c r="AU651" s="199" t="s">
        <v>162</v>
      </c>
      <c r="AY651" s="17" t="s">
        <v>153</v>
      </c>
      <c r="BE651" s="200">
        <f t="shared" si="4"/>
        <v>0</v>
      </c>
      <c r="BF651" s="200">
        <f t="shared" si="5"/>
        <v>0</v>
      </c>
      <c r="BG651" s="200">
        <f t="shared" si="6"/>
        <v>0</v>
      </c>
      <c r="BH651" s="200">
        <f t="shared" si="7"/>
        <v>0</v>
      </c>
      <c r="BI651" s="200">
        <f t="shared" si="8"/>
        <v>0</v>
      </c>
      <c r="BJ651" s="17" t="s">
        <v>162</v>
      </c>
      <c r="BK651" s="200">
        <f t="shared" si="9"/>
        <v>0</v>
      </c>
      <c r="BL651" s="17" t="s">
        <v>254</v>
      </c>
      <c r="BM651" s="199" t="s">
        <v>779</v>
      </c>
    </row>
    <row r="652" spans="1:65" s="2" customFormat="1" ht="21.75" customHeight="1">
      <c r="A652" s="34"/>
      <c r="B652" s="35"/>
      <c r="C652" s="187" t="s">
        <v>780</v>
      </c>
      <c r="D652" s="187" t="s">
        <v>157</v>
      </c>
      <c r="E652" s="188" t="s">
        <v>781</v>
      </c>
      <c r="F652" s="189" t="s">
        <v>782</v>
      </c>
      <c r="G652" s="190" t="s">
        <v>249</v>
      </c>
      <c r="H652" s="191">
        <v>4</v>
      </c>
      <c r="I652" s="192"/>
      <c r="J652" s="193">
        <f t="shared" si="0"/>
        <v>0</v>
      </c>
      <c r="K652" s="194"/>
      <c r="L652" s="39"/>
      <c r="M652" s="195" t="s">
        <v>1</v>
      </c>
      <c r="N652" s="196" t="s">
        <v>45</v>
      </c>
      <c r="O652" s="71"/>
      <c r="P652" s="197">
        <f t="shared" si="1"/>
        <v>0</v>
      </c>
      <c r="Q652" s="197">
        <v>2.5999999999999998E-4</v>
      </c>
      <c r="R652" s="197">
        <f t="shared" si="2"/>
        <v>1.0399999999999999E-3</v>
      </c>
      <c r="S652" s="197">
        <v>0</v>
      </c>
      <c r="T652" s="198">
        <f t="shared" si="3"/>
        <v>0</v>
      </c>
      <c r="U652" s="34"/>
      <c r="V652" s="34"/>
      <c r="W652" s="34"/>
      <c r="X652" s="34"/>
      <c r="Y652" s="34"/>
      <c r="Z652" s="34"/>
      <c r="AA652" s="34"/>
      <c r="AB652" s="34"/>
      <c r="AC652" s="34"/>
      <c r="AD652" s="34"/>
      <c r="AE652" s="34"/>
      <c r="AR652" s="199" t="s">
        <v>254</v>
      </c>
      <c r="AT652" s="199" t="s">
        <v>157</v>
      </c>
      <c r="AU652" s="199" t="s">
        <v>162</v>
      </c>
      <c r="AY652" s="17" t="s">
        <v>153</v>
      </c>
      <c r="BE652" s="200">
        <f t="shared" si="4"/>
        <v>0</v>
      </c>
      <c r="BF652" s="200">
        <f t="shared" si="5"/>
        <v>0</v>
      </c>
      <c r="BG652" s="200">
        <f t="shared" si="6"/>
        <v>0</v>
      </c>
      <c r="BH652" s="200">
        <f t="shared" si="7"/>
        <v>0</v>
      </c>
      <c r="BI652" s="200">
        <f t="shared" si="8"/>
        <v>0</v>
      </c>
      <c r="BJ652" s="17" t="s">
        <v>162</v>
      </c>
      <c r="BK652" s="200">
        <f t="shared" si="9"/>
        <v>0</v>
      </c>
      <c r="BL652" s="17" t="s">
        <v>254</v>
      </c>
      <c r="BM652" s="199" t="s">
        <v>783</v>
      </c>
    </row>
    <row r="653" spans="1:65" s="2" customFormat="1" ht="33" customHeight="1">
      <c r="A653" s="34"/>
      <c r="B653" s="35"/>
      <c r="C653" s="234" t="s">
        <v>784</v>
      </c>
      <c r="D653" s="234" t="s">
        <v>180</v>
      </c>
      <c r="E653" s="235" t="s">
        <v>785</v>
      </c>
      <c r="F653" s="236" t="s">
        <v>786</v>
      </c>
      <c r="G653" s="237" t="s">
        <v>249</v>
      </c>
      <c r="H653" s="238">
        <v>4</v>
      </c>
      <c r="I653" s="239"/>
      <c r="J653" s="240">
        <f t="shared" si="0"/>
        <v>0</v>
      </c>
      <c r="K653" s="241"/>
      <c r="L653" s="242"/>
      <c r="M653" s="243" t="s">
        <v>1</v>
      </c>
      <c r="N653" s="244" t="s">
        <v>45</v>
      </c>
      <c r="O653" s="71"/>
      <c r="P653" s="197">
        <f t="shared" si="1"/>
        <v>0</v>
      </c>
      <c r="Q653" s="197">
        <v>2.9000000000000001E-2</v>
      </c>
      <c r="R653" s="197">
        <f t="shared" si="2"/>
        <v>0.11600000000000001</v>
      </c>
      <c r="S653" s="197">
        <v>0</v>
      </c>
      <c r="T653" s="198">
        <f t="shared" si="3"/>
        <v>0</v>
      </c>
      <c r="U653" s="34"/>
      <c r="V653" s="34"/>
      <c r="W653" s="34"/>
      <c r="X653" s="34"/>
      <c r="Y653" s="34"/>
      <c r="Z653" s="34"/>
      <c r="AA653" s="34"/>
      <c r="AB653" s="34"/>
      <c r="AC653" s="34"/>
      <c r="AD653" s="34"/>
      <c r="AE653" s="34"/>
      <c r="AR653" s="199" t="s">
        <v>344</v>
      </c>
      <c r="AT653" s="199" t="s">
        <v>180</v>
      </c>
      <c r="AU653" s="199" t="s">
        <v>162</v>
      </c>
      <c r="AY653" s="17" t="s">
        <v>153</v>
      </c>
      <c r="BE653" s="200">
        <f t="shared" si="4"/>
        <v>0</v>
      </c>
      <c r="BF653" s="200">
        <f t="shared" si="5"/>
        <v>0</v>
      </c>
      <c r="BG653" s="200">
        <f t="shared" si="6"/>
        <v>0</v>
      </c>
      <c r="BH653" s="200">
        <f t="shared" si="7"/>
        <v>0</v>
      </c>
      <c r="BI653" s="200">
        <f t="shared" si="8"/>
        <v>0</v>
      </c>
      <c r="BJ653" s="17" t="s">
        <v>162</v>
      </c>
      <c r="BK653" s="200">
        <f t="shared" si="9"/>
        <v>0</v>
      </c>
      <c r="BL653" s="17" t="s">
        <v>254</v>
      </c>
      <c r="BM653" s="199" t="s">
        <v>787</v>
      </c>
    </row>
    <row r="654" spans="1:65" s="2" customFormat="1" ht="16.5" customHeight="1">
      <c r="A654" s="34"/>
      <c r="B654" s="35"/>
      <c r="C654" s="234" t="s">
        <v>788</v>
      </c>
      <c r="D654" s="234" t="s">
        <v>180</v>
      </c>
      <c r="E654" s="235" t="s">
        <v>789</v>
      </c>
      <c r="F654" s="236" t="s">
        <v>790</v>
      </c>
      <c r="G654" s="237" t="s">
        <v>249</v>
      </c>
      <c r="H654" s="238">
        <v>4</v>
      </c>
      <c r="I654" s="239"/>
      <c r="J654" s="240">
        <f t="shared" si="0"/>
        <v>0</v>
      </c>
      <c r="K654" s="241"/>
      <c r="L654" s="242"/>
      <c r="M654" s="243" t="s">
        <v>1</v>
      </c>
      <c r="N654" s="244" t="s">
        <v>45</v>
      </c>
      <c r="O654" s="71"/>
      <c r="P654" s="197">
        <f t="shared" si="1"/>
        <v>0</v>
      </c>
      <c r="Q654" s="197">
        <v>3.8999999999999999E-4</v>
      </c>
      <c r="R654" s="197">
        <f t="shared" si="2"/>
        <v>1.56E-3</v>
      </c>
      <c r="S654" s="197">
        <v>0</v>
      </c>
      <c r="T654" s="198">
        <f t="shared" si="3"/>
        <v>0</v>
      </c>
      <c r="U654" s="34"/>
      <c r="V654" s="34"/>
      <c r="W654" s="34"/>
      <c r="X654" s="34"/>
      <c r="Y654" s="34"/>
      <c r="Z654" s="34"/>
      <c r="AA654" s="34"/>
      <c r="AB654" s="34"/>
      <c r="AC654" s="34"/>
      <c r="AD654" s="34"/>
      <c r="AE654" s="34"/>
      <c r="AR654" s="199" t="s">
        <v>344</v>
      </c>
      <c r="AT654" s="199" t="s">
        <v>180</v>
      </c>
      <c r="AU654" s="199" t="s">
        <v>162</v>
      </c>
      <c r="AY654" s="17" t="s">
        <v>153</v>
      </c>
      <c r="BE654" s="200">
        <f t="shared" si="4"/>
        <v>0</v>
      </c>
      <c r="BF654" s="200">
        <f t="shared" si="5"/>
        <v>0</v>
      </c>
      <c r="BG654" s="200">
        <f t="shared" si="6"/>
        <v>0</v>
      </c>
      <c r="BH654" s="200">
        <f t="shared" si="7"/>
        <v>0</v>
      </c>
      <c r="BI654" s="200">
        <f t="shared" si="8"/>
        <v>0</v>
      </c>
      <c r="BJ654" s="17" t="s">
        <v>162</v>
      </c>
      <c r="BK654" s="200">
        <f t="shared" si="9"/>
        <v>0</v>
      </c>
      <c r="BL654" s="17" t="s">
        <v>254</v>
      </c>
      <c r="BM654" s="199" t="s">
        <v>791</v>
      </c>
    </row>
    <row r="655" spans="1:65" s="2" customFormat="1" ht="16.5" customHeight="1">
      <c r="A655" s="34"/>
      <c r="B655" s="35"/>
      <c r="C655" s="234" t="s">
        <v>792</v>
      </c>
      <c r="D655" s="234" t="s">
        <v>180</v>
      </c>
      <c r="E655" s="235" t="s">
        <v>793</v>
      </c>
      <c r="F655" s="236" t="s">
        <v>794</v>
      </c>
      <c r="G655" s="237" t="s">
        <v>291</v>
      </c>
      <c r="H655" s="238">
        <v>4</v>
      </c>
      <c r="I655" s="239"/>
      <c r="J655" s="240">
        <f t="shared" si="0"/>
        <v>0</v>
      </c>
      <c r="K655" s="241"/>
      <c r="L655" s="242"/>
      <c r="M655" s="243" t="s">
        <v>1</v>
      </c>
      <c r="N655" s="244" t="s">
        <v>45</v>
      </c>
      <c r="O655" s="71"/>
      <c r="P655" s="197">
        <f t="shared" si="1"/>
        <v>0</v>
      </c>
      <c r="Q655" s="197">
        <v>3.3E-3</v>
      </c>
      <c r="R655" s="197">
        <f t="shared" si="2"/>
        <v>1.32E-2</v>
      </c>
      <c r="S655" s="197">
        <v>0</v>
      </c>
      <c r="T655" s="198">
        <f t="shared" si="3"/>
        <v>0</v>
      </c>
      <c r="U655" s="34"/>
      <c r="V655" s="34"/>
      <c r="W655" s="34"/>
      <c r="X655" s="34"/>
      <c r="Y655" s="34"/>
      <c r="Z655" s="34"/>
      <c r="AA655" s="34"/>
      <c r="AB655" s="34"/>
      <c r="AC655" s="34"/>
      <c r="AD655" s="34"/>
      <c r="AE655" s="34"/>
      <c r="AR655" s="199" t="s">
        <v>344</v>
      </c>
      <c r="AT655" s="199" t="s">
        <v>180</v>
      </c>
      <c r="AU655" s="199" t="s">
        <v>162</v>
      </c>
      <c r="AY655" s="17" t="s">
        <v>153</v>
      </c>
      <c r="BE655" s="200">
        <f t="shared" si="4"/>
        <v>0</v>
      </c>
      <c r="BF655" s="200">
        <f t="shared" si="5"/>
        <v>0</v>
      </c>
      <c r="BG655" s="200">
        <f t="shared" si="6"/>
        <v>0</v>
      </c>
      <c r="BH655" s="200">
        <f t="shared" si="7"/>
        <v>0</v>
      </c>
      <c r="BI655" s="200">
        <f t="shared" si="8"/>
        <v>0</v>
      </c>
      <c r="BJ655" s="17" t="s">
        <v>162</v>
      </c>
      <c r="BK655" s="200">
        <f t="shared" si="9"/>
        <v>0</v>
      </c>
      <c r="BL655" s="17" t="s">
        <v>254</v>
      </c>
      <c r="BM655" s="199" t="s">
        <v>795</v>
      </c>
    </row>
    <row r="656" spans="1:65" s="2" customFormat="1" ht="16.5" customHeight="1">
      <c r="A656" s="34"/>
      <c r="B656" s="35"/>
      <c r="C656" s="234" t="s">
        <v>796</v>
      </c>
      <c r="D656" s="234" t="s">
        <v>180</v>
      </c>
      <c r="E656" s="235" t="s">
        <v>797</v>
      </c>
      <c r="F656" s="236" t="s">
        <v>798</v>
      </c>
      <c r="G656" s="237" t="s">
        <v>291</v>
      </c>
      <c r="H656" s="238">
        <v>4</v>
      </c>
      <c r="I656" s="239"/>
      <c r="J656" s="240">
        <f t="shared" si="0"/>
        <v>0</v>
      </c>
      <c r="K656" s="241"/>
      <c r="L656" s="242"/>
      <c r="M656" s="243" t="s">
        <v>1</v>
      </c>
      <c r="N656" s="244" t="s">
        <v>45</v>
      </c>
      <c r="O656" s="71"/>
      <c r="P656" s="197">
        <f t="shared" si="1"/>
        <v>0</v>
      </c>
      <c r="Q656" s="197">
        <v>3.3E-3</v>
      </c>
      <c r="R656" s="197">
        <f t="shared" si="2"/>
        <v>1.32E-2</v>
      </c>
      <c r="S656" s="197">
        <v>0</v>
      </c>
      <c r="T656" s="198">
        <f t="shared" si="3"/>
        <v>0</v>
      </c>
      <c r="U656" s="34"/>
      <c r="V656" s="34"/>
      <c r="W656" s="34"/>
      <c r="X656" s="34"/>
      <c r="Y656" s="34"/>
      <c r="Z656" s="34"/>
      <c r="AA656" s="34"/>
      <c r="AB656" s="34"/>
      <c r="AC656" s="34"/>
      <c r="AD656" s="34"/>
      <c r="AE656" s="34"/>
      <c r="AR656" s="199" t="s">
        <v>344</v>
      </c>
      <c r="AT656" s="199" t="s">
        <v>180</v>
      </c>
      <c r="AU656" s="199" t="s">
        <v>162</v>
      </c>
      <c r="AY656" s="17" t="s">
        <v>153</v>
      </c>
      <c r="BE656" s="200">
        <f t="shared" si="4"/>
        <v>0</v>
      </c>
      <c r="BF656" s="200">
        <f t="shared" si="5"/>
        <v>0</v>
      </c>
      <c r="BG656" s="200">
        <f t="shared" si="6"/>
        <v>0</v>
      </c>
      <c r="BH656" s="200">
        <f t="shared" si="7"/>
        <v>0</v>
      </c>
      <c r="BI656" s="200">
        <f t="shared" si="8"/>
        <v>0</v>
      </c>
      <c r="BJ656" s="17" t="s">
        <v>162</v>
      </c>
      <c r="BK656" s="200">
        <f t="shared" si="9"/>
        <v>0</v>
      </c>
      <c r="BL656" s="17" t="s">
        <v>254</v>
      </c>
      <c r="BM656" s="199" t="s">
        <v>799</v>
      </c>
    </row>
    <row r="657" spans="1:65" s="2" customFormat="1" ht="16.5" customHeight="1">
      <c r="A657" s="34"/>
      <c r="B657" s="35"/>
      <c r="C657" s="234" t="s">
        <v>800</v>
      </c>
      <c r="D657" s="234" t="s">
        <v>180</v>
      </c>
      <c r="E657" s="235" t="s">
        <v>801</v>
      </c>
      <c r="F657" s="236" t="s">
        <v>802</v>
      </c>
      <c r="G657" s="237" t="s">
        <v>291</v>
      </c>
      <c r="H657" s="238">
        <v>4</v>
      </c>
      <c r="I657" s="239"/>
      <c r="J657" s="240">
        <f t="shared" si="0"/>
        <v>0</v>
      </c>
      <c r="K657" s="241"/>
      <c r="L657" s="242"/>
      <c r="M657" s="243" t="s">
        <v>1</v>
      </c>
      <c r="N657" s="244" t="s">
        <v>45</v>
      </c>
      <c r="O657" s="71"/>
      <c r="P657" s="197">
        <f t="shared" si="1"/>
        <v>0</v>
      </c>
      <c r="Q657" s="197">
        <v>3.3E-3</v>
      </c>
      <c r="R657" s="197">
        <f t="shared" si="2"/>
        <v>1.32E-2</v>
      </c>
      <c r="S657" s="197">
        <v>0</v>
      </c>
      <c r="T657" s="198">
        <f t="shared" si="3"/>
        <v>0</v>
      </c>
      <c r="U657" s="34"/>
      <c r="V657" s="34"/>
      <c r="W657" s="34"/>
      <c r="X657" s="34"/>
      <c r="Y657" s="34"/>
      <c r="Z657" s="34"/>
      <c r="AA657" s="34"/>
      <c r="AB657" s="34"/>
      <c r="AC657" s="34"/>
      <c r="AD657" s="34"/>
      <c r="AE657" s="34"/>
      <c r="AR657" s="199" t="s">
        <v>344</v>
      </c>
      <c r="AT657" s="199" t="s">
        <v>180</v>
      </c>
      <c r="AU657" s="199" t="s">
        <v>162</v>
      </c>
      <c r="AY657" s="17" t="s">
        <v>153</v>
      </c>
      <c r="BE657" s="200">
        <f t="shared" si="4"/>
        <v>0</v>
      </c>
      <c r="BF657" s="200">
        <f t="shared" si="5"/>
        <v>0</v>
      </c>
      <c r="BG657" s="200">
        <f t="shared" si="6"/>
        <v>0</v>
      </c>
      <c r="BH657" s="200">
        <f t="shared" si="7"/>
        <v>0</v>
      </c>
      <c r="BI657" s="200">
        <f t="shared" si="8"/>
        <v>0</v>
      </c>
      <c r="BJ657" s="17" t="s">
        <v>162</v>
      </c>
      <c r="BK657" s="200">
        <f t="shared" si="9"/>
        <v>0</v>
      </c>
      <c r="BL657" s="17" t="s">
        <v>254</v>
      </c>
      <c r="BM657" s="199" t="s">
        <v>803</v>
      </c>
    </row>
    <row r="658" spans="1:65" s="2" customFormat="1" ht="21.75" customHeight="1">
      <c r="A658" s="34"/>
      <c r="B658" s="35"/>
      <c r="C658" s="187" t="s">
        <v>804</v>
      </c>
      <c r="D658" s="187" t="s">
        <v>157</v>
      </c>
      <c r="E658" s="188" t="s">
        <v>805</v>
      </c>
      <c r="F658" s="189" t="s">
        <v>806</v>
      </c>
      <c r="G658" s="190" t="s">
        <v>249</v>
      </c>
      <c r="H658" s="191">
        <v>2</v>
      </c>
      <c r="I658" s="192"/>
      <c r="J658" s="193">
        <f t="shared" si="0"/>
        <v>0</v>
      </c>
      <c r="K658" s="194"/>
      <c r="L658" s="39"/>
      <c r="M658" s="195" t="s">
        <v>1</v>
      </c>
      <c r="N658" s="196" t="s">
        <v>45</v>
      </c>
      <c r="O658" s="71"/>
      <c r="P658" s="197">
        <f t="shared" si="1"/>
        <v>0</v>
      </c>
      <c r="Q658" s="197">
        <v>2.5999999999999998E-4</v>
      </c>
      <c r="R658" s="197">
        <f t="shared" si="2"/>
        <v>5.1999999999999995E-4</v>
      </c>
      <c r="S658" s="197">
        <v>0</v>
      </c>
      <c r="T658" s="198">
        <f t="shared" si="3"/>
        <v>0</v>
      </c>
      <c r="U658" s="34"/>
      <c r="V658" s="34"/>
      <c r="W658" s="34"/>
      <c r="X658" s="34"/>
      <c r="Y658" s="34"/>
      <c r="Z658" s="34"/>
      <c r="AA658" s="34"/>
      <c r="AB658" s="34"/>
      <c r="AC658" s="34"/>
      <c r="AD658" s="34"/>
      <c r="AE658" s="34"/>
      <c r="AR658" s="199" t="s">
        <v>254</v>
      </c>
      <c r="AT658" s="199" t="s">
        <v>157</v>
      </c>
      <c r="AU658" s="199" t="s">
        <v>162</v>
      </c>
      <c r="AY658" s="17" t="s">
        <v>153</v>
      </c>
      <c r="BE658" s="200">
        <f t="shared" si="4"/>
        <v>0</v>
      </c>
      <c r="BF658" s="200">
        <f t="shared" si="5"/>
        <v>0</v>
      </c>
      <c r="BG658" s="200">
        <f t="shared" si="6"/>
        <v>0</v>
      </c>
      <c r="BH658" s="200">
        <f t="shared" si="7"/>
        <v>0</v>
      </c>
      <c r="BI658" s="200">
        <f t="shared" si="8"/>
        <v>0</v>
      </c>
      <c r="BJ658" s="17" t="s">
        <v>162</v>
      </c>
      <c r="BK658" s="200">
        <f t="shared" si="9"/>
        <v>0</v>
      </c>
      <c r="BL658" s="17" t="s">
        <v>254</v>
      </c>
      <c r="BM658" s="199" t="s">
        <v>807</v>
      </c>
    </row>
    <row r="659" spans="1:65" s="13" customFormat="1" ht="20.399999999999999">
      <c r="B659" s="201"/>
      <c r="C659" s="202"/>
      <c r="D659" s="203" t="s">
        <v>164</v>
      </c>
      <c r="E659" s="204" t="s">
        <v>1</v>
      </c>
      <c r="F659" s="205" t="s">
        <v>808</v>
      </c>
      <c r="G659" s="202"/>
      <c r="H659" s="204" t="s">
        <v>1</v>
      </c>
      <c r="I659" s="206"/>
      <c r="J659" s="202"/>
      <c r="K659" s="202"/>
      <c r="L659" s="207"/>
      <c r="M659" s="208"/>
      <c r="N659" s="209"/>
      <c r="O659" s="209"/>
      <c r="P659" s="209"/>
      <c r="Q659" s="209"/>
      <c r="R659" s="209"/>
      <c r="S659" s="209"/>
      <c r="T659" s="210"/>
      <c r="AT659" s="211" t="s">
        <v>164</v>
      </c>
      <c r="AU659" s="211" t="s">
        <v>162</v>
      </c>
      <c r="AV659" s="13" t="s">
        <v>87</v>
      </c>
      <c r="AW659" s="13" t="s">
        <v>34</v>
      </c>
      <c r="AX659" s="13" t="s">
        <v>79</v>
      </c>
      <c r="AY659" s="211" t="s">
        <v>153</v>
      </c>
    </row>
    <row r="660" spans="1:65" s="13" customFormat="1">
      <c r="B660" s="201"/>
      <c r="C660" s="202"/>
      <c r="D660" s="203" t="s">
        <v>164</v>
      </c>
      <c r="E660" s="204" t="s">
        <v>1</v>
      </c>
      <c r="F660" s="205" t="s">
        <v>809</v>
      </c>
      <c r="G660" s="202"/>
      <c r="H660" s="204" t="s">
        <v>1</v>
      </c>
      <c r="I660" s="206"/>
      <c r="J660" s="202"/>
      <c r="K660" s="202"/>
      <c r="L660" s="207"/>
      <c r="M660" s="208"/>
      <c r="N660" s="209"/>
      <c r="O660" s="209"/>
      <c r="P660" s="209"/>
      <c r="Q660" s="209"/>
      <c r="R660" s="209"/>
      <c r="S660" s="209"/>
      <c r="T660" s="210"/>
      <c r="AT660" s="211" t="s">
        <v>164</v>
      </c>
      <c r="AU660" s="211" t="s">
        <v>162</v>
      </c>
      <c r="AV660" s="13" t="s">
        <v>87</v>
      </c>
      <c r="AW660" s="13" t="s">
        <v>34</v>
      </c>
      <c r="AX660" s="13" t="s">
        <v>79</v>
      </c>
      <c r="AY660" s="211" t="s">
        <v>153</v>
      </c>
    </row>
    <row r="661" spans="1:65" s="14" customFormat="1">
      <c r="B661" s="212"/>
      <c r="C661" s="213"/>
      <c r="D661" s="203" t="s">
        <v>164</v>
      </c>
      <c r="E661" s="214" t="s">
        <v>1</v>
      </c>
      <c r="F661" s="215" t="s">
        <v>162</v>
      </c>
      <c r="G661" s="213"/>
      <c r="H661" s="216">
        <v>2</v>
      </c>
      <c r="I661" s="217"/>
      <c r="J661" s="213"/>
      <c r="K661" s="213"/>
      <c r="L661" s="218"/>
      <c r="M661" s="219"/>
      <c r="N661" s="220"/>
      <c r="O661" s="220"/>
      <c r="P661" s="220"/>
      <c r="Q661" s="220"/>
      <c r="R661" s="220"/>
      <c r="S661" s="220"/>
      <c r="T661" s="221"/>
      <c r="AT661" s="222" t="s">
        <v>164</v>
      </c>
      <c r="AU661" s="222" t="s">
        <v>162</v>
      </c>
      <c r="AV661" s="14" t="s">
        <v>162</v>
      </c>
      <c r="AW661" s="14" t="s">
        <v>34</v>
      </c>
      <c r="AX661" s="14" t="s">
        <v>79</v>
      </c>
      <c r="AY661" s="222" t="s">
        <v>153</v>
      </c>
    </row>
    <row r="662" spans="1:65" s="15" customFormat="1">
      <c r="B662" s="223"/>
      <c r="C662" s="224"/>
      <c r="D662" s="203" t="s">
        <v>164</v>
      </c>
      <c r="E662" s="225" t="s">
        <v>1</v>
      </c>
      <c r="F662" s="226" t="s">
        <v>167</v>
      </c>
      <c r="G662" s="224"/>
      <c r="H662" s="227">
        <v>2</v>
      </c>
      <c r="I662" s="228"/>
      <c r="J662" s="224"/>
      <c r="K662" s="224"/>
      <c r="L662" s="229"/>
      <c r="M662" s="230"/>
      <c r="N662" s="231"/>
      <c r="O662" s="231"/>
      <c r="P662" s="231"/>
      <c r="Q662" s="231"/>
      <c r="R662" s="231"/>
      <c r="S662" s="231"/>
      <c r="T662" s="232"/>
      <c r="AT662" s="233" t="s">
        <v>164</v>
      </c>
      <c r="AU662" s="233" t="s">
        <v>162</v>
      </c>
      <c r="AV662" s="15" t="s">
        <v>161</v>
      </c>
      <c r="AW662" s="15" t="s">
        <v>34</v>
      </c>
      <c r="AX662" s="15" t="s">
        <v>87</v>
      </c>
      <c r="AY662" s="233" t="s">
        <v>153</v>
      </c>
    </row>
    <row r="663" spans="1:65" s="2" customFormat="1" ht="33" customHeight="1">
      <c r="A663" s="34"/>
      <c r="B663" s="35"/>
      <c r="C663" s="234" t="s">
        <v>810</v>
      </c>
      <c r="D663" s="234" t="s">
        <v>180</v>
      </c>
      <c r="E663" s="235" t="s">
        <v>811</v>
      </c>
      <c r="F663" s="236" t="s">
        <v>812</v>
      </c>
      <c r="G663" s="237" t="s">
        <v>249</v>
      </c>
      <c r="H663" s="238">
        <v>2</v>
      </c>
      <c r="I663" s="239"/>
      <c r="J663" s="240">
        <f>ROUND(I663*H663,2)</f>
        <v>0</v>
      </c>
      <c r="K663" s="241"/>
      <c r="L663" s="242"/>
      <c r="M663" s="243" t="s">
        <v>1</v>
      </c>
      <c r="N663" s="244" t="s">
        <v>45</v>
      </c>
      <c r="O663" s="71"/>
      <c r="P663" s="197">
        <f>O663*H663</f>
        <v>0</v>
      </c>
      <c r="Q663" s="197">
        <v>3.5499999999999997E-2</v>
      </c>
      <c r="R663" s="197">
        <f>Q663*H663</f>
        <v>7.0999999999999994E-2</v>
      </c>
      <c r="S663" s="197">
        <v>0</v>
      </c>
      <c r="T663" s="198">
        <f>S663*H663</f>
        <v>0</v>
      </c>
      <c r="U663" s="34"/>
      <c r="V663" s="34"/>
      <c r="W663" s="34"/>
      <c r="X663" s="34"/>
      <c r="Y663" s="34"/>
      <c r="Z663" s="34"/>
      <c r="AA663" s="34"/>
      <c r="AB663" s="34"/>
      <c r="AC663" s="34"/>
      <c r="AD663" s="34"/>
      <c r="AE663" s="34"/>
      <c r="AR663" s="199" t="s">
        <v>344</v>
      </c>
      <c r="AT663" s="199" t="s">
        <v>180</v>
      </c>
      <c r="AU663" s="199" t="s">
        <v>162</v>
      </c>
      <c r="AY663" s="17" t="s">
        <v>153</v>
      </c>
      <c r="BE663" s="200">
        <f>IF(N663="základní",J663,0)</f>
        <v>0</v>
      </c>
      <c r="BF663" s="200">
        <f>IF(N663="snížená",J663,0)</f>
        <v>0</v>
      </c>
      <c r="BG663" s="200">
        <f>IF(N663="zákl. přenesená",J663,0)</f>
        <v>0</v>
      </c>
      <c r="BH663" s="200">
        <f>IF(N663="sníž. přenesená",J663,0)</f>
        <v>0</v>
      </c>
      <c r="BI663" s="200">
        <f>IF(N663="nulová",J663,0)</f>
        <v>0</v>
      </c>
      <c r="BJ663" s="17" t="s">
        <v>162</v>
      </c>
      <c r="BK663" s="200">
        <f>ROUND(I663*H663,2)</f>
        <v>0</v>
      </c>
      <c r="BL663" s="17" t="s">
        <v>254</v>
      </c>
      <c r="BM663" s="199" t="s">
        <v>813</v>
      </c>
    </row>
    <row r="664" spans="1:65" s="2" customFormat="1" ht="16.5" customHeight="1">
      <c r="A664" s="34"/>
      <c r="B664" s="35"/>
      <c r="C664" s="234" t="s">
        <v>814</v>
      </c>
      <c r="D664" s="234" t="s">
        <v>180</v>
      </c>
      <c r="E664" s="235" t="s">
        <v>815</v>
      </c>
      <c r="F664" s="236" t="s">
        <v>816</v>
      </c>
      <c r="G664" s="237" t="s">
        <v>249</v>
      </c>
      <c r="H664" s="238">
        <v>2</v>
      </c>
      <c r="I664" s="239"/>
      <c r="J664" s="240">
        <f>ROUND(I664*H664,2)</f>
        <v>0</v>
      </c>
      <c r="K664" s="241"/>
      <c r="L664" s="242"/>
      <c r="M664" s="243" t="s">
        <v>1</v>
      </c>
      <c r="N664" s="244" t="s">
        <v>45</v>
      </c>
      <c r="O664" s="71"/>
      <c r="P664" s="197">
        <f>O664*H664</f>
        <v>0</v>
      </c>
      <c r="Q664" s="197">
        <v>4.2999999999999999E-4</v>
      </c>
      <c r="R664" s="197">
        <f>Q664*H664</f>
        <v>8.5999999999999998E-4</v>
      </c>
      <c r="S664" s="197">
        <v>0</v>
      </c>
      <c r="T664" s="198">
        <f>S664*H664</f>
        <v>0</v>
      </c>
      <c r="U664" s="34"/>
      <c r="V664" s="34"/>
      <c r="W664" s="34"/>
      <c r="X664" s="34"/>
      <c r="Y664" s="34"/>
      <c r="Z664" s="34"/>
      <c r="AA664" s="34"/>
      <c r="AB664" s="34"/>
      <c r="AC664" s="34"/>
      <c r="AD664" s="34"/>
      <c r="AE664" s="34"/>
      <c r="AR664" s="199" t="s">
        <v>344</v>
      </c>
      <c r="AT664" s="199" t="s">
        <v>180</v>
      </c>
      <c r="AU664" s="199" t="s">
        <v>162</v>
      </c>
      <c r="AY664" s="17" t="s">
        <v>153</v>
      </c>
      <c r="BE664" s="200">
        <f>IF(N664="základní",J664,0)</f>
        <v>0</v>
      </c>
      <c r="BF664" s="200">
        <f>IF(N664="snížená",J664,0)</f>
        <v>0</v>
      </c>
      <c r="BG664" s="200">
        <f>IF(N664="zákl. přenesená",J664,0)</f>
        <v>0</v>
      </c>
      <c r="BH664" s="200">
        <f>IF(N664="sníž. přenesená",J664,0)</f>
        <v>0</v>
      </c>
      <c r="BI664" s="200">
        <f>IF(N664="nulová",J664,0)</f>
        <v>0</v>
      </c>
      <c r="BJ664" s="17" t="s">
        <v>162</v>
      </c>
      <c r="BK664" s="200">
        <f>ROUND(I664*H664,2)</f>
        <v>0</v>
      </c>
      <c r="BL664" s="17" t="s">
        <v>254</v>
      </c>
      <c r="BM664" s="199" t="s">
        <v>817</v>
      </c>
    </row>
    <row r="665" spans="1:65" s="2" customFormat="1" ht="16.5" customHeight="1">
      <c r="A665" s="34"/>
      <c r="B665" s="35"/>
      <c r="C665" s="234" t="s">
        <v>818</v>
      </c>
      <c r="D665" s="234" t="s">
        <v>180</v>
      </c>
      <c r="E665" s="235" t="s">
        <v>819</v>
      </c>
      <c r="F665" s="236" t="s">
        <v>820</v>
      </c>
      <c r="G665" s="237" t="s">
        <v>291</v>
      </c>
      <c r="H665" s="238">
        <v>12</v>
      </c>
      <c r="I665" s="239"/>
      <c r="J665" s="240">
        <f>ROUND(I665*H665,2)</f>
        <v>0</v>
      </c>
      <c r="K665" s="241"/>
      <c r="L665" s="242"/>
      <c r="M665" s="243" t="s">
        <v>1</v>
      </c>
      <c r="N665" s="244" t="s">
        <v>45</v>
      </c>
      <c r="O665" s="71"/>
      <c r="P665" s="197">
        <f>O665*H665</f>
        <v>0</v>
      </c>
      <c r="Q665" s="197">
        <v>3.3E-3</v>
      </c>
      <c r="R665" s="197">
        <f>Q665*H665</f>
        <v>3.9599999999999996E-2</v>
      </c>
      <c r="S665" s="197">
        <v>0</v>
      </c>
      <c r="T665" s="198">
        <f>S665*H665</f>
        <v>0</v>
      </c>
      <c r="U665" s="34"/>
      <c r="V665" s="34"/>
      <c r="W665" s="34"/>
      <c r="X665" s="34"/>
      <c r="Y665" s="34"/>
      <c r="Z665" s="34"/>
      <c r="AA665" s="34"/>
      <c r="AB665" s="34"/>
      <c r="AC665" s="34"/>
      <c r="AD665" s="34"/>
      <c r="AE665" s="34"/>
      <c r="AR665" s="199" t="s">
        <v>344</v>
      </c>
      <c r="AT665" s="199" t="s">
        <v>180</v>
      </c>
      <c r="AU665" s="199" t="s">
        <v>162</v>
      </c>
      <c r="AY665" s="17" t="s">
        <v>153</v>
      </c>
      <c r="BE665" s="200">
        <f>IF(N665="základní",J665,0)</f>
        <v>0</v>
      </c>
      <c r="BF665" s="200">
        <f>IF(N665="snížená",J665,0)</f>
        <v>0</v>
      </c>
      <c r="BG665" s="200">
        <f>IF(N665="zákl. přenesená",J665,0)</f>
        <v>0</v>
      </c>
      <c r="BH665" s="200">
        <f>IF(N665="sníž. přenesená",J665,0)</f>
        <v>0</v>
      </c>
      <c r="BI665" s="200">
        <f>IF(N665="nulová",J665,0)</f>
        <v>0</v>
      </c>
      <c r="BJ665" s="17" t="s">
        <v>162</v>
      </c>
      <c r="BK665" s="200">
        <f>ROUND(I665*H665,2)</f>
        <v>0</v>
      </c>
      <c r="BL665" s="17" t="s">
        <v>254</v>
      </c>
      <c r="BM665" s="199" t="s">
        <v>821</v>
      </c>
    </row>
    <row r="666" spans="1:65" s="14" customFormat="1">
      <c r="B666" s="212"/>
      <c r="C666" s="213"/>
      <c r="D666" s="203" t="s">
        <v>164</v>
      </c>
      <c r="E666" s="214" t="s">
        <v>1</v>
      </c>
      <c r="F666" s="215" t="s">
        <v>822</v>
      </c>
      <c r="G666" s="213"/>
      <c r="H666" s="216">
        <v>12</v>
      </c>
      <c r="I666" s="217"/>
      <c r="J666" s="213"/>
      <c r="K666" s="213"/>
      <c r="L666" s="218"/>
      <c r="M666" s="219"/>
      <c r="N666" s="220"/>
      <c r="O666" s="220"/>
      <c r="P666" s="220"/>
      <c r="Q666" s="220"/>
      <c r="R666" s="220"/>
      <c r="S666" s="220"/>
      <c r="T666" s="221"/>
      <c r="AT666" s="222" t="s">
        <v>164</v>
      </c>
      <c r="AU666" s="222" t="s">
        <v>162</v>
      </c>
      <c r="AV666" s="14" t="s">
        <v>162</v>
      </c>
      <c r="AW666" s="14" t="s">
        <v>34</v>
      </c>
      <c r="AX666" s="14" t="s">
        <v>87</v>
      </c>
      <c r="AY666" s="222" t="s">
        <v>153</v>
      </c>
    </row>
    <row r="667" spans="1:65" s="2" customFormat="1" ht="16.5" customHeight="1">
      <c r="A667" s="34"/>
      <c r="B667" s="35"/>
      <c r="C667" s="234" t="s">
        <v>823</v>
      </c>
      <c r="D667" s="234" t="s">
        <v>180</v>
      </c>
      <c r="E667" s="235" t="s">
        <v>824</v>
      </c>
      <c r="F667" s="236" t="s">
        <v>825</v>
      </c>
      <c r="G667" s="237" t="s">
        <v>291</v>
      </c>
      <c r="H667" s="238">
        <v>2</v>
      </c>
      <c r="I667" s="239"/>
      <c r="J667" s="240">
        <f>ROUND(I667*H667,2)</f>
        <v>0</v>
      </c>
      <c r="K667" s="241"/>
      <c r="L667" s="242"/>
      <c r="M667" s="243" t="s">
        <v>1</v>
      </c>
      <c r="N667" s="244" t="s">
        <v>45</v>
      </c>
      <c r="O667" s="71"/>
      <c r="P667" s="197">
        <f>O667*H667</f>
        <v>0</v>
      </c>
      <c r="Q667" s="197">
        <v>3.3E-3</v>
      </c>
      <c r="R667" s="197">
        <f>Q667*H667</f>
        <v>6.6E-3</v>
      </c>
      <c r="S667" s="197">
        <v>0</v>
      </c>
      <c r="T667" s="198">
        <f>S667*H667</f>
        <v>0</v>
      </c>
      <c r="U667" s="34"/>
      <c r="V667" s="34"/>
      <c r="W667" s="34"/>
      <c r="X667" s="34"/>
      <c r="Y667" s="34"/>
      <c r="Z667" s="34"/>
      <c r="AA667" s="34"/>
      <c r="AB667" s="34"/>
      <c r="AC667" s="34"/>
      <c r="AD667" s="34"/>
      <c r="AE667" s="34"/>
      <c r="AR667" s="199" t="s">
        <v>344</v>
      </c>
      <c r="AT667" s="199" t="s">
        <v>180</v>
      </c>
      <c r="AU667" s="199" t="s">
        <v>162</v>
      </c>
      <c r="AY667" s="17" t="s">
        <v>153</v>
      </c>
      <c r="BE667" s="200">
        <f>IF(N667="základní",J667,0)</f>
        <v>0</v>
      </c>
      <c r="BF667" s="200">
        <f>IF(N667="snížená",J667,0)</f>
        <v>0</v>
      </c>
      <c r="BG667" s="200">
        <f>IF(N667="zákl. přenesená",J667,0)</f>
        <v>0</v>
      </c>
      <c r="BH667" s="200">
        <f>IF(N667="sníž. přenesená",J667,0)</f>
        <v>0</v>
      </c>
      <c r="BI667" s="200">
        <f>IF(N667="nulová",J667,0)</f>
        <v>0</v>
      </c>
      <c r="BJ667" s="17" t="s">
        <v>162</v>
      </c>
      <c r="BK667" s="200">
        <f>ROUND(I667*H667,2)</f>
        <v>0</v>
      </c>
      <c r="BL667" s="17" t="s">
        <v>254</v>
      </c>
      <c r="BM667" s="199" t="s">
        <v>826</v>
      </c>
    </row>
    <row r="668" spans="1:65" s="2" customFormat="1" ht="21.75" customHeight="1">
      <c r="A668" s="34"/>
      <c r="B668" s="35"/>
      <c r="C668" s="234" t="s">
        <v>827</v>
      </c>
      <c r="D668" s="234" t="s">
        <v>180</v>
      </c>
      <c r="E668" s="235" t="s">
        <v>828</v>
      </c>
      <c r="F668" s="236" t="s">
        <v>829</v>
      </c>
      <c r="G668" s="237" t="s">
        <v>291</v>
      </c>
      <c r="H668" s="238">
        <v>2</v>
      </c>
      <c r="I668" s="239"/>
      <c r="J668" s="240">
        <f>ROUND(I668*H668,2)</f>
        <v>0</v>
      </c>
      <c r="K668" s="241"/>
      <c r="L668" s="242"/>
      <c r="M668" s="243" t="s">
        <v>1</v>
      </c>
      <c r="N668" s="244" t="s">
        <v>45</v>
      </c>
      <c r="O668" s="71"/>
      <c r="P668" s="197">
        <f>O668*H668</f>
        <v>0</v>
      </c>
      <c r="Q668" s="197">
        <v>3.3E-3</v>
      </c>
      <c r="R668" s="197">
        <f>Q668*H668</f>
        <v>6.6E-3</v>
      </c>
      <c r="S668" s="197">
        <v>0</v>
      </c>
      <c r="T668" s="198">
        <f>S668*H668</f>
        <v>0</v>
      </c>
      <c r="U668" s="34"/>
      <c r="V668" s="34"/>
      <c r="W668" s="34"/>
      <c r="X668" s="34"/>
      <c r="Y668" s="34"/>
      <c r="Z668" s="34"/>
      <c r="AA668" s="34"/>
      <c r="AB668" s="34"/>
      <c r="AC668" s="34"/>
      <c r="AD668" s="34"/>
      <c r="AE668" s="34"/>
      <c r="AR668" s="199" t="s">
        <v>344</v>
      </c>
      <c r="AT668" s="199" t="s">
        <v>180</v>
      </c>
      <c r="AU668" s="199" t="s">
        <v>162</v>
      </c>
      <c r="AY668" s="17" t="s">
        <v>153</v>
      </c>
      <c r="BE668" s="200">
        <f>IF(N668="základní",J668,0)</f>
        <v>0</v>
      </c>
      <c r="BF668" s="200">
        <f>IF(N668="snížená",J668,0)</f>
        <v>0</v>
      </c>
      <c r="BG668" s="200">
        <f>IF(N668="zákl. přenesená",J668,0)</f>
        <v>0</v>
      </c>
      <c r="BH668" s="200">
        <f>IF(N668="sníž. přenesená",J668,0)</f>
        <v>0</v>
      </c>
      <c r="BI668" s="200">
        <f>IF(N668="nulová",J668,0)</f>
        <v>0</v>
      </c>
      <c r="BJ668" s="17" t="s">
        <v>162</v>
      </c>
      <c r="BK668" s="200">
        <f>ROUND(I668*H668,2)</f>
        <v>0</v>
      </c>
      <c r="BL668" s="17" t="s">
        <v>254</v>
      </c>
      <c r="BM668" s="199" t="s">
        <v>830</v>
      </c>
    </row>
    <row r="669" spans="1:65" s="2" customFormat="1" ht="16.5" customHeight="1">
      <c r="A669" s="34"/>
      <c r="B669" s="35"/>
      <c r="C669" s="187" t="s">
        <v>831</v>
      </c>
      <c r="D669" s="187" t="s">
        <v>157</v>
      </c>
      <c r="E669" s="188" t="s">
        <v>832</v>
      </c>
      <c r="F669" s="189" t="s">
        <v>833</v>
      </c>
      <c r="G669" s="190" t="s">
        <v>249</v>
      </c>
      <c r="H669" s="191">
        <v>10</v>
      </c>
      <c r="I669" s="192"/>
      <c r="J669" s="193">
        <f>ROUND(I669*H669,2)</f>
        <v>0</v>
      </c>
      <c r="K669" s="194"/>
      <c r="L669" s="39"/>
      <c r="M669" s="195" t="s">
        <v>1</v>
      </c>
      <c r="N669" s="196" t="s">
        <v>45</v>
      </c>
      <c r="O669" s="71"/>
      <c r="P669" s="197">
        <f>O669*H669</f>
        <v>0</v>
      </c>
      <c r="Q669" s="197">
        <v>0</v>
      </c>
      <c r="R669" s="197">
        <f>Q669*H669</f>
        <v>0</v>
      </c>
      <c r="S669" s="197">
        <v>4.1700000000000001E-2</v>
      </c>
      <c r="T669" s="198">
        <f>S669*H669</f>
        <v>0.41700000000000004</v>
      </c>
      <c r="U669" s="34"/>
      <c r="V669" s="34"/>
      <c r="W669" s="34"/>
      <c r="X669" s="34"/>
      <c r="Y669" s="34"/>
      <c r="Z669" s="34"/>
      <c r="AA669" s="34"/>
      <c r="AB669" s="34"/>
      <c r="AC669" s="34"/>
      <c r="AD669" s="34"/>
      <c r="AE669" s="34"/>
      <c r="AR669" s="199" t="s">
        <v>254</v>
      </c>
      <c r="AT669" s="199" t="s">
        <v>157</v>
      </c>
      <c r="AU669" s="199" t="s">
        <v>162</v>
      </c>
      <c r="AY669" s="17" t="s">
        <v>153</v>
      </c>
      <c r="BE669" s="200">
        <f>IF(N669="základní",J669,0)</f>
        <v>0</v>
      </c>
      <c r="BF669" s="200">
        <f>IF(N669="snížená",J669,0)</f>
        <v>0</v>
      </c>
      <c r="BG669" s="200">
        <f>IF(N669="zákl. přenesená",J669,0)</f>
        <v>0</v>
      </c>
      <c r="BH669" s="200">
        <f>IF(N669="sníž. přenesená",J669,0)</f>
        <v>0</v>
      </c>
      <c r="BI669" s="200">
        <f>IF(N669="nulová",J669,0)</f>
        <v>0</v>
      </c>
      <c r="BJ669" s="17" t="s">
        <v>162</v>
      </c>
      <c r="BK669" s="200">
        <f>ROUND(I669*H669,2)</f>
        <v>0</v>
      </c>
      <c r="BL669" s="17" t="s">
        <v>254</v>
      </c>
      <c r="BM669" s="199" t="s">
        <v>834</v>
      </c>
    </row>
    <row r="670" spans="1:65" s="13" customFormat="1">
      <c r="B670" s="201"/>
      <c r="C670" s="202"/>
      <c r="D670" s="203" t="s">
        <v>164</v>
      </c>
      <c r="E670" s="204" t="s">
        <v>1</v>
      </c>
      <c r="F670" s="205" t="s">
        <v>835</v>
      </c>
      <c r="G670" s="202"/>
      <c r="H670" s="204" t="s">
        <v>1</v>
      </c>
      <c r="I670" s="206"/>
      <c r="J670" s="202"/>
      <c r="K670" s="202"/>
      <c r="L670" s="207"/>
      <c r="M670" s="208"/>
      <c r="N670" s="209"/>
      <c r="O670" s="209"/>
      <c r="P670" s="209"/>
      <c r="Q670" s="209"/>
      <c r="R670" s="209"/>
      <c r="S670" s="209"/>
      <c r="T670" s="210"/>
      <c r="AT670" s="211" t="s">
        <v>164</v>
      </c>
      <c r="AU670" s="211" t="s">
        <v>162</v>
      </c>
      <c r="AV670" s="13" t="s">
        <v>87</v>
      </c>
      <c r="AW670" s="13" t="s">
        <v>34</v>
      </c>
      <c r="AX670" s="13" t="s">
        <v>79</v>
      </c>
      <c r="AY670" s="211" t="s">
        <v>153</v>
      </c>
    </row>
    <row r="671" spans="1:65" s="14" customFormat="1">
      <c r="B671" s="212"/>
      <c r="C671" s="213"/>
      <c r="D671" s="203" t="s">
        <v>164</v>
      </c>
      <c r="E671" s="214" t="s">
        <v>1</v>
      </c>
      <c r="F671" s="215" t="s">
        <v>225</v>
      </c>
      <c r="G671" s="213"/>
      <c r="H671" s="216">
        <v>10</v>
      </c>
      <c r="I671" s="217"/>
      <c r="J671" s="213"/>
      <c r="K671" s="213"/>
      <c r="L671" s="218"/>
      <c r="M671" s="219"/>
      <c r="N671" s="220"/>
      <c r="O671" s="220"/>
      <c r="P671" s="220"/>
      <c r="Q671" s="220"/>
      <c r="R671" s="220"/>
      <c r="S671" s="220"/>
      <c r="T671" s="221"/>
      <c r="AT671" s="222" t="s">
        <v>164</v>
      </c>
      <c r="AU671" s="222" t="s">
        <v>162</v>
      </c>
      <c r="AV671" s="14" t="s">
        <v>162</v>
      </c>
      <c r="AW671" s="14" t="s">
        <v>34</v>
      </c>
      <c r="AX671" s="14" t="s">
        <v>79</v>
      </c>
      <c r="AY671" s="222" t="s">
        <v>153</v>
      </c>
    </row>
    <row r="672" spans="1:65" s="15" customFormat="1">
      <c r="B672" s="223"/>
      <c r="C672" s="224"/>
      <c r="D672" s="203" t="s">
        <v>164</v>
      </c>
      <c r="E672" s="225" t="s">
        <v>1</v>
      </c>
      <c r="F672" s="226" t="s">
        <v>167</v>
      </c>
      <c r="G672" s="224"/>
      <c r="H672" s="227">
        <v>10</v>
      </c>
      <c r="I672" s="228"/>
      <c r="J672" s="224"/>
      <c r="K672" s="224"/>
      <c r="L672" s="229"/>
      <c r="M672" s="230"/>
      <c r="N672" s="231"/>
      <c r="O672" s="231"/>
      <c r="P672" s="231"/>
      <c r="Q672" s="231"/>
      <c r="R672" s="231"/>
      <c r="S672" s="231"/>
      <c r="T672" s="232"/>
      <c r="AT672" s="233" t="s">
        <v>164</v>
      </c>
      <c r="AU672" s="233" t="s">
        <v>162</v>
      </c>
      <c r="AV672" s="15" t="s">
        <v>161</v>
      </c>
      <c r="AW672" s="15" t="s">
        <v>34</v>
      </c>
      <c r="AX672" s="15" t="s">
        <v>87</v>
      </c>
      <c r="AY672" s="233" t="s">
        <v>153</v>
      </c>
    </row>
    <row r="673" spans="1:65" s="2" customFormat="1" ht="21.75" customHeight="1">
      <c r="A673" s="34"/>
      <c r="B673" s="35"/>
      <c r="C673" s="187" t="s">
        <v>836</v>
      </c>
      <c r="D673" s="187" t="s">
        <v>157</v>
      </c>
      <c r="E673" s="188" t="s">
        <v>837</v>
      </c>
      <c r="F673" s="189" t="s">
        <v>838</v>
      </c>
      <c r="G673" s="190" t="s">
        <v>249</v>
      </c>
      <c r="H673" s="191">
        <v>3</v>
      </c>
      <c r="I673" s="192"/>
      <c r="J673" s="193">
        <f>ROUND(I673*H673,2)</f>
        <v>0</v>
      </c>
      <c r="K673" s="194"/>
      <c r="L673" s="39"/>
      <c r="M673" s="195" t="s">
        <v>1</v>
      </c>
      <c r="N673" s="196" t="s">
        <v>45</v>
      </c>
      <c r="O673" s="71"/>
      <c r="P673" s="197">
        <f>O673*H673</f>
        <v>0</v>
      </c>
      <c r="Q673" s="197">
        <v>0</v>
      </c>
      <c r="R673" s="197">
        <f>Q673*H673</f>
        <v>0</v>
      </c>
      <c r="S673" s="197">
        <v>1.2500000000000001E-2</v>
      </c>
      <c r="T673" s="198">
        <f>S673*H673</f>
        <v>3.7500000000000006E-2</v>
      </c>
      <c r="U673" s="34"/>
      <c r="V673" s="34"/>
      <c r="W673" s="34"/>
      <c r="X673" s="34"/>
      <c r="Y673" s="34"/>
      <c r="Z673" s="34"/>
      <c r="AA673" s="34"/>
      <c r="AB673" s="34"/>
      <c r="AC673" s="34"/>
      <c r="AD673" s="34"/>
      <c r="AE673" s="34"/>
      <c r="AR673" s="199" t="s">
        <v>254</v>
      </c>
      <c r="AT673" s="199" t="s">
        <v>157</v>
      </c>
      <c r="AU673" s="199" t="s">
        <v>162</v>
      </c>
      <c r="AY673" s="17" t="s">
        <v>153</v>
      </c>
      <c r="BE673" s="200">
        <f>IF(N673="základní",J673,0)</f>
        <v>0</v>
      </c>
      <c r="BF673" s="200">
        <f>IF(N673="snížená",J673,0)</f>
        <v>0</v>
      </c>
      <c r="BG673" s="200">
        <f>IF(N673="zákl. přenesená",J673,0)</f>
        <v>0</v>
      </c>
      <c r="BH673" s="200">
        <f>IF(N673="sníž. přenesená",J673,0)</f>
        <v>0</v>
      </c>
      <c r="BI673" s="200">
        <f>IF(N673="nulová",J673,0)</f>
        <v>0</v>
      </c>
      <c r="BJ673" s="17" t="s">
        <v>162</v>
      </c>
      <c r="BK673" s="200">
        <f>ROUND(I673*H673,2)</f>
        <v>0</v>
      </c>
      <c r="BL673" s="17" t="s">
        <v>254</v>
      </c>
      <c r="BM673" s="199" t="s">
        <v>839</v>
      </c>
    </row>
    <row r="674" spans="1:65" s="13" customFormat="1">
      <c r="B674" s="201"/>
      <c r="C674" s="202"/>
      <c r="D674" s="203" t="s">
        <v>164</v>
      </c>
      <c r="E674" s="204" t="s">
        <v>1</v>
      </c>
      <c r="F674" s="205" t="s">
        <v>840</v>
      </c>
      <c r="G674" s="202"/>
      <c r="H674" s="204" t="s">
        <v>1</v>
      </c>
      <c r="I674" s="206"/>
      <c r="J674" s="202"/>
      <c r="K674" s="202"/>
      <c r="L674" s="207"/>
      <c r="M674" s="208"/>
      <c r="N674" s="209"/>
      <c r="O674" s="209"/>
      <c r="P674" s="209"/>
      <c r="Q674" s="209"/>
      <c r="R674" s="209"/>
      <c r="S674" s="209"/>
      <c r="T674" s="210"/>
      <c r="AT674" s="211" t="s">
        <v>164</v>
      </c>
      <c r="AU674" s="211" t="s">
        <v>162</v>
      </c>
      <c r="AV674" s="13" t="s">
        <v>87</v>
      </c>
      <c r="AW674" s="13" t="s">
        <v>34</v>
      </c>
      <c r="AX674" s="13" t="s">
        <v>79</v>
      </c>
      <c r="AY674" s="211" t="s">
        <v>153</v>
      </c>
    </row>
    <row r="675" spans="1:65" s="14" customFormat="1">
      <c r="B675" s="212"/>
      <c r="C675" s="213"/>
      <c r="D675" s="203" t="s">
        <v>164</v>
      </c>
      <c r="E675" s="214" t="s">
        <v>1</v>
      </c>
      <c r="F675" s="215" t="s">
        <v>841</v>
      </c>
      <c r="G675" s="213"/>
      <c r="H675" s="216">
        <v>3</v>
      </c>
      <c r="I675" s="217"/>
      <c r="J675" s="213"/>
      <c r="K675" s="213"/>
      <c r="L675" s="218"/>
      <c r="M675" s="219"/>
      <c r="N675" s="220"/>
      <c r="O675" s="220"/>
      <c r="P675" s="220"/>
      <c r="Q675" s="220"/>
      <c r="R675" s="220"/>
      <c r="S675" s="220"/>
      <c r="T675" s="221"/>
      <c r="AT675" s="222" t="s">
        <v>164</v>
      </c>
      <c r="AU675" s="222" t="s">
        <v>162</v>
      </c>
      <c r="AV675" s="14" t="s">
        <v>162</v>
      </c>
      <c r="AW675" s="14" t="s">
        <v>34</v>
      </c>
      <c r="AX675" s="14" t="s">
        <v>79</v>
      </c>
      <c r="AY675" s="222" t="s">
        <v>153</v>
      </c>
    </row>
    <row r="676" spans="1:65" s="15" customFormat="1">
      <c r="B676" s="223"/>
      <c r="C676" s="224"/>
      <c r="D676" s="203" t="s">
        <v>164</v>
      </c>
      <c r="E676" s="225" t="s">
        <v>1</v>
      </c>
      <c r="F676" s="226" t="s">
        <v>167</v>
      </c>
      <c r="G676" s="224"/>
      <c r="H676" s="227">
        <v>3</v>
      </c>
      <c r="I676" s="228"/>
      <c r="J676" s="224"/>
      <c r="K676" s="224"/>
      <c r="L676" s="229"/>
      <c r="M676" s="230"/>
      <c r="N676" s="231"/>
      <c r="O676" s="231"/>
      <c r="P676" s="231"/>
      <c r="Q676" s="231"/>
      <c r="R676" s="231"/>
      <c r="S676" s="231"/>
      <c r="T676" s="232"/>
      <c r="AT676" s="233" t="s">
        <v>164</v>
      </c>
      <c r="AU676" s="233" t="s">
        <v>162</v>
      </c>
      <c r="AV676" s="15" t="s">
        <v>161</v>
      </c>
      <c r="AW676" s="15" t="s">
        <v>34</v>
      </c>
      <c r="AX676" s="15" t="s">
        <v>87</v>
      </c>
      <c r="AY676" s="233" t="s">
        <v>153</v>
      </c>
    </row>
    <row r="677" spans="1:65" s="2" customFormat="1" ht="21.75" customHeight="1">
      <c r="A677" s="34"/>
      <c r="B677" s="35"/>
      <c r="C677" s="187" t="s">
        <v>842</v>
      </c>
      <c r="D677" s="187" t="s">
        <v>157</v>
      </c>
      <c r="E677" s="188" t="s">
        <v>843</v>
      </c>
      <c r="F677" s="189" t="s">
        <v>844</v>
      </c>
      <c r="G677" s="190" t="s">
        <v>249</v>
      </c>
      <c r="H677" s="191">
        <v>20</v>
      </c>
      <c r="I677" s="192"/>
      <c r="J677" s="193">
        <f t="shared" ref="J677:J687" si="10">ROUND(I677*H677,2)</f>
        <v>0</v>
      </c>
      <c r="K677" s="194"/>
      <c r="L677" s="39"/>
      <c r="M677" s="195" t="s">
        <v>1</v>
      </c>
      <c r="N677" s="196" t="s">
        <v>45</v>
      </c>
      <c r="O677" s="71"/>
      <c r="P677" s="197">
        <f t="shared" ref="P677:P687" si="11">O677*H677</f>
        <v>0</v>
      </c>
      <c r="Q677" s="197">
        <v>0</v>
      </c>
      <c r="R677" s="197">
        <f t="shared" ref="R677:R687" si="12">Q677*H677</f>
        <v>0</v>
      </c>
      <c r="S677" s="197">
        <v>0</v>
      </c>
      <c r="T677" s="198">
        <f t="shared" ref="T677:T687" si="13">S677*H677</f>
        <v>0</v>
      </c>
      <c r="U677" s="34"/>
      <c r="V677" s="34"/>
      <c r="W677" s="34"/>
      <c r="X677" s="34"/>
      <c r="Y677" s="34"/>
      <c r="Z677" s="34"/>
      <c r="AA677" s="34"/>
      <c r="AB677" s="34"/>
      <c r="AC677" s="34"/>
      <c r="AD677" s="34"/>
      <c r="AE677" s="34"/>
      <c r="AR677" s="199" t="s">
        <v>254</v>
      </c>
      <c r="AT677" s="199" t="s">
        <v>157</v>
      </c>
      <c r="AU677" s="199" t="s">
        <v>162</v>
      </c>
      <c r="AY677" s="17" t="s">
        <v>153</v>
      </c>
      <c r="BE677" s="200">
        <f t="shared" ref="BE677:BE687" si="14">IF(N677="základní",J677,0)</f>
        <v>0</v>
      </c>
      <c r="BF677" s="200">
        <f t="shared" ref="BF677:BF687" si="15">IF(N677="snížená",J677,0)</f>
        <v>0</v>
      </c>
      <c r="BG677" s="200">
        <f t="shared" ref="BG677:BG687" si="16">IF(N677="zákl. přenesená",J677,0)</f>
        <v>0</v>
      </c>
      <c r="BH677" s="200">
        <f t="shared" ref="BH677:BH687" si="17">IF(N677="sníž. přenesená",J677,0)</f>
        <v>0</v>
      </c>
      <c r="BI677" s="200">
        <f t="shared" ref="BI677:BI687" si="18">IF(N677="nulová",J677,0)</f>
        <v>0</v>
      </c>
      <c r="BJ677" s="17" t="s">
        <v>162</v>
      </c>
      <c r="BK677" s="200">
        <f t="shared" ref="BK677:BK687" si="19">ROUND(I677*H677,2)</f>
        <v>0</v>
      </c>
      <c r="BL677" s="17" t="s">
        <v>254</v>
      </c>
      <c r="BM677" s="199" t="s">
        <v>845</v>
      </c>
    </row>
    <row r="678" spans="1:65" s="2" customFormat="1" ht="21.75" customHeight="1">
      <c r="A678" s="34"/>
      <c r="B678" s="35"/>
      <c r="C678" s="234" t="s">
        <v>846</v>
      </c>
      <c r="D678" s="234" t="s">
        <v>180</v>
      </c>
      <c r="E678" s="235" t="s">
        <v>847</v>
      </c>
      <c r="F678" s="236" t="s">
        <v>848</v>
      </c>
      <c r="G678" s="237" t="s">
        <v>249</v>
      </c>
      <c r="H678" s="238">
        <v>1</v>
      </c>
      <c r="I678" s="239"/>
      <c r="J678" s="240">
        <f t="shared" si="10"/>
        <v>0</v>
      </c>
      <c r="K678" s="241"/>
      <c r="L678" s="242"/>
      <c r="M678" s="243" t="s">
        <v>1</v>
      </c>
      <c r="N678" s="244" t="s">
        <v>45</v>
      </c>
      <c r="O678" s="71"/>
      <c r="P678" s="197">
        <f t="shared" si="11"/>
        <v>0</v>
      </c>
      <c r="Q678" s="197">
        <v>1.3799999999999999E-3</v>
      </c>
      <c r="R678" s="197">
        <f t="shared" si="12"/>
        <v>1.3799999999999999E-3</v>
      </c>
      <c r="S678" s="197">
        <v>0</v>
      </c>
      <c r="T678" s="198">
        <f t="shared" si="13"/>
        <v>0</v>
      </c>
      <c r="U678" s="34"/>
      <c r="V678" s="34"/>
      <c r="W678" s="34"/>
      <c r="X678" s="34"/>
      <c r="Y678" s="34"/>
      <c r="Z678" s="34"/>
      <c r="AA678" s="34"/>
      <c r="AB678" s="34"/>
      <c r="AC678" s="34"/>
      <c r="AD678" s="34"/>
      <c r="AE678" s="34"/>
      <c r="AR678" s="199" t="s">
        <v>344</v>
      </c>
      <c r="AT678" s="199" t="s">
        <v>180</v>
      </c>
      <c r="AU678" s="199" t="s">
        <v>162</v>
      </c>
      <c r="AY678" s="17" t="s">
        <v>153</v>
      </c>
      <c r="BE678" s="200">
        <f t="shared" si="14"/>
        <v>0</v>
      </c>
      <c r="BF678" s="200">
        <f t="shared" si="15"/>
        <v>0</v>
      </c>
      <c r="BG678" s="200">
        <f t="shared" si="16"/>
        <v>0</v>
      </c>
      <c r="BH678" s="200">
        <f t="shared" si="17"/>
        <v>0</v>
      </c>
      <c r="BI678" s="200">
        <f t="shared" si="18"/>
        <v>0</v>
      </c>
      <c r="BJ678" s="17" t="s">
        <v>162</v>
      </c>
      <c r="BK678" s="200">
        <f t="shared" si="19"/>
        <v>0</v>
      </c>
      <c r="BL678" s="17" t="s">
        <v>254</v>
      </c>
      <c r="BM678" s="199" t="s">
        <v>849</v>
      </c>
    </row>
    <row r="679" spans="1:65" s="2" customFormat="1" ht="21.75" customHeight="1">
      <c r="A679" s="34"/>
      <c r="B679" s="35"/>
      <c r="C679" s="234" t="s">
        <v>850</v>
      </c>
      <c r="D679" s="234" t="s">
        <v>180</v>
      </c>
      <c r="E679" s="235" t="s">
        <v>851</v>
      </c>
      <c r="F679" s="236" t="s">
        <v>852</v>
      </c>
      <c r="G679" s="237" t="s">
        <v>249</v>
      </c>
      <c r="H679" s="238">
        <v>4</v>
      </c>
      <c r="I679" s="239"/>
      <c r="J679" s="240">
        <f t="shared" si="10"/>
        <v>0</v>
      </c>
      <c r="K679" s="241"/>
      <c r="L679" s="242"/>
      <c r="M679" s="243" t="s">
        <v>1</v>
      </c>
      <c r="N679" s="244" t="s">
        <v>45</v>
      </c>
      <c r="O679" s="71"/>
      <c r="P679" s="197">
        <f t="shared" si="11"/>
        <v>0</v>
      </c>
      <c r="Q679" s="197">
        <v>1.08E-3</v>
      </c>
      <c r="R679" s="197">
        <f t="shared" si="12"/>
        <v>4.3200000000000001E-3</v>
      </c>
      <c r="S679" s="197">
        <v>0</v>
      </c>
      <c r="T679" s="198">
        <f t="shared" si="13"/>
        <v>0</v>
      </c>
      <c r="U679" s="34"/>
      <c r="V679" s="34"/>
      <c r="W679" s="34"/>
      <c r="X679" s="34"/>
      <c r="Y679" s="34"/>
      <c r="Z679" s="34"/>
      <c r="AA679" s="34"/>
      <c r="AB679" s="34"/>
      <c r="AC679" s="34"/>
      <c r="AD679" s="34"/>
      <c r="AE679" s="34"/>
      <c r="AR679" s="199" t="s">
        <v>344</v>
      </c>
      <c r="AT679" s="199" t="s">
        <v>180</v>
      </c>
      <c r="AU679" s="199" t="s">
        <v>162</v>
      </c>
      <c r="AY679" s="17" t="s">
        <v>153</v>
      </c>
      <c r="BE679" s="200">
        <f t="shared" si="14"/>
        <v>0</v>
      </c>
      <c r="BF679" s="200">
        <f t="shared" si="15"/>
        <v>0</v>
      </c>
      <c r="BG679" s="200">
        <f t="shared" si="16"/>
        <v>0</v>
      </c>
      <c r="BH679" s="200">
        <f t="shared" si="17"/>
        <v>0</v>
      </c>
      <c r="BI679" s="200">
        <f t="shared" si="18"/>
        <v>0</v>
      </c>
      <c r="BJ679" s="17" t="s">
        <v>162</v>
      </c>
      <c r="BK679" s="200">
        <f t="shared" si="19"/>
        <v>0</v>
      </c>
      <c r="BL679" s="17" t="s">
        <v>254</v>
      </c>
      <c r="BM679" s="199" t="s">
        <v>853</v>
      </c>
    </row>
    <row r="680" spans="1:65" s="2" customFormat="1" ht="21.75" customHeight="1">
      <c r="A680" s="34"/>
      <c r="B680" s="35"/>
      <c r="C680" s="234" t="s">
        <v>854</v>
      </c>
      <c r="D680" s="234" t="s">
        <v>180</v>
      </c>
      <c r="E680" s="235" t="s">
        <v>855</v>
      </c>
      <c r="F680" s="236" t="s">
        <v>856</v>
      </c>
      <c r="G680" s="237" t="s">
        <v>249</v>
      </c>
      <c r="H680" s="238">
        <v>15</v>
      </c>
      <c r="I680" s="239"/>
      <c r="J680" s="240">
        <f t="shared" si="10"/>
        <v>0</v>
      </c>
      <c r="K680" s="241"/>
      <c r="L680" s="242"/>
      <c r="M680" s="243" t="s">
        <v>1</v>
      </c>
      <c r="N680" s="244" t="s">
        <v>45</v>
      </c>
      <c r="O680" s="71"/>
      <c r="P680" s="197">
        <f t="shared" si="11"/>
        <v>0</v>
      </c>
      <c r="Q680" s="197">
        <v>1.8500000000000001E-3</v>
      </c>
      <c r="R680" s="197">
        <f t="shared" si="12"/>
        <v>2.775E-2</v>
      </c>
      <c r="S680" s="197">
        <v>0</v>
      </c>
      <c r="T680" s="198">
        <f t="shared" si="13"/>
        <v>0</v>
      </c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R680" s="199" t="s">
        <v>344</v>
      </c>
      <c r="AT680" s="199" t="s">
        <v>180</v>
      </c>
      <c r="AU680" s="199" t="s">
        <v>162</v>
      </c>
      <c r="AY680" s="17" t="s">
        <v>153</v>
      </c>
      <c r="BE680" s="200">
        <f t="shared" si="14"/>
        <v>0</v>
      </c>
      <c r="BF680" s="200">
        <f t="shared" si="15"/>
        <v>0</v>
      </c>
      <c r="BG680" s="200">
        <f t="shared" si="16"/>
        <v>0</v>
      </c>
      <c r="BH680" s="200">
        <f t="shared" si="17"/>
        <v>0</v>
      </c>
      <c r="BI680" s="200">
        <f t="shared" si="18"/>
        <v>0</v>
      </c>
      <c r="BJ680" s="17" t="s">
        <v>162</v>
      </c>
      <c r="BK680" s="200">
        <f t="shared" si="19"/>
        <v>0</v>
      </c>
      <c r="BL680" s="17" t="s">
        <v>254</v>
      </c>
      <c r="BM680" s="199" t="s">
        <v>857</v>
      </c>
    </row>
    <row r="681" spans="1:65" s="2" customFormat="1" ht="21.75" customHeight="1">
      <c r="A681" s="34"/>
      <c r="B681" s="35"/>
      <c r="C681" s="187" t="s">
        <v>858</v>
      </c>
      <c r="D681" s="187" t="s">
        <v>157</v>
      </c>
      <c r="E681" s="188" t="s">
        <v>859</v>
      </c>
      <c r="F681" s="189" t="s">
        <v>860</v>
      </c>
      <c r="G681" s="190" t="s">
        <v>249</v>
      </c>
      <c r="H681" s="191">
        <v>16</v>
      </c>
      <c r="I681" s="192"/>
      <c r="J681" s="193">
        <f t="shared" si="10"/>
        <v>0</v>
      </c>
      <c r="K681" s="194"/>
      <c r="L681" s="39"/>
      <c r="M681" s="195" t="s">
        <v>1</v>
      </c>
      <c r="N681" s="196" t="s">
        <v>45</v>
      </c>
      <c r="O681" s="71"/>
      <c r="P681" s="197">
        <f t="shared" si="11"/>
        <v>0</v>
      </c>
      <c r="Q681" s="197">
        <v>0</v>
      </c>
      <c r="R681" s="197">
        <f t="shared" si="12"/>
        <v>0</v>
      </c>
      <c r="S681" s="197">
        <v>0</v>
      </c>
      <c r="T681" s="198">
        <f t="shared" si="13"/>
        <v>0</v>
      </c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R681" s="199" t="s">
        <v>254</v>
      </c>
      <c r="AT681" s="199" t="s">
        <v>157</v>
      </c>
      <c r="AU681" s="199" t="s">
        <v>162</v>
      </c>
      <c r="AY681" s="17" t="s">
        <v>153</v>
      </c>
      <c r="BE681" s="200">
        <f t="shared" si="14"/>
        <v>0</v>
      </c>
      <c r="BF681" s="200">
        <f t="shared" si="15"/>
        <v>0</v>
      </c>
      <c r="BG681" s="200">
        <f t="shared" si="16"/>
        <v>0</v>
      </c>
      <c r="BH681" s="200">
        <f t="shared" si="17"/>
        <v>0</v>
      </c>
      <c r="BI681" s="200">
        <f t="shared" si="18"/>
        <v>0</v>
      </c>
      <c r="BJ681" s="17" t="s">
        <v>162</v>
      </c>
      <c r="BK681" s="200">
        <f t="shared" si="19"/>
        <v>0</v>
      </c>
      <c r="BL681" s="17" t="s">
        <v>254</v>
      </c>
      <c r="BM681" s="199" t="s">
        <v>861</v>
      </c>
    </row>
    <row r="682" spans="1:65" s="2" customFormat="1" ht="21.75" customHeight="1">
      <c r="A682" s="34"/>
      <c r="B682" s="35"/>
      <c r="C682" s="234" t="s">
        <v>862</v>
      </c>
      <c r="D682" s="234" t="s">
        <v>180</v>
      </c>
      <c r="E682" s="235" t="s">
        <v>863</v>
      </c>
      <c r="F682" s="236" t="s">
        <v>864</v>
      </c>
      <c r="G682" s="237" t="s">
        <v>249</v>
      </c>
      <c r="H682" s="238">
        <v>4</v>
      </c>
      <c r="I682" s="239"/>
      <c r="J682" s="240">
        <f t="shared" si="10"/>
        <v>0</v>
      </c>
      <c r="K682" s="241"/>
      <c r="L682" s="242"/>
      <c r="M682" s="243" t="s">
        <v>1</v>
      </c>
      <c r="N682" s="244" t="s">
        <v>45</v>
      </c>
      <c r="O682" s="71"/>
      <c r="P682" s="197">
        <f t="shared" si="11"/>
        <v>0</v>
      </c>
      <c r="Q682" s="197">
        <v>3.5409999999999997E-2</v>
      </c>
      <c r="R682" s="197">
        <f t="shared" si="12"/>
        <v>0.14163999999999999</v>
      </c>
      <c r="S682" s="197">
        <v>0</v>
      </c>
      <c r="T682" s="198">
        <f t="shared" si="13"/>
        <v>0</v>
      </c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R682" s="199" t="s">
        <v>344</v>
      </c>
      <c r="AT682" s="199" t="s">
        <v>180</v>
      </c>
      <c r="AU682" s="199" t="s">
        <v>162</v>
      </c>
      <c r="AY682" s="17" t="s">
        <v>153</v>
      </c>
      <c r="BE682" s="200">
        <f t="shared" si="14"/>
        <v>0</v>
      </c>
      <c r="BF682" s="200">
        <f t="shared" si="15"/>
        <v>0</v>
      </c>
      <c r="BG682" s="200">
        <f t="shared" si="16"/>
        <v>0</v>
      </c>
      <c r="BH682" s="200">
        <f t="shared" si="17"/>
        <v>0</v>
      </c>
      <c r="BI682" s="200">
        <f t="shared" si="18"/>
        <v>0</v>
      </c>
      <c r="BJ682" s="17" t="s">
        <v>162</v>
      </c>
      <c r="BK682" s="200">
        <f t="shared" si="19"/>
        <v>0</v>
      </c>
      <c r="BL682" s="17" t="s">
        <v>254</v>
      </c>
      <c r="BM682" s="199" t="s">
        <v>865</v>
      </c>
    </row>
    <row r="683" spans="1:65" s="2" customFormat="1" ht="21.75" customHeight="1">
      <c r="A683" s="34"/>
      <c r="B683" s="35"/>
      <c r="C683" s="187" t="s">
        <v>866</v>
      </c>
      <c r="D683" s="187" t="s">
        <v>157</v>
      </c>
      <c r="E683" s="188" t="s">
        <v>867</v>
      </c>
      <c r="F683" s="189" t="s">
        <v>868</v>
      </c>
      <c r="G683" s="190" t="s">
        <v>249</v>
      </c>
      <c r="H683" s="191">
        <v>4</v>
      </c>
      <c r="I683" s="192"/>
      <c r="J683" s="193">
        <f t="shared" si="10"/>
        <v>0</v>
      </c>
      <c r="K683" s="194"/>
      <c r="L683" s="39"/>
      <c r="M683" s="195" t="s">
        <v>1</v>
      </c>
      <c r="N683" s="196" t="s">
        <v>45</v>
      </c>
      <c r="O683" s="71"/>
      <c r="P683" s="197">
        <f t="shared" si="11"/>
        <v>0</v>
      </c>
      <c r="Q683" s="197">
        <v>0</v>
      </c>
      <c r="R683" s="197">
        <f t="shared" si="12"/>
        <v>0</v>
      </c>
      <c r="S683" s="197">
        <v>0</v>
      </c>
      <c r="T683" s="198">
        <f t="shared" si="13"/>
        <v>0</v>
      </c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R683" s="199" t="s">
        <v>254</v>
      </c>
      <c r="AT683" s="199" t="s">
        <v>157</v>
      </c>
      <c r="AU683" s="199" t="s">
        <v>162</v>
      </c>
      <c r="AY683" s="17" t="s">
        <v>153</v>
      </c>
      <c r="BE683" s="200">
        <f t="shared" si="14"/>
        <v>0</v>
      </c>
      <c r="BF683" s="200">
        <f t="shared" si="15"/>
        <v>0</v>
      </c>
      <c r="BG683" s="200">
        <f t="shared" si="16"/>
        <v>0</v>
      </c>
      <c r="BH683" s="200">
        <f t="shared" si="17"/>
        <v>0</v>
      </c>
      <c r="BI683" s="200">
        <f t="shared" si="18"/>
        <v>0</v>
      </c>
      <c r="BJ683" s="17" t="s">
        <v>162</v>
      </c>
      <c r="BK683" s="200">
        <f t="shared" si="19"/>
        <v>0</v>
      </c>
      <c r="BL683" s="17" t="s">
        <v>254</v>
      </c>
      <c r="BM683" s="199" t="s">
        <v>869</v>
      </c>
    </row>
    <row r="684" spans="1:65" s="2" customFormat="1" ht="21.75" customHeight="1">
      <c r="A684" s="34"/>
      <c r="B684" s="35"/>
      <c r="C684" s="187" t="s">
        <v>870</v>
      </c>
      <c r="D684" s="187" t="s">
        <v>157</v>
      </c>
      <c r="E684" s="188" t="s">
        <v>871</v>
      </c>
      <c r="F684" s="189" t="s">
        <v>872</v>
      </c>
      <c r="G684" s="190" t="s">
        <v>249</v>
      </c>
      <c r="H684" s="191">
        <v>4</v>
      </c>
      <c r="I684" s="192"/>
      <c r="J684" s="193">
        <f t="shared" si="10"/>
        <v>0</v>
      </c>
      <c r="K684" s="194"/>
      <c r="L684" s="39"/>
      <c r="M684" s="195" t="s">
        <v>1</v>
      </c>
      <c r="N684" s="196" t="s">
        <v>45</v>
      </c>
      <c r="O684" s="71"/>
      <c r="P684" s="197">
        <f t="shared" si="11"/>
        <v>0</v>
      </c>
      <c r="Q684" s="197">
        <v>0</v>
      </c>
      <c r="R684" s="197">
        <f t="shared" si="12"/>
        <v>0</v>
      </c>
      <c r="S684" s="197">
        <v>0</v>
      </c>
      <c r="T684" s="198">
        <f t="shared" si="13"/>
        <v>0</v>
      </c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R684" s="199" t="s">
        <v>254</v>
      </c>
      <c r="AT684" s="199" t="s">
        <v>157</v>
      </c>
      <c r="AU684" s="199" t="s">
        <v>162</v>
      </c>
      <c r="AY684" s="17" t="s">
        <v>153</v>
      </c>
      <c r="BE684" s="200">
        <f t="shared" si="14"/>
        <v>0</v>
      </c>
      <c r="BF684" s="200">
        <f t="shared" si="15"/>
        <v>0</v>
      </c>
      <c r="BG684" s="200">
        <f t="shared" si="16"/>
        <v>0</v>
      </c>
      <c r="BH684" s="200">
        <f t="shared" si="17"/>
        <v>0</v>
      </c>
      <c r="BI684" s="200">
        <f t="shared" si="18"/>
        <v>0</v>
      </c>
      <c r="BJ684" s="17" t="s">
        <v>162</v>
      </c>
      <c r="BK684" s="200">
        <f t="shared" si="19"/>
        <v>0</v>
      </c>
      <c r="BL684" s="17" t="s">
        <v>254</v>
      </c>
      <c r="BM684" s="199" t="s">
        <v>873</v>
      </c>
    </row>
    <row r="685" spans="1:65" s="2" customFormat="1" ht="21.75" customHeight="1">
      <c r="A685" s="34"/>
      <c r="B685" s="35"/>
      <c r="C685" s="187" t="s">
        <v>874</v>
      </c>
      <c r="D685" s="187" t="s">
        <v>157</v>
      </c>
      <c r="E685" s="188" t="s">
        <v>875</v>
      </c>
      <c r="F685" s="189" t="s">
        <v>876</v>
      </c>
      <c r="G685" s="190" t="s">
        <v>249</v>
      </c>
      <c r="H685" s="191">
        <v>16</v>
      </c>
      <c r="I685" s="192"/>
      <c r="J685" s="193">
        <f t="shared" si="10"/>
        <v>0</v>
      </c>
      <c r="K685" s="194"/>
      <c r="L685" s="39"/>
      <c r="M685" s="195" t="s">
        <v>1</v>
      </c>
      <c r="N685" s="196" t="s">
        <v>45</v>
      </c>
      <c r="O685" s="71"/>
      <c r="P685" s="197">
        <f t="shared" si="11"/>
        <v>0</v>
      </c>
      <c r="Q685" s="197">
        <v>0</v>
      </c>
      <c r="R685" s="197">
        <f t="shared" si="12"/>
        <v>0</v>
      </c>
      <c r="S685" s="197">
        <v>0</v>
      </c>
      <c r="T685" s="198">
        <f t="shared" si="13"/>
        <v>0</v>
      </c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R685" s="199" t="s">
        <v>254</v>
      </c>
      <c r="AT685" s="199" t="s">
        <v>157</v>
      </c>
      <c r="AU685" s="199" t="s">
        <v>162</v>
      </c>
      <c r="AY685" s="17" t="s">
        <v>153</v>
      </c>
      <c r="BE685" s="200">
        <f t="shared" si="14"/>
        <v>0</v>
      </c>
      <c r="BF685" s="200">
        <f t="shared" si="15"/>
        <v>0</v>
      </c>
      <c r="BG685" s="200">
        <f t="shared" si="16"/>
        <v>0</v>
      </c>
      <c r="BH685" s="200">
        <f t="shared" si="17"/>
        <v>0</v>
      </c>
      <c r="BI685" s="200">
        <f t="shared" si="18"/>
        <v>0</v>
      </c>
      <c r="BJ685" s="17" t="s">
        <v>162</v>
      </c>
      <c r="BK685" s="200">
        <f t="shared" si="19"/>
        <v>0</v>
      </c>
      <c r="BL685" s="17" t="s">
        <v>254</v>
      </c>
      <c r="BM685" s="199" t="s">
        <v>877</v>
      </c>
    </row>
    <row r="686" spans="1:65" s="2" customFormat="1" ht="21.75" customHeight="1">
      <c r="A686" s="34"/>
      <c r="B686" s="35"/>
      <c r="C686" s="187" t="s">
        <v>878</v>
      </c>
      <c r="D686" s="187" t="s">
        <v>157</v>
      </c>
      <c r="E686" s="188" t="s">
        <v>879</v>
      </c>
      <c r="F686" s="189" t="s">
        <v>880</v>
      </c>
      <c r="G686" s="190" t="s">
        <v>249</v>
      </c>
      <c r="H686" s="191">
        <v>4</v>
      </c>
      <c r="I686" s="192"/>
      <c r="J686" s="193">
        <f t="shared" si="10"/>
        <v>0</v>
      </c>
      <c r="K686" s="194"/>
      <c r="L686" s="39"/>
      <c r="M686" s="195" t="s">
        <v>1</v>
      </c>
      <c r="N686" s="196" t="s">
        <v>45</v>
      </c>
      <c r="O686" s="71"/>
      <c r="P686" s="197">
        <f t="shared" si="11"/>
        <v>0</v>
      </c>
      <c r="Q686" s="197">
        <v>0</v>
      </c>
      <c r="R686" s="197">
        <f t="shared" si="12"/>
        <v>0</v>
      </c>
      <c r="S686" s="197">
        <v>0</v>
      </c>
      <c r="T686" s="198">
        <f t="shared" si="13"/>
        <v>0</v>
      </c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R686" s="199" t="s">
        <v>254</v>
      </c>
      <c r="AT686" s="199" t="s">
        <v>157</v>
      </c>
      <c r="AU686" s="199" t="s">
        <v>162</v>
      </c>
      <c r="AY686" s="17" t="s">
        <v>153</v>
      </c>
      <c r="BE686" s="200">
        <f t="shared" si="14"/>
        <v>0</v>
      </c>
      <c r="BF686" s="200">
        <f t="shared" si="15"/>
        <v>0</v>
      </c>
      <c r="BG686" s="200">
        <f t="shared" si="16"/>
        <v>0</v>
      </c>
      <c r="BH686" s="200">
        <f t="shared" si="17"/>
        <v>0</v>
      </c>
      <c r="BI686" s="200">
        <f t="shared" si="18"/>
        <v>0</v>
      </c>
      <c r="BJ686" s="17" t="s">
        <v>162</v>
      </c>
      <c r="BK686" s="200">
        <f t="shared" si="19"/>
        <v>0</v>
      </c>
      <c r="BL686" s="17" t="s">
        <v>254</v>
      </c>
      <c r="BM686" s="199" t="s">
        <v>881</v>
      </c>
    </row>
    <row r="687" spans="1:65" s="2" customFormat="1" ht="21.75" customHeight="1">
      <c r="A687" s="34"/>
      <c r="B687" s="35"/>
      <c r="C687" s="234" t="s">
        <v>882</v>
      </c>
      <c r="D687" s="234" t="s">
        <v>180</v>
      </c>
      <c r="E687" s="235" t="s">
        <v>883</v>
      </c>
      <c r="F687" s="236" t="s">
        <v>884</v>
      </c>
      <c r="G687" s="237" t="s">
        <v>160</v>
      </c>
      <c r="H687" s="238">
        <v>5.04</v>
      </c>
      <c r="I687" s="239"/>
      <c r="J687" s="240">
        <f t="shared" si="10"/>
        <v>0</v>
      </c>
      <c r="K687" s="241"/>
      <c r="L687" s="242"/>
      <c r="M687" s="243" t="s">
        <v>1</v>
      </c>
      <c r="N687" s="244" t="s">
        <v>45</v>
      </c>
      <c r="O687" s="71"/>
      <c r="P687" s="197">
        <f t="shared" si="11"/>
        <v>0</v>
      </c>
      <c r="Q687" s="197">
        <v>2.128E-2</v>
      </c>
      <c r="R687" s="197">
        <f t="shared" si="12"/>
        <v>0.1072512</v>
      </c>
      <c r="S687" s="197">
        <v>0</v>
      </c>
      <c r="T687" s="198">
        <f t="shared" si="13"/>
        <v>0</v>
      </c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R687" s="199" t="s">
        <v>344</v>
      </c>
      <c r="AT687" s="199" t="s">
        <v>180</v>
      </c>
      <c r="AU687" s="199" t="s">
        <v>162</v>
      </c>
      <c r="AY687" s="17" t="s">
        <v>153</v>
      </c>
      <c r="BE687" s="200">
        <f t="shared" si="14"/>
        <v>0</v>
      </c>
      <c r="BF687" s="200">
        <f t="shared" si="15"/>
        <v>0</v>
      </c>
      <c r="BG687" s="200">
        <f t="shared" si="16"/>
        <v>0</v>
      </c>
      <c r="BH687" s="200">
        <f t="shared" si="17"/>
        <v>0</v>
      </c>
      <c r="BI687" s="200">
        <f t="shared" si="18"/>
        <v>0</v>
      </c>
      <c r="BJ687" s="17" t="s">
        <v>162</v>
      </c>
      <c r="BK687" s="200">
        <f t="shared" si="19"/>
        <v>0</v>
      </c>
      <c r="BL687" s="17" t="s">
        <v>254</v>
      </c>
      <c r="BM687" s="199" t="s">
        <v>885</v>
      </c>
    </row>
    <row r="688" spans="1:65" s="14" customFormat="1">
      <c r="B688" s="212"/>
      <c r="C688" s="213"/>
      <c r="D688" s="203" t="s">
        <v>164</v>
      </c>
      <c r="E688" s="214" t="s">
        <v>1</v>
      </c>
      <c r="F688" s="215" t="s">
        <v>886</v>
      </c>
      <c r="G688" s="213"/>
      <c r="H688" s="216">
        <v>5.04</v>
      </c>
      <c r="I688" s="217"/>
      <c r="J688" s="213"/>
      <c r="K688" s="213"/>
      <c r="L688" s="218"/>
      <c r="M688" s="219"/>
      <c r="N688" s="220"/>
      <c r="O688" s="220"/>
      <c r="P688" s="220"/>
      <c r="Q688" s="220"/>
      <c r="R688" s="220"/>
      <c r="S688" s="220"/>
      <c r="T688" s="221"/>
      <c r="AT688" s="222" t="s">
        <v>164</v>
      </c>
      <c r="AU688" s="222" t="s">
        <v>162</v>
      </c>
      <c r="AV688" s="14" t="s">
        <v>162</v>
      </c>
      <c r="AW688" s="14" t="s">
        <v>34</v>
      </c>
      <c r="AX688" s="14" t="s">
        <v>79</v>
      </c>
      <c r="AY688" s="222" t="s">
        <v>153</v>
      </c>
    </row>
    <row r="689" spans="1:65" s="15" customFormat="1">
      <c r="B689" s="223"/>
      <c r="C689" s="224"/>
      <c r="D689" s="203" t="s">
        <v>164</v>
      </c>
      <c r="E689" s="225" t="s">
        <v>1</v>
      </c>
      <c r="F689" s="226" t="s">
        <v>167</v>
      </c>
      <c r="G689" s="224"/>
      <c r="H689" s="227">
        <v>5.04</v>
      </c>
      <c r="I689" s="228"/>
      <c r="J689" s="224"/>
      <c r="K689" s="224"/>
      <c r="L689" s="229"/>
      <c r="M689" s="230"/>
      <c r="N689" s="231"/>
      <c r="O689" s="231"/>
      <c r="P689" s="231"/>
      <c r="Q689" s="231"/>
      <c r="R689" s="231"/>
      <c r="S689" s="231"/>
      <c r="T689" s="232"/>
      <c r="AT689" s="233" t="s">
        <v>164</v>
      </c>
      <c r="AU689" s="233" t="s">
        <v>162</v>
      </c>
      <c r="AV689" s="15" t="s">
        <v>161</v>
      </c>
      <c r="AW689" s="15" t="s">
        <v>34</v>
      </c>
      <c r="AX689" s="15" t="s">
        <v>87</v>
      </c>
      <c r="AY689" s="233" t="s">
        <v>153</v>
      </c>
    </row>
    <row r="690" spans="1:65" s="2" customFormat="1" ht="21.75" customHeight="1">
      <c r="A690" s="34"/>
      <c r="B690" s="35"/>
      <c r="C690" s="187" t="s">
        <v>887</v>
      </c>
      <c r="D690" s="187" t="s">
        <v>157</v>
      </c>
      <c r="E690" s="188" t="s">
        <v>888</v>
      </c>
      <c r="F690" s="189" t="s">
        <v>889</v>
      </c>
      <c r="G690" s="190" t="s">
        <v>249</v>
      </c>
      <c r="H690" s="191">
        <v>4</v>
      </c>
      <c r="I690" s="192"/>
      <c r="J690" s="193">
        <f>ROUND(I690*H690,2)</f>
        <v>0</v>
      </c>
      <c r="K690" s="194"/>
      <c r="L690" s="39"/>
      <c r="M690" s="195" t="s">
        <v>1</v>
      </c>
      <c r="N690" s="196" t="s">
        <v>45</v>
      </c>
      <c r="O690" s="71"/>
      <c r="P690" s="197">
        <f>O690*H690</f>
        <v>0</v>
      </c>
      <c r="Q690" s="197">
        <v>0</v>
      </c>
      <c r="R690" s="197">
        <f>Q690*H690</f>
        <v>0</v>
      </c>
      <c r="S690" s="197">
        <v>0</v>
      </c>
      <c r="T690" s="198">
        <f>S690*H690</f>
        <v>0</v>
      </c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R690" s="199" t="s">
        <v>254</v>
      </c>
      <c r="AT690" s="199" t="s">
        <v>157</v>
      </c>
      <c r="AU690" s="199" t="s">
        <v>162</v>
      </c>
      <c r="AY690" s="17" t="s">
        <v>153</v>
      </c>
      <c r="BE690" s="200">
        <f>IF(N690="základní",J690,0)</f>
        <v>0</v>
      </c>
      <c r="BF690" s="200">
        <f>IF(N690="snížená",J690,0)</f>
        <v>0</v>
      </c>
      <c r="BG690" s="200">
        <f>IF(N690="zákl. přenesená",J690,0)</f>
        <v>0</v>
      </c>
      <c r="BH690" s="200">
        <f>IF(N690="sníž. přenesená",J690,0)</f>
        <v>0</v>
      </c>
      <c r="BI690" s="200">
        <f>IF(N690="nulová",J690,0)</f>
        <v>0</v>
      </c>
      <c r="BJ690" s="17" t="s">
        <v>162</v>
      </c>
      <c r="BK690" s="200">
        <f>ROUND(I690*H690,2)</f>
        <v>0</v>
      </c>
      <c r="BL690" s="17" t="s">
        <v>254</v>
      </c>
      <c r="BM690" s="199" t="s">
        <v>890</v>
      </c>
    </row>
    <row r="691" spans="1:65" s="2" customFormat="1" ht="21.75" customHeight="1">
      <c r="A691" s="34"/>
      <c r="B691" s="35"/>
      <c r="C691" s="187" t="s">
        <v>891</v>
      </c>
      <c r="D691" s="187" t="s">
        <v>157</v>
      </c>
      <c r="E691" s="188" t="s">
        <v>892</v>
      </c>
      <c r="F691" s="189" t="s">
        <v>893</v>
      </c>
      <c r="G691" s="190" t="s">
        <v>249</v>
      </c>
      <c r="H691" s="191">
        <v>4</v>
      </c>
      <c r="I691" s="192"/>
      <c r="J691" s="193">
        <f>ROUND(I691*H691,2)</f>
        <v>0</v>
      </c>
      <c r="K691" s="194"/>
      <c r="L691" s="39"/>
      <c r="M691" s="195" t="s">
        <v>1</v>
      </c>
      <c r="N691" s="196" t="s">
        <v>45</v>
      </c>
      <c r="O691" s="71"/>
      <c r="P691" s="197">
        <f>O691*H691</f>
        <v>0</v>
      </c>
      <c r="Q691" s="197">
        <v>1.3999999999999999E-4</v>
      </c>
      <c r="R691" s="197">
        <f>Q691*H691</f>
        <v>5.5999999999999995E-4</v>
      </c>
      <c r="S691" s="197">
        <v>0</v>
      </c>
      <c r="T691" s="198">
        <f>S691*H691</f>
        <v>0</v>
      </c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R691" s="199" t="s">
        <v>254</v>
      </c>
      <c r="AT691" s="199" t="s">
        <v>157</v>
      </c>
      <c r="AU691" s="199" t="s">
        <v>162</v>
      </c>
      <c r="AY691" s="17" t="s">
        <v>153</v>
      </c>
      <c r="BE691" s="200">
        <f>IF(N691="základní",J691,0)</f>
        <v>0</v>
      </c>
      <c r="BF691" s="200">
        <f>IF(N691="snížená",J691,0)</f>
        <v>0</v>
      </c>
      <c r="BG691" s="200">
        <f>IF(N691="zákl. přenesená",J691,0)</f>
        <v>0</v>
      </c>
      <c r="BH691" s="200">
        <f>IF(N691="sníž. přenesená",J691,0)</f>
        <v>0</v>
      </c>
      <c r="BI691" s="200">
        <f>IF(N691="nulová",J691,0)</f>
        <v>0</v>
      </c>
      <c r="BJ691" s="17" t="s">
        <v>162</v>
      </c>
      <c r="BK691" s="200">
        <f>ROUND(I691*H691,2)</f>
        <v>0</v>
      </c>
      <c r="BL691" s="17" t="s">
        <v>254</v>
      </c>
      <c r="BM691" s="199" t="s">
        <v>894</v>
      </c>
    </row>
    <row r="692" spans="1:65" s="2" customFormat="1" ht="21.75" customHeight="1">
      <c r="A692" s="34"/>
      <c r="B692" s="35"/>
      <c r="C692" s="187" t="s">
        <v>895</v>
      </c>
      <c r="D692" s="187" t="s">
        <v>157</v>
      </c>
      <c r="E692" s="188" t="s">
        <v>896</v>
      </c>
      <c r="F692" s="189" t="s">
        <v>897</v>
      </c>
      <c r="G692" s="190" t="s">
        <v>249</v>
      </c>
      <c r="H692" s="191">
        <v>4</v>
      </c>
      <c r="I692" s="192"/>
      <c r="J692" s="193">
        <f>ROUND(I692*H692,2)</f>
        <v>0</v>
      </c>
      <c r="K692" s="194"/>
      <c r="L692" s="39"/>
      <c r="M692" s="195" t="s">
        <v>1</v>
      </c>
      <c r="N692" s="196" t="s">
        <v>45</v>
      </c>
      <c r="O692" s="71"/>
      <c r="P692" s="197">
        <f>O692*H692</f>
        <v>0</v>
      </c>
      <c r="Q692" s="197">
        <v>8.0000000000000007E-5</v>
      </c>
      <c r="R692" s="197">
        <f>Q692*H692</f>
        <v>3.2000000000000003E-4</v>
      </c>
      <c r="S692" s="197">
        <v>0</v>
      </c>
      <c r="T692" s="198">
        <f>S692*H692</f>
        <v>0</v>
      </c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R692" s="199" t="s">
        <v>254</v>
      </c>
      <c r="AT692" s="199" t="s">
        <v>157</v>
      </c>
      <c r="AU692" s="199" t="s">
        <v>162</v>
      </c>
      <c r="AY692" s="17" t="s">
        <v>153</v>
      </c>
      <c r="BE692" s="200">
        <f>IF(N692="základní",J692,0)</f>
        <v>0</v>
      </c>
      <c r="BF692" s="200">
        <f>IF(N692="snížená",J692,0)</f>
        <v>0</v>
      </c>
      <c r="BG692" s="200">
        <f>IF(N692="zákl. přenesená",J692,0)</f>
        <v>0</v>
      </c>
      <c r="BH692" s="200">
        <f>IF(N692="sníž. přenesená",J692,0)</f>
        <v>0</v>
      </c>
      <c r="BI692" s="200">
        <f>IF(N692="nulová",J692,0)</f>
        <v>0</v>
      </c>
      <c r="BJ692" s="17" t="s">
        <v>162</v>
      </c>
      <c r="BK692" s="200">
        <f>ROUND(I692*H692,2)</f>
        <v>0</v>
      </c>
      <c r="BL692" s="17" t="s">
        <v>254</v>
      </c>
      <c r="BM692" s="199" t="s">
        <v>898</v>
      </c>
    </row>
    <row r="693" spans="1:65" s="2" customFormat="1" ht="21.75" customHeight="1">
      <c r="A693" s="34"/>
      <c r="B693" s="35"/>
      <c r="C693" s="187" t="s">
        <v>899</v>
      </c>
      <c r="D693" s="187" t="s">
        <v>157</v>
      </c>
      <c r="E693" s="188" t="s">
        <v>900</v>
      </c>
      <c r="F693" s="189" t="s">
        <v>901</v>
      </c>
      <c r="G693" s="190" t="s">
        <v>176</v>
      </c>
      <c r="H693" s="191">
        <v>1.0349999999999999</v>
      </c>
      <c r="I693" s="192"/>
      <c r="J693" s="193">
        <f>ROUND(I693*H693,2)</f>
        <v>0</v>
      </c>
      <c r="K693" s="194"/>
      <c r="L693" s="39"/>
      <c r="M693" s="195" t="s">
        <v>1</v>
      </c>
      <c r="N693" s="196" t="s">
        <v>45</v>
      </c>
      <c r="O693" s="71"/>
      <c r="P693" s="197">
        <f>O693*H693</f>
        <v>0</v>
      </c>
      <c r="Q693" s="197">
        <v>0</v>
      </c>
      <c r="R693" s="197">
        <f>Q693*H693</f>
        <v>0</v>
      </c>
      <c r="S693" s="197">
        <v>0</v>
      </c>
      <c r="T693" s="198">
        <f>S693*H693</f>
        <v>0</v>
      </c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R693" s="199" t="s">
        <v>254</v>
      </c>
      <c r="AT693" s="199" t="s">
        <v>157</v>
      </c>
      <c r="AU693" s="199" t="s">
        <v>162</v>
      </c>
      <c r="AY693" s="17" t="s">
        <v>153</v>
      </c>
      <c r="BE693" s="200">
        <f>IF(N693="základní",J693,0)</f>
        <v>0</v>
      </c>
      <c r="BF693" s="200">
        <f>IF(N693="snížená",J693,0)</f>
        <v>0</v>
      </c>
      <c r="BG693" s="200">
        <f>IF(N693="zákl. přenesená",J693,0)</f>
        <v>0</v>
      </c>
      <c r="BH693" s="200">
        <f>IF(N693="sníž. přenesená",J693,0)</f>
        <v>0</v>
      </c>
      <c r="BI693" s="200">
        <f>IF(N693="nulová",J693,0)</f>
        <v>0</v>
      </c>
      <c r="BJ693" s="17" t="s">
        <v>162</v>
      </c>
      <c r="BK693" s="200">
        <f>ROUND(I693*H693,2)</f>
        <v>0</v>
      </c>
      <c r="BL693" s="17" t="s">
        <v>254</v>
      </c>
      <c r="BM693" s="199" t="s">
        <v>902</v>
      </c>
    </row>
    <row r="694" spans="1:65" s="12" customFormat="1" ht="22.8" customHeight="1">
      <c r="B694" s="171"/>
      <c r="C694" s="172"/>
      <c r="D694" s="173" t="s">
        <v>78</v>
      </c>
      <c r="E694" s="185" t="s">
        <v>903</v>
      </c>
      <c r="F694" s="185" t="s">
        <v>904</v>
      </c>
      <c r="G694" s="172"/>
      <c r="H694" s="172"/>
      <c r="I694" s="175"/>
      <c r="J694" s="186">
        <f>BK694</f>
        <v>0</v>
      </c>
      <c r="K694" s="172"/>
      <c r="L694" s="177"/>
      <c r="M694" s="178"/>
      <c r="N694" s="179"/>
      <c r="O694" s="179"/>
      <c r="P694" s="180">
        <f>SUM(P695:P714)</f>
        <v>0</v>
      </c>
      <c r="Q694" s="179"/>
      <c r="R694" s="180">
        <f>SUM(R695:R714)</f>
        <v>0.27679999999999999</v>
      </c>
      <c r="S694" s="179"/>
      <c r="T694" s="181">
        <f>SUM(T695:T714)</f>
        <v>0.05</v>
      </c>
      <c r="AR694" s="182" t="s">
        <v>162</v>
      </c>
      <c r="AT694" s="183" t="s">
        <v>78</v>
      </c>
      <c r="AU694" s="183" t="s">
        <v>87</v>
      </c>
      <c r="AY694" s="182" t="s">
        <v>153</v>
      </c>
      <c r="BK694" s="184">
        <f>SUM(BK695:BK714)</f>
        <v>0</v>
      </c>
    </row>
    <row r="695" spans="1:65" s="2" customFormat="1" ht="16.5" customHeight="1">
      <c r="A695" s="34"/>
      <c r="B695" s="35"/>
      <c r="C695" s="187" t="s">
        <v>905</v>
      </c>
      <c r="D695" s="187" t="s">
        <v>157</v>
      </c>
      <c r="E695" s="188" t="s">
        <v>906</v>
      </c>
      <c r="F695" s="189" t="s">
        <v>907</v>
      </c>
      <c r="G695" s="190" t="s">
        <v>427</v>
      </c>
      <c r="H695" s="191">
        <v>120</v>
      </c>
      <c r="I695" s="192"/>
      <c r="J695" s="193">
        <f>ROUND(I695*H695,2)</f>
        <v>0</v>
      </c>
      <c r="K695" s="194"/>
      <c r="L695" s="39"/>
      <c r="M695" s="195" t="s">
        <v>1</v>
      </c>
      <c r="N695" s="196" t="s">
        <v>45</v>
      </c>
      <c r="O695" s="71"/>
      <c r="P695" s="197">
        <f>O695*H695</f>
        <v>0</v>
      </c>
      <c r="Q695" s="197">
        <v>2.4000000000000001E-4</v>
      </c>
      <c r="R695" s="197">
        <f>Q695*H695</f>
        <v>2.8799999999999999E-2</v>
      </c>
      <c r="S695" s="197">
        <v>0</v>
      </c>
      <c r="T695" s="198">
        <f>S695*H695</f>
        <v>0</v>
      </c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R695" s="199" t="s">
        <v>254</v>
      </c>
      <c r="AT695" s="199" t="s">
        <v>157</v>
      </c>
      <c r="AU695" s="199" t="s">
        <v>162</v>
      </c>
      <c r="AY695" s="17" t="s">
        <v>153</v>
      </c>
      <c r="BE695" s="200">
        <f>IF(N695="základní",J695,0)</f>
        <v>0</v>
      </c>
      <c r="BF695" s="200">
        <f>IF(N695="snížená",J695,0)</f>
        <v>0</v>
      </c>
      <c r="BG695" s="200">
        <f>IF(N695="zákl. přenesená",J695,0)</f>
        <v>0</v>
      </c>
      <c r="BH695" s="200">
        <f>IF(N695="sníž. přenesená",J695,0)</f>
        <v>0</v>
      </c>
      <c r="BI695" s="200">
        <f>IF(N695="nulová",J695,0)</f>
        <v>0</v>
      </c>
      <c r="BJ695" s="17" t="s">
        <v>162</v>
      </c>
      <c r="BK695" s="200">
        <f>ROUND(I695*H695,2)</f>
        <v>0</v>
      </c>
      <c r="BL695" s="17" t="s">
        <v>254</v>
      </c>
      <c r="BM695" s="199" t="s">
        <v>908</v>
      </c>
    </row>
    <row r="696" spans="1:65" s="13" customFormat="1">
      <c r="B696" s="201"/>
      <c r="C696" s="202"/>
      <c r="D696" s="203" t="s">
        <v>164</v>
      </c>
      <c r="E696" s="204" t="s">
        <v>1</v>
      </c>
      <c r="F696" s="205" t="s">
        <v>909</v>
      </c>
      <c r="G696" s="202"/>
      <c r="H696" s="204" t="s">
        <v>1</v>
      </c>
      <c r="I696" s="206"/>
      <c r="J696" s="202"/>
      <c r="K696" s="202"/>
      <c r="L696" s="207"/>
      <c r="M696" s="208"/>
      <c r="N696" s="209"/>
      <c r="O696" s="209"/>
      <c r="P696" s="209"/>
      <c r="Q696" s="209"/>
      <c r="R696" s="209"/>
      <c r="S696" s="209"/>
      <c r="T696" s="210"/>
      <c r="AT696" s="211" t="s">
        <v>164</v>
      </c>
      <c r="AU696" s="211" t="s">
        <v>162</v>
      </c>
      <c r="AV696" s="13" t="s">
        <v>87</v>
      </c>
      <c r="AW696" s="13" t="s">
        <v>34</v>
      </c>
      <c r="AX696" s="13" t="s">
        <v>79</v>
      </c>
      <c r="AY696" s="211" t="s">
        <v>153</v>
      </c>
    </row>
    <row r="697" spans="1:65" s="14" customFormat="1">
      <c r="B697" s="212"/>
      <c r="C697" s="213"/>
      <c r="D697" s="203" t="s">
        <v>164</v>
      </c>
      <c r="E697" s="214" t="s">
        <v>1</v>
      </c>
      <c r="F697" s="215" t="s">
        <v>910</v>
      </c>
      <c r="G697" s="213"/>
      <c r="H697" s="216">
        <v>120</v>
      </c>
      <c r="I697" s="217"/>
      <c r="J697" s="213"/>
      <c r="K697" s="213"/>
      <c r="L697" s="218"/>
      <c r="M697" s="219"/>
      <c r="N697" s="220"/>
      <c r="O697" s="220"/>
      <c r="P697" s="220"/>
      <c r="Q697" s="220"/>
      <c r="R697" s="220"/>
      <c r="S697" s="220"/>
      <c r="T697" s="221"/>
      <c r="AT697" s="222" t="s">
        <v>164</v>
      </c>
      <c r="AU697" s="222" t="s">
        <v>162</v>
      </c>
      <c r="AV697" s="14" t="s">
        <v>162</v>
      </c>
      <c r="AW697" s="14" t="s">
        <v>34</v>
      </c>
      <c r="AX697" s="14" t="s">
        <v>79</v>
      </c>
      <c r="AY697" s="222" t="s">
        <v>153</v>
      </c>
    </row>
    <row r="698" spans="1:65" s="15" customFormat="1">
      <c r="B698" s="223"/>
      <c r="C698" s="224"/>
      <c r="D698" s="203" t="s">
        <v>164</v>
      </c>
      <c r="E698" s="225" t="s">
        <v>1</v>
      </c>
      <c r="F698" s="226" t="s">
        <v>167</v>
      </c>
      <c r="G698" s="224"/>
      <c r="H698" s="227">
        <v>120</v>
      </c>
      <c r="I698" s="228"/>
      <c r="J698" s="224"/>
      <c r="K698" s="224"/>
      <c r="L698" s="229"/>
      <c r="M698" s="230"/>
      <c r="N698" s="231"/>
      <c r="O698" s="231"/>
      <c r="P698" s="231"/>
      <c r="Q698" s="231"/>
      <c r="R698" s="231"/>
      <c r="S698" s="231"/>
      <c r="T698" s="232"/>
      <c r="AT698" s="233" t="s">
        <v>164</v>
      </c>
      <c r="AU698" s="233" t="s">
        <v>162</v>
      </c>
      <c r="AV698" s="15" t="s">
        <v>161</v>
      </c>
      <c r="AW698" s="15" t="s">
        <v>34</v>
      </c>
      <c r="AX698" s="15" t="s">
        <v>87</v>
      </c>
      <c r="AY698" s="233" t="s">
        <v>153</v>
      </c>
    </row>
    <row r="699" spans="1:65" s="2" customFormat="1" ht="21.75" customHeight="1">
      <c r="A699" s="34"/>
      <c r="B699" s="35"/>
      <c r="C699" s="187" t="s">
        <v>911</v>
      </c>
      <c r="D699" s="187" t="s">
        <v>157</v>
      </c>
      <c r="E699" s="188" t="s">
        <v>912</v>
      </c>
      <c r="F699" s="189" t="s">
        <v>913</v>
      </c>
      <c r="G699" s="190" t="s">
        <v>427</v>
      </c>
      <c r="H699" s="191">
        <v>120</v>
      </c>
      <c r="I699" s="192"/>
      <c r="J699" s="193">
        <f>ROUND(I699*H699,2)</f>
        <v>0</v>
      </c>
      <c r="K699" s="194"/>
      <c r="L699" s="39"/>
      <c r="M699" s="195" t="s">
        <v>1</v>
      </c>
      <c r="N699" s="196" t="s">
        <v>45</v>
      </c>
      <c r="O699" s="71"/>
      <c r="P699" s="197">
        <f>O699*H699</f>
        <v>0</v>
      </c>
      <c r="Q699" s="197">
        <v>5.0000000000000002E-5</v>
      </c>
      <c r="R699" s="197">
        <f>Q699*H699</f>
        <v>6.0000000000000001E-3</v>
      </c>
      <c r="S699" s="197">
        <v>0</v>
      </c>
      <c r="T699" s="198">
        <f>S699*H699</f>
        <v>0</v>
      </c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R699" s="199" t="s">
        <v>254</v>
      </c>
      <c r="AT699" s="199" t="s">
        <v>157</v>
      </c>
      <c r="AU699" s="199" t="s">
        <v>162</v>
      </c>
      <c r="AY699" s="17" t="s">
        <v>153</v>
      </c>
      <c r="BE699" s="200">
        <f>IF(N699="základní",J699,0)</f>
        <v>0</v>
      </c>
      <c r="BF699" s="200">
        <f>IF(N699="snížená",J699,0)</f>
        <v>0</v>
      </c>
      <c r="BG699" s="200">
        <f>IF(N699="zákl. přenesená",J699,0)</f>
        <v>0</v>
      </c>
      <c r="BH699" s="200">
        <f>IF(N699="sníž. přenesená",J699,0)</f>
        <v>0</v>
      </c>
      <c r="BI699" s="200">
        <f>IF(N699="nulová",J699,0)</f>
        <v>0</v>
      </c>
      <c r="BJ699" s="17" t="s">
        <v>162</v>
      </c>
      <c r="BK699" s="200">
        <f>ROUND(I699*H699,2)</f>
        <v>0</v>
      </c>
      <c r="BL699" s="17" t="s">
        <v>254</v>
      </c>
      <c r="BM699" s="199" t="s">
        <v>914</v>
      </c>
    </row>
    <row r="700" spans="1:65" s="13" customFormat="1">
      <c r="B700" s="201"/>
      <c r="C700" s="202"/>
      <c r="D700" s="203" t="s">
        <v>164</v>
      </c>
      <c r="E700" s="204" t="s">
        <v>1</v>
      </c>
      <c r="F700" s="205" t="s">
        <v>909</v>
      </c>
      <c r="G700" s="202"/>
      <c r="H700" s="204" t="s">
        <v>1</v>
      </c>
      <c r="I700" s="206"/>
      <c r="J700" s="202"/>
      <c r="K700" s="202"/>
      <c r="L700" s="207"/>
      <c r="M700" s="208"/>
      <c r="N700" s="209"/>
      <c r="O700" s="209"/>
      <c r="P700" s="209"/>
      <c r="Q700" s="209"/>
      <c r="R700" s="209"/>
      <c r="S700" s="209"/>
      <c r="T700" s="210"/>
      <c r="AT700" s="211" t="s">
        <v>164</v>
      </c>
      <c r="AU700" s="211" t="s">
        <v>162</v>
      </c>
      <c r="AV700" s="13" t="s">
        <v>87</v>
      </c>
      <c r="AW700" s="13" t="s">
        <v>34</v>
      </c>
      <c r="AX700" s="13" t="s">
        <v>79</v>
      </c>
      <c r="AY700" s="211" t="s">
        <v>153</v>
      </c>
    </row>
    <row r="701" spans="1:65" s="14" customFormat="1">
      <c r="B701" s="212"/>
      <c r="C701" s="213"/>
      <c r="D701" s="203" t="s">
        <v>164</v>
      </c>
      <c r="E701" s="214" t="s">
        <v>1</v>
      </c>
      <c r="F701" s="215" t="s">
        <v>910</v>
      </c>
      <c r="G701" s="213"/>
      <c r="H701" s="216">
        <v>120</v>
      </c>
      <c r="I701" s="217"/>
      <c r="J701" s="213"/>
      <c r="K701" s="213"/>
      <c r="L701" s="218"/>
      <c r="M701" s="219"/>
      <c r="N701" s="220"/>
      <c r="O701" s="220"/>
      <c r="P701" s="220"/>
      <c r="Q701" s="220"/>
      <c r="R701" s="220"/>
      <c r="S701" s="220"/>
      <c r="T701" s="221"/>
      <c r="AT701" s="222" t="s">
        <v>164</v>
      </c>
      <c r="AU701" s="222" t="s">
        <v>162</v>
      </c>
      <c r="AV701" s="14" t="s">
        <v>162</v>
      </c>
      <c r="AW701" s="14" t="s">
        <v>34</v>
      </c>
      <c r="AX701" s="14" t="s">
        <v>79</v>
      </c>
      <c r="AY701" s="222" t="s">
        <v>153</v>
      </c>
    </row>
    <row r="702" spans="1:65" s="15" customFormat="1">
      <c r="B702" s="223"/>
      <c r="C702" s="224"/>
      <c r="D702" s="203" t="s">
        <v>164</v>
      </c>
      <c r="E702" s="225" t="s">
        <v>1</v>
      </c>
      <c r="F702" s="226" t="s">
        <v>167</v>
      </c>
      <c r="G702" s="224"/>
      <c r="H702" s="227">
        <v>120</v>
      </c>
      <c r="I702" s="228"/>
      <c r="J702" s="224"/>
      <c r="K702" s="224"/>
      <c r="L702" s="229"/>
      <c r="M702" s="230"/>
      <c r="N702" s="231"/>
      <c r="O702" s="231"/>
      <c r="P702" s="231"/>
      <c r="Q702" s="231"/>
      <c r="R702" s="231"/>
      <c r="S702" s="231"/>
      <c r="T702" s="232"/>
      <c r="AT702" s="233" t="s">
        <v>164</v>
      </c>
      <c r="AU702" s="233" t="s">
        <v>162</v>
      </c>
      <c r="AV702" s="15" t="s">
        <v>161</v>
      </c>
      <c r="AW702" s="15" t="s">
        <v>34</v>
      </c>
      <c r="AX702" s="15" t="s">
        <v>87</v>
      </c>
      <c r="AY702" s="233" t="s">
        <v>153</v>
      </c>
    </row>
    <row r="703" spans="1:65" s="2" customFormat="1" ht="21.75" customHeight="1">
      <c r="A703" s="34"/>
      <c r="B703" s="35"/>
      <c r="C703" s="234" t="s">
        <v>915</v>
      </c>
      <c r="D703" s="234" t="s">
        <v>180</v>
      </c>
      <c r="E703" s="235" t="s">
        <v>916</v>
      </c>
      <c r="F703" s="236" t="s">
        <v>917</v>
      </c>
      <c r="G703" s="237" t="s">
        <v>176</v>
      </c>
      <c r="H703" s="238">
        <v>0.11</v>
      </c>
      <c r="I703" s="239"/>
      <c r="J703" s="240">
        <f>ROUND(I703*H703,2)</f>
        <v>0</v>
      </c>
      <c r="K703" s="241"/>
      <c r="L703" s="242"/>
      <c r="M703" s="243" t="s">
        <v>1</v>
      </c>
      <c r="N703" s="244" t="s">
        <v>45</v>
      </c>
      <c r="O703" s="71"/>
      <c r="P703" s="197">
        <f>O703*H703</f>
        <v>0</v>
      </c>
      <c r="Q703" s="197">
        <v>1</v>
      </c>
      <c r="R703" s="197">
        <f>Q703*H703</f>
        <v>0.11</v>
      </c>
      <c r="S703" s="197">
        <v>0</v>
      </c>
      <c r="T703" s="198">
        <f>S703*H703</f>
        <v>0</v>
      </c>
      <c r="U703" s="34"/>
      <c r="V703" s="34"/>
      <c r="W703" s="34"/>
      <c r="X703" s="34"/>
      <c r="Y703" s="34"/>
      <c r="Z703" s="34"/>
      <c r="AA703" s="34"/>
      <c r="AB703" s="34"/>
      <c r="AC703" s="34"/>
      <c r="AD703" s="34"/>
      <c r="AE703" s="34"/>
      <c r="AR703" s="199" t="s">
        <v>344</v>
      </c>
      <c r="AT703" s="199" t="s">
        <v>180</v>
      </c>
      <c r="AU703" s="199" t="s">
        <v>162</v>
      </c>
      <c r="AY703" s="17" t="s">
        <v>153</v>
      </c>
      <c r="BE703" s="200">
        <f>IF(N703="základní",J703,0)</f>
        <v>0</v>
      </c>
      <c r="BF703" s="200">
        <f>IF(N703="snížená",J703,0)</f>
        <v>0</v>
      </c>
      <c r="BG703" s="200">
        <f>IF(N703="zákl. přenesená",J703,0)</f>
        <v>0</v>
      </c>
      <c r="BH703" s="200">
        <f>IF(N703="sníž. přenesená",J703,0)</f>
        <v>0</v>
      </c>
      <c r="BI703" s="200">
        <f>IF(N703="nulová",J703,0)</f>
        <v>0</v>
      </c>
      <c r="BJ703" s="17" t="s">
        <v>162</v>
      </c>
      <c r="BK703" s="200">
        <f>ROUND(I703*H703,2)</f>
        <v>0</v>
      </c>
      <c r="BL703" s="17" t="s">
        <v>254</v>
      </c>
      <c r="BM703" s="199" t="s">
        <v>918</v>
      </c>
    </row>
    <row r="704" spans="1:65" s="13" customFormat="1">
      <c r="B704" s="201"/>
      <c r="C704" s="202"/>
      <c r="D704" s="203" t="s">
        <v>164</v>
      </c>
      <c r="E704" s="204" t="s">
        <v>1</v>
      </c>
      <c r="F704" s="205" t="s">
        <v>909</v>
      </c>
      <c r="G704" s="202"/>
      <c r="H704" s="204" t="s">
        <v>1</v>
      </c>
      <c r="I704" s="206"/>
      <c r="J704" s="202"/>
      <c r="K704" s="202"/>
      <c r="L704" s="207"/>
      <c r="M704" s="208"/>
      <c r="N704" s="209"/>
      <c r="O704" s="209"/>
      <c r="P704" s="209"/>
      <c r="Q704" s="209"/>
      <c r="R704" s="209"/>
      <c r="S704" s="209"/>
      <c r="T704" s="210"/>
      <c r="AT704" s="211" t="s">
        <v>164</v>
      </c>
      <c r="AU704" s="211" t="s">
        <v>162</v>
      </c>
      <c r="AV704" s="13" t="s">
        <v>87</v>
      </c>
      <c r="AW704" s="13" t="s">
        <v>34</v>
      </c>
      <c r="AX704" s="13" t="s">
        <v>79</v>
      </c>
      <c r="AY704" s="211" t="s">
        <v>153</v>
      </c>
    </row>
    <row r="705" spans="1:65" s="14" customFormat="1">
      <c r="B705" s="212"/>
      <c r="C705" s="213"/>
      <c r="D705" s="203" t="s">
        <v>164</v>
      </c>
      <c r="E705" s="214" t="s">
        <v>1</v>
      </c>
      <c r="F705" s="215" t="s">
        <v>919</v>
      </c>
      <c r="G705" s="213"/>
      <c r="H705" s="216">
        <v>0.11</v>
      </c>
      <c r="I705" s="217"/>
      <c r="J705" s="213"/>
      <c r="K705" s="213"/>
      <c r="L705" s="218"/>
      <c r="M705" s="219"/>
      <c r="N705" s="220"/>
      <c r="O705" s="220"/>
      <c r="P705" s="220"/>
      <c r="Q705" s="220"/>
      <c r="R705" s="220"/>
      <c r="S705" s="220"/>
      <c r="T705" s="221"/>
      <c r="AT705" s="222" t="s">
        <v>164</v>
      </c>
      <c r="AU705" s="222" t="s">
        <v>162</v>
      </c>
      <c r="AV705" s="14" t="s">
        <v>162</v>
      </c>
      <c r="AW705" s="14" t="s">
        <v>34</v>
      </c>
      <c r="AX705" s="14" t="s">
        <v>79</v>
      </c>
      <c r="AY705" s="222" t="s">
        <v>153</v>
      </c>
    </row>
    <row r="706" spans="1:65" s="15" customFormat="1">
      <c r="B706" s="223"/>
      <c r="C706" s="224"/>
      <c r="D706" s="203" t="s">
        <v>164</v>
      </c>
      <c r="E706" s="225" t="s">
        <v>1</v>
      </c>
      <c r="F706" s="226" t="s">
        <v>167</v>
      </c>
      <c r="G706" s="224"/>
      <c r="H706" s="227">
        <v>0.11</v>
      </c>
      <c r="I706" s="228"/>
      <c r="J706" s="224"/>
      <c r="K706" s="224"/>
      <c r="L706" s="229"/>
      <c r="M706" s="230"/>
      <c r="N706" s="231"/>
      <c r="O706" s="231"/>
      <c r="P706" s="231"/>
      <c r="Q706" s="231"/>
      <c r="R706" s="231"/>
      <c r="S706" s="231"/>
      <c r="T706" s="232"/>
      <c r="AT706" s="233" t="s">
        <v>164</v>
      </c>
      <c r="AU706" s="233" t="s">
        <v>162</v>
      </c>
      <c r="AV706" s="15" t="s">
        <v>161</v>
      </c>
      <c r="AW706" s="15" t="s">
        <v>34</v>
      </c>
      <c r="AX706" s="15" t="s">
        <v>87</v>
      </c>
      <c r="AY706" s="233" t="s">
        <v>153</v>
      </c>
    </row>
    <row r="707" spans="1:65" s="2" customFormat="1" ht="21.75" customHeight="1">
      <c r="A707" s="34"/>
      <c r="B707" s="35"/>
      <c r="C707" s="187" t="s">
        <v>920</v>
      </c>
      <c r="D707" s="187" t="s">
        <v>157</v>
      </c>
      <c r="E707" s="188" t="s">
        <v>921</v>
      </c>
      <c r="F707" s="189" t="s">
        <v>922</v>
      </c>
      <c r="G707" s="190" t="s">
        <v>427</v>
      </c>
      <c r="H707" s="191">
        <v>120</v>
      </c>
      <c r="I707" s="192"/>
      <c r="J707" s="193">
        <f>ROUND(I707*H707,2)</f>
        <v>0</v>
      </c>
      <c r="K707" s="194"/>
      <c r="L707" s="39"/>
      <c r="M707" s="195" t="s">
        <v>1</v>
      </c>
      <c r="N707" s="196" t="s">
        <v>45</v>
      </c>
      <c r="O707" s="71"/>
      <c r="P707" s="197">
        <f>O707*H707</f>
        <v>0</v>
      </c>
      <c r="Q707" s="197">
        <v>5.0000000000000002E-5</v>
      </c>
      <c r="R707" s="197">
        <f>Q707*H707</f>
        <v>6.0000000000000001E-3</v>
      </c>
      <c r="S707" s="197">
        <v>0</v>
      </c>
      <c r="T707" s="198">
        <f>S707*H707</f>
        <v>0</v>
      </c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R707" s="199" t="s">
        <v>254</v>
      </c>
      <c r="AT707" s="199" t="s">
        <v>157</v>
      </c>
      <c r="AU707" s="199" t="s">
        <v>162</v>
      </c>
      <c r="AY707" s="17" t="s">
        <v>153</v>
      </c>
      <c r="BE707" s="200">
        <f>IF(N707="základní",J707,0)</f>
        <v>0</v>
      </c>
      <c r="BF707" s="200">
        <f>IF(N707="snížená",J707,0)</f>
        <v>0</v>
      </c>
      <c r="BG707" s="200">
        <f>IF(N707="zákl. přenesená",J707,0)</f>
        <v>0</v>
      </c>
      <c r="BH707" s="200">
        <f>IF(N707="sníž. přenesená",J707,0)</f>
        <v>0</v>
      </c>
      <c r="BI707" s="200">
        <f>IF(N707="nulová",J707,0)</f>
        <v>0</v>
      </c>
      <c r="BJ707" s="17" t="s">
        <v>162</v>
      </c>
      <c r="BK707" s="200">
        <f>ROUND(I707*H707,2)</f>
        <v>0</v>
      </c>
      <c r="BL707" s="17" t="s">
        <v>254</v>
      </c>
      <c r="BM707" s="199" t="s">
        <v>923</v>
      </c>
    </row>
    <row r="708" spans="1:65" s="2" customFormat="1" ht="21.75" customHeight="1">
      <c r="A708" s="34"/>
      <c r="B708" s="35"/>
      <c r="C708" s="234" t="s">
        <v>924</v>
      </c>
      <c r="D708" s="234" t="s">
        <v>180</v>
      </c>
      <c r="E708" s="235" t="s">
        <v>925</v>
      </c>
      <c r="F708" s="236" t="s">
        <v>926</v>
      </c>
      <c r="G708" s="237" t="s">
        <v>176</v>
      </c>
      <c r="H708" s="238">
        <v>0.126</v>
      </c>
      <c r="I708" s="239"/>
      <c r="J708" s="240">
        <f>ROUND(I708*H708,2)</f>
        <v>0</v>
      </c>
      <c r="K708" s="241"/>
      <c r="L708" s="242"/>
      <c r="M708" s="243" t="s">
        <v>1</v>
      </c>
      <c r="N708" s="244" t="s">
        <v>45</v>
      </c>
      <c r="O708" s="71"/>
      <c r="P708" s="197">
        <f>O708*H708</f>
        <v>0</v>
      </c>
      <c r="Q708" s="197">
        <v>1</v>
      </c>
      <c r="R708" s="197">
        <f>Q708*H708</f>
        <v>0.126</v>
      </c>
      <c r="S708" s="197">
        <v>0</v>
      </c>
      <c r="T708" s="198">
        <f>S708*H708</f>
        <v>0</v>
      </c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R708" s="199" t="s">
        <v>344</v>
      </c>
      <c r="AT708" s="199" t="s">
        <v>180</v>
      </c>
      <c r="AU708" s="199" t="s">
        <v>162</v>
      </c>
      <c r="AY708" s="17" t="s">
        <v>153</v>
      </c>
      <c r="BE708" s="200">
        <f>IF(N708="základní",J708,0)</f>
        <v>0</v>
      </c>
      <c r="BF708" s="200">
        <f>IF(N708="snížená",J708,0)</f>
        <v>0</v>
      </c>
      <c r="BG708" s="200">
        <f>IF(N708="zákl. přenesená",J708,0)</f>
        <v>0</v>
      </c>
      <c r="BH708" s="200">
        <f>IF(N708="sníž. přenesená",J708,0)</f>
        <v>0</v>
      </c>
      <c r="BI708" s="200">
        <f>IF(N708="nulová",J708,0)</f>
        <v>0</v>
      </c>
      <c r="BJ708" s="17" t="s">
        <v>162</v>
      </c>
      <c r="BK708" s="200">
        <f>ROUND(I708*H708,2)</f>
        <v>0</v>
      </c>
      <c r="BL708" s="17" t="s">
        <v>254</v>
      </c>
      <c r="BM708" s="199" t="s">
        <v>927</v>
      </c>
    </row>
    <row r="709" spans="1:65" s="14" customFormat="1">
      <c r="B709" s="212"/>
      <c r="C709" s="213"/>
      <c r="D709" s="203" t="s">
        <v>164</v>
      </c>
      <c r="E709" s="214" t="s">
        <v>1</v>
      </c>
      <c r="F709" s="215" t="s">
        <v>928</v>
      </c>
      <c r="G709" s="213"/>
      <c r="H709" s="216">
        <v>0.126</v>
      </c>
      <c r="I709" s="217"/>
      <c r="J709" s="213"/>
      <c r="K709" s="213"/>
      <c r="L709" s="218"/>
      <c r="M709" s="219"/>
      <c r="N709" s="220"/>
      <c r="O709" s="220"/>
      <c r="P709" s="220"/>
      <c r="Q709" s="220"/>
      <c r="R709" s="220"/>
      <c r="S709" s="220"/>
      <c r="T709" s="221"/>
      <c r="AT709" s="222" t="s">
        <v>164</v>
      </c>
      <c r="AU709" s="222" t="s">
        <v>162</v>
      </c>
      <c r="AV709" s="14" t="s">
        <v>162</v>
      </c>
      <c r="AW709" s="14" t="s">
        <v>34</v>
      </c>
      <c r="AX709" s="14" t="s">
        <v>87</v>
      </c>
      <c r="AY709" s="222" t="s">
        <v>153</v>
      </c>
    </row>
    <row r="710" spans="1:65" s="2" customFormat="1" ht="21.75" customHeight="1">
      <c r="A710" s="34"/>
      <c r="B710" s="35"/>
      <c r="C710" s="187" t="s">
        <v>929</v>
      </c>
      <c r="D710" s="187" t="s">
        <v>157</v>
      </c>
      <c r="E710" s="188" t="s">
        <v>930</v>
      </c>
      <c r="F710" s="189" t="s">
        <v>931</v>
      </c>
      <c r="G710" s="190" t="s">
        <v>427</v>
      </c>
      <c r="H710" s="191">
        <v>50</v>
      </c>
      <c r="I710" s="192"/>
      <c r="J710" s="193">
        <f>ROUND(I710*H710,2)</f>
        <v>0</v>
      </c>
      <c r="K710" s="194"/>
      <c r="L710" s="39"/>
      <c r="M710" s="195" t="s">
        <v>1</v>
      </c>
      <c r="N710" s="196" t="s">
        <v>45</v>
      </c>
      <c r="O710" s="71"/>
      <c r="P710" s="197">
        <f>O710*H710</f>
        <v>0</v>
      </c>
      <c r="Q710" s="197">
        <v>0</v>
      </c>
      <c r="R710" s="197">
        <f>Q710*H710</f>
        <v>0</v>
      </c>
      <c r="S710" s="197">
        <v>1E-3</v>
      </c>
      <c r="T710" s="198">
        <f>S710*H710</f>
        <v>0.05</v>
      </c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R710" s="199" t="s">
        <v>254</v>
      </c>
      <c r="AT710" s="199" t="s">
        <v>157</v>
      </c>
      <c r="AU710" s="199" t="s">
        <v>162</v>
      </c>
      <c r="AY710" s="17" t="s">
        <v>153</v>
      </c>
      <c r="BE710" s="200">
        <f>IF(N710="základní",J710,0)</f>
        <v>0</v>
      </c>
      <c r="BF710" s="200">
        <f>IF(N710="snížená",J710,0)</f>
        <v>0</v>
      </c>
      <c r="BG710" s="200">
        <f>IF(N710="zákl. přenesená",J710,0)</f>
        <v>0</v>
      </c>
      <c r="BH710" s="200">
        <f>IF(N710="sníž. přenesená",J710,0)</f>
        <v>0</v>
      </c>
      <c r="BI710" s="200">
        <f>IF(N710="nulová",J710,0)</f>
        <v>0</v>
      </c>
      <c r="BJ710" s="17" t="s">
        <v>162</v>
      </c>
      <c r="BK710" s="200">
        <f>ROUND(I710*H710,2)</f>
        <v>0</v>
      </c>
      <c r="BL710" s="17" t="s">
        <v>254</v>
      </c>
      <c r="BM710" s="199" t="s">
        <v>932</v>
      </c>
    </row>
    <row r="711" spans="1:65" s="13" customFormat="1">
      <c r="B711" s="201"/>
      <c r="C711" s="202"/>
      <c r="D711" s="203" t="s">
        <v>164</v>
      </c>
      <c r="E711" s="204" t="s">
        <v>1</v>
      </c>
      <c r="F711" s="205" t="s">
        <v>933</v>
      </c>
      <c r="G711" s="202"/>
      <c r="H711" s="204" t="s">
        <v>1</v>
      </c>
      <c r="I711" s="206"/>
      <c r="J711" s="202"/>
      <c r="K711" s="202"/>
      <c r="L711" s="207"/>
      <c r="M711" s="208"/>
      <c r="N711" s="209"/>
      <c r="O711" s="209"/>
      <c r="P711" s="209"/>
      <c r="Q711" s="209"/>
      <c r="R711" s="209"/>
      <c r="S711" s="209"/>
      <c r="T711" s="210"/>
      <c r="AT711" s="211" t="s">
        <v>164</v>
      </c>
      <c r="AU711" s="211" t="s">
        <v>162</v>
      </c>
      <c r="AV711" s="13" t="s">
        <v>87</v>
      </c>
      <c r="AW711" s="13" t="s">
        <v>34</v>
      </c>
      <c r="AX711" s="13" t="s">
        <v>79</v>
      </c>
      <c r="AY711" s="211" t="s">
        <v>153</v>
      </c>
    </row>
    <row r="712" spans="1:65" s="14" customFormat="1">
      <c r="B712" s="212"/>
      <c r="C712" s="213"/>
      <c r="D712" s="203" t="s">
        <v>164</v>
      </c>
      <c r="E712" s="214" t="s">
        <v>1</v>
      </c>
      <c r="F712" s="215" t="s">
        <v>458</v>
      </c>
      <c r="G712" s="213"/>
      <c r="H712" s="216">
        <v>50</v>
      </c>
      <c r="I712" s="217"/>
      <c r="J712" s="213"/>
      <c r="K712" s="213"/>
      <c r="L712" s="218"/>
      <c r="M712" s="219"/>
      <c r="N712" s="220"/>
      <c r="O712" s="220"/>
      <c r="P712" s="220"/>
      <c r="Q712" s="220"/>
      <c r="R712" s="220"/>
      <c r="S712" s="220"/>
      <c r="T712" s="221"/>
      <c r="AT712" s="222" t="s">
        <v>164</v>
      </c>
      <c r="AU712" s="222" t="s">
        <v>162</v>
      </c>
      <c r="AV712" s="14" t="s">
        <v>162</v>
      </c>
      <c r="AW712" s="14" t="s">
        <v>34</v>
      </c>
      <c r="AX712" s="14" t="s">
        <v>79</v>
      </c>
      <c r="AY712" s="222" t="s">
        <v>153</v>
      </c>
    </row>
    <row r="713" spans="1:65" s="15" customFormat="1">
      <c r="B713" s="223"/>
      <c r="C713" s="224"/>
      <c r="D713" s="203" t="s">
        <v>164</v>
      </c>
      <c r="E713" s="225" t="s">
        <v>1</v>
      </c>
      <c r="F713" s="226" t="s">
        <v>167</v>
      </c>
      <c r="G713" s="224"/>
      <c r="H713" s="227">
        <v>50</v>
      </c>
      <c r="I713" s="228"/>
      <c r="J713" s="224"/>
      <c r="K713" s="224"/>
      <c r="L713" s="229"/>
      <c r="M713" s="230"/>
      <c r="N713" s="231"/>
      <c r="O713" s="231"/>
      <c r="P713" s="231"/>
      <c r="Q713" s="231"/>
      <c r="R713" s="231"/>
      <c r="S713" s="231"/>
      <c r="T713" s="232"/>
      <c r="AT713" s="233" t="s">
        <v>164</v>
      </c>
      <c r="AU713" s="233" t="s">
        <v>162</v>
      </c>
      <c r="AV713" s="15" t="s">
        <v>161</v>
      </c>
      <c r="AW713" s="15" t="s">
        <v>34</v>
      </c>
      <c r="AX713" s="15" t="s">
        <v>87</v>
      </c>
      <c r="AY713" s="233" t="s">
        <v>153</v>
      </c>
    </row>
    <row r="714" spans="1:65" s="2" customFormat="1" ht="21.75" customHeight="1">
      <c r="A714" s="34"/>
      <c r="B714" s="35"/>
      <c r="C714" s="187" t="s">
        <v>934</v>
      </c>
      <c r="D714" s="187" t="s">
        <v>157</v>
      </c>
      <c r="E714" s="188" t="s">
        <v>935</v>
      </c>
      <c r="F714" s="189" t="s">
        <v>936</v>
      </c>
      <c r="G714" s="190" t="s">
        <v>176</v>
      </c>
      <c r="H714" s="191">
        <v>0.27700000000000002</v>
      </c>
      <c r="I714" s="192"/>
      <c r="J714" s="193">
        <f>ROUND(I714*H714,2)</f>
        <v>0</v>
      </c>
      <c r="K714" s="194"/>
      <c r="L714" s="39"/>
      <c r="M714" s="195" t="s">
        <v>1</v>
      </c>
      <c r="N714" s="196" t="s">
        <v>45</v>
      </c>
      <c r="O714" s="71"/>
      <c r="P714" s="197">
        <f>O714*H714</f>
        <v>0</v>
      </c>
      <c r="Q714" s="197">
        <v>0</v>
      </c>
      <c r="R714" s="197">
        <f>Q714*H714</f>
        <v>0</v>
      </c>
      <c r="S714" s="197">
        <v>0</v>
      </c>
      <c r="T714" s="198">
        <f>S714*H714</f>
        <v>0</v>
      </c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R714" s="199" t="s">
        <v>254</v>
      </c>
      <c r="AT714" s="199" t="s">
        <v>157</v>
      </c>
      <c r="AU714" s="199" t="s">
        <v>162</v>
      </c>
      <c r="AY714" s="17" t="s">
        <v>153</v>
      </c>
      <c r="BE714" s="200">
        <f>IF(N714="základní",J714,0)</f>
        <v>0</v>
      </c>
      <c r="BF714" s="200">
        <f>IF(N714="snížená",J714,0)</f>
        <v>0</v>
      </c>
      <c r="BG714" s="200">
        <f>IF(N714="zákl. přenesená",J714,0)</f>
        <v>0</v>
      </c>
      <c r="BH714" s="200">
        <f>IF(N714="sníž. přenesená",J714,0)</f>
        <v>0</v>
      </c>
      <c r="BI714" s="200">
        <f>IF(N714="nulová",J714,0)</f>
        <v>0</v>
      </c>
      <c r="BJ714" s="17" t="s">
        <v>162</v>
      </c>
      <c r="BK714" s="200">
        <f>ROUND(I714*H714,2)</f>
        <v>0</v>
      </c>
      <c r="BL714" s="17" t="s">
        <v>254</v>
      </c>
      <c r="BM714" s="199" t="s">
        <v>937</v>
      </c>
    </row>
    <row r="715" spans="1:65" s="12" customFormat="1" ht="22.8" customHeight="1">
      <c r="B715" s="171"/>
      <c r="C715" s="172"/>
      <c r="D715" s="173" t="s">
        <v>78</v>
      </c>
      <c r="E715" s="185" t="s">
        <v>938</v>
      </c>
      <c r="F715" s="185" t="s">
        <v>939</v>
      </c>
      <c r="G715" s="172"/>
      <c r="H715" s="172"/>
      <c r="I715" s="175"/>
      <c r="J715" s="186">
        <f>BK715</f>
        <v>0</v>
      </c>
      <c r="K715" s="172"/>
      <c r="L715" s="177"/>
      <c r="M715" s="178"/>
      <c r="N715" s="179"/>
      <c r="O715" s="179"/>
      <c r="P715" s="180">
        <f>SUM(P716:P756)</f>
        <v>0</v>
      </c>
      <c r="Q715" s="179"/>
      <c r="R715" s="180">
        <f>SUM(R716:R756)</f>
        <v>0.96767400000000003</v>
      </c>
      <c r="S715" s="179"/>
      <c r="T715" s="181">
        <f>SUM(T716:T756)</f>
        <v>0</v>
      </c>
      <c r="AR715" s="182" t="s">
        <v>162</v>
      </c>
      <c r="AT715" s="183" t="s">
        <v>78</v>
      </c>
      <c r="AU715" s="183" t="s">
        <v>87</v>
      </c>
      <c r="AY715" s="182" t="s">
        <v>153</v>
      </c>
      <c r="BK715" s="184">
        <f>SUM(BK716:BK756)</f>
        <v>0</v>
      </c>
    </row>
    <row r="716" spans="1:65" s="2" customFormat="1" ht="16.5" customHeight="1">
      <c r="A716" s="34"/>
      <c r="B716" s="35"/>
      <c r="C716" s="187" t="s">
        <v>940</v>
      </c>
      <c r="D716" s="187" t="s">
        <v>157</v>
      </c>
      <c r="E716" s="188" t="s">
        <v>941</v>
      </c>
      <c r="F716" s="189" t="s">
        <v>942</v>
      </c>
      <c r="G716" s="190" t="s">
        <v>160</v>
      </c>
      <c r="H716" s="191">
        <v>25.2</v>
      </c>
      <c r="I716" s="192"/>
      <c r="J716" s="193">
        <f>ROUND(I716*H716,2)</f>
        <v>0</v>
      </c>
      <c r="K716" s="194"/>
      <c r="L716" s="39"/>
      <c r="M716" s="195" t="s">
        <v>1</v>
      </c>
      <c r="N716" s="196" t="s">
        <v>45</v>
      </c>
      <c r="O716" s="71"/>
      <c r="P716" s="197">
        <f>O716*H716</f>
        <v>0</v>
      </c>
      <c r="Q716" s="197">
        <v>2.9999999999999997E-4</v>
      </c>
      <c r="R716" s="197">
        <f>Q716*H716</f>
        <v>7.559999999999999E-3</v>
      </c>
      <c r="S716" s="197">
        <v>0</v>
      </c>
      <c r="T716" s="198">
        <f>S716*H716</f>
        <v>0</v>
      </c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R716" s="199" t="s">
        <v>254</v>
      </c>
      <c r="AT716" s="199" t="s">
        <v>157</v>
      </c>
      <c r="AU716" s="199" t="s">
        <v>162</v>
      </c>
      <c r="AY716" s="17" t="s">
        <v>153</v>
      </c>
      <c r="BE716" s="200">
        <f>IF(N716="základní",J716,0)</f>
        <v>0</v>
      </c>
      <c r="BF716" s="200">
        <f>IF(N716="snížená",J716,0)</f>
        <v>0</v>
      </c>
      <c r="BG716" s="200">
        <f>IF(N716="zákl. přenesená",J716,0)</f>
        <v>0</v>
      </c>
      <c r="BH716" s="200">
        <f>IF(N716="sníž. přenesená",J716,0)</f>
        <v>0</v>
      </c>
      <c r="BI716" s="200">
        <f>IF(N716="nulová",J716,0)</f>
        <v>0</v>
      </c>
      <c r="BJ716" s="17" t="s">
        <v>162</v>
      </c>
      <c r="BK716" s="200">
        <f>ROUND(I716*H716,2)</f>
        <v>0</v>
      </c>
      <c r="BL716" s="17" t="s">
        <v>254</v>
      </c>
      <c r="BM716" s="199" t="s">
        <v>943</v>
      </c>
    </row>
    <row r="717" spans="1:65" s="13" customFormat="1" ht="20.399999999999999">
      <c r="B717" s="201"/>
      <c r="C717" s="202"/>
      <c r="D717" s="203" t="s">
        <v>164</v>
      </c>
      <c r="E717" s="204" t="s">
        <v>1</v>
      </c>
      <c r="F717" s="205" t="s">
        <v>944</v>
      </c>
      <c r="G717" s="202"/>
      <c r="H717" s="204" t="s">
        <v>1</v>
      </c>
      <c r="I717" s="206"/>
      <c r="J717" s="202"/>
      <c r="K717" s="202"/>
      <c r="L717" s="207"/>
      <c r="M717" s="208"/>
      <c r="N717" s="209"/>
      <c r="O717" s="209"/>
      <c r="P717" s="209"/>
      <c r="Q717" s="209"/>
      <c r="R717" s="209"/>
      <c r="S717" s="209"/>
      <c r="T717" s="210"/>
      <c r="AT717" s="211" t="s">
        <v>164</v>
      </c>
      <c r="AU717" s="211" t="s">
        <v>162</v>
      </c>
      <c r="AV717" s="13" t="s">
        <v>87</v>
      </c>
      <c r="AW717" s="13" t="s">
        <v>34</v>
      </c>
      <c r="AX717" s="13" t="s">
        <v>79</v>
      </c>
      <c r="AY717" s="211" t="s">
        <v>153</v>
      </c>
    </row>
    <row r="718" spans="1:65" s="13" customFormat="1">
      <c r="B718" s="201"/>
      <c r="C718" s="202"/>
      <c r="D718" s="203" t="s">
        <v>164</v>
      </c>
      <c r="E718" s="204" t="s">
        <v>1</v>
      </c>
      <c r="F718" s="205" t="s">
        <v>408</v>
      </c>
      <c r="G718" s="202"/>
      <c r="H718" s="204" t="s">
        <v>1</v>
      </c>
      <c r="I718" s="206"/>
      <c r="J718" s="202"/>
      <c r="K718" s="202"/>
      <c r="L718" s="207"/>
      <c r="M718" s="208"/>
      <c r="N718" s="209"/>
      <c r="O718" s="209"/>
      <c r="P718" s="209"/>
      <c r="Q718" s="209"/>
      <c r="R718" s="209"/>
      <c r="S718" s="209"/>
      <c r="T718" s="210"/>
      <c r="AT718" s="211" t="s">
        <v>164</v>
      </c>
      <c r="AU718" s="211" t="s">
        <v>162</v>
      </c>
      <c r="AV718" s="13" t="s">
        <v>87</v>
      </c>
      <c r="AW718" s="13" t="s">
        <v>34</v>
      </c>
      <c r="AX718" s="13" t="s">
        <v>79</v>
      </c>
      <c r="AY718" s="211" t="s">
        <v>153</v>
      </c>
    </row>
    <row r="719" spans="1:65" s="14" customFormat="1">
      <c r="B719" s="212"/>
      <c r="C719" s="213"/>
      <c r="D719" s="203" t="s">
        <v>164</v>
      </c>
      <c r="E719" s="214" t="s">
        <v>1</v>
      </c>
      <c r="F719" s="215" t="s">
        <v>409</v>
      </c>
      <c r="G719" s="213"/>
      <c r="H719" s="216">
        <v>7.1</v>
      </c>
      <c r="I719" s="217"/>
      <c r="J719" s="213"/>
      <c r="K719" s="213"/>
      <c r="L719" s="218"/>
      <c r="M719" s="219"/>
      <c r="N719" s="220"/>
      <c r="O719" s="220"/>
      <c r="P719" s="220"/>
      <c r="Q719" s="220"/>
      <c r="R719" s="220"/>
      <c r="S719" s="220"/>
      <c r="T719" s="221"/>
      <c r="AT719" s="222" t="s">
        <v>164</v>
      </c>
      <c r="AU719" s="222" t="s">
        <v>162</v>
      </c>
      <c r="AV719" s="14" t="s">
        <v>162</v>
      </c>
      <c r="AW719" s="14" t="s">
        <v>34</v>
      </c>
      <c r="AX719" s="14" t="s">
        <v>79</v>
      </c>
      <c r="AY719" s="222" t="s">
        <v>153</v>
      </c>
    </row>
    <row r="720" spans="1:65" s="13" customFormat="1">
      <c r="B720" s="201"/>
      <c r="C720" s="202"/>
      <c r="D720" s="203" t="s">
        <v>164</v>
      </c>
      <c r="E720" s="204" t="s">
        <v>1</v>
      </c>
      <c r="F720" s="205" t="s">
        <v>410</v>
      </c>
      <c r="G720" s="202"/>
      <c r="H720" s="204" t="s">
        <v>1</v>
      </c>
      <c r="I720" s="206"/>
      <c r="J720" s="202"/>
      <c r="K720" s="202"/>
      <c r="L720" s="207"/>
      <c r="M720" s="208"/>
      <c r="N720" s="209"/>
      <c r="O720" s="209"/>
      <c r="P720" s="209"/>
      <c r="Q720" s="209"/>
      <c r="R720" s="209"/>
      <c r="S720" s="209"/>
      <c r="T720" s="210"/>
      <c r="AT720" s="211" t="s">
        <v>164</v>
      </c>
      <c r="AU720" s="211" t="s">
        <v>162</v>
      </c>
      <c r="AV720" s="13" t="s">
        <v>87</v>
      </c>
      <c r="AW720" s="13" t="s">
        <v>34</v>
      </c>
      <c r="AX720" s="13" t="s">
        <v>79</v>
      </c>
      <c r="AY720" s="211" t="s">
        <v>153</v>
      </c>
    </row>
    <row r="721" spans="1:65" s="14" customFormat="1">
      <c r="B721" s="212"/>
      <c r="C721" s="213"/>
      <c r="D721" s="203" t="s">
        <v>164</v>
      </c>
      <c r="E721" s="214" t="s">
        <v>1</v>
      </c>
      <c r="F721" s="215" t="s">
        <v>411</v>
      </c>
      <c r="G721" s="213"/>
      <c r="H721" s="216">
        <v>6.2</v>
      </c>
      <c r="I721" s="217"/>
      <c r="J721" s="213"/>
      <c r="K721" s="213"/>
      <c r="L721" s="218"/>
      <c r="M721" s="219"/>
      <c r="N721" s="220"/>
      <c r="O721" s="220"/>
      <c r="P721" s="220"/>
      <c r="Q721" s="220"/>
      <c r="R721" s="220"/>
      <c r="S721" s="220"/>
      <c r="T721" s="221"/>
      <c r="AT721" s="222" t="s">
        <v>164</v>
      </c>
      <c r="AU721" s="222" t="s">
        <v>162</v>
      </c>
      <c r="AV721" s="14" t="s">
        <v>162</v>
      </c>
      <c r="AW721" s="14" t="s">
        <v>34</v>
      </c>
      <c r="AX721" s="14" t="s">
        <v>79</v>
      </c>
      <c r="AY721" s="222" t="s">
        <v>153</v>
      </c>
    </row>
    <row r="722" spans="1:65" s="13" customFormat="1">
      <c r="B722" s="201"/>
      <c r="C722" s="202"/>
      <c r="D722" s="203" t="s">
        <v>164</v>
      </c>
      <c r="E722" s="204" t="s">
        <v>1</v>
      </c>
      <c r="F722" s="205" t="s">
        <v>412</v>
      </c>
      <c r="G722" s="202"/>
      <c r="H722" s="204" t="s">
        <v>1</v>
      </c>
      <c r="I722" s="206"/>
      <c r="J722" s="202"/>
      <c r="K722" s="202"/>
      <c r="L722" s="207"/>
      <c r="M722" s="208"/>
      <c r="N722" s="209"/>
      <c r="O722" s="209"/>
      <c r="P722" s="209"/>
      <c r="Q722" s="209"/>
      <c r="R722" s="209"/>
      <c r="S722" s="209"/>
      <c r="T722" s="210"/>
      <c r="AT722" s="211" t="s">
        <v>164</v>
      </c>
      <c r="AU722" s="211" t="s">
        <v>162</v>
      </c>
      <c r="AV722" s="13" t="s">
        <v>87</v>
      </c>
      <c r="AW722" s="13" t="s">
        <v>34</v>
      </c>
      <c r="AX722" s="13" t="s">
        <v>79</v>
      </c>
      <c r="AY722" s="211" t="s">
        <v>153</v>
      </c>
    </row>
    <row r="723" spans="1:65" s="14" customFormat="1">
      <c r="B723" s="212"/>
      <c r="C723" s="213"/>
      <c r="D723" s="203" t="s">
        <v>164</v>
      </c>
      <c r="E723" s="214" t="s">
        <v>1</v>
      </c>
      <c r="F723" s="215" t="s">
        <v>413</v>
      </c>
      <c r="G723" s="213"/>
      <c r="H723" s="216">
        <v>7.6</v>
      </c>
      <c r="I723" s="217"/>
      <c r="J723" s="213"/>
      <c r="K723" s="213"/>
      <c r="L723" s="218"/>
      <c r="M723" s="219"/>
      <c r="N723" s="220"/>
      <c r="O723" s="220"/>
      <c r="P723" s="220"/>
      <c r="Q723" s="220"/>
      <c r="R723" s="220"/>
      <c r="S723" s="220"/>
      <c r="T723" s="221"/>
      <c r="AT723" s="222" t="s">
        <v>164</v>
      </c>
      <c r="AU723" s="222" t="s">
        <v>162</v>
      </c>
      <c r="AV723" s="14" t="s">
        <v>162</v>
      </c>
      <c r="AW723" s="14" t="s">
        <v>34</v>
      </c>
      <c r="AX723" s="14" t="s">
        <v>79</v>
      </c>
      <c r="AY723" s="222" t="s">
        <v>153</v>
      </c>
    </row>
    <row r="724" spans="1:65" s="13" customFormat="1">
      <c r="B724" s="201"/>
      <c r="C724" s="202"/>
      <c r="D724" s="203" t="s">
        <v>164</v>
      </c>
      <c r="E724" s="204" t="s">
        <v>1</v>
      </c>
      <c r="F724" s="205" t="s">
        <v>414</v>
      </c>
      <c r="G724" s="202"/>
      <c r="H724" s="204" t="s">
        <v>1</v>
      </c>
      <c r="I724" s="206"/>
      <c r="J724" s="202"/>
      <c r="K724" s="202"/>
      <c r="L724" s="207"/>
      <c r="M724" s="208"/>
      <c r="N724" s="209"/>
      <c r="O724" s="209"/>
      <c r="P724" s="209"/>
      <c r="Q724" s="209"/>
      <c r="R724" s="209"/>
      <c r="S724" s="209"/>
      <c r="T724" s="210"/>
      <c r="AT724" s="211" t="s">
        <v>164</v>
      </c>
      <c r="AU724" s="211" t="s">
        <v>162</v>
      </c>
      <c r="AV724" s="13" t="s">
        <v>87</v>
      </c>
      <c r="AW724" s="13" t="s">
        <v>34</v>
      </c>
      <c r="AX724" s="13" t="s">
        <v>79</v>
      </c>
      <c r="AY724" s="211" t="s">
        <v>153</v>
      </c>
    </row>
    <row r="725" spans="1:65" s="14" customFormat="1">
      <c r="B725" s="212"/>
      <c r="C725" s="213"/>
      <c r="D725" s="203" t="s">
        <v>164</v>
      </c>
      <c r="E725" s="214" t="s">
        <v>1</v>
      </c>
      <c r="F725" s="215" t="s">
        <v>415</v>
      </c>
      <c r="G725" s="213"/>
      <c r="H725" s="216">
        <v>4.3</v>
      </c>
      <c r="I725" s="217"/>
      <c r="J725" s="213"/>
      <c r="K725" s="213"/>
      <c r="L725" s="218"/>
      <c r="M725" s="219"/>
      <c r="N725" s="220"/>
      <c r="O725" s="220"/>
      <c r="P725" s="220"/>
      <c r="Q725" s="220"/>
      <c r="R725" s="220"/>
      <c r="S725" s="220"/>
      <c r="T725" s="221"/>
      <c r="AT725" s="222" t="s">
        <v>164</v>
      </c>
      <c r="AU725" s="222" t="s">
        <v>162</v>
      </c>
      <c r="AV725" s="14" t="s">
        <v>162</v>
      </c>
      <c r="AW725" s="14" t="s">
        <v>34</v>
      </c>
      <c r="AX725" s="14" t="s">
        <v>79</v>
      </c>
      <c r="AY725" s="222" t="s">
        <v>153</v>
      </c>
    </row>
    <row r="726" spans="1:65" s="15" customFormat="1">
      <c r="B726" s="223"/>
      <c r="C726" s="224"/>
      <c r="D726" s="203" t="s">
        <v>164</v>
      </c>
      <c r="E726" s="225" t="s">
        <v>1</v>
      </c>
      <c r="F726" s="226" t="s">
        <v>167</v>
      </c>
      <c r="G726" s="224"/>
      <c r="H726" s="227">
        <v>25.2</v>
      </c>
      <c r="I726" s="228"/>
      <c r="J726" s="224"/>
      <c r="K726" s="224"/>
      <c r="L726" s="229"/>
      <c r="M726" s="230"/>
      <c r="N726" s="231"/>
      <c r="O726" s="231"/>
      <c r="P726" s="231"/>
      <c r="Q726" s="231"/>
      <c r="R726" s="231"/>
      <c r="S726" s="231"/>
      <c r="T726" s="232"/>
      <c r="AT726" s="233" t="s">
        <v>164</v>
      </c>
      <c r="AU726" s="233" t="s">
        <v>162</v>
      </c>
      <c r="AV726" s="15" t="s">
        <v>161</v>
      </c>
      <c r="AW726" s="15" t="s">
        <v>34</v>
      </c>
      <c r="AX726" s="15" t="s">
        <v>87</v>
      </c>
      <c r="AY726" s="233" t="s">
        <v>153</v>
      </c>
    </row>
    <row r="727" spans="1:65" s="2" customFormat="1" ht="21.75" customHeight="1">
      <c r="A727" s="34"/>
      <c r="B727" s="35"/>
      <c r="C727" s="187" t="s">
        <v>945</v>
      </c>
      <c r="D727" s="187" t="s">
        <v>157</v>
      </c>
      <c r="E727" s="188" t="s">
        <v>946</v>
      </c>
      <c r="F727" s="189" t="s">
        <v>947</v>
      </c>
      <c r="G727" s="190" t="s">
        <v>237</v>
      </c>
      <c r="H727" s="191">
        <v>22.86</v>
      </c>
      <c r="I727" s="192"/>
      <c r="J727" s="193">
        <f>ROUND(I727*H727,2)</f>
        <v>0</v>
      </c>
      <c r="K727" s="194"/>
      <c r="L727" s="39"/>
      <c r="M727" s="195" t="s">
        <v>1</v>
      </c>
      <c r="N727" s="196" t="s">
        <v>45</v>
      </c>
      <c r="O727" s="71"/>
      <c r="P727" s="197">
        <f>O727*H727</f>
        <v>0</v>
      </c>
      <c r="Q727" s="197">
        <v>1.2800000000000001E-3</v>
      </c>
      <c r="R727" s="197">
        <f>Q727*H727</f>
        <v>2.92608E-2</v>
      </c>
      <c r="S727" s="197">
        <v>0</v>
      </c>
      <c r="T727" s="198">
        <f>S727*H727</f>
        <v>0</v>
      </c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R727" s="199" t="s">
        <v>254</v>
      </c>
      <c r="AT727" s="199" t="s">
        <v>157</v>
      </c>
      <c r="AU727" s="199" t="s">
        <v>162</v>
      </c>
      <c r="AY727" s="17" t="s">
        <v>153</v>
      </c>
      <c r="BE727" s="200">
        <f>IF(N727="základní",J727,0)</f>
        <v>0</v>
      </c>
      <c r="BF727" s="200">
        <f>IF(N727="snížená",J727,0)</f>
        <v>0</v>
      </c>
      <c r="BG727" s="200">
        <f>IF(N727="zákl. přenesená",J727,0)</f>
        <v>0</v>
      </c>
      <c r="BH727" s="200">
        <f>IF(N727="sníž. přenesená",J727,0)</f>
        <v>0</v>
      </c>
      <c r="BI727" s="200">
        <f>IF(N727="nulová",J727,0)</f>
        <v>0</v>
      </c>
      <c r="BJ727" s="17" t="s">
        <v>162</v>
      </c>
      <c r="BK727" s="200">
        <f>ROUND(I727*H727,2)</f>
        <v>0</v>
      </c>
      <c r="BL727" s="17" t="s">
        <v>254</v>
      </c>
      <c r="BM727" s="199" t="s">
        <v>948</v>
      </c>
    </row>
    <row r="728" spans="1:65" s="13" customFormat="1" ht="20.399999999999999">
      <c r="B728" s="201"/>
      <c r="C728" s="202"/>
      <c r="D728" s="203" t="s">
        <v>164</v>
      </c>
      <c r="E728" s="204" t="s">
        <v>1</v>
      </c>
      <c r="F728" s="205" t="s">
        <v>949</v>
      </c>
      <c r="G728" s="202"/>
      <c r="H728" s="204" t="s">
        <v>1</v>
      </c>
      <c r="I728" s="206"/>
      <c r="J728" s="202"/>
      <c r="K728" s="202"/>
      <c r="L728" s="207"/>
      <c r="M728" s="208"/>
      <c r="N728" s="209"/>
      <c r="O728" s="209"/>
      <c r="P728" s="209"/>
      <c r="Q728" s="209"/>
      <c r="R728" s="209"/>
      <c r="S728" s="209"/>
      <c r="T728" s="210"/>
      <c r="AT728" s="211" t="s">
        <v>164</v>
      </c>
      <c r="AU728" s="211" t="s">
        <v>162</v>
      </c>
      <c r="AV728" s="13" t="s">
        <v>87</v>
      </c>
      <c r="AW728" s="13" t="s">
        <v>34</v>
      </c>
      <c r="AX728" s="13" t="s">
        <v>79</v>
      </c>
      <c r="AY728" s="211" t="s">
        <v>153</v>
      </c>
    </row>
    <row r="729" spans="1:65" s="14" customFormat="1">
      <c r="B729" s="212"/>
      <c r="C729" s="213"/>
      <c r="D729" s="203" t="s">
        <v>164</v>
      </c>
      <c r="E729" s="214" t="s">
        <v>1</v>
      </c>
      <c r="F729" s="215" t="s">
        <v>950</v>
      </c>
      <c r="G729" s="213"/>
      <c r="H729" s="216">
        <v>22.86</v>
      </c>
      <c r="I729" s="217"/>
      <c r="J729" s="213"/>
      <c r="K729" s="213"/>
      <c r="L729" s="218"/>
      <c r="M729" s="219"/>
      <c r="N729" s="220"/>
      <c r="O729" s="220"/>
      <c r="P729" s="220"/>
      <c r="Q729" s="220"/>
      <c r="R729" s="220"/>
      <c r="S729" s="220"/>
      <c r="T729" s="221"/>
      <c r="AT729" s="222" t="s">
        <v>164</v>
      </c>
      <c r="AU729" s="222" t="s">
        <v>162</v>
      </c>
      <c r="AV729" s="14" t="s">
        <v>162</v>
      </c>
      <c r="AW729" s="14" t="s">
        <v>34</v>
      </c>
      <c r="AX729" s="14" t="s">
        <v>79</v>
      </c>
      <c r="AY729" s="222" t="s">
        <v>153</v>
      </c>
    </row>
    <row r="730" spans="1:65" s="15" customFormat="1">
      <c r="B730" s="223"/>
      <c r="C730" s="224"/>
      <c r="D730" s="203" t="s">
        <v>164</v>
      </c>
      <c r="E730" s="225" t="s">
        <v>1</v>
      </c>
      <c r="F730" s="226" t="s">
        <v>167</v>
      </c>
      <c r="G730" s="224"/>
      <c r="H730" s="227">
        <v>22.86</v>
      </c>
      <c r="I730" s="228"/>
      <c r="J730" s="224"/>
      <c r="K730" s="224"/>
      <c r="L730" s="229"/>
      <c r="M730" s="230"/>
      <c r="N730" s="231"/>
      <c r="O730" s="231"/>
      <c r="P730" s="231"/>
      <c r="Q730" s="231"/>
      <c r="R730" s="231"/>
      <c r="S730" s="231"/>
      <c r="T730" s="232"/>
      <c r="AT730" s="233" t="s">
        <v>164</v>
      </c>
      <c r="AU730" s="233" t="s">
        <v>162</v>
      </c>
      <c r="AV730" s="15" t="s">
        <v>161</v>
      </c>
      <c r="AW730" s="15" t="s">
        <v>34</v>
      </c>
      <c r="AX730" s="15" t="s">
        <v>87</v>
      </c>
      <c r="AY730" s="233" t="s">
        <v>153</v>
      </c>
    </row>
    <row r="731" spans="1:65" s="2" customFormat="1" ht="21.75" customHeight="1">
      <c r="A731" s="34"/>
      <c r="B731" s="35"/>
      <c r="C731" s="234" t="s">
        <v>951</v>
      </c>
      <c r="D731" s="234" t="s">
        <v>180</v>
      </c>
      <c r="E731" s="235" t="s">
        <v>952</v>
      </c>
      <c r="F731" s="236" t="s">
        <v>953</v>
      </c>
      <c r="G731" s="237" t="s">
        <v>160</v>
      </c>
      <c r="H731" s="238">
        <v>6.5720000000000001</v>
      </c>
      <c r="I731" s="239"/>
      <c r="J731" s="240">
        <f>ROUND(I731*H731,2)</f>
        <v>0</v>
      </c>
      <c r="K731" s="241"/>
      <c r="L731" s="242"/>
      <c r="M731" s="243" t="s">
        <v>1</v>
      </c>
      <c r="N731" s="244" t="s">
        <v>45</v>
      </c>
      <c r="O731" s="71"/>
      <c r="P731" s="197">
        <f>O731*H731</f>
        <v>0</v>
      </c>
      <c r="Q731" s="197">
        <v>1.9199999999999998E-2</v>
      </c>
      <c r="R731" s="197">
        <f>Q731*H731</f>
        <v>0.1261824</v>
      </c>
      <c r="S731" s="197">
        <v>0</v>
      </c>
      <c r="T731" s="198">
        <f>S731*H731</f>
        <v>0</v>
      </c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R731" s="199" t="s">
        <v>344</v>
      </c>
      <c r="AT731" s="199" t="s">
        <v>180</v>
      </c>
      <c r="AU731" s="199" t="s">
        <v>162</v>
      </c>
      <c r="AY731" s="17" t="s">
        <v>153</v>
      </c>
      <c r="BE731" s="200">
        <f>IF(N731="základní",J731,0)</f>
        <v>0</v>
      </c>
      <c r="BF731" s="200">
        <f>IF(N731="snížená",J731,0)</f>
        <v>0</v>
      </c>
      <c r="BG731" s="200">
        <f>IF(N731="zákl. přenesená",J731,0)</f>
        <v>0</v>
      </c>
      <c r="BH731" s="200">
        <f>IF(N731="sníž. přenesená",J731,0)</f>
        <v>0</v>
      </c>
      <c r="BI731" s="200">
        <f>IF(N731="nulová",J731,0)</f>
        <v>0</v>
      </c>
      <c r="BJ731" s="17" t="s">
        <v>162</v>
      </c>
      <c r="BK731" s="200">
        <f>ROUND(I731*H731,2)</f>
        <v>0</v>
      </c>
      <c r="BL731" s="17" t="s">
        <v>254</v>
      </c>
      <c r="BM731" s="199" t="s">
        <v>954</v>
      </c>
    </row>
    <row r="732" spans="1:65" s="14" customFormat="1">
      <c r="B732" s="212"/>
      <c r="C732" s="213"/>
      <c r="D732" s="203" t="s">
        <v>164</v>
      </c>
      <c r="E732" s="214" t="s">
        <v>1</v>
      </c>
      <c r="F732" s="215" t="s">
        <v>955</v>
      </c>
      <c r="G732" s="213"/>
      <c r="H732" s="216">
        <v>6.5720000000000001</v>
      </c>
      <c r="I732" s="217"/>
      <c r="J732" s="213"/>
      <c r="K732" s="213"/>
      <c r="L732" s="218"/>
      <c r="M732" s="219"/>
      <c r="N732" s="220"/>
      <c r="O732" s="220"/>
      <c r="P732" s="220"/>
      <c r="Q732" s="220"/>
      <c r="R732" s="220"/>
      <c r="S732" s="220"/>
      <c r="T732" s="221"/>
      <c r="AT732" s="222" t="s">
        <v>164</v>
      </c>
      <c r="AU732" s="222" t="s">
        <v>162</v>
      </c>
      <c r="AV732" s="14" t="s">
        <v>162</v>
      </c>
      <c r="AW732" s="14" t="s">
        <v>34</v>
      </c>
      <c r="AX732" s="14" t="s">
        <v>79</v>
      </c>
      <c r="AY732" s="222" t="s">
        <v>153</v>
      </c>
    </row>
    <row r="733" spans="1:65" s="15" customFormat="1">
      <c r="B733" s="223"/>
      <c r="C733" s="224"/>
      <c r="D733" s="203" t="s">
        <v>164</v>
      </c>
      <c r="E733" s="225" t="s">
        <v>1</v>
      </c>
      <c r="F733" s="226" t="s">
        <v>167</v>
      </c>
      <c r="G733" s="224"/>
      <c r="H733" s="227">
        <v>6.5720000000000001</v>
      </c>
      <c r="I733" s="228"/>
      <c r="J733" s="224"/>
      <c r="K733" s="224"/>
      <c r="L733" s="229"/>
      <c r="M733" s="230"/>
      <c r="N733" s="231"/>
      <c r="O733" s="231"/>
      <c r="P733" s="231"/>
      <c r="Q733" s="231"/>
      <c r="R733" s="231"/>
      <c r="S733" s="231"/>
      <c r="T733" s="232"/>
      <c r="AT733" s="233" t="s">
        <v>164</v>
      </c>
      <c r="AU733" s="233" t="s">
        <v>162</v>
      </c>
      <c r="AV733" s="15" t="s">
        <v>161</v>
      </c>
      <c r="AW733" s="15" t="s">
        <v>34</v>
      </c>
      <c r="AX733" s="15" t="s">
        <v>87</v>
      </c>
      <c r="AY733" s="233" t="s">
        <v>153</v>
      </c>
    </row>
    <row r="734" spans="1:65" s="2" customFormat="1" ht="21.75" customHeight="1">
      <c r="A734" s="34"/>
      <c r="B734" s="35"/>
      <c r="C734" s="187" t="s">
        <v>956</v>
      </c>
      <c r="D734" s="187" t="s">
        <v>157</v>
      </c>
      <c r="E734" s="188" t="s">
        <v>957</v>
      </c>
      <c r="F734" s="189" t="s">
        <v>958</v>
      </c>
      <c r="G734" s="190" t="s">
        <v>237</v>
      </c>
      <c r="H734" s="191">
        <v>22.86</v>
      </c>
      <c r="I734" s="192"/>
      <c r="J734" s="193">
        <f>ROUND(I734*H734,2)</f>
        <v>0</v>
      </c>
      <c r="K734" s="194"/>
      <c r="L734" s="39"/>
      <c r="M734" s="195" t="s">
        <v>1</v>
      </c>
      <c r="N734" s="196" t="s">
        <v>45</v>
      </c>
      <c r="O734" s="71"/>
      <c r="P734" s="197">
        <f>O734*H734</f>
        <v>0</v>
      </c>
      <c r="Q734" s="197">
        <v>1.0200000000000001E-3</v>
      </c>
      <c r="R734" s="197">
        <f>Q734*H734</f>
        <v>2.33172E-2</v>
      </c>
      <c r="S734" s="197">
        <v>0</v>
      </c>
      <c r="T734" s="198">
        <f>S734*H734</f>
        <v>0</v>
      </c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R734" s="199" t="s">
        <v>254</v>
      </c>
      <c r="AT734" s="199" t="s">
        <v>157</v>
      </c>
      <c r="AU734" s="199" t="s">
        <v>162</v>
      </c>
      <c r="AY734" s="17" t="s">
        <v>153</v>
      </c>
      <c r="BE734" s="200">
        <f>IF(N734="základní",J734,0)</f>
        <v>0</v>
      </c>
      <c r="BF734" s="200">
        <f>IF(N734="snížená",J734,0)</f>
        <v>0</v>
      </c>
      <c r="BG734" s="200">
        <f>IF(N734="zákl. přenesená",J734,0)</f>
        <v>0</v>
      </c>
      <c r="BH734" s="200">
        <f>IF(N734="sníž. přenesená",J734,0)</f>
        <v>0</v>
      </c>
      <c r="BI734" s="200">
        <f>IF(N734="nulová",J734,0)</f>
        <v>0</v>
      </c>
      <c r="BJ734" s="17" t="s">
        <v>162</v>
      </c>
      <c r="BK734" s="200">
        <f>ROUND(I734*H734,2)</f>
        <v>0</v>
      </c>
      <c r="BL734" s="17" t="s">
        <v>254</v>
      </c>
      <c r="BM734" s="199" t="s">
        <v>959</v>
      </c>
    </row>
    <row r="735" spans="1:65" s="13" customFormat="1" ht="20.399999999999999">
      <c r="B735" s="201"/>
      <c r="C735" s="202"/>
      <c r="D735" s="203" t="s">
        <v>164</v>
      </c>
      <c r="E735" s="204" t="s">
        <v>1</v>
      </c>
      <c r="F735" s="205" t="s">
        <v>949</v>
      </c>
      <c r="G735" s="202"/>
      <c r="H735" s="204" t="s">
        <v>1</v>
      </c>
      <c r="I735" s="206"/>
      <c r="J735" s="202"/>
      <c r="K735" s="202"/>
      <c r="L735" s="207"/>
      <c r="M735" s="208"/>
      <c r="N735" s="209"/>
      <c r="O735" s="209"/>
      <c r="P735" s="209"/>
      <c r="Q735" s="209"/>
      <c r="R735" s="209"/>
      <c r="S735" s="209"/>
      <c r="T735" s="210"/>
      <c r="AT735" s="211" t="s">
        <v>164</v>
      </c>
      <c r="AU735" s="211" t="s">
        <v>162</v>
      </c>
      <c r="AV735" s="13" t="s">
        <v>87</v>
      </c>
      <c r="AW735" s="13" t="s">
        <v>34</v>
      </c>
      <c r="AX735" s="13" t="s">
        <v>79</v>
      </c>
      <c r="AY735" s="211" t="s">
        <v>153</v>
      </c>
    </row>
    <row r="736" spans="1:65" s="14" customFormat="1">
      <c r="B736" s="212"/>
      <c r="C736" s="213"/>
      <c r="D736" s="203" t="s">
        <v>164</v>
      </c>
      <c r="E736" s="214" t="s">
        <v>1</v>
      </c>
      <c r="F736" s="215" t="s">
        <v>950</v>
      </c>
      <c r="G736" s="213"/>
      <c r="H736" s="216">
        <v>22.86</v>
      </c>
      <c r="I736" s="217"/>
      <c r="J736" s="213"/>
      <c r="K736" s="213"/>
      <c r="L736" s="218"/>
      <c r="M736" s="219"/>
      <c r="N736" s="220"/>
      <c r="O736" s="220"/>
      <c r="P736" s="220"/>
      <c r="Q736" s="220"/>
      <c r="R736" s="220"/>
      <c r="S736" s="220"/>
      <c r="T736" s="221"/>
      <c r="AT736" s="222" t="s">
        <v>164</v>
      </c>
      <c r="AU736" s="222" t="s">
        <v>162</v>
      </c>
      <c r="AV736" s="14" t="s">
        <v>162</v>
      </c>
      <c r="AW736" s="14" t="s">
        <v>34</v>
      </c>
      <c r="AX736" s="14" t="s">
        <v>79</v>
      </c>
      <c r="AY736" s="222" t="s">
        <v>153</v>
      </c>
    </row>
    <row r="737" spans="1:65" s="15" customFormat="1">
      <c r="B737" s="223"/>
      <c r="C737" s="224"/>
      <c r="D737" s="203" t="s">
        <v>164</v>
      </c>
      <c r="E737" s="225" t="s">
        <v>1</v>
      </c>
      <c r="F737" s="226" t="s">
        <v>167</v>
      </c>
      <c r="G737" s="224"/>
      <c r="H737" s="227">
        <v>22.86</v>
      </c>
      <c r="I737" s="228"/>
      <c r="J737" s="224"/>
      <c r="K737" s="224"/>
      <c r="L737" s="229"/>
      <c r="M737" s="230"/>
      <c r="N737" s="231"/>
      <c r="O737" s="231"/>
      <c r="P737" s="231"/>
      <c r="Q737" s="231"/>
      <c r="R737" s="231"/>
      <c r="S737" s="231"/>
      <c r="T737" s="232"/>
      <c r="AT737" s="233" t="s">
        <v>164</v>
      </c>
      <c r="AU737" s="233" t="s">
        <v>162</v>
      </c>
      <c r="AV737" s="15" t="s">
        <v>161</v>
      </c>
      <c r="AW737" s="15" t="s">
        <v>34</v>
      </c>
      <c r="AX737" s="15" t="s">
        <v>87</v>
      </c>
      <c r="AY737" s="233" t="s">
        <v>153</v>
      </c>
    </row>
    <row r="738" spans="1:65" s="2" customFormat="1" ht="21.75" customHeight="1">
      <c r="A738" s="34"/>
      <c r="B738" s="35"/>
      <c r="C738" s="234" t="s">
        <v>960</v>
      </c>
      <c r="D738" s="234" t="s">
        <v>180</v>
      </c>
      <c r="E738" s="235" t="s">
        <v>961</v>
      </c>
      <c r="F738" s="236" t="s">
        <v>953</v>
      </c>
      <c r="G738" s="237" t="s">
        <v>160</v>
      </c>
      <c r="H738" s="238">
        <v>5.258</v>
      </c>
      <c r="I738" s="239"/>
      <c r="J738" s="240">
        <f>ROUND(I738*H738,2)</f>
        <v>0</v>
      </c>
      <c r="K738" s="241"/>
      <c r="L738" s="242"/>
      <c r="M738" s="243" t="s">
        <v>1</v>
      </c>
      <c r="N738" s="244" t="s">
        <v>45</v>
      </c>
      <c r="O738" s="71"/>
      <c r="P738" s="197">
        <f>O738*H738</f>
        <v>0</v>
      </c>
      <c r="Q738" s="197">
        <v>1.9199999999999998E-2</v>
      </c>
      <c r="R738" s="197">
        <f>Q738*H738</f>
        <v>0.10095359999999999</v>
      </c>
      <c r="S738" s="197">
        <v>0</v>
      </c>
      <c r="T738" s="198">
        <f>S738*H738</f>
        <v>0</v>
      </c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R738" s="199" t="s">
        <v>344</v>
      </c>
      <c r="AT738" s="199" t="s">
        <v>180</v>
      </c>
      <c r="AU738" s="199" t="s">
        <v>162</v>
      </c>
      <c r="AY738" s="17" t="s">
        <v>153</v>
      </c>
      <c r="BE738" s="200">
        <f>IF(N738="základní",J738,0)</f>
        <v>0</v>
      </c>
      <c r="BF738" s="200">
        <f>IF(N738="snížená",J738,0)</f>
        <v>0</v>
      </c>
      <c r="BG738" s="200">
        <f>IF(N738="zákl. přenesená",J738,0)</f>
        <v>0</v>
      </c>
      <c r="BH738" s="200">
        <f>IF(N738="sníž. přenesená",J738,0)</f>
        <v>0</v>
      </c>
      <c r="BI738" s="200">
        <f>IF(N738="nulová",J738,0)</f>
        <v>0</v>
      </c>
      <c r="BJ738" s="17" t="s">
        <v>162</v>
      </c>
      <c r="BK738" s="200">
        <f>ROUND(I738*H738,2)</f>
        <v>0</v>
      </c>
      <c r="BL738" s="17" t="s">
        <v>254</v>
      </c>
      <c r="BM738" s="199" t="s">
        <v>962</v>
      </c>
    </row>
    <row r="739" spans="1:65" s="14" customFormat="1">
      <c r="B739" s="212"/>
      <c r="C739" s="213"/>
      <c r="D739" s="203" t="s">
        <v>164</v>
      </c>
      <c r="E739" s="214" t="s">
        <v>1</v>
      </c>
      <c r="F739" s="215" t="s">
        <v>963</v>
      </c>
      <c r="G739" s="213"/>
      <c r="H739" s="216">
        <v>5.258</v>
      </c>
      <c r="I739" s="217"/>
      <c r="J739" s="213"/>
      <c r="K739" s="213"/>
      <c r="L739" s="218"/>
      <c r="M739" s="219"/>
      <c r="N739" s="220"/>
      <c r="O739" s="220"/>
      <c r="P739" s="220"/>
      <c r="Q739" s="220"/>
      <c r="R739" s="220"/>
      <c r="S739" s="220"/>
      <c r="T739" s="221"/>
      <c r="AT739" s="222" t="s">
        <v>164</v>
      </c>
      <c r="AU739" s="222" t="s">
        <v>162</v>
      </c>
      <c r="AV739" s="14" t="s">
        <v>162</v>
      </c>
      <c r="AW739" s="14" t="s">
        <v>34</v>
      </c>
      <c r="AX739" s="14" t="s">
        <v>79</v>
      </c>
      <c r="AY739" s="222" t="s">
        <v>153</v>
      </c>
    </row>
    <row r="740" spans="1:65" s="15" customFormat="1">
      <c r="B740" s="223"/>
      <c r="C740" s="224"/>
      <c r="D740" s="203" t="s">
        <v>164</v>
      </c>
      <c r="E740" s="225" t="s">
        <v>1</v>
      </c>
      <c r="F740" s="226" t="s">
        <v>167</v>
      </c>
      <c r="G740" s="224"/>
      <c r="H740" s="227">
        <v>5.258</v>
      </c>
      <c r="I740" s="228"/>
      <c r="J740" s="224"/>
      <c r="K740" s="224"/>
      <c r="L740" s="229"/>
      <c r="M740" s="230"/>
      <c r="N740" s="231"/>
      <c r="O740" s="231"/>
      <c r="P740" s="231"/>
      <c r="Q740" s="231"/>
      <c r="R740" s="231"/>
      <c r="S740" s="231"/>
      <c r="T740" s="232"/>
      <c r="AT740" s="233" t="s">
        <v>164</v>
      </c>
      <c r="AU740" s="233" t="s">
        <v>162</v>
      </c>
      <c r="AV740" s="15" t="s">
        <v>161</v>
      </c>
      <c r="AW740" s="15" t="s">
        <v>34</v>
      </c>
      <c r="AX740" s="15" t="s">
        <v>87</v>
      </c>
      <c r="AY740" s="233" t="s">
        <v>153</v>
      </c>
    </row>
    <row r="741" spans="1:65" s="2" customFormat="1" ht="21.75" customHeight="1">
      <c r="A741" s="34"/>
      <c r="B741" s="35"/>
      <c r="C741" s="187" t="s">
        <v>964</v>
      </c>
      <c r="D741" s="187" t="s">
        <v>157</v>
      </c>
      <c r="E741" s="188" t="s">
        <v>965</v>
      </c>
      <c r="F741" s="189" t="s">
        <v>966</v>
      </c>
      <c r="G741" s="190" t="s">
        <v>160</v>
      </c>
      <c r="H741" s="191">
        <v>25.2</v>
      </c>
      <c r="I741" s="192"/>
      <c r="J741" s="193">
        <f>ROUND(I741*H741,2)</f>
        <v>0</v>
      </c>
      <c r="K741" s="194"/>
      <c r="L741" s="39"/>
      <c r="M741" s="195" t="s">
        <v>1</v>
      </c>
      <c r="N741" s="196" t="s">
        <v>45</v>
      </c>
      <c r="O741" s="71"/>
      <c r="P741" s="197">
        <f>O741*H741</f>
        <v>0</v>
      </c>
      <c r="Q741" s="197">
        <v>6.3E-3</v>
      </c>
      <c r="R741" s="197">
        <f>Q741*H741</f>
        <v>0.15875999999999998</v>
      </c>
      <c r="S741" s="197">
        <v>0</v>
      </c>
      <c r="T741" s="198">
        <f>S741*H741</f>
        <v>0</v>
      </c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R741" s="199" t="s">
        <v>254</v>
      </c>
      <c r="AT741" s="199" t="s">
        <v>157</v>
      </c>
      <c r="AU741" s="199" t="s">
        <v>162</v>
      </c>
      <c r="AY741" s="17" t="s">
        <v>153</v>
      </c>
      <c r="BE741" s="200">
        <f>IF(N741="základní",J741,0)</f>
        <v>0</v>
      </c>
      <c r="BF741" s="200">
        <f>IF(N741="snížená",J741,0)</f>
        <v>0</v>
      </c>
      <c r="BG741" s="200">
        <f>IF(N741="zákl. přenesená",J741,0)</f>
        <v>0</v>
      </c>
      <c r="BH741" s="200">
        <f>IF(N741="sníž. přenesená",J741,0)</f>
        <v>0</v>
      </c>
      <c r="BI741" s="200">
        <f>IF(N741="nulová",J741,0)</f>
        <v>0</v>
      </c>
      <c r="BJ741" s="17" t="s">
        <v>162</v>
      </c>
      <c r="BK741" s="200">
        <f>ROUND(I741*H741,2)</f>
        <v>0</v>
      </c>
      <c r="BL741" s="17" t="s">
        <v>254</v>
      </c>
      <c r="BM741" s="199" t="s">
        <v>967</v>
      </c>
    </row>
    <row r="742" spans="1:65" s="13" customFormat="1" ht="20.399999999999999">
      <c r="B742" s="201"/>
      <c r="C742" s="202"/>
      <c r="D742" s="203" t="s">
        <v>164</v>
      </c>
      <c r="E742" s="204" t="s">
        <v>1</v>
      </c>
      <c r="F742" s="205" t="s">
        <v>968</v>
      </c>
      <c r="G742" s="202"/>
      <c r="H742" s="204" t="s">
        <v>1</v>
      </c>
      <c r="I742" s="206"/>
      <c r="J742" s="202"/>
      <c r="K742" s="202"/>
      <c r="L742" s="207"/>
      <c r="M742" s="208"/>
      <c r="N742" s="209"/>
      <c r="O742" s="209"/>
      <c r="P742" s="209"/>
      <c r="Q742" s="209"/>
      <c r="R742" s="209"/>
      <c r="S742" s="209"/>
      <c r="T742" s="210"/>
      <c r="AT742" s="211" t="s">
        <v>164</v>
      </c>
      <c r="AU742" s="211" t="s">
        <v>162</v>
      </c>
      <c r="AV742" s="13" t="s">
        <v>87</v>
      </c>
      <c r="AW742" s="13" t="s">
        <v>34</v>
      </c>
      <c r="AX742" s="13" t="s">
        <v>79</v>
      </c>
      <c r="AY742" s="211" t="s">
        <v>153</v>
      </c>
    </row>
    <row r="743" spans="1:65" s="13" customFormat="1">
      <c r="B743" s="201"/>
      <c r="C743" s="202"/>
      <c r="D743" s="203" t="s">
        <v>164</v>
      </c>
      <c r="E743" s="204" t="s">
        <v>1</v>
      </c>
      <c r="F743" s="205" t="s">
        <v>408</v>
      </c>
      <c r="G743" s="202"/>
      <c r="H743" s="204" t="s">
        <v>1</v>
      </c>
      <c r="I743" s="206"/>
      <c r="J743" s="202"/>
      <c r="K743" s="202"/>
      <c r="L743" s="207"/>
      <c r="M743" s="208"/>
      <c r="N743" s="209"/>
      <c r="O743" s="209"/>
      <c r="P743" s="209"/>
      <c r="Q743" s="209"/>
      <c r="R743" s="209"/>
      <c r="S743" s="209"/>
      <c r="T743" s="210"/>
      <c r="AT743" s="211" t="s">
        <v>164</v>
      </c>
      <c r="AU743" s="211" t="s">
        <v>162</v>
      </c>
      <c r="AV743" s="13" t="s">
        <v>87</v>
      </c>
      <c r="AW743" s="13" t="s">
        <v>34</v>
      </c>
      <c r="AX743" s="13" t="s">
        <v>79</v>
      </c>
      <c r="AY743" s="211" t="s">
        <v>153</v>
      </c>
    </row>
    <row r="744" spans="1:65" s="14" customFormat="1">
      <c r="B744" s="212"/>
      <c r="C744" s="213"/>
      <c r="D744" s="203" t="s">
        <v>164</v>
      </c>
      <c r="E744" s="214" t="s">
        <v>1</v>
      </c>
      <c r="F744" s="215" t="s">
        <v>409</v>
      </c>
      <c r="G744" s="213"/>
      <c r="H744" s="216">
        <v>7.1</v>
      </c>
      <c r="I744" s="217"/>
      <c r="J744" s="213"/>
      <c r="K744" s="213"/>
      <c r="L744" s="218"/>
      <c r="M744" s="219"/>
      <c r="N744" s="220"/>
      <c r="O744" s="220"/>
      <c r="P744" s="220"/>
      <c r="Q744" s="220"/>
      <c r="R744" s="220"/>
      <c r="S744" s="220"/>
      <c r="T744" s="221"/>
      <c r="AT744" s="222" t="s">
        <v>164</v>
      </c>
      <c r="AU744" s="222" t="s">
        <v>162</v>
      </c>
      <c r="AV744" s="14" t="s">
        <v>162</v>
      </c>
      <c r="AW744" s="14" t="s">
        <v>34</v>
      </c>
      <c r="AX744" s="14" t="s">
        <v>79</v>
      </c>
      <c r="AY744" s="222" t="s">
        <v>153</v>
      </c>
    </row>
    <row r="745" spans="1:65" s="13" customFormat="1">
      <c r="B745" s="201"/>
      <c r="C745" s="202"/>
      <c r="D745" s="203" t="s">
        <v>164</v>
      </c>
      <c r="E745" s="204" t="s">
        <v>1</v>
      </c>
      <c r="F745" s="205" t="s">
        <v>410</v>
      </c>
      <c r="G745" s="202"/>
      <c r="H745" s="204" t="s">
        <v>1</v>
      </c>
      <c r="I745" s="206"/>
      <c r="J745" s="202"/>
      <c r="K745" s="202"/>
      <c r="L745" s="207"/>
      <c r="M745" s="208"/>
      <c r="N745" s="209"/>
      <c r="O745" s="209"/>
      <c r="P745" s="209"/>
      <c r="Q745" s="209"/>
      <c r="R745" s="209"/>
      <c r="S745" s="209"/>
      <c r="T745" s="210"/>
      <c r="AT745" s="211" t="s">
        <v>164</v>
      </c>
      <c r="AU745" s="211" t="s">
        <v>162</v>
      </c>
      <c r="AV745" s="13" t="s">
        <v>87</v>
      </c>
      <c r="AW745" s="13" t="s">
        <v>34</v>
      </c>
      <c r="AX745" s="13" t="s">
        <v>79</v>
      </c>
      <c r="AY745" s="211" t="s">
        <v>153</v>
      </c>
    </row>
    <row r="746" spans="1:65" s="14" customFormat="1">
      <c r="B746" s="212"/>
      <c r="C746" s="213"/>
      <c r="D746" s="203" t="s">
        <v>164</v>
      </c>
      <c r="E746" s="214" t="s">
        <v>1</v>
      </c>
      <c r="F746" s="215" t="s">
        <v>411</v>
      </c>
      <c r="G746" s="213"/>
      <c r="H746" s="216">
        <v>6.2</v>
      </c>
      <c r="I746" s="217"/>
      <c r="J746" s="213"/>
      <c r="K746" s="213"/>
      <c r="L746" s="218"/>
      <c r="M746" s="219"/>
      <c r="N746" s="220"/>
      <c r="O746" s="220"/>
      <c r="P746" s="220"/>
      <c r="Q746" s="220"/>
      <c r="R746" s="220"/>
      <c r="S746" s="220"/>
      <c r="T746" s="221"/>
      <c r="AT746" s="222" t="s">
        <v>164</v>
      </c>
      <c r="AU746" s="222" t="s">
        <v>162</v>
      </c>
      <c r="AV746" s="14" t="s">
        <v>162</v>
      </c>
      <c r="AW746" s="14" t="s">
        <v>34</v>
      </c>
      <c r="AX746" s="14" t="s">
        <v>79</v>
      </c>
      <c r="AY746" s="222" t="s">
        <v>153</v>
      </c>
    </row>
    <row r="747" spans="1:65" s="13" customFormat="1">
      <c r="B747" s="201"/>
      <c r="C747" s="202"/>
      <c r="D747" s="203" t="s">
        <v>164</v>
      </c>
      <c r="E747" s="204" t="s">
        <v>1</v>
      </c>
      <c r="F747" s="205" t="s">
        <v>412</v>
      </c>
      <c r="G747" s="202"/>
      <c r="H747" s="204" t="s">
        <v>1</v>
      </c>
      <c r="I747" s="206"/>
      <c r="J747" s="202"/>
      <c r="K747" s="202"/>
      <c r="L747" s="207"/>
      <c r="M747" s="208"/>
      <c r="N747" s="209"/>
      <c r="O747" s="209"/>
      <c r="P747" s="209"/>
      <c r="Q747" s="209"/>
      <c r="R747" s="209"/>
      <c r="S747" s="209"/>
      <c r="T747" s="210"/>
      <c r="AT747" s="211" t="s">
        <v>164</v>
      </c>
      <c r="AU747" s="211" t="s">
        <v>162</v>
      </c>
      <c r="AV747" s="13" t="s">
        <v>87</v>
      </c>
      <c r="AW747" s="13" t="s">
        <v>34</v>
      </c>
      <c r="AX747" s="13" t="s">
        <v>79</v>
      </c>
      <c r="AY747" s="211" t="s">
        <v>153</v>
      </c>
    </row>
    <row r="748" spans="1:65" s="14" customFormat="1">
      <c r="B748" s="212"/>
      <c r="C748" s="213"/>
      <c r="D748" s="203" t="s">
        <v>164</v>
      </c>
      <c r="E748" s="214" t="s">
        <v>1</v>
      </c>
      <c r="F748" s="215" t="s">
        <v>413</v>
      </c>
      <c r="G748" s="213"/>
      <c r="H748" s="216">
        <v>7.6</v>
      </c>
      <c r="I748" s="217"/>
      <c r="J748" s="213"/>
      <c r="K748" s="213"/>
      <c r="L748" s="218"/>
      <c r="M748" s="219"/>
      <c r="N748" s="220"/>
      <c r="O748" s="220"/>
      <c r="P748" s="220"/>
      <c r="Q748" s="220"/>
      <c r="R748" s="220"/>
      <c r="S748" s="220"/>
      <c r="T748" s="221"/>
      <c r="AT748" s="222" t="s">
        <v>164</v>
      </c>
      <c r="AU748" s="222" t="s">
        <v>162</v>
      </c>
      <c r="AV748" s="14" t="s">
        <v>162</v>
      </c>
      <c r="AW748" s="14" t="s">
        <v>34</v>
      </c>
      <c r="AX748" s="14" t="s">
        <v>79</v>
      </c>
      <c r="AY748" s="222" t="s">
        <v>153</v>
      </c>
    </row>
    <row r="749" spans="1:65" s="13" customFormat="1">
      <c r="B749" s="201"/>
      <c r="C749" s="202"/>
      <c r="D749" s="203" t="s">
        <v>164</v>
      </c>
      <c r="E749" s="204" t="s">
        <v>1</v>
      </c>
      <c r="F749" s="205" t="s">
        <v>414</v>
      </c>
      <c r="G749" s="202"/>
      <c r="H749" s="204" t="s">
        <v>1</v>
      </c>
      <c r="I749" s="206"/>
      <c r="J749" s="202"/>
      <c r="K749" s="202"/>
      <c r="L749" s="207"/>
      <c r="M749" s="208"/>
      <c r="N749" s="209"/>
      <c r="O749" s="209"/>
      <c r="P749" s="209"/>
      <c r="Q749" s="209"/>
      <c r="R749" s="209"/>
      <c r="S749" s="209"/>
      <c r="T749" s="210"/>
      <c r="AT749" s="211" t="s">
        <v>164</v>
      </c>
      <c r="AU749" s="211" t="s">
        <v>162</v>
      </c>
      <c r="AV749" s="13" t="s">
        <v>87</v>
      </c>
      <c r="AW749" s="13" t="s">
        <v>34</v>
      </c>
      <c r="AX749" s="13" t="s">
        <v>79</v>
      </c>
      <c r="AY749" s="211" t="s">
        <v>153</v>
      </c>
    </row>
    <row r="750" spans="1:65" s="14" customFormat="1">
      <c r="B750" s="212"/>
      <c r="C750" s="213"/>
      <c r="D750" s="203" t="s">
        <v>164</v>
      </c>
      <c r="E750" s="214" t="s">
        <v>1</v>
      </c>
      <c r="F750" s="215" t="s">
        <v>415</v>
      </c>
      <c r="G750" s="213"/>
      <c r="H750" s="216">
        <v>4.3</v>
      </c>
      <c r="I750" s="217"/>
      <c r="J750" s="213"/>
      <c r="K750" s="213"/>
      <c r="L750" s="218"/>
      <c r="M750" s="219"/>
      <c r="N750" s="220"/>
      <c r="O750" s="220"/>
      <c r="P750" s="220"/>
      <c r="Q750" s="220"/>
      <c r="R750" s="220"/>
      <c r="S750" s="220"/>
      <c r="T750" s="221"/>
      <c r="AT750" s="222" t="s">
        <v>164</v>
      </c>
      <c r="AU750" s="222" t="s">
        <v>162</v>
      </c>
      <c r="AV750" s="14" t="s">
        <v>162</v>
      </c>
      <c r="AW750" s="14" t="s">
        <v>34</v>
      </c>
      <c r="AX750" s="14" t="s">
        <v>79</v>
      </c>
      <c r="AY750" s="222" t="s">
        <v>153</v>
      </c>
    </row>
    <row r="751" spans="1:65" s="15" customFormat="1">
      <c r="B751" s="223"/>
      <c r="C751" s="224"/>
      <c r="D751" s="203" t="s">
        <v>164</v>
      </c>
      <c r="E751" s="225" t="s">
        <v>1</v>
      </c>
      <c r="F751" s="226" t="s">
        <v>167</v>
      </c>
      <c r="G751" s="224"/>
      <c r="H751" s="227">
        <v>25.2</v>
      </c>
      <c r="I751" s="228"/>
      <c r="J751" s="224"/>
      <c r="K751" s="224"/>
      <c r="L751" s="229"/>
      <c r="M751" s="230"/>
      <c r="N751" s="231"/>
      <c r="O751" s="231"/>
      <c r="P751" s="231"/>
      <c r="Q751" s="231"/>
      <c r="R751" s="231"/>
      <c r="S751" s="231"/>
      <c r="T751" s="232"/>
      <c r="AT751" s="233" t="s">
        <v>164</v>
      </c>
      <c r="AU751" s="233" t="s">
        <v>162</v>
      </c>
      <c r="AV751" s="15" t="s">
        <v>161</v>
      </c>
      <c r="AW751" s="15" t="s">
        <v>34</v>
      </c>
      <c r="AX751" s="15" t="s">
        <v>87</v>
      </c>
      <c r="AY751" s="233" t="s">
        <v>153</v>
      </c>
    </row>
    <row r="752" spans="1:65" s="2" customFormat="1" ht="21.75" customHeight="1">
      <c r="A752" s="34"/>
      <c r="B752" s="35"/>
      <c r="C752" s="234" t="s">
        <v>969</v>
      </c>
      <c r="D752" s="234" t="s">
        <v>180</v>
      </c>
      <c r="E752" s="235" t="s">
        <v>970</v>
      </c>
      <c r="F752" s="236" t="s">
        <v>971</v>
      </c>
      <c r="G752" s="237" t="s">
        <v>160</v>
      </c>
      <c r="H752" s="238">
        <v>28.98</v>
      </c>
      <c r="I752" s="239"/>
      <c r="J752" s="240">
        <f>ROUND(I752*H752,2)</f>
        <v>0</v>
      </c>
      <c r="K752" s="241"/>
      <c r="L752" s="242"/>
      <c r="M752" s="243" t="s">
        <v>1</v>
      </c>
      <c r="N752" s="244" t="s">
        <v>45</v>
      </c>
      <c r="O752" s="71"/>
      <c r="P752" s="197">
        <f>O752*H752</f>
        <v>0</v>
      </c>
      <c r="Q752" s="197">
        <v>1.7999999999999999E-2</v>
      </c>
      <c r="R752" s="197">
        <f>Q752*H752</f>
        <v>0.52163999999999999</v>
      </c>
      <c r="S752" s="197">
        <v>0</v>
      </c>
      <c r="T752" s="198">
        <f>S752*H752</f>
        <v>0</v>
      </c>
      <c r="U752" s="34"/>
      <c r="V752" s="34"/>
      <c r="W752" s="34"/>
      <c r="X752" s="34"/>
      <c r="Y752" s="34"/>
      <c r="Z752" s="34"/>
      <c r="AA752" s="34"/>
      <c r="AB752" s="34"/>
      <c r="AC752" s="34"/>
      <c r="AD752" s="34"/>
      <c r="AE752" s="34"/>
      <c r="AR752" s="199" t="s">
        <v>344</v>
      </c>
      <c r="AT752" s="199" t="s">
        <v>180</v>
      </c>
      <c r="AU752" s="199" t="s">
        <v>162</v>
      </c>
      <c r="AY752" s="17" t="s">
        <v>153</v>
      </c>
      <c r="BE752" s="200">
        <f>IF(N752="základní",J752,0)</f>
        <v>0</v>
      </c>
      <c r="BF752" s="200">
        <f>IF(N752="snížená",J752,0)</f>
        <v>0</v>
      </c>
      <c r="BG752" s="200">
        <f>IF(N752="zákl. přenesená",J752,0)</f>
        <v>0</v>
      </c>
      <c r="BH752" s="200">
        <f>IF(N752="sníž. přenesená",J752,0)</f>
        <v>0</v>
      </c>
      <c r="BI752" s="200">
        <f>IF(N752="nulová",J752,0)</f>
        <v>0</v>
      </c>
      <c r="BJ752" s="17" t="s">
        <v>162</v>
      </c>
      <c r="BK752" s="200">
        <f>ROUND(I752*H752,2)</f>
        <v>0</v>
      </c>
      <c r="BL752" s="17" t="s">
        <v>254</v>
      </c>
      <c r="BM752" s="199" t="s">
        <v>972</v>
      </c>
    </row>
    <row r="753" spans="1:65" s="13" customFormat="1">
      <c r="B753" s="201"/>
      <c r="C753" s="202"/>
      <c r="D753" s="203" t="s">
        <v>164</v>
      </c>
      <c r="E753" s="204" t="s">
        <v>1</v>
      </c>
      <c r="F753" s="205" t="s">
        <v>973</v>
      </c>
      <c r="G753" s="202"/>
      <c r="H753" s="204" t="s">
        <v>1</v>
      </c>
      <c r="I753" s="206"/>
      <c r="J753" s="202"/>
      <c r="K753" s="202"/>
      <c r="L753" s="207"/>
      <c r="M753" s="208"/>
      <c r="N753" s="209"/>
      <c r="O753" s="209"/>
      <c r="P753" s="209"/>
      <c r="Q753" s="209"/>
      <c r="R753" s="209"/>
      <c r="S753" s="209"/>
      <c r="T753" s="210"/>
      <c r="AT753" s="211" t="s">
        <v>164</v>
      </c>
      <c r="AU753" s="211" t="s">
        <v>162</v>
      </c>
      <c r="AV753" s="13" t="s">
        <v>87</v>
      </c>
      <c r="AW753" s="13" t="s">
        <v>34</v>
      </c>
      <c r="AX753" s="13" t="s">
        <v>79</v>
      </c>
      <c r="AY753" s="211" t="s">
        <v>153</v>
      </c>
    </row>
    <row r="754" spans="1:65" s="14" customFormat="1">
      <c r="B754" s="212"/>
      <c r="C754" s="213"/>
      <c r="D754" s="203" t="s">
        <v>164</v>
      </c>
      <c r="E754" s="214" t="s">
        <v>1</v>
      </c>
      <c r="F754" s="215" t="s">
        <v>974</v>
      </c>
      <c r="G754" s="213"/>
      <c r="H754" s="216">
        <v>28.98</v>
      </c>
      <c r="I754" s="217"/>
      <c r="J754" s="213"/>
      <c r="K754" s="213"/>
      <c r="L754" s="218"/>
      <c r="M754" s="219"/>
      <c r="N754" s="220"/>
      <c r="O754" s="220"/>
      <c r="P754" s="220"/>
      <c r="Q754" s="220"/>
      <c r="R754" s="220"/>
      <c r="S754" s="220"/>
      <c r="T754" s="221"/>
      <c r="AT754" s="222" t="s">
        <v>164</v>
      </c>
      <c r="AU754" s="222" t="s">
        <v>162</v>
      </c>
      <c r="AV754" s="14" t="s">
        <v>162</v>
      </c>
      <c r="AW754" s="14" t="s">
        <v>34</v>
      </c>
      <c r="AX754" s="14" t="s">
        <v>79</v>
      </c>
      <c r="AY754" s="222" t="s">
        <v>153</v>
      </c>
    </row>
    <row r="755" spans="1:65" s="15" customFormat="1">
      <c r="B755" s="223"/>
      <c r="C755" s="224"/>
      <c r="D755" s="203" t="s">
        <v>164</v>
      </c>
      <c r="E755" s="225" t="s">
        <v>1</v>
      </c>
      <c r="F755" s="226" t="s">
        <v>167</v>
      </c>
      <c r="G755" s="224"/>
      <c r="H755" s="227">
        <v>28.98</v>
      </c>
      <c r="I755" s="228"/>
      <c r="J755" s="224"/>
      <c r="K755" s="224"/>
      <c r="L755" s="229"/>
      <c r="M755" s="230"/>
      <c r="N755" s="231"/>
      <c r="O755" s="231"/>
      <c r="P755" s="231"/>
      <c r="Q755" s="231"/>
      <c r="R755" s="231"/>
      <c r="S755" s="231"/>
      <c r="T755" s="232"/>
      <c r="AT755" s="233" t="s">
        <v>164</v>
      </c>
      <c r="AU755" s="233" t="s">
        <v>162</v>
      </c>
      <c r="AV755" s="15" t="s">
        <v>161</v>
      </c>
      <c r="AW755" s="15" t="s">
        <v>34</v>
      </c>
      <c r="AX755" s="15" t="s">
        <v>87</v>
      </c>
      <c r="AY755" s="233" t="s">
        <v>153</v>
      </c>
    </row>
    <row r="756" spans="1:65" s="2" customFormat="1" ht="21.75" customHeight="1">
      <c r="A756" s="34"/>
      <c r="B756" s="35"/>
      <c r="C756" s="187" t="s">
        <v>975</v>
      </c>
      <c r="D756" s="187" t="s">
        <v>157</v>
      </c>
      <c r="E756" s="188" t="s">
        <v>976</v>
      </c>
      <c r="F756" s="189" t="s">
        <v>977</v>
      </c>
      <c r="G756" s="190" t="s">
        <v>176</v>
      </c>
      <c r="H756" s="191">
        <v>0.96799999999999997</v>
      </c>
      <c r="I756" s="192"/>
      <c r="J756" s="193">
        <f>ROUND(I756*H756,2)</f>
        <v>0</v>
      </c>
      <c r="K756" s="194"/>
      <c r="L756" s="39"/>
      <c r="M756" s="195" t="s">
        <v>1</v>
      </c>
      <c r="N756" s="196" t="s">
        <v>45</v>
      </c>
      <c r="O756" s="71"/>
      <c r="P756" s="197">
        <f>O756*H756</f>
        <v>0</v>
      </c>
      <c r="Q756" s="197">
        <v>0</v>
      </c>
      <c r="R756" s="197">
        <f>Q756*H756</f>
        <v>0</v>
      </c>
      <c r="S756" s="197">
        <v>0</v>
      </c>
      <c r="T756" s="198">
        <f>S756*H756</f>
        <v>0</v>
      </c>
      <c r="U756" s="34"/>
      <c r="V756" s="34"/>
      <c r="W756" s="34"/>
      <c r="X756" s="34"/>
      <c r="Y756" s="34"/>
      <c r="Z756" s="34"/>
      <c r="AA756" s="34"/>
      <c r="AB756" s="34"/>
      <c r="AC756" s="34"/>
      <c r="AD756" s="34"/>
      <c r="AE756" s="34"/>
      <c r="AR756" s="199" t="s">
        <v>254</v>
      </c>
      <c r="AT756" s="199" t="s">
        <v>157</v>
      </c>
      <c r="AU756" s="199" t="s">
        <v>162</v>
      </c>
      <c r="AY756" s="17" t="s">
        <v>153</v>
      </c>
      <c r="BE756" s="200">
        <f>IF(N756="základní",J756,0)</f>
        <v>0</v>
      </c>
      <c r="BF756" s="200">
        <f>IF(N756="snížená",J756,0)</f>
        <v>0</v>
      </c>
      <c r="BG756" s="200">
        <f>IF(N756="zákl. přenesená",J756,0)</f>
        <v>0</v>
      </c>
      <c r="BH756" s="200">
        <f>IF(N756="sníž. přenesená",J756,0)</f>
        <v>0</v>
      </c>
      <c r="BI756" s="200">
        <f>IF(N756="nulová",J756,0)</f>
        <v>0</v>
      </c>
      <c r="BJ756" s="17" t="s">
        <v>162</v>
      </c>
      <c r="BK756" s="200">
        <f>ROUND(I756*H756,2)</f>
        <v>0</v>
      </c>
      <c r="BL756" s="17" t="s">
        <v>254</v>
      </c>
      <c r="BM756" s="199" t="s">
        <v>978</v>
      </c>
    </row>
    <row r="757" spans="1:65" s="12" customFormat="1" ht="22.8" customHeight="1">
      <c r="B757" s="171"/>
      <c r="C757" s="172"/>
      <c r="D757" s="173" t="s">
        <v>78</v>
      </c>
      <c r="E757" s="185" t="s">
        <v>979</v>
      </c>
      <c r="F757" s="185" t="s">
        <v>980</v>
      </c>
      <c r="G757" s="172"/>
      <c r="H757" s="172"/>
      <c r="I757" s="175"/>
      <c r="J757" s="186">
        <f>BK757</f>
        <v>0</v>
      </c>
      <c r="K757" s="172"/>
      <c r="L757" s="177"/>
      <c r="M757" s="178"/>
      <c r="N757" s="179"/>
      <c r="O757" s="179"/>
      <c r="P757" s="180">
        <f>SUM(P758:P870)</f>
        <v>0</v>
      </c>
      <c r="Q757" s="179"/>
      <c r="R757" s="180">
        <f>SUM(R758:R870)</f>
        <v>0.9837968800000001</v>
      </c>
      <c r="S757" s="179"/>
      <c r="T757" s="181">
        <f>SUM(T758:T870)</f>
        <v>0.26102700000000001</v>
      </c>
      <c r="AR757" s="182" t="s">
        <v>162</v>
      </c>
      <c r="AT757" s="183" t="s">
        <v>78</v>
      </c>
      <c r="AU757" s="183" t="s">
        <v>87</v>
      </c>
      <c r="AY757" s="182" t="s">
        <v>153</v>
      </c>
      <c r="BK757" s="184">
        <f>SUM(BK758:BK870)</f>
        <v>0</v>
      </c>
    </row>
    <row r="758" spans="1:65" s="2" customFormat="1" ht="16.5" customHeight="1">
      <c r="A758" s="34"/>
      <c r="B758" s="35"/>
      <c r="C758" s="187" t="s">
        <v>981</v>
      </c>
      <c r="D758" s="187" t="s">
        <v>157</v>
      </c>
      <c r="E758" s="188" t="s">
        <v>982</v>
      </c>
      <c r="F758" s="189" t="s">
        <v>983</v>
      </c>
      <c r="G758" s="190" t="s">
        <v>160</v>
      </c>
      <c r="H758" s="191">
        <v>199.4</v>
      </c>
      <c r="I758" s="192"/>
      <c r="J758" s="193">
        <f>ROUND(I758*H758,2)</f>
        <v>0</v>
      </c>
      <c r="K758" s="194"/>
      <c r="L758" s="39"/>
      <c r="M758" s="195" t="s">
        <v>1</v>
      </c>
      <c r="N758" s="196" t="s">
        <v>45</v>
      </c>
      <c r="O758" s="71"/>
      <c r="P758" s="197">
        <f>O758*H758</f>
        <v>0</v>
      </c>
      <c r="Q758" s="197">
        <v>0</v>
      </c>
      <c r="R758" s="197">
        <f>Q758*H758</f>
        <v>0</v>
      </c>
      <c r="S758" s="197">
        <v>0</v>
      </c>
      <c r="T758" s="198">
        <f>S758*H758</f>
        <v>0</v>
      </c>
      <c r="U758" s="34"/>
      <c r="V758" s="34"/>
      <c r="W758" s="34"/>
      <c r="X758" s="34"/>
      <c r="Y758" s="34"/>
      <c r="Z758" s="34"/>
      <c r="AA758" s="34"/>
      <c r="AB758" s="34"/>
      <c r="AC758" s="34"/>
      <c r="AD758" s="34"/>
      <c r="AE758" s="34"/>
      <c r="AR758" s="199" t="s">
        <v>254</v>
      </c>
      <c r="AT758" s="199" t="s">
        <v>157</v>
      </c>
      <c r="AU758" s="199" t="s">
        <v>162</v>
      </c>
      <c r="AY758" s="17" t="s">
        <v>153</v>
      </c>
      <c r="BE758" s="200">
        <f>IF(N758="základní",J758,0)</f>
        <v>0</v>
      </c>
      <c r="BF758" s="200">
        <f>IF(N758="snížená",J758,0)</f>
        <v>0</v>
      </c>
      <c r="BG758" s="200">
        <f>IF(N758="zákl. přenesená",J758,0)</f>
        <v>0</v>
      </c>
      <c r="BH758" s="200">
        <f>IF(N758="sníž. přenesená",J758,0)</f>
        <v>0</v>
      </c>
      <c r="BI758" s="200">
        <f>IF(N758="nulová",J758,0)</f>
        <v>0</v>
      </c>
      <c r="BJ758" s="17" t="s">
        <v>162</v>
      </c>
      <c r="BK758" s="200">
        <f>ROUND(I758*H758,2)</f>
        <v>0</v>
      </c>
      <c r="BL758" s="17" t="s">
        <v>254</v>
      </c>
      <c r="BM758" s="199" t="s">
        <v>984</v>
      </c>
    </row>
    <row r="759" spans="1:65" s="13" customFormat="1">
      <c r="B759" s="201"/>
      <c r="C759" s="202"/>
      <c r="D759" s="203" t="s">
        <v>164</v>
      </c>
      <c r="E759" s="204" t="s">
        <v>1</v>
      </c>
      <c r="F759" s="205" t="s">
        <v>985</v>
      </c>
      <c r="G759" s="202"/>
      <c r="H759" s="204" t="s">
        <v>1</v>
      </c>
      <c r="I759" s="206"/>
      <c r="J759" s="202"/>
      <c r="K759" s="202"/>
      <c r="L759" s="207"/>
      <c r="M759" s="208"/>
      <c r="N759" s="209"/>
      <c r="O759" s="209"/>
      <c r="P759" s="209"/>
      <c r="Q759" s="209"/>
      <c r="R759" s="209"/>
      <c r="S759" s="209"/>
      <c r="T759" s="210"/>
      <c r="AT759" s="211" t="s">
        <v>164</v>
      </c>
      <c r="AU759" s="211" t="s">
        <v>162</v>
      </c>
      <c r="AV759" s="13" t="s">
        <v>87</v>
      </c>
      <c r="AW759" s="13" t="s">
        <v>34</v>
      </c>
      <c r="AX759" s="13" t="s">
        <v>79</v>
      </c>
      <c r="AY759" s="211" t="s">
        <v>153</v>
      </c>
    </row>
    <row r="760" spans="1:65" s="13" customFormat="1">
      <c r="B760" s="201"/>
      <c r="C760" s="202"/>
      <c r="D760" s="203" t="s">
        <v>164</v>
      </c>
      <c r="E760" s="204" t="s">
        <v>1</v>
      </c>
      <c r="F760" s="205" t="s">
        <v>986</v>
      </c>
      <c r="G760" s="202"/>
      <c r="H760" s="204" t="s">
        <v>1</v>
      </c>
      <c r="I760" s="206"/>
      <c r="J760" s="202"/>
      <c r="K760" s="202"/>
      <c r="L760" s="207"/>
      <c r="M760" s="208"/>
      <c r="N760" s="209"/>
      <c r="O760" s="209"/>
      <c r="P760" s="209"/>
      <c r="Q760" s="209"/>
      <c r="R760" s="209"/>
      <c r="S760" s="209"/>
      <c r="T760" s="210"/>
      <c r="AT760" s="211" t="s">
        <v>164</v>
      </c>
      <c r="AU760" s="211" t="s">
        <v>162</v>
      </c>
      <c r="AV760" s="13" t="s">
        <v>87</v>
      </c>
      <c r="AW760" s="13" t="s">
        <v>34</v>
      </c>
      <c r="AX760" s="13" t="s">
        <v>79</v>
      </c>
      <c r="AY760" s="211" t="s">
        <v>153</v>
      </c>
    </row>
    <row r="761" spans="1:65" s="14" customFormat="1">
      <c r="B761" s="212"/>
      <c r="C761" s="213"/>
      <c r="D761" s="203" t="s">
        <v>164</v>
      </c>
      <c r="E761" s="214" t="s">
        <v>1</v>
      </c>
      <c r="F761" s="215" t="s">
        <v>987</v>
      </c>
      <c r="G761" s="213"/>
      <c r="H761" s="216">
        <v>18.600000000000001</v>
      </c>
      <c r="I761" s="217"/>
      <c r="J761" s="213"/>
      <c r="K761" s="213"/>
      <c r="L761" s="218"/>
      <c r="M761" s="219"/>
      <c r="N761" s="220"/>
      <c r="O761" s="220"/>
      <c r="P761" s="220"/>
      <c r="Q761" s="220"/>
      <c r="R761" s="220"/>
      <c r="S761" s="220"/>
      <c r="T761" s="221"/>
      <c r="AT761" s="222" t="s">
        <v>164</v>
      </c>
      <c r="AU761" s="222" t="s">
        <v>162</v>
      </c>
      <c r="AV761" s="14" t="s">
        <v>162</v>
      </c>
      <c r="AW761" s="14" t="s">
        <v>34</v>
      </c>
      <c r="AX761" s="14" t="s">
        <v>79</v>
      </c>
      <c r="AY761" s="222" t="s">
        <v>153</v>
      </c>
    </row>
    <row r="762" spans="1:65" s="13" customFormat="1">
      <c r="B762" s="201"/>
      <c r="C762" s="202"/>
      <c r="D762" s="203" t="s">
        <v>164</v>
      </c>
      <c r="E762" s="204" t="s">
        <v>1</v>
      </c>
      <c r="F762" s="205" t="s">
        <v>408</v>
      </c>
      <c r="G762" s="202"/>
      <c r="H762" s="204" t="s">
        <v>1</v>
      </c>
      <c r="I762" s="206"/>
      <c r="J762" s="202"/>
      <c r="K762" s="202"/>
      <c r="L762" s="207"/>
      <c r="M762" s="208"/>
      <c r="N762" s="209"/>
      <c r="O762" s="209"/>
      <c r="P762" s="209"/>
      <c r="Q762" s="209"/>
      <c r="R762" s="209"/>
      <c r="S762" s="209"/>
      <c r="T762" s="210"/>
      <c r="AT762" s="211" t="s">
        <v>164</v>
      </c>
      <c r="AU762" s="211" t="s">
        <v>162</v>
      </c>
      <c r="AV762" s="13" t="s">
        <v>87</v>
      </c>
      <c r="AW762" s="13" t="s">
        <v>34</v>
      </c>
      <c r="AX762" s="13" t="s">
        <v>79</v>
      </c>
      <c r="AY762" s="211" t="s">
        <v>153</v>
      </c>
    </row>
    <row r="763" spans="1:65" s="14" customFormat="1">
      <c r="B763" s="212"/>
      <c r="C763" s="213"/>
      <c r="D763" s="203" t="s">
        <v>164</v>
      </c>
      <c r="E763" s="214" t="s">
        <v>1</v>
      </c>
      <c r="F763" s="215" t="s">
        <v>988</v>
      </c>
      <c r="G763" s="213"/>
      <c r="H763" s="216">
        <v>36.799999999999997</v>
      </c>
      <c r="I763" s="217"/>
      <c r="J763" s="213"/>
      <c r="K763" s="213"/>
      <c r="L763" s="218"/>
      <c r="M763" s="219"/>
      <c r="N763" s="220"/>
      <c r="O763" s="220"/>
      <c r="P763" s="220"/>
      <c r="Q763" s="220"/>
      <c r="R763" s="220"/>
      <c r="S763" s="220"/>
      <c r="T763" s="221"/>
      <c r="AT763" s="222" t="s">
        <v>164</v>
      </c>
      <c r="AU763" s="222" t="s">
        <v>162</v>
      </c>
      <c r="AV763" s="14" t="s">
        <v>162</v>
      </c>
      <c r="AW763" s="14" t="s">
        <v>34</v>
      </c>
      <c r="AX763" s="14" t="s">
        <v>79</v>
      </c>
      <c r="AY763" s="222" t="s">
        <v>153</v>
      </c>
    </row>
    <row r="764" spans="1:65" s="13" customFormat="1">
      <c r="B764" s="201"/>
      <c r="C764" s="202"/>
      <c r="D764" s="203" t="s">
        <v>164</v>
      </c>
      <c r="E764" s="204" t="s">
        <v>1</v>
      </c>
      <c r="F764" s="205" t="s">
        <v>410</v>
      </c>
      <c r="G764" s="202"/>
      <c r="H764" s="204" t="s">
        <v>1</v>
      </c>
      <c r="I764" s="206"/>
      <c r="J764" s="202"/>
      <c r="K764" s="202"/>
      <c r="L764" s="207"/>
      <c r="M764" s="208"/>
      <c r="N764" s="209"/>
      <c r="O764" s="209"/>
      <c r="P764" s="209"/>
      <c r="Q764" s="209"/>
      <c r="R764" s="209"/>
      <c r="S764" s="209"/>
      <c r="T764" s="210"/>
      <c r="AT764" s="211" t="s">
        <v>164</v>
      </c>
      <c r="AU764" s="211" t="s">
        <v>162</v>
      </c>
      <c r="AV764" s="13" t="s">
        <v>87</v>
      </c>
      <c r="AW764" s="13" t="s">
        <v>34</v>
      </c>
      <c r="AX764" s="13" t="s">
        <v>79</v>
      </c>
      <c r="AY764" s="211" t="s">
        <v>153</v>
      </c>
    </row>
    <row r="765" spans="1:65" s="14" customFormat="1">
      <c r="B765" s="212"/>
      <c r="C765" s="213"/>
      <c r="D765" s="203" t="s">
        <v>164</v>
      </c>
      <c r="E765" s="214" t="s">
        <v>1</v>
      </c>
      <c r="F765" s="215" t="s">
        <v>989</v>
      </c>
      <c r="G765" s="213"/>
      <c r="H765" s="216">
        <v>53.8</v>
      </c>
      <c r="I765" s="217"/>
      <c r="J765" s="213"/>
      <c r="K765" s="213"/>
      <c r="L765" s="218"/>
      <c r="M765" s="219"/>
      <c r="N765" s="220"/>
      <c r="O765" s="220"/>
      <c r="P765" s="220"/>
      <c r="Q765" s="220"/>
      <c r="R765" s="220"/>
      <c r="S765" s="220"/>
      <c r="T765" s="221"/>
      <c r="AT765" s="222" t="s">
        <v>164</v>
      </c>
      <c r="AU765" s="222" t="s">
        <v>162</v>
      </c>
      <c r="AV765" s="14" t="s">
        <v>162</v>
      </c>
      <c r="AW765" s="14" t="s">
        <v>34</v>
      </c>
      <c r="AX765" s="14" t="s">
        <v>79</v>
      </c>
      <c r="AY765" s="222" t="s">
        <v>153</v>
      </c>
    </row>
    <row r="766" spans="1:65" s="13" customFormat="1">
      <c r="B766" s="201"/>
      <c r="C766" s="202"/>
      <c r="D766" s="203" t="s">
        <v>164</v>
      </c>
      <c r="E766" s="204" t="s">
        <v>1</v>
      </c>
      <c r="F766" s="205" t="s">
        <v>412</v>
      </c>
      <c r="G766" s="202"/>
      <c r="H766" s="204" t="s">
        <v>1</v>
      </c>
      <c r="I766" s="206"/>
      <c r="J766" s="202"/>
      <c r="K766" s="202"/>
      <c r="L766" s="207"/>
      <c r="M766" s="208"/>
      <c r="N766" s="209"/>
      <c r="O766" s="209"/>
      <c r="P766" s="209"/>
      <c r="Q766" s="209"/>
      <c r="R766" s="209"/>
      <c r="S766" s="209"/>
      <c r="T766" s="210"/>
      <c r="AT766" s="211" t="s">
        <v>164</v>
      </c>
      <c r="AU766" s="211" t="s">
        <v>162</v>
      </c>
      <c r="AV766" s="13" t="s">
        <v>87</v>
      </c>
      <c r="AW766" s="13" t="s">
        <v>34</v>
      </c>
      <c r="AX766" s="13" t="s">
        <v>79</v>
      </c>
      <c r="AY766" s="211" t="s">
        <v>153</v>
      </c>
    </row>
    <row r="767" spans="1:65" s="14" customFormat="1">
      <c r="B767" s="212"/>
      <c r="C767" s="213"/>
      <c r="D767" s="203" t="s">
        <v>164</v>
      </c>
      <c r="E767" s="214" t="s">
        <v>1</v>
      </c>
      <c r="F767" s="215" t="s">
        <v>990</v>
      </c>
      <c r="G767" s="213"/>
      <c r="H767" s="216">
        <v>54.4</v>
      </c>
      <c r="I767" s="217"/>
      <c r="J767" s="213"/>
      <c r="K767" s="213"/>
      <c r="L767" s="218"/>
      <c r="M767" s="219"/>
      <c r="N767" s="220"/>
      <c r="O767" s="220"/>
      <c r="P767" s="220"/>
      <c r="Q767" s="220"/>
      <c r="R767" s="220"/>
      <c r="S767" s="220"/>
      <c r="T767" s="221"/>
      <c r="AT767" s="222" t="s">
        <v>164</v>
      </c>
      <c r="AU767" s="222" t="s">
        <v>162</v>
      </c>
      <c r="AV767" s="14" t="s">
        <v>162</v>
      </c>
      <c r="AW767" s="14" t="s">
        <v>34</v>
      </c>
      <c r="AX767" s="14" t="s">
        <v>79</v>
      </c>
      <c r="AY767" s="222" t="s">
        <v>153</v>
      </c>
    </row>
    <row r="768" spans="1:65" s="13" customFormat="1">
      <c r="B768" s="201"/>
      <c r="C768" s="202"/>
      <c r="D768" s="203" t="s">
        <v>164</v>
      </c>
      <c r="E768" s="204" t="s">
        <v>1</v>
      </c>
      <c r="F768" s="205" t="s">
        <v>414</v>
      </c>
      <c r="G768" s="202"/>
      <c r="H768" s="204" t="s">
        <v>1</v>
      </c>
      <c r="I768" s="206"/>
      <c r="J768" s="202"/>
      <c r="K768" s="202"/>
      <c r="L768" s="207"/>
      <c r="M768" s="208"/>
      <c r="N768" s="209"/>
      <c r="O768" s="209"/>
      <c r="P768" s="209"/>
      <c r="Q768" s="209"/>
      <c r="R768" s="209"/>
      <c r="S768" s="209"/>
      <c r="T768" s="210"/>
      <c r="AT768" s="211" t="s">
        <v>164</v>
      </c>
      <c r="AU768" s="211" t="s">
        <v>162</v>
      </c>
      <c r="AV768" s="13" t="s">
        <v>87</v>
      </c>
      <c r="AW768" s="13" t="s">
        <v>34</v>
      </c>
      <c r="AX768" s="13" t="s">
        <v>79</v>
      </c>
      <c r="AY768" s="211" t="s">
        <v>153</v>
      </c>
    </row>
    <row r="769" spans="1:65" s="14" customFormat="1">
      <c r="B769" s="212"/>
      <c r="C769" s="213"/>
      <c r="D769" s="203" t="s">
        <v>164</v>
      </c>
      <c r="E769" s="214" t="s">
        <v>1</v>
      </c>
      <c r="F769" s="215" t="s">
        <v>991</v>
      </c>
      <c r="G769" s="213"/>
      <c r="H769" s="216">
        <v>35.799999999999997</v>
      </c>
      <c r="I769" s="217"/>
      <c r="J769" s="213"/>
      <c r="K769" s="213"/>
      <c r="L769" s="218"/>
      <c r="M769" s="219"/>
      <c r="N769" s="220"/>
      <c r="O769" s="220"/>
      <c r="P769" s="220"/>
      <c r="Q769" s="220"/>
      <c r="R769" s="220"/>
      <c r="S769" s="220"/>
      <c r="T769" s="221"/>
      <c r="AT769" s="222" t="s">
        <v>164</v>
      </c>
      <c r="AU769" s="222" t="s">
        <v>162</v>
      </c>
      <c r="AV769" s="14" t="s">
        <v>162</v>
      </c>
      <c r="AW769" s="14" t="s">
        <v>34</v>
      </c>
      <c r="AX769" s="14" t="s">
        <v>79</v>
      </c>
      <c r="AY769" s="222" t="s">
        <v>153</v>
      </c>
    </row>
    <row r="770" spans="1:65" s="15" customFormat="1">
      <c r="B770" s="223"/>
      <c r="C770" s="224"/>
      <c r="D770" s="203" t="s">
        <v>164</v>
      </c>
      <c r="E770" s="225" t="s">
        <v>1</v>
      </c>
      <c r="F770" s="226" t="s">
        <v>167</v>
      </c>
      <c r="G770" s="224"/>
      <c r="H770" s="227">
        <v>199.39999999999998</v>
      </c>
      <c r="I770" s="228"/>
      <c r="J770" s="224"/>
      <c r="K770" s="224"/>
      <c r="L770" s="229"/>
      <c r="M770" s="230"/>
      <c r="N770" s="231"/>
      <c r="O770" s="231"/>
      <c r="P770" s="231"/>
      <c r="Q770" s="231"/>
      <c r="R770" s="231"/>
      <c r="S770" s="231"/>
      <c r="T770" s="232"/>
      <c r="AT770" s="233" t="s">
        <v>164</v>
      </c>
      <c r="AU770" s="233" t="s">
        <v>162</v>
      </c>
      <c r="AV770" s="15" t="s">
        <v>161</v>
      </c>
      <c r="AW770" s="15" t="s">
        <v>34</v>
      </c>
      <c r="AX770" s="15" t="s">
        <v>87</v>
      </c>
      <c r="AY770" s="233" t="s">
        <v>153</v>
      </c>
    </row>
    <row r="771" spans="1:65" s="2" customFormat="1" ht="21.75" customHeight="1">
      <c r="A771" s="34"/>
      <c r="B771" s="35"/>
      <c r="C771" s="187" t="s">
        <v>992</v>
      </c>
      <c r="D771" s="187" t="s">
        <v>157</v>
      </c>
      <c r="E771" s="188" t="s">
        <v>993</v>
      </c>
      <c r="F771" s="189" t="s">
        <v>994</v>
      </c>
      <c r="G771" s="190" t="s">
        <v>160</v>
      </c>
      <c r="H771" s="191">
        <v>87.009</v>
      </c>
      <c r="I771" s="192"/>
      <c r="J771" s="193">
        <f>ROUND(I771*H771,2)</f>
        <v>0</v>
      </c>
      <c r="K771" s="194"/>
      <c r="L771" s="39"/>
      <c r="M771" s="195" t="s">
        <v>1</v>
      </c>
      <c r="N771" s="196" t="s">
        <v>45</v>
      </c>
      <c r="O771" s="71"/>
      <c r="P771" s="197">
        <f>O771*H771</f>
        <v>0</v>
      </c>
      <c r="Q771" s="197">
        <v>0</v>
      </c>
      <c r="R771" s="197">
        <f>Q771*H771</f>
        <v>0</v>
      </c>
      <c r="S771" s="197">
        <v>3.0000000000000001E-3</v>
      </c>
      <c r="T771" s="198">
        <f>S771*H771</f>
        <v>0.26102700000000001</v>
      </c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R771" s="199" t="s">
        <v>254</v>
      </c>
      <c r="AT771" s="199" t="s">
        <v>157</v>
      </c>
      <c r="AU771" s="199" t="s">
        <v>162</v>
      </c>
      <c r="AY771" s="17" t="s">
        <v>153</v>
      </c>
      <c r="BE771" s="200">
        <f>IF(N771="základní",J771,0)</f>
        <v>0</v>
      </c>
      <c r="BF771" s="200">
        <f>IF(N771="snížená",J771,0)</f>
        <v>0</v>
      </c>
      <c r="BG771" s="200">
        <f>IF(N771="zákl. přenesená",J771,0)</f>
        <v>0</v>
      </c>
      <c r="BH771" s="200">
        <f>IF(N771="sníž. přenesená",J771,0)</f>
        <v>0</v>
      </c>
      <c r="BI771" s="200">
        <f>IF(N771="nulová",J771,0)</f>
        <v>0</v>
      </c>
      <c r="BJ771" s="17" t="s">
        <v>162</v>
      </c>
      <c r="BK771" s="200">
        <f>ROUND(I771*H771,2)</f>
        <v>0</v>
      </c>
      <c r="BL771" s="17" t="s">
        <v>254</v>
      </c>
      <c r="BM771" s="199" t="s">
        <v>995</v>
      </c>
    </row>
    <row r="772" spans="1:65" s="13" customFormat="1" ht="30.6">
      <c r="B772" s="201"/>
      <c r="C772" s="202"/>
      <c r="D772" s="203" t="s">
        <v>164</v>
      </c>
      <c r="E772" s="204" t="s">
        <v>1</v>
      </c>
      <c r="F772" s="205" t="s">
        <v>334</v>
      </c>
      <c r="G772" s="202"/>
      <c r="H772" s="204" t="s">
        <v>1</v>
      </c>
      <c r="I772" s="206"/>
      <c r="J772" s="202"/>
      <c r="K772" s="202"/>
      <c r="L772" s="207"/>
      <c r="M772" s="208"/>
      <c r="N772" s="209"/>
      <c r="O772" s="209"/>
      <c r="P772" s="209"/>
      <c r="Q772" s="209"/>
      <c r="R772" s="209"/>
      <c r="S772" s="209"/>
      <c r="T772" s="210"/>
      <c r="AT772" s="211" t="s">
        <v>164</v>
      </c>
      <c r="AU772" s="211" t="s">
        <v>162</v>
      </c>
      <c r="AV772" s="13" t="s">
        <v>87</v>
      </c>
      <c r="AW772" s="13" t="s">
        <v>34</v>
      </c>
      <c r="AX772" s="13" t="s">
        <v>79</v>
      </c>
      <c r="AY772" s="211" t="s">
        <v>153</v>
      </c>
    </row>
    <row r="773" spans="1:65" s="14" customFormat="1">
      <c r="B773" s="212"/>
      <c r="C773" s="213"/>
      <c r="D773" s="203" t="s">
        <v>164</v>
      </c>
      <c r="E773" s="214" t="s">
        <v>1</v>
      </c>
      <c r="F773" s="215" t="s">
        <v>581</v>
      </c>
      <c r="G773" s="213"/>
      <c r="H773" s="216">
        <v>19.334</v>
      </c>
      <c r="I773" s="217"/>
      <c r="J773" s="213"/>
      <c r="K773" s="213"/>
      <c r="L773" s="218"/>
      <c r="M773" s="219"/>
      <c r="N773" s="220"/>
      <c r="O773" s="220"/>
      <c r="P773" s="220"/>
      <c r="Q773" s="220"/>
      <c r="R773" s="220"/>
      <c r="S773" s="220"/>
      <c r="T773" s="221"/>
      <c r="AT773" s="222" t="s">
        <v>164</v>
      </c>
      <c r="AU773" s="222" t="s">
        <v>162</v>
      </c>
      <c r="AV773" s="14" t="s">
        <v>162</v>
      </c>
      <c r="AW773" s="14" t="s">
        <v>34</v>
      </c>
      <c r="AX773" s="14" t="s">
        <v>79</v>
      </c>
      <c r="AY773" s="222" t="s">
        <v>153</v>
      </c>
    </row>
    <row r="774" spans="1:65" s="14" customFormat="1">
      <c r="B774" s="212"/>
      <c r="C774" s="213"/>
      <c r="D774" s="203" t="s">
        <v>164</v>
      </c>
      <c r="E774" s="214" t="s">
        <v>1</v>
      </c>
      <c r="F774" s="215" t="s">
        <v>996</v>
      </c>
      <c r="G774" s="213"/>
      <c r="H774" s="216">
        <v>21.751000000000001</v>
      </c>
      <c r="I774" s="217"/>
      <c r="J774" s="213"/>
      <c r="K774" s="213"/>
      <c r="L774" s="218"/>
      <c r="M774" s="219"/>
      <c r="N774" s="220"/>
      <c r="O774" s="220"/>
      <c r="P774" s="220"/>
      <c r="Q774" s="220"/>
      <c r="R774" s="220"/>
      <c r="S774" s="220"/>
      <c r="T774" s="221"/>
      <c r="AT774" s="222" t="s">
        <v>164</v>
      </c>
      <c r="AU774" s="222" t="s">
        <v>162</v>
      </c>
      <c r="AV774" s="14" t="s">
        <v>162</v>
      </c>
      <c r="AW774" s="14" t="s">
        <v>34</v>
      </c>
      <c r="AX774" s="14" t="s">
        <v>79</v>
      </c>
      <c r="AY774" s="222" t="s">
        <v>153</v>
      </c>
    </row>
    <row r="775" spans="1:65" s="14" customFormat="1">
      <c r="B775" s="212"/>
      <c r="C775" s="213"/>
      <c r="D775" s="203" t="s">
        <v>164</v>
      </c>
      <c r="E775" s="214" t="s">
        <v>1</v>
      </c>
      <c r="F775" s="215" t="s">
        <v>580</v>
      </c>
      <c r="G775" s="213"/>
      <c r="H775" s="216">
        <v>45.923999999999999</v>
      </c>
      <c r="I775" s="217"/>
      <c r="J775" s="213"/>
      <c r="K775" s="213"/>
      <c r="L775" s="218"/>
      <c r="M775" s="219"/>
      <c r="N775" s="220"/>
      <c r="O775" s="220"/>
      <c r="P775" s="220"/>
      <c r="Q775" s="220"/>
      <c r="R775" s="220"/>
      <c r="S775" s="220"/>
      <c r="T775" s="221"/>
      <c r="AT775" s="222" t="s">
        <v>164</v>
      </c>
      <c r="AU775" s="222" t="s">
        <v>162</v>
      </c>
      <c r="AV775" s="14" t="s">
        <v>162</v>
      </c>
      <c r="AW775" s="14" t="s">
        <v>34</v>
      </c>
      <c r="AX775" s="14" t="s">
        <v>79</v>
      </c>
      <c r="AY775" s="222" t="s">
        <v>153</v>
      </c>
    </row>
    <row r="776" spans="1:65" s="15" customFormat="1">
      <c r="B776" s="223"/>
      <c r="C776" s="224"/>
      <c r="D776" s="203" t="s">
        <v>164</v>
      </c>
      <c r="E776" s="225" t="s">
        <v>1</v>
      </c>
      <c r="F776" s="226" t="s">
        <v>167</v>
      </c>
      <c r="G776" s="224"/>
      <c r="H776" s="227">
        <v>87.009</v>
      </c>
      <c r="I776" s="228"/>
      <c r="J776" s="224"/>
      <c r="K776" s="224"/>
      <c r="L776" s="229"/>
      <c r="M776" s="230"/>
      <c r="N776" s="231"/>
      <c r="O776" s="231"/>
      <c r="P776" s="231"/>
      <c r="Q776" s="231"/>
      <c r="R776" s="231"/>
      <c r="S776" s="231"/>
      <c r="T776" s="232"/>
      <c r="AT776" s="233" t="s">
        <v>164</v>
      </c>
      <c r="AU776" s="233" t="s">
        <v>162</v>
      </c>
      <c r="AV776" s="15" t="s">
        <v>161</v>
      </c>
      <c r="AW776" s="15" t="s">
        <v>34</v>
      </c>
      <c r="AX776" s="15" t="s">
        <v>87</v>
      </c>
      <c r="AY776" s="233" t="s">
        <v>153</v>
      </c>
    </row>
    <row r="777" spans="1:65" s="2" customFormat="1" ht="21.75" customHeight="1">
      <c r="A777" s="34"/>
      <c r="B777" s="35"/>
      <c r="C777" s="187" t="s">
        <v>997</v>
      </c>
      <c r="D777" s="187" t="s">
        <v>157</v>
      </c>
      <c r="E777" s="188" t="s">
        <v>998</v>
      </c>
      <c r="F777" s="189" t="s">
        <v>999</v>
      </c>
      <c r="G777" s="190" t="s">
        <v>160</v>
      </c>
      <c r="H777" s="191">
        <v>100.7</v>
      </c>
      <c r="I777" s="192"/>
      <c r="J777" s="193">
        <f>ROUND(I777*H777,2)</f>
        <v>0</v>
      </c>
      <c r="K777" s="194"/>
      <c r="L777" s="39"/>
      <c r="M777" s="195" t="s">
        <v>1</v>
      </c>
      <c r="N777" s="196" t="s">
        <v>45</v>
      </c>
      <c r="O777" s="71"/>
      <c r="P777" s="197">
        <f>O777*H777</f>
        <v>0</v>
      </c>
      <c r="Q777" s="197">
        <v>0</v>
      </c>
      <c r="R777" s="197">
        <f>Q777*H777</f>
        <v>0</v>
      </c>
      <c r="S777" s="197">
        <v>0</v>
      </c>
      <c r="T777" s="198">
        <f>S777*H777</f>
        <v>0</v>
      </c>
      <c r="U777" s="34"/>
      <c r="V777" s="34"/>
      <c r="W777" s="34"/>
      <c r="X777" s="34"/>
      <c r="Y777" s="34"/>
      <c r="Z777" s="34"/>
      <c r="AA777" s="34"/>
      <c r="AB777" s="34"/>
      <c r="AC777" s="34"/>
      <c r="AD777" s="34"/>
      <c r="AE777" s="34"/>
      <c r="AR777" s="199" t="s">
        <v>254</v>
      </c>
      <c r="AT777" s="199" t="s">
        <v>157</v>
      </c>
      <c r="AU777" s="199" t="s">
        <v>162</v>
      </c>
      <c r="AY777" s="17" t="s">
        <v>153</v>
      </c>
      <c r="BE777" s="200">
        <f>IF(N777="základní",J777,0)</f>
        <v>0</v>
      </c>
      <c r="BF777" s="200">
        <f>IF(N777="snížená",J777,0)</f>
        <v>0</v>
      </c>
      <c r="BG777" s="200">
        <f>IF(N777="zákl. přenesená",J777,0)</f>
        <v>0</v>
      </c>
      <c r="BH777" s="200">
        <f>IF(N777="sníž. přenesená",J777,0)</f>
        <v>0</v>
      </c>
      <c r="BI777" s="200">
        <f>IF(N777="nulová",J777,0)</f>
        <v>0</v>
      </c>
      <c r="BJ777" s="17" t="s">
        <v>162</v>
      </c>
      <c r="BK777" s="200">
        <f>ROUND(I777*H777,2)</f>
        <v>0</v>
      </c>
      <c r="BL777" s="17" t="s">
        <v>254</v>
      </c>
      <c r="BM777" s="199" t="s">
        <v>1000</v>
      </c>
    </row>
    <row r="778" spans="1:65" s="13" customFormat="1">
      <c r="B778" s="201"/>
      <c r="C778" s="202"/>
      <c r="D778" s="203" t="s">
        <v>164</v>
      </c>
      <c r="E778" s="204" t="s">
        <v>1</v>
      </c>
      <c r="F778" s="205" t="s">
        <v>985</v>
      </c>
      <c r="G778" s="202"/>
      <c r="H778" s="204" t="s">
        <v>1</v>
      </c>
      <c r="I778" s="206"/>
      <c r="J778" s="202"/>
      <c r="K778" s="202"/>
      <c r="L778" s="207"/>
      <c r="M778" s="208"/>
      <c r="N778" s="209"/>
      <c r="O778" s="209"/>
      <c r="P778" s="209"/>
      <c r="Q778" s="209"/>
      <c r="R778" s="209"/>
      <c r="S778" s="209"/>
      <c r="T778" s="210"/>
      <c r="AT778" s="211" t="s">
        <v>164</v>
      </c>
      <c r="AU778" s="211" t="s">
        <v>162</v>
      </c>
      <c r="AV778" s="13" t="s">
        <v>87</v>
      </c>
      <c r="AW778" s="13" t="s">
        <v>34</v>
      </c>
      <c r="AX778" s="13" t="s">
        <v>79</v>
      </c>
      <c r="AY778" s="211" t="s">
        <v>153</v>
      </c>
    </row>
    <row r="779" spans="1:65" s="13" customFormat="1">
      <c r="B779" s="201"/>
      <c r="C779" s="202"/>
      <c r="D779" s="203" t="s">
        <v>164</v>
      </c>
      <c r="E779" s="204" t="s">
        <v>1</v>
      </c>
      <c r="F779" s="205" t="s">
        <v>986</v>
      </c>
      <c r="G779" s="202"/>
      <c r="H779" s="204" t="s">
        <v>1</v>
      </c>
      <c r="I779" s="206"/>
      <c r="J779" s="202"/>
      <c r="K779" s="202"/>
      <c r="L779" s="207"/>
      <c r="M779" s="208"/>
      <c r="N779" s="209"/>
      <c r="O779" s="209"/>
      <c r="P779" s="209"/>
      <c r="Q779" s="209"/>
      <c r="R779" s="209"/>
      <c r="S779" s="209"/>
      <c r="T779" s="210"/>
      <c r="AT779" s="211" t="s">
        <v>164</v>
      </c>
      <c r="AU779" s="211" t="s">
        <v>162</v>
      </c>
      <c r="AV779" s="13" t="s">
        <v>87</v>
      </c>
      <c r="AW779" s="13" t="s">
        <v>34</v>
      </c>
      <c r="AX779" s="13" t="s">
        <v>79</v>
      </c>
      <c r="AY779" s="211" t="s">
        <v>153</v>
      </c>
    </row>
    <row r="780" spans="1:65" s="14" customFormat="1">
      <c r="B780" s="212"/>
      <c r="C780" s="213"/>
      <c r="D780" s="203" t="s">
        <v>164</v>
      </c>
      <c r="E780" s="214" t="s">
        <v>1</v>
      </c>
      <c r="F780" s="215" t="s">
        <v>987</v>
      </c>
      <c r="G780" s="213"/>
      <c r="H780" s="216">
        <v>18.600000000000001</v>
      </c>
      <c r="I780" s="217"/>
      <c r="J780" s="213"/>
      <c r="K780" s="213"/>
      <c r="L780" s="218"/>
      <c r="M780" s="219"/>
      <c r="N780" s="220"/>
      <c r="O780" s="220"/>
      <c r="P780" s="220"/>
      <c r="Q780" s="220"/>
      <c r="R780" s="220"/>
      <c r="S780" s="220"/>
      <c r="T780" s="221"/>
      <c r="AT780" s="222" t="s">
        <v>164</v>
      </c>
      <c r="AU780" s="222" t="s">
        <v>162</v>
      </c>
      <c r="AV780" s="14" t="s">
        <v>162</v>
      </c>
      <c r="AW780" s="14" t="s">
        <v>34</v>
      </c>
      <c r="AX780" s="14" t="s">
        <v>79</v>
      </c>
      <c r="AY780" s="222" t="s">
        <v>153</v>
      </c>
    </row>
    <row r="781" spans="1:65" s="13" customFormat="1">
      <c r="B781" s="201"/>
      <c r="C781" s="202"/>
      <c r="D781" s="203" t="s">
        <v>164</v>
      </c>
      <c r="E781" s="204" t="s">
        <v>1</v>
      </c>
      <c r="F781" s="205" t="s">
        <v>408</v>
      </c>
      <c r="G781" s="202"/>
      <c r="H781" s="204" t="s">
        <v>1</v>
      </c>
      <c r="I781" s="206"/>
      <c r="J781" s="202"/>
      <c r="K781" s="202"/>
      <c r="L781" s="207"/>
      <c r="M781" s="208"/>
      <c r="N781" s="209"/>
      <c r="O781" s="209"/>
      <c r="P781" s="209"/>
      <c r="Q781" s="209"/>
      <c r="R781" s="209"/>
      <c r="S781" s="209"/>
      <c r="T781" s="210"/>
      <c r="AT781" s="211" t="s">
        <v>164</v>
      </c>
      <c r="AU781" s="211" t="s">
        <v>162</v>
      </c>
      <c r="AV781" s="13" t="s">
        <v>87</v>
      </c>
      <c r="AW781" s="13" t="s">
        <v>34</v>
      </c>
      <c r="AX781" s="13" t="s">
        <v>79</v>
      </c>
      <c r="AY781" s="211" t="s">
        <v>153</v>
      </c>
    </row>
    <row r="782" spans="1:65" s="14" customFormat="1">
      <c r="B782" s="212"/>
      <c r="C782" s="213"/>
      <c r="D782" s="203" t="s">
        <v>164</v>
      </c>
      <c r="E782" s="214" t="s">
        <v>1</v>
      </c>
      <c r="F782" s="215" t="s">
        <v>1001</v>
      </c>
      <c r="G782" s="213"/>
      <c r="H782" s="216">
        <v>17.8</v>
      </c>
      <c r="I782" s="217"/>
      <c r="J782" s="213"/>
      <c r="K782" s="213"/>
      <c r="L782" s="218"/>
      <c r="M782" s="219"/>
      <c r="N782" s="220"/>
      <c r="O782" s="220"/>
      <c r="P782" s="220"/>
      <c r="Q782" s="220"/>
      <c r="R782" s="220"/>
      <c r="S782" s="220"/>
      <c r="T782" s="221"/>
      <c r="AT782" s="222" t="s">
        <v>164</v>
      </c>
      <c r="AU782" s="222" t="s">
        <v>162</v>
      </c>
      <c r="AV782" s="14" t="s">
        <v>162</v>
      </c>
      <c r="AW782" s="14" t="s">
        <v>34</v>
      </c>
      <c r="AX782" s="14" t="s">
        <v>79</v>
      </c>
      <c r="AY782" s="222" t="s">
        <v>153</v>
      </c>
    </row>
    <row r="783" spans="1:65" s="13" customFormat="1">
      <c r="B783" s="201"/>
      <c r="C783" s="202"/>
      <c r="D783" s="203" t="s">
        <v>164</v>
      </c>
      <c r="E783" s="204" t="s">
        <v>1</v>
      </c>
      <c r="F783" s="205" t="s">
        <v>410</v>
      </c>
      <c r="G783" s="202"/>
      <c r="H783" s="204" t="s">
        <v>1</v>
      </c>
      <c r="I783" s="206"/>
      <c r="J783" s="202"/>
      <c r="K783" s="202"/>
      <c r="L783" s="207"/>
      <c r="M783" s="208"/>
      <c r="N783" s="209"/>
      <c r="O783" s="209"/>
      <c r="P783" s="209"/>
      <c r="Q783" s="209"/>
      <c r="R783" s="209"/>
      <c r="S783" s="209"/>
      <c r="T783" s="210"/>
      <c r="AT783" s="211" t="s">
        <v>164</v>
      </c>
      <c r="AU783" s="211" t="s">
        <v>162</v>
      </c>
      <c r="AV783" s="13" t="s">
        <v>87</v>
      </c>
      <c r="AW783" s="13" t="s">
        <v>34</v>
      </c>
      <c r="AX783" s="13" t="s">
        <v>79</v>
      </c>
      <c r="AY783" s="211" t="s">
        <v>153</v>
      </c>
    </row>
    <row r="784" spans="1:65" s="14" customFormat="1">
      <c r="B784" s="212"/>
      <c r="C784" s="213"/>
      <c r="D784" s="203" t="s">
        <v>164</v>
      </c>
      <c r="E784" s="214" t="s">
        <v>1</v>
      </c>
      <c r="F784" s="215" t="s">
        <v>1002</v>
      </c>
      <c r="G784" s="213"/>
      <c r="H784" s="216">
        <v>22.5</v>
      </c>
      <c r="I784" s="217"/>
      <c r="J784" s="213"/>
      <c r="K784" s="213"/>
      <c r="L784" s="218"/>
      <c r="M784" s="219"/>
      <c r="N784" s="220"/>
      <c r="O784" s="220"/>
      <c r="P784" s="220"/>
      <c r="Q784" s="220"/>
      <c r="R784" s="220"/>
      <c r="S784" s="220"/>
      <c r="T784" s="221"/>
      <c r="AT784" s="222" t="s">
        <v>164</v>
      </c>
      <c r="AU784" s="222" t="s">
        <v>162</v>
      </c>
      <c r="AV784" s="14" t="s">
        <v>162</v>
      </c>
      <c r="AW784" s="14" t="s">
        <v>34</v>
      </c>
      <c r="AX784" s="14" t="s">
        <v>79</v>
      </c>
      <c r="AY784" s="222" t="s">
        <v>153</v>
      </c>
    </row>
    <row r="785" spans="1:65" s="13" customFormat="1">
      <c r="B785" s="201"/>
      <c r="C785" s="202"/>
      <c r="D785" s="203" t="s">
        <v>164</v>
      </c>
      <c r="E785" s="204" t="s">
        <v>1</v>
      </c>
      <c r="F785" s="205" t="s">
        <v>412</v>
      </c>
      <c r="G785" s="202"/>
      <c r="H785" s="204" t="s">
        <v>1</v>
      </c>
      <c r="I785" s="206"/>
      <c r="J785" s="202"/>
      <c r="K785" s="202"/>
      <c r="L785" s="207"/>
      <c r="M785" s="208"/>
      <c r="N785" s="209"/>
      <c r="O785" s="209"/>
      <c r="P785" s="209"/>
      <c r="Q785" s="209"/>
      <c r="R785" s="209"/>
      <c r="S785" s="209"/>
      <c r="T785" s="210"/>
      <c r="AT785" s="211" t="s">
        <v>164</v>
      </c>
      <c r="AU785" s="211" t="s">
        <v>162</v>
      </c>
      <c r="AV785" s="13" t="s">
        <v>87</v>
      </c>
      <c r="AW785" s="13" t="s">
        <v>34</v>
      </c>
      <c r="AX785" s="13" t="s">
        <v>79</v>
      </c>
      <c r="AY785" s="211" t="s">
        <v>153</v>
      </c>
    </row>
    <row r="786" spans="1:65" s="14" customFormat="1">
      <c r="B786" s="212"/>
      <c r="C786" s="213"/>
      <c r="D786" s="203" t="s">
        <v>164</v>
      </c>
      <c r="E786" s="214" t="s">
        <v>1</v>
      </c>
      <c r="F786" s="215" t="s">
        <v>1003</v>
      </c>
      <c r="G786" s="213"/>
      <c r="H786" s="216">
        <v>22.5</v>
      </c>
      <c r="I786" s="217"/>
      <c r="J786" s="213"/>
      <c r="K786" s="213"/>
      <c r="L786" s="218"/>
      <c r="M786" s="219"/>
      <c r="N786" s="220"/>
      <c r="O786" s="220"/>
      <c r="P786" s="220"/>
      <c r="Q786" s="220"/>
      <c r="R786" s="220"/>
      <c r="S786" s="220"/>
      <c r="T786" s="221"/>
      <c r="AT786" s="222" t="s">
        <v>164</v>
      </c>
      <c r="AU786" s="222" t="s">
        <v>162</v>
      </c>
      <c r="AV786" s="14" t="s">
        <v>162</v>
      </c>
      <c r="AW786" s="14" t="s">
        <v>34</v>
      </c>
      <c r="AX786" s="14" t="s">
        <v>79</v>
      </c>
      <c r="AY786" s="222" t="s">
        <v>153</v>
      </c>
    </row>
    <row r="787" spans="1:65" s="13" customFormat="1">
      <c r="B787" s="201"/>
      <c r="C787" s="202"/>
      <c r="D787" s="203" t="s">
        <v>164</v>
      </c>
      <c r="E787" s="204" t="s">
        <v>1</v>
      </c>
      <c r="F787" s="205" t="s">
        <v>414</v>
      </c>
      <c r="G787" s="202"/>
      <c r="H787" s="204" t="s">
        <v>1</v>
      </c>
      <c r="I787" s="206"/>
      <c r="J787" s="202"/>
      <c r="K787" s="202"/>
      <c r="L787" s="207"/>
      <c r="M787" s="208"/>
      <c r="N787" s="209"/>
      <c r="O787" s="209"/>
      <c r="P787" s="209"/>
      <c r="Q787" s="209"/>
      <c r="R787" s="209"/>
      <c r="S787" s="209"/>
      <c r="T787" s="210"/>
      <c r="AT787" s="211" t="s">
        <v>164</v>
      </c>
      <c r="AU787" s="211" t="s">
        <v>162</v>
      </c>
      <c r="AV787" s="13" t="s">
        <v>87</v>
      </c>
      <c r="AW787" s="13" t="s">
        <v>34</v>
      </c>
      <c r="AX787" s="13" t="s">
        <v>79</v>
      </c>
      <c r="AY787" s="211" t="s">
        <v>153</v>
      </c>
    </row>
    <row r="788" spans="1:65" s="14" customFormat="1">
      <c r="B788" s="212"/>
      <c r="C788" s="213"/>
      <c r="D788" s="203" t="s">
        <v>164</v>
      </c>
      <c r="E788" s="214" t="s">
        <v>1</v>
      </c>
      <c r="F788" s="215" t="s">
        <v>1004</v>
      </c>
      <c r="G788" s="213"/>
      <c r="H788" s="216">
        <v>19.3</v>
      </c>
      <c r="I788" s="217"/>
      <c r="J788" s="213"/>
      <c r="K788" s="213"/>
      <c r="L788" s="218"/>
      <c r="M788" s="219"/>
      <c r="N788" s="220"/>
      <c r="O788" s="220"/>
      <c r="P788" s="220"/>
      <c r="Q788" s="220"/>
      <c r="R788" s="220"/>
      <c r="S788" s="220"/>
      <c r="T788" s="221"/>
      <c r="AT788" s="222" t="s">
        <v>164</v>
      </c>
      <c r="AU788" s="222" t="s">
        <v>162</v>
      </c>
      <c r="AV788" s="14" t="s">
        <v>162</v>
      </c>
      <c r="AW788" s="14" t="s">
        <v>34</v>
      </c>
      <c r="AX788" s="14" t="s">
        <v>79</v>
      </c>
      <c r="AY788" s="222" t="s">
        <v>153</v>
      </c>
    </row>
    <row r="789" spans="1:65" s="15" customFormat="1">
      <c r="B789" s="223"/>
      <c r="C789" s="224"/>
      <c r="D789" s="203" t="s">
        <v>164</v>
      </c>
      <c r="E789" s="225" t="s">
        <v>1</v>
      </c>
      <c r="F789" s="226" t="s">
        <v>167</v>
      </c>
      <c r="G789" s="224"/>
      <c r="H789" s="227">
        <v>100.7</v>
      </c>
      <c r="I789" s="228"/>
      <c r="J789" s="224"/>
      <c r="K789" s="224"/>
      <c r="L789" s="229"/>
      <c r="M789" s="230"/>
      <c r="N789" s="231"/>
      <c r="O789" s="231"/>
      <c r="P789" s="231"/>
      <c r="Q789" s="231"/>
      <c r="R789" s="231"/>
      <c r="S789" s="231"/>
      <c r="T789" s="232"/>
      <c r="AT789" s="233" t="s">
        <v>164</v>
      </c>
      <c r="AU789" s="233" t="s">
        <v>162</v>
      </c>
      <c r="AV789" s="15" t="s">
        <v>161</v>
      </c>
      <c r="AW789" s="15" t="s">
        <v>34</v>
      </c>
      <c r="AX789" s="15" t="s">
        <v>87</v>
      </c>
      <c r="AY789" s="233" t="s">
        <v>153</v>
      </c>
    </row>
    <row r="790" spans="1:65" s="2" customFormat="1" ht="16.5" customHeight="1">
      <c r="A790" s="34"/>
      <c r="B790" s="35"/>
      <c r="C790" s="234" t="s">
        <v>1005</v>
      </c>
      <c r="D790" s="234" t="s">
        <v>180</v>
      </c>
      <c r="E790" s="235" t="s">
        <v>1006</v>
      </c>
      <c r="F790" s="236" t="s">
        <v>1007</v>
      </c>
      <c r="G790" s="237" t="s">
        <v>160</v>
      </c>
      <c r="H790" s="238">
        <v>118.121</v>
      </c>
      <c r="I790" s="239"/>
      <c r="J790" s="240">
        <f>ROUND(I790*H790,2)</f>
        <v>0</v>
      </c>
      <c r="K790" s="241"/>
      <c r="L790" s="242"/>
      <c r="M790" s="243" t="s">
        <v>1</v>
      </c>
      <c r="N790" s="244" t="s">
        <v>45</v>
      </c>
      <c r="O790" s="71"/>
      <c r="P790" s="197">
        <f>O790*H790</f>
        <v>0</v>
      </c>
      <c r="Q790" s="197">
        <v>5.9999999999999995E-4</v>
      </c>
      <c r="R790" s="197">
        <f>Q790*H790</f>
        <v>7.0872599999999994E-2</v>
      </c>
      <c r="S790" s="197">
        <v>0</v>
      </c>
      <c r="T790" s="198">
        <f>S790*H790</f>
        <v>0</v>
      </c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R790" s="199" t="s">
        <v>344</v>
      </c>
      <c r="AT790" s="199" t="s">
        <v>180</v>
      </c>
      <c r="AU790" s="199" t="s">
        <v>162</v>
      </c>
      <c r="AY790" s="17" t="s">
        <v>153</v>
      </c>
      <c r="BE790" s="200">
        <f>IF(N790="základní",J790,0)</f>
        <v>0</v>
      </c>
      <c r="BF790" s="200">
        <f>IF(N790="snížená",J790,0)</f>
        <v>0</v>
      </c>
      <c r="BG790" s="200">
        <f>IF(N790="zákl. přenesená",J790,0)</f>
        <v>0</v>
      </c>
      <c r="BH790" s="200">
        <f>IF(N790="sníž. přenesená",J790,0)</f>
        <v>0</v>
      </c>
      <c r="BI790" s="200">
        <f>IF(N790="nulová",J790,0)</f>
        <v>0</v>
      </c>
      <c r="BJ790" s="17" t="s">
        <v>162</v>
      </c>
      <c r="BK790" s="200">
        <f>ROUND(I790*H790,2)</f>
        <v>0</v>
      </c>
      <c r="BL790" s="17" t="s">
        <v>254</v>
      </c>
      <c r="BM790" s="199" t="s">
        <v>1008</v>
      </c>
    </row>
    <row r="791" spans="1:65" s="14" customFormat="1">
      <c r="B791" s="212"/>
      <c r="C791" s="213"/>
      <c r="D791" s="203" t="s">
        <v>164</v>
      </c>
      <c r="E791" s="214" t="s">
        <v>1</v>
      </c>
      <c r="F791" s="215" t="s">
        <v>1009</v>
      </c>
      <c r="G791" s="213"/>
      <c r="H791" s="216">
        <v>115.80500000000001</v>
      </c>
      <c r="I791" s="217"/>
      <c r="J791" s="213"/>
      <c r="K791" s="213"/>
      <c r="L791" s="218"/>
      <c r="M791" s="219"/>
      <c r="N791" s="220"/>
      <c r="O791" s="220"/>
      <c r="P791" s="220"/>
      <c r="Q791" s="220"/>
      <c r="R791" s="220"/>
      <c r="S791" s="220"/>
      <c r="T791" s="221"/>
      <c r="AT791" s="222" t="s">
        <v>164</v>
      </c>
      <c r="AU791" s="222" t="s">
        <v>162</v>
      </c>
      <c r="AV791" s="14" t="s">
        <v>162</v>
      </c>
      <c r="AW791" s="14" t="s">
        <v>34</v>
      </c>
      <c r="AX791" s="14" t="s">
        <v>79</v>
      </c>
      <c r="AY791" s="222" t="s">
        <v>153</v>
      </c>
    </row>
    <row r="792" spans="1:65" s="15" customFormat="1">
      <c r="B792" s="223"/>
      <c r="C792" s="224"/>
      <c r="D792" s="203" t="s">
        <v>164</v>
      </c>
      <c r="E792" s="225" t="s">
        <v>1</v>
      </c>
      <c r="F792" s="226" t="s">
        <v>167</v>
      </c>
      <c r="G792" s="224"/>
      <c r="H792" s="227">
        <v>115.80500000000001</v>
      </c>
      <c r="I792" s="228"/>
      <c r="J792" s="224"/>
      <c r="K792" s="224"/>
      <c r="L792" s="229"/>
      <c r="M792" s="230"/>
      <c r="N792" s="231"/>
      <c r="O792" s="231"/>
      <c r="P792" s="231"/>
      <c r="Q792" s="231"/>
      <c r="R792" s="231"/>
      <c r="S792" s="231"/>
      <c r="T792" s="232"/>
      <c r="AT792" s="233" t="s">
        <v>164</v>
      </c>
      <c r="AU792" s="233" t="s">
        <v>162</v>
      </c>
      <c r="AV792" s="15" t="s">
        <v>161</v>
      </c>
      <c r="AW792" s="15" t="s">
        <v>34</v>
      </c>
      <c r="AX792" s="15" t="s">
        <v>87</v>
      </c>
      <c r="AY792" s="233" t="s">
        <v>153</v>
      </c>
    </row>
    <row r="793" spans="1:65" s="14" customFormat="1">
      <c r="B793" s="212"/>
      <c r="C793" s="213"/>
      <c r="D793" s="203" t="s">
        <v>164</v>
      </c>
      <c r="E793" s="213"/>
      <c r="F793" s="215" t="s">
        <v>1010</v>
      </c>
      <c r="G793" s="213"/>
      <c r="H793" s="216">
        <v>118.121</v>
      </c>
      <c r="I793" s="217"/>
      <c r="J793" s="213"/>
      <c r="K793" s="213"/>
      <c r="L793" s="218"/>
      <c r="M793" s="219"/>
      <c r="N793" s="220"/>
      <c r="O793" s="220"/>
      <c r="P793" s="220"/>
      <c r="Q793" s="220"/>
      <c r="R793" s="220"/>
      <c r="S793" s="220"/>
      <c r="T793" s="221"/>
      <c r="AT793" s="222" t="s">
        <v>164</v>
      </c>
      <c r="AU793" s="222" t="s">
        <v>162</v>
      </c>
      <c r="AV793" s="14" t="s">
        <v>162</v>
      </c>
      <c r="AW793" s="14" t="s">
        <v>4</v>
      </c>
      <c r="AX793" s="14" t="s">
        <v>87</v>
      </c>
      <c r="AY793" s="222" t="s">
        <v>153</v>
      </c>
    </row>
    <row r="794" spans="1:65" s="2" customFormat="1" ht="16.5" customHeight="1">
      <c r="A794" s="34"/>
      <c r="B794" s="35"/>
      <c r="C794" s="187" t="s">
        <v>1011</v>
      </c>
      <c r="D794" s="187" t="s">
        <v>157</v>
      </c>
      <c r="E794" s="188" t="s">
        <v>1012</v>
      </c>
      <c r="F794" s="189" t="s">
        <v>1013</v>
      </c>
      <c r="G794" s="190" t="s">
        <v>160</v>
      </c>
      <c r="H794" s="191">
        <v>100.7</v>
      </c>
      <c r="I794" s="192"/>
      <c r="J794" s="193">
        <f>ROUND(I794*H794,2)</f>
        <v>0</v>
      </c>
      <c r="K794" s="194"/>
      <c r="L794" s="39"/>
      <c r="M794" s="195" t="s">
        <v>1</v>
      </c>
      <c r="N794" s="196" t="s">
        <v>45</v>
      </c>
      <c r="O794" s="71"/>
      <c r="P794" s="197">
        <f>O794*H794</f>
        <v>0</v>
      </c>
      <c r="Q794" s="197">
        <v>2.9999999999999997E-4</v>
      </c>
      <c r="R794" s="197">
        <f>Q794*H794</f>
        <v>3.0209999999999997E-2</v>
      </c>
      <c r="S794" s="197">
        <v>0</v>
      </c>
      <c r="T794" s="198">
        <f>S794*H794</f>
        <v>0</v>
      </c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R794" s="199" t="s">
        <v>254</v>
      </c>
      <c r="AT794" s="199" t="s">
        <v>157</v>
      </c>
      <c r="AU794" s="199" t="s">
        <v>162</v>
      </c>
      <c r="AY794" s="17" t="s">
        <v>153</v>
      </c>
      <c r="BE794" s="200">
        <f>IF(N794="základní",J794,0)</f>
        <v>0</v>
      </c>
      <c r="BF794" s="200">
        <f>IF(N794="snížená",J794,0)</f>
        <v>0</v>
      </c>
      <c r="BG794" s="200">
        <f>IF(N794="zákl. přenesená",J794,0)</f>
        <v>0</v>
      </c>
      <c r="BH794" s="200">
        <f>IF(N794="sníž. přenesená",J794,0)</f>
        <v>0</v>
      </c>
      <c r="BI794" s="200">
        <f>IF(N794="nulová",J794,0)</f>
        <v>0</v>
      </c>
      <c r="BJ794" s="17" t="s">
        <v>162</v>
      </c>
      <c r="BK794" s="200">
        <f>ROUND(I794*H794,2)</f>
        <v>0</v>
      </c>
      <c r="BL794" s="17" t="s">
        <v>254</v>
      </c>
      <c r="BM794" s="199" t="s">
        <v>1014</v>
      </c>
    </row>
    <row r="795" spans="1:65" s="13" customFormat="1">
      <c r="B795" s="201"/>
      <c r="C795" s="202"/>
      <c r="D795" s="203" t="s">
        <v>164</v>
      </c>
      <c r="E795" s="204" t="s">
        <v>1</v>
      </c>
      <c r="F795" s="205" t="s">
        <v>985</v>
      </c>
      <c r="G795" s="202"/>
      <c r="H795" s="204" t="s">
        <v>1</v>
      </c>
      <c r="I795" s="206"/>
      <c r="J795" s="202"/>
      <c r="K795" s="202"/>
      <c r="L795" s="207"/>
      <c r="M795" s="208"/>
      <c r="N795" s="209"/>
      <c r="O795" s="209"/>
      <c r="P795" s="209"/>
      <c r="Q795" s="209"/>
      <c r="R795" s="209"/>
      <c r="S795" s="209"/>
      <c r="T795" s="210"/>
      <c r="AT795" s="211" t="s">
        <v>164</v>
      </c>
      <c r="AU795" s="211" t="s">
        <v>162</v>
      </c>
      <c r="AV795" s="13" t="s">
        <v>87</v>
      </c>
      <c r="AW795" s="13" t="s">
        <v>34</v>
      </c>
      <c r="AX795" s="13" t="s">
        <v>79</v>
      </c>
      <c r="AY795" s="211" t="s">
        <v>153</v>
      </c>
    </row>
    <row r="796" spans="1:65" s="13" customFormat="1">
      <c r="B796" s="201"/>
      <c r="C796" s="202"/>
      <c r="D796" s="203" t="s">
        <v>164</v>
      </c>
      <c r="E796" s="204" t="s">
        <v>1</v>
      </c>
      <c r="F796" s="205" t="s">
        <v>986</v>
      </c>
      <c r="G796" s="202"/>
      <c r="H796" s="204" t="s">
        <v>1</v>
      </c>
      <c r="I796" s="206"/>
      <c r="J796" s="202"/>
      <c r="K796" s="202"/>
      <c r="L796" s="207"/>
      <c r="M796" s="208"/>
      <c r="N796" s="209"/>
      <c r="O796" s="209"/>
      <c r="P796" s="209"/>
      <c r="Q796" s="209"/>
      <c r="R796" s="209"/>
      <c r="S796" s="209"/>
      <c r="T796" s="210"/>
      <c r="AT796" s="211" t="s">
        <v>164</v>
      </c>
      <c r="AU796" s="211" t="s">
        <v>162</v>
      </c>
      <c r="AV796" s="13" t="s">
        <v>87</v>
      </c>
      <c r="AW796" s="13" t="s">
        <v>34</v>
      </c>
      <c r="AX796" s="13" t="s">
        <v>79</v>
      </c>
      <c r="AY796" s="211" t="s">
        <v>153</v>
      </c>
    </row>
    <row r="797" spans="1:65" s="14" customFormat="1">
      <c r="B797" s="212"/>
      <c r="C797" s="213"/>
      <c r="D797" s="203" t="s">
        <v>164</v>
      </c>
      <c r="E797" s="214" t="s">
        <v>1</v>
      </c>
      <c r="F797" s="215" t="s">
        <v>987</v>
      </c>
      <c r="G797" s="213"/>
      <c r="H797" s="216">
        <v>18.600000000000001</v>
      </c>
      <c r="I797" s="217"/>
      <c r="J797" s="213"/>
      <c r="K797" s="213"/>
      <c r="L797" s="218"/>
      <c r="M797" s="219"/>
      <c r="N797" s="220"/>
      <c r="O797" s="220"/>
      <c r="P797" s="220"/>
      <c r="Q797" s="220"/>
      <c r="R797" s="220"/>
      <c r="S797" s="220"/>
      <c r="T797" s="221"/>
      <c r="AT797" s="222" t="s">
        <v>164</v>
      </c>
      <c r="AU797" s="222" t="s">
        <v>162</v>
      </c>
      <c r="AV797" s="14" t="s">
        <v>162</v>
      </c>
      <c r="AW797" s="14" t="s">
        <v>34</v>
      </c>
      <c r="AX797" s="14" t="s">
        <v>79</v>
      </c>
      <c r="AY797" s="222" t="s">
        <v>153</v>
      </c>
    </row>
    <row r="798" spans="1:65" s="13" customFormat="1">
      <c r="B798" s="201"/>
      <c r="C798" s="202"/>
      <c r="D798" s="203" t="s">
        <v>164</v>
      </c>
      <c r="E798" s="204" t="s">
        <v>1</v>
      </c>
      <c r="F798" s="205" t="s">
        <v>408</v>
      </c>
      <c r="G798" s="202"/>
      <c r="H798" s="204" t="s">
        <v>1</v>
      </c>
      <c r="I798" s="206"/>
      <c r="J798" s="202"/>
      <c r="K798" s="202"/>
      <c r="L798" s="207"/>
      <c r="M798" s="208"/>
      <c r="N798" s="209"/>
      <c r="O798" s="209"/>
      <c r="P798" s="209"/>
      <c r="Q798" s="209"/>
      <c r="R798" s="209"/>
      <c r="S798" s="209"/>
      <c r="T798" s="210"/>
      <c r="AT798" s="211" t="s">
        <v>164</v>
      </c>
      <c r="AU798" s="211" t="s">
        <v>162</v>
      </c>
      <c r="AV798" s="13" t="s">
        <v>87</v>
      </c>
      <c r="AW798" s="13" t="s">
        <v>34</v>
      </c>
      <c r="AX798" s="13" t="s">
        <v>79</v>
      </c>
      <c r="AY798" s="211" t="s">
        <v>153</v>
      </c>
    </row>
    <row r="799" spans="1:65" s="14" customFormat="1">
      <c r="B799" s="212"/>
      <c r="C799" s="213"/>
      <c r="D799" s="203" t="s">
        <v>164</v>
      </c>
      <c r="E799" s="214" t="s">
        <v>1</v>
      </c>
      <c r="F799" s="215" t="s">
        <v>1001</v>
      </c>
      <c r="G799" s="213"/>
      <c r="H799" s="216">
        <v>17.8</v>
      </c>
      <c r="I799" s="217"/>
      <c r="J799" s="213"/>
      <c r="K799" s="213"/>
      <c r="L799" s="218"/>
      <c r="M799" s="219"/>
      <c r="N799" s="220"/>
      <c r="O799" s="220"/>
      <c r="P799" s="220"/>
      <c r="Q799" s="220"/>
      <c r="R799" s="220"/>
      <c r="S799" s="220"/>
      <c r="T799" s="221"/>
      <c r="AT799" s="222" t="s">
        <v>164</v>
      </c>
      <c r="AU799" s="222" t="s">
        <v>162</v>
      </c>
      <c r="AV799" s="14" t="s">
        <v>162</v>
      </c>
      <c r="AW799" s="14" t="s">
        <v>34</v>
      </c>
      <c r="AX799" s="14" t="s">
        <v>79</v>
      </c>
      <c r="AY799" s="222" t="s">
        <v>153</v>
      </c>
    </row>
    <row r="800" spans="1:65" s="13" customFormat="1">
      <c r="B800" s="201"/>
      <c r="C800" s="202"/>
      <c r="D800" s="203" t="s">
        <v>164</v>
      </c>
      <c r="E800" s="204" t="s">
        <v>1</v>
      </c>
      <c r="F800" s="205" t="s">
        <v>410</v>
      </c>
      <c r="G800" s="202"/>
      <c r="H800" s="204" t="s">
        <v>1</v>
      </c>
      <c r="I800" s="206"/>
      <c r="J800" s="202"/>
      <c r="K800" s="202"/>
      <c r="L800" s="207"/>
      <c r="M800" s="208"/>
      <c r="N800" s="209"/>
      <c r="O800" s="209"/>
      <c r="P800" s="209"/>
      <c r="Q800" s="209"/>
      <c r="R800" s="209"/>
      <c r="S800" s="209"/>
      <c r="T800" s="210"/>
      <c r="AT800" s="211" t="s">
        <v>164</v>
      </c>
      <c r="AU800" s="211" t="s">
        <v>162</v>
      </c>
      <c r="AV800" s="13" t="s">
        <v>87</v>
      </c>
      <c r="AW800" s="13" t="s">
        <v>34</v>
      </c>
      <c r="AX800" s="13" t="s">
        <v>79</v>
      </c>
      <c r="AY800" s="211" t="s">
        <v>153</v>
      </c>
    </row>
    <row r="801" spans="1:65" s="14" customFormat="1">
      <c r="B801" s="212"/>
      <c r="C801" s="213"/>
      <c r="D801" s="203" t="s">
        <v>164</v>
      </c>
      <c r="E801" s="214" t="s">
        <v>1</v>
      </c>
      <c r="F801" s="215" t="s">
        <v>1002</v>
      </c>
      <c r="G801" s="213"/>
      <c r="H801" s="216">
        <v>22.5</v>
      </c>
      <c r="I801" s="217"/>
      <c r="J801" s="213"/>
      <c r="K801" s="213"/>
      <c r="L801" s="218"/>
      <c r="M801" s="219"/>
      <c r="N801" s="220"/>
      <c r="O801" s="220"/>
      <c r="P801" s="220"/>
      <c r="Q801" s="220"/>
      <c r="R801" s="220"/>
      <c r="S801" s="220"/>
      <c r="T801" s="221"/>
      <c r="AT801" s="222" t="s">
        <v>164</v>
      </c>
      <c r="AU801" s="222" t="s">
        <v>162</v>
      </c>
      <c r="AV801" s="14" t="s">
        <v>162</v>
      </c>
      <c r="AW801" s="14" t="s">
        <v>34</v>
      </c>
      <c r="AX801" s="14" t="s">
        <v>79</v>
      </c>
      <c r="AY801" s="222" t="s">
        <v>153</v>
      </c>
    </row>
    <row r="802" spans="1:65" s="13" customFormat="1">
      <c r="B802" s="201"/>
      <c r="C802" s="202"/>
      <c r="D802" s="203" t="s">
        <v>164</v>
      </c>
      <c r="E802" s="204" t="s">
        <v>1</v>
      </c>
      <c r="F802" s="205" t="s">
        <v>412</v>
      </c>
      <c r="G802" s="202"/>
      <c r="H802" s="204" t="s">
        <v>1</v>
      </c>
      <c r="I802" s="206"/>
      <c r="J802" s="202"/>
      <c r="K802" s="202"/>
      <c r="L802" s="207"/>
      <c r="M802" s="208"/>
      <c r="N802" s="209"/>
      <c r="O802" s="209"/>
      <c r="P802" s="209"/>
      <c r="Q802" s="209"/>
      <c r="R802" s="209"/>
      <c r="S802" s="209"/>
      <c r="T802" s="210"/>
      <c r="AT802" s="211" t="s">
        <v>164</v>
      </c>
      <c r="AU802" s="211" t="s">
        <v>162</v>
      </c>
      <c r="AV802" s="13" t="s">
        <v>87</v>
      </c>
      <c r="AW802" s="13" t="s">
        <v>34</v>
      </c>
      <c r="AX802" s="13" t="s">
        <v>79</v>
      </c>
      <c r="AY802" s="211" t="s">
        <v>153</v>
      </c>
    </row>
    <row r="803" spans="1:65" s="14" customFormat="1">
      <c r="B803" s="212"/>
      <c r="C803" s="213"/>
      <c r="D803" s="203" t="s">
        <v>164</v>
      </c>
      <c r="E803" s="214" t="s">
        <v>1</v>
      </c>
      <c r="F803" s="215" t="s">
        <v>1003</v>
      </c>
      <c r="G803" s="213"/>
      <c r="H803" s="216">
        <v>22.5</v>
      </c>
      <c r="I803" s="217"/>
      <c r="J803" s="213"/>
      <c r="K803" s="213"/>
      <c r="L803" s="218"/>
      <c r="M803" s="219"/>
      <c r="N803" s="220"/>
      <c r="O803" s="220"/>
      <c r="P803" s="220"/>
      <c r="Q803" s="220"/>
      <c r="R803" s="220"/>
      <c r="S803" s="220"/>
      <c r="T803" s="221"/>
      <c r="AT803" s="222" t="s">
        <v>164</v>
      </c>
      <c r="AU803" s="222" t="s">
        <v>162</v>
      </c>
      <c r="AV803" s="14" t="s">
        <v>162</v>
      </c>
      <c r="AW803" s="14" t="s">
        <v>34</v>
      </c>
      <c r="AX803" s="14" t="s">
        <v>79</v>
      </c>
      <c r="AY803" s="222" t="s">
        <v>153</v>
      </c>
    </row>
    <row r="804" spans="1:65" s="13" customFormat="1">
      <c r="B804" s="201"/>
      <c r="C804" s="202"/>
      <c r="D804" s="203" t="s">
        <v>164</v>
      </c>
      <c r="E804" s="204" t="s">
        <v>1</v>
      </c>
      <c r="F804" s="205" t="s">
        <v>414</v>
      </c>
      <c r="G804" s="202"/>
      <c r="H804" s="204" t="s">
        <v>1</v>
      </c>
      <c r="I804" s="206"/>
      <c r="J804" s="202"/>
      <c r="K804" s="202"/>
      <c r="L804" s="207"/>
      <c r="M804" s="208"/>
      <c r="N804" s="209"/>
      <c r="O804" s="209"/>
      <c r="P804" s="209"/>
      <c r="Q804" s="209"/>
      <c r="R804" s="209"/>
      <c r="S804" s="209"/>
      <c r="T804" s="210"/>
      <c r="AT804" s="211" t="s">
        <v>164</v>
      </c>
      <c r="AU804" s="211" t="s">
        <v>162</v>
      </c>
      <c r="AV804" s="13" t="s">
        <v>87</v>
      </c>
      <c r="AW804" s="13" t="s">
        <v>34</v>
      </c>
      <c r="AX804" s="13" t="s">
        <v>79</v>
      </c>
      <c r="AY804" s="211" t="s">
        <v>153</v>
      </c>
    </row>
    <row r="805" spans="1:65" s="14" customFormat="1">
      <c r="B805" s="212"/>
      <c r="C805" s="213"/>
      <c r="D805" s="203" t="s">
        <v>164</v>
      </c>
      <c r="E805" s="214" t="s">
        <v>1</v>
      </c>
      <c r="F805" s="215" t="s">
        <v>1004</v>
      </c>
      <c r="G805" s="213"/>
      <c r="H805" s="216">
        <v>19.3</v>
      </c>
      <c r="I805" s="217"/>
      <c r="J805" s="213"/>
      <c r="K805" s="213"/>
      <c r="L805" s="218"/>
      <c r="M805" s="219"/>
      <c r="N805" s="220"/>
      <c r="O805" s="220"/>
      <c r="P805" s="220"/>
      <c r="Q805" s="220"/>
      <c r="R805" s="220"/>
      <c r="S805" s="220"/>
      <c r="T805" s="221"/>
      <c r="AT805" s="222" t="s">
        <v>164</v>
      </c>
      <c r="AU805" s="222" t="s">
        <v>162</v>
      </c>
      <c r="AV805" s="14" t="s">
        <v>162</v>
      </c>
      <c r="AW805" s="14" t="s">
        <v>34</v>
      </c>
      <c r="AX805" s="14" t="s">
        <v>79</v>
      </c>
      <c r="AY805" s="222" t="s">
        <v>153</v>
      </c>
    </row>
    <row r="806" spans="1:65" s="15" customFormat="1">
      <c r="B806" s="223"/>
      <c r="C806" s="224"/>
      <c r="D806" s="203" t="s">
        <v>164</v>
      </c>
      <c r="E806" s="225" t="s">
        <v>1</v>
      </c>
      <c r="F806" s="226" t="s">
        <v>167</v>
      </c>
      <c r="G806" s="224"/>
      <c r="H806" s="227">
        <v>100.7</v>
      </c>
      <c r="I806" s="228"/>
      <c r="J806" s="224"/>
      <c r="K806" s="224"/>
      <c r="L806" s="229"/>
      <c r="M806" s="230"/>
      <c r="N806" s="231"/>
      <c r="O806" s="231"/>
      <c r="P806" s="231"/>
      <c r="Q806" s="231"/>
      <c r="R806" s="231"/>
      <c r="S806" s="231"/>
      <c r="T806" s="232"/>
      <c r="AT806" s="233" t="s">
        <v>164</v>
      </c>
      <c r="AU806" s="233" t="s">
        <v>162</v>
      </c>
      <c r="AV806" s="15" t="s">
        <v>161</v>
      </c>
      <c r="AW806" s="15" t="s">
        <v>34</v>
      </c>
      <c r="AX806" s="15" t="s">
        <v>87</v>
      </c>
      <c r="AY806" s="233" t="s">
        <v>153</v>
      </c>
    </row>
    <row r="807" spans="1:65" s="2" customFormat="1" ht="16.5" customHeight="1">
      <c r="A807" s="34"/>
      <c r="B807" s="35"/>
      <c r="C807" s="234" t="s">
        <v>1015</v>
      </c>
      <c r="D807" s="234" t="s">
        <v>180</v>
      </c>
      <c r="E807" s="235" t="s">
        <v>1016</v>
      </c>
      <c r="F807" s="236" t="s">
        <v>1017</v>
      </c>
      <c r="G807" s="237" t="s">
        <v>160</v>
      </c>
      <c r="H807" s="238">
        <v>127.386</v>
      </c>
      <c r="I807" s="239"/>
      <c r="J807" s="240">
        <f>ROUND(I807*H807,2)</f>
        <v>0</v>
      </c>
      <c r="K807" s="241"/>
      <c r="L807" s="242"/>
      <c r="M807" s="243" t="s">
        <v>1</v>
      </c>
      <c r="N807" s="244" t="s">
        <v>45</v>
      </c>
      <c r="O807" s="71"/>
      <c r="P807" s="197">
        <f>O807*H807</f>
        <v>0</v>
      </c>
      <c r="Q807" s="197">
        <v>2.8300000000000001E-3</v>
      </c>
      <c r="R807" s="197">
        <f>Q807*H807</f>
        <v>0.36050238000000001</v>
      </c>
      <c r="S807" s="197">
        <v>0</v>
      </c>
      <c r="T807" s="198">
        <f>S807*H807</f>
        <v>0</v>
      </c>
      <c r="U807" s="34"/>
      <c r="V807" s="34"/>
      <c r="W807" s="34"/>
      <c r="X807" s="34"/>
      <c r="Y807" s="34"/>
      <c r="Z807" s="34"/>
      <c r="AA807" s="34"/>
      <c r="AB807" s="34"/>
      <c r="AC807" s="34"/>
      <c r="AD807" s="34"/>
      <c r="AE807" s="34"/>
      <c r="AR807" s="199" t="s">
        <v>344</v>
      </c>
      <c r="AT807" s="199" t="s">
        <v>180</v>
      </c>
      <c r="AU807" s="199" t="s">
        <v>162</v>
      </c>
      <c r="AY807" s="17" t="s">
        <v>153</v>
      </c>
      <c r="BE807" s="200">
        <f>IF(N807="základní",J807,0)</f>
        <v>0</v>
      </c>
      <c r="BF807" s="200">
        <f>IF(N807="snížená",J807,0)</f>
        <v>0</v>
      </c>
      <c r="BG807" s="200">
        <f>IF(N807="zákl. přenesená",J807,0)</f>
        <v>0</v>
      </c>
      <c r="BH807" s="200">
        <f>IF(N807="sníž. přenesená",J807,0)</f>
        <v>0</v>
      </c>
      <c r="BI807" s="200">
        <f>IF(N807="nulová",J807,0)</f>
        <v>0</v>
      </c>
      <c r="BJ807" s="17" t="s">
        <v>162</v>
      </c>
      <c r="BK807" s="200">
        <f>ROUND(I807*H807,2)</f>
        <v>0</v>
      </c>
      <c r="BL807" s="17" t="s">
        <v>254</v>
      </c>
      <c r="BM807" s="199" t="s">
        <v>1018</v>
      </c>
    </row>
    <row r="808" spans="1:65" s="14" customFormat="1">
      <c r="B808" s="212"/>
      <c r="C808" s="213"/>
      <c r="D808" s="203" t="s">
        <v>164</v>
      </c>
      <c r="E808" s="214" t="s">
        <v>1</v>
      </c>
      <c r="F808" s="215" t="s">
        <v>1019</v>
      </c>
      <c r="G808" s="213"/>
      <c r="H808" s="216">
        <v>115.80500000000001</v>
      </c>
      <c r="I808" s="217"/>
      <c r="J808" s="213"/>
      <c r="K808" s="213"/>
      <c r="L808" s="218"/>
      <c r="M808" s="219"/>
      <c r="N808" s="220"/>
      <c r="O808" s="220"/>
      <c r="P808" s="220"/>
      <c r="Q808" s="220"/>
      <c r="R808" s="220"/>
      <c r="S808" s="220"/>
      <c r="T808" s="221"/>
      <c r="AT808" s="222" t="s">
        <v>164</v>
      </c>
      <c r="AU808" s="222" t="s">
        <v>162</v>
      </c>
      <c r="AV808" s="14" t="s">
        <v>162</v>
      </c>
      <c r="AW808" s="14" t="s">
        <v>34</v>
      </c>
      <c r="AX808" s="14" t="s">
        <v>79</v>
      </c>
      <c r="AY808" s="222" t="s">
        <v>153</v>
      </c>
    </row>
    <row r="809" spans="1:65" s="15" customFormat="1">
      <c r="B809" s="223"/>
      <c r="C809" s="224"/>
      <c r="D809" s="203" t="s">
        <v>164</v>
      </c>
      <c r="E809" s="225" t="s">
        <v>1</v>
      </c>
      <c r="F809" s="226" t="s">
        <v>167</v>
      </c>
      <c r="G809" s="224"/>
      <c r="H809" s="227">
        <v>115.80500000000001</v>
      </c>
      <c r="I809" s="228"/>
      <c r="J809" s="224"/>
      <c r="K809" s="224"/>
      <c r="L809" s="229"/>
      <c r="M809" s="230"/>
      <c r="N809" s="231"/>
      <c r="O809" s="231"/>
      <c r="P809" s="231"/>
      <c r="Q809" s="231"/>
      <c r="R809" s="231"/>
      <c r="S809" s="231"/>
      <c r="T809" s="232"/>
      <c r="AT809" s="233" t="s">
        <v>164</v>
      </c>
      <c r="AU809" s="233" t="s">
        <v>162</v>
      </c>
      <c r="AV809" s="15" t="s">
        <v>161</v>
      </c>
      <c r="AW809" s="15" t="s">
        <v>34</v>
      </c>
      <c r="AX809" s="15" t="s">
        <v>87</v>
      </c>
      <c r="AY809" s="233" t="s">
        <v>153</v>
      </c>
    </row>
    <row r="810" spans="1:65" s="14" customFormat="1">
      <c r="B810" s="212"/>
      <c r="C810" s="213"/>
      <c r="D810" s="203" t="s">
        <v>164</v>
      </c>
      <c r="E810" s="213"/>
      <c r="F810" s="215" t="s">
        <v>1020</v>
      </c>
      <c r="G810" s="213"/>
      <c r="H810" s="216">
        <v>127.386</v>
      </c>
      <c r="I810" s="217"/>
      <c r="J810" s="213"/>
      <c r="K810" s="213"/>
      <c r="L810" s="218"/>
      <c r="M810" s="219"/>
      <c r="N810" s="220"/>
      <c r="O810" s="220"/>
      <c r="P810" s="220"/>
      <c r="Q810" s="220"/>
      <c r="R810" s="220"/>
      <c r="S810" s="220"/>
      <c r="T810" s="221"/>
      <c r="AT810" s="222" t="s">
        <v>164</v>
      </c>
      <c r="AU810" s="222" t="s">
        <v>162</v>
      </c>
      <c r="AV810" s="14" t="s">
        <v>162</v>
      </c>
      <c r="AW810" s="14" t="s">
        <v>4</v>
      </c>
      <c r="AX810" s="14" t="s">
        <v>87</v>
      </c>
      <c r="AY810" s="222" t="s">
        <v>153</v>
      </c>
    </row>
    <row r="811" spans="1:65" s="2" customFormat="1" ht="21.75" customHeight="1">
      <c r="A811" s="34"/>
      <c r="B811" s="35"/>
      <c r="C811" s="187" t="s">
        <v>1021</v>
      </c>
      <c r="D811" s="187" t="s">
        <v>157</v>
      </c>
      <c r="E811" s="188" t="s">
        <v>1022</v>
      </c>
      <c r="F811" s="189" t="s">
        <v>1023</v>
      </c>
      <c r="G811" s="190" t="s">
        <v>237</v>
      </c>
      <c r="H811" s="191">
        <v>200</v>
      </c>
      <c r="I811" s="192"/>
      <c r="J811" s="193">
        <f>ROUND(I811*H811,2)</f>
        <v>0</v>
      </c>
      <c r="K811" s="194"/>
      <c r="L811" s="39"/>
      <c r="M811" s="195" t="s">
        <v>1</v>
      </c>
      <c r="N811" s="196" t="s">
        <v>45</v>
      </c>
      <c r="O811" s="71"/>
      <c r="P811" s="197">
        <f>O811*H811</f>
        <v>0</v>
      </c>
      <c r="Q811" s="197">
        <v>2.0000000000000002E-5</v>
      </c>
      <c r="R811" s="197">
        <f>Q811*H811</f>
        <v>4.0000000000000001E-3</v>
      </c>
      <c r="S811" s="197">
        <v>0</v>
      </c>
      <c r="T811" s="198">
        <f>S811*H811</f>
        <v>0</v>
      </c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R811" s="199" t="s">
        <v>254</v>
      </c>
      <c r="AT811" s="199" t="s">
        <v>157</v>
      </c>
      <c r="AU811" s="199" t="s">
        <v>162</v>
      </c>
      <c r="AY811" s="17" t="s">
        <v>153</v>
      </c>
      <c r="BE811" s="200">
        <f>IF(N811="základní",J811,0)</f>
        <v>0</v>
      </c>
      <c r="BF811" s="200">
        <f>IF(N811="snížená",J811,0)</f>
        <v>0</v>
      </c>
      <c r="BG811" s="200">
        <f>IF(N811="zákl. přenesená",J811,0)</f>
        <v>0</v>
      </c>
      <c r="BH811" s="200">
        <f>IF(N811="sníž. přenesená",J811,0)</f>
        <v>0</v>
      </c>
      <c r="BI811" s="200">
        <f>IF(N811="nulová",J811,0)</f>
        <v>0</v>
      </c>
      <c r="BJ811" s="17" t="s">
        <v>162</v>
      </c>
      <c r="BK811" s="200">
        <f>ROUND(I811*H811,2)</f>
        <v>0</v>
      </c>
      <c r="BL811" s="17" t="s">
        <v>254</v>
      </c>
      <c r="BM811" s="199" t="s">
        <v>1024</v>
      </c>
    </row>
    <row r="812" spans="1:65" s="14" customFormat="1">
      <c r="B812" s="212"/>
      <c r="C812" s="213"/>
      <c r="D812" s="203" t="s">
        <v>164</v>
      </c>
      <c r="E812" s="214" t="s">
        <v>1</v>
      </c>
      <c r="F812" s="215" t="s">
        <v>1025</v>
      </c>
      <c r="G812" s="213"/>
      <c r="H812" s="216">
        <v>200</v>
      </c>
      <c r="I812" s="217"/>
      <c r="J812" s="213"/>
      <c r="K812" s="213"/>
      <c r="L812" s="218"/>
      <c r="M812" s="219"/>
      <c r="N812" s="220"/>
      <c r="O812" s="220"/>
      <c r="P812" s="220"/>
      <c r="Q812" s="220"/>
      <c r="R812" s="220"/>
      <c r="S812" s="220"/>
      <c r="T812" s="221"/>
      <c r="AT812" s="222" t="s">
        <v>164</v>
      </c>
      <c r="AU812" s="222" t="s">
        <v>162</v>
      </c>
      <c r="AV812" s="14" t="s">
        <v>162</v>
      </c>
      <c r="AW812" s="14" t="s">
        <v>34</v>
      </c>
      <c r="AX812" s="14" t="s">
        <v>79</v>
      </c>
      <c r="AY812" s="222" t="s">
        <v>153</v>
      </c>
    </row>
    <row r="813" spans="1:65" s="15" customFormat="1">
      <c r="B813" s="223"/>
      <c r="C813" s="224"/>
      <c r="D813" s="203" t="s">
        <v>164</v>
      </c>
      <c r="E813" s="225" t="s">
        <v>1</v>
      </c>
      <c r="F813" s="226" t="s">
        <v>167</v>
      </c>
      <c r="G813" s="224"/>
      <c r="H813" s="227">
        <v>200</v>
      </c>
      <c r="I813" s="228"/>
      <c r="J813" s="224"/>
      <c r="K813" s="224"/>
      <c r="L813" s="229"/>
      <c r="M813" s="230"/>
      <c r="N813" s="231"/>
      <c r="O813" s="231"/>
      <c r="P813" s="231"/>
      <c r="Q813" s="231"/>
      <c r="R813" s="231"/>
      <c r="S813" s="231"/>
      <c r="T813" s="232"/>
      <c r="AT813" s="233" t="s">
        <v>164</v>
      </c>
      <c r="AU813" s="233" t="s">
        <v>162</v>
      </c>
      <c r="AV813" s="15" t="s">
        <v>161</v>
      </c>
      <c r="AW813" s="15" t="s">
        <v>34</v>
      </c>
      <c r="AX813" s="15" t="s">
        <v>87</v>
      </c>
      <c r="AY813" s="233" t="s">
        <v>153</v>
      </c>
    </row>
    <row r="814" spans="1:65" s="2" customFormat="1" ht="21.75" customHeight="1">
      <c r="A814" s="34"/>
      <c r="B814" s="35"/>
      <c r="C814" s="187" t="s">
        <v>1026</v>
      </c>
      <c r="D814" s="187" t="s">
        <v>157</v>
      </c>
      <c r="E814" s="188" t="s">
        <v>1027</v>
      </c>
      <c r="F814" s="189" t="s">
        <v>1028</v>
      </c>
      <c r="G814" s="190" t="s">
        <v>160</v>
      </c>
      <c r="H814" s="191">
        <v>98.7</v>
      </c>
      <c r="I814" s="192"/>
      <c r="J814" s="193">
        <f>ROUND(I814*H814,2)</f>
        <v>0</v>
      </c>
      <c r="K814" s="194"/>
      <c r="L814" s="39"/>
      <c r="M814" s="195" t="s">
        <v>1</v>
      </c>
      <c r="N814" s="196" t="s">
        <v>45</v>
      </c>
      <c r="O814" s="71"/>
      <c r="P814" s="197">
        <f>O814*H814</f>
        <v>0</v>
      </c>
      <c r="Q814" s="197">
        <v>2.9999999999999997E-4</v>
      </c>
      <c r="R814" s="197">
        <f>Q814*H814</f>
        <v>2.9609999999999997E-2</v>
      </c>
      <c r="S814" s="197">
        <v>0</v>
      </c>
      <c r="T814" s="198">
        <f>S814*H814</f>
        <v>0</v>
      </c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R814" s="199" t="s">
        <v>254</v>
      </c>
      <c r="AT814" s="199" t="s">
        <v>157</v>
      </c>
      <c r="AU814" s="199" t="s">
        <v>162</v>
      </c>
      <c r="AY814" s="17" t="s">
        <v>153</v>
      </c>
      <c r="BE814" s="200">
        <f>IF(N814="základní",J814,0)</f>
        <v>0</v>
      </c>
      <c r="BF814" s="200">
        <f>IF(N814="snížená",J814,0)</f>
        <v>0</v>
      </c>
      <c r="BG814" s="200">
        <f>IF(N814="zákl. přenesená",J814,0)</f>
        <v>0</v>
      </c>
      <c r="BH814" s="200">
        <f>IF(N814="sníž. přenesená",J814,0)</f>
        <v>0</v>
      </c>
      <c r="BI814" s="200">
        <f>IF(N814="nulová",J814,0)</f>
        <v>0</v>
      </c>
      <c r="BJ814" s="17" t="s">
        <v>162</v>
      </c>
      <c r="BK814" s="200">
        <f>ROUND(I814*H814,2)</f>
        <v>0</v>
      </c>
      <c r="BL814" s="17" t="s">
        <v>254</v>
      </c>
      <c r="BM814" s="199" t="s">
        <v>1029</v>
      </c>
    </row>
    <row r="815" spans="1:65" s="13" customFormat="1">
      <c r="B815" s="201"/>
      <c r="C815" s="202"/>
      <c r="D815" s="203" t="s">
        <v>164</v>
      </c>
      <c r="E815" s="204" t="s">
        <v>1</v>
      </c>
      <c r="F815" s="205" t="s">
        <v>1030</v>
      </c>
      <c r="G815" s="202"/>
      <c r="H815" s="204" t="s">
        <v>1</v>
      </c>
      <c r="I815" s="206"/>
      <c r="J815" s="202"/>
      <c r="K815" s="202"/>
      <c r="L815" s="207"/>
      <c r="M815" s="208"/>
      <c r="N815" s="209"/>
      <c r="O815" s="209"/>
      <c r="P815" s="209"/>
      <c r="Q815" s="209"/>
      <c r="R815" s="209"/>
      <c r="S815" s="209"/>
      <c r="T815" s="210"/>
      <c r="AT815" s="211" t="s">
        <v>164</v>
      </c>
      <c r="AU815" s="211" t="s">
        <v>162</v>
      </c>
      <c r="AV815" s="13" t="s">
        <v>87</v>
      </c>
      <c r="AW815" s="13" t="s">
        <v>34</v>
      </c>
      <c r="AX815" s="13" t="s">
        <v>79</v>
      </c>
      <c r="AY815" s="211" t="s">
        <v>153</v>
      </c>
    </row>
    <row r="816" spans="1:65" s="13" customFormat="1">
      <c r="B816" s="201"/>
      <c r="C816" s="202"/>
      <c r="D816" s="203" t="s">
        <v>164</v>
      </c>
      <c r="E816" s="204" t="s">
        <v>1</v>
      </c>
      <c r="F816" s="205" t="s">
        <v>408</v>
      </c>
      <c r="G816" s="202"/>
      <c r="H816" s="204" t="s">
        <v>1</v>
      </c>
      <c r="I816" s="206"/>
      <c r="J816" s="202"/>
      <c r="K816" s="202"/>
      <c r="L816" s="207"/>
      <c r="M816" s="208"/>
      <c r="N816" s="209"/>
      <c r="O816" s="209"/>
      <c r="P816" s="209"/>
      <c r="Q816" s="209"/>
      <c r="R816" s="209"/>
      <c r="S816" s="209"/>
      <c r="T816" s="210"/>
      <c r="AT816" s="211" t="s">
        <v>164</v>
      </c>
      <c r="AU816" s="211" t="s">
        <v>162</v>
      </c>
      <c r="AV816" s="13" t="s">
        <v>87</v>
      </c>
      <c r="AW816" s="13" t="s">
        <v>34</v>
      </c>
      <c r="AX816" s="13" t="s">
        <v>79</v>
      </c>
      <c r="AY816" s="211" t="s">
        <v>153</v>
      </c>
    </row>
    <row r="817" spans="1:65" s="14" customFormat="1">
      <c r="B817" s="212"/>
      <c r="C817" s="213"/>
      <c r="D817" s="203" t="s">
        <v>164</v>
      </c>
      <c r="E817" s="214" t="s">
        <v>1</v>
      </c>
      <c r="F817" s="215" t="s">
        <v>269</v>
      </c>
      <c r="G817" s="213"/>
      <c r="H817" s="216">
        <v>19</v>
      </c>
      <c r="I817" s="217"/>
      <c r="J817" s="213"/>
      <c r="K817" s="213"/>
      <c r="L817" s="218"/>
      <c r="M817" s="219"/>
      <c r="N817" s="220"/>
      <c r="O817" s="220"/>
      <c r="P817" s="220"/>
      <c r="Q817" s="220"/>
      <c r="R817" s="220"/>
      <c r="S817" s="220"/>
      <c r="T817" s="221"/>
      <c r="AT817" s="222" t="s">
        <v>164</v>
      </c>
      <c r="AU817" s="222" t="s">
        <v>162</v>
      </c>
      <c r="AV817" s="14" t="s">
        <v>162</v>
      </c>
      <c r="AW817" s="14" t="s">
        <v>34</v>
      </c>
      <c r="AX817" s="14" t="s">
        <v>79</v>
      </c>
      <c r="AY817" s="222" t="s">
        <v>153</v>
      </c>
    </row>
    <row r="818" spans="1:65" s="13" customFormat="1">
      <c r="B818" s="201"/>
      <c r="C818" s="202"/>
      <c r="D818" s="203" t="s">
        <v>164</v>
      </c>
      <c r="E818" s="204" t="s">
        <v>1</v>
      </c>
      <c r="F818" s="205" t="s">
        <v>410</v>
      </c>
      <c r="G818" s="202"/>
      <c r="H818" s="204" t="s">
        <v>1</v>
      </c>
      <c r="I818" s="206"/>
      <c r="J818" s="202"/>
      <c r="K818" s="202"/>
      <c r="L818" s="207"/>
      <c r="M818" s="208"/>
      <c r="N818" s="209"/>
      <c r="O818" s="209"/>
      <c r="P818" s="209"/>
      <c r="Q818" s="209"/>
      <c r="R818" s="209"/>
      <c r="S818" s="209"/>
      <c r="T818" s="210"/>
      <c r="AT818" s="211" t="s">
        <v>164</v>
      </c>
      <c r="AU818" s="211" t="s">
        <v>162</v>
      </c>
      <c r="AV818" s="13" t="s">
        <v>87</v>
      </c>
      <c r="AW818" s="13" t="s">
        <v>34</v>
      </c>
      <c r="AX818" s="13" t="s">
        <v>79</v>
      </c>
      <c r="AY818" s="211" t="s">
        <v>153</v>
      </c>
    </row>
    <row r="819" spans="1:65" s="14" customFormat="1">
      <c r="B819" s="212"/>
      <c r="C819" s="213"/>
      <c r="D819" s="203" t="s">
        <v>164</v>
      </c>
      <c r="E819" s="214" t="s">
        <v>1</v>
      </c>
      <c r="F819" s="215" t="s">
        <v>1031</v>
      </c>
      <c r="G819" s="213"/>
      <c r="H819" s="216">
        <v>31.3</v>
      </c>
      <c r="I819" s="217"/>
      <c r="J819" s="213"/>
      <c r="K819" s="213"/>
      <c r="L819" s="218"/>
      <c r="M819" s="219"/>
      <c r="N819" s="220"/>
      <c r="O819" s="220"/>
      <c r="P819" s="220"/>
      <c r="Q819" s="220"/>
      <c r="R819" s="220"/>
      <c r="S819" s="220"/>
      <c r="T819" s="221"/>
      <c r="AT819" s="222" t="s">
        <v>164</v>
      </c>
      <c r="AU819" s="222" t="s">
        <v>162</v>
      </c>
      <c r="AV819" s="14" t="s">
        <v>162</v>
      </c>
      <c r="AW819" s="14" t="s">
        <v>34</v>
      </c>
      <c r="AX819" s="14" t="s">
        <v>79</v>
      </c>
      <c r="AY819" s="222" t="s">
        <v>153</v>
      </c>
    </row>
    <row r="820" spans="1:65" s="13" customFormat="1">
      <c r="B820" s="201"/>
      <c r="C820" s="202"/>
      <c r="D820" s="203" t="s">
        <v>164</v>
      </c>
      <c r="E820" s="204" t="s">
        <v>1</v>
      </c>
      <c r="F820" s="205" t="s">
        <v>412</v>
      </c>
      <c r="G820" s="202"/>
      <c r="H820" s="204" t="s">
        <v>1</v>
      </c>
      <c r="I820" s="206"/>
      <c r="J820" s="202"/>
      <c r="K820" s="202"/>
      <c r="L820" s="207"/>
      <c r="M820" s="208"/>
      <c r="N820" s="209"/>
      <c r="O820" s="209"/>
      <c r="P820" s="209"/>
      <c r="Q820" s="209"/>
      <c r="R820" s="209"/>
      <c r="S820" s="209"/>
      <c r="T820" s="210"/>
      <c r="AT820" s="211" t="s">
        <v>164</v>
      </c>
      <c r="AU820" s="211" t="s">
        <v>162</v>
      </c>
      <c r="AV820" s="13" t="s">
        <v>87</v>
      </c>
      <c r="AW820" s="13" t="s">
        <v>34</v>
      </c>
      <c r="AX820" s="13" t="s">
        <v>79</v>
      </c>
      <c r="AY820" s="211" t="s">
        <v>153</v>
      </c>
    </row>
    <row r="821" spans="1:65" s="14" customFormat="1">
      <c r="B821" s="212"/>
      <c r="C821" s="213"/>
      <c r="D821" s="203" t="s">
        <v>164</v>
      </c>
      <c r="E821" s="214" t="s">
        <v>1</v>
      </c>
      <c r="F821" s="215" t="s">
        <v>1032</v>
      </c>
      <c r="G821" s="213"/>
      <c r="H821" s="216">
        <v>31.9</v>
      </c>
      <c r="I821" s="217"/>
      <c r="J821" s="213"/>
      <c r="K821" s="213"/>
      <c r="L821" s="218"/>
      <c r="M821" s="219"/>
      <c r="N821" s="220"/>
      <c r="O821" s="220"/>
      <c r="P821" s="220"/>
      <c r="Q821" s="220"/>
      <c r="R821" s="220"/>
      <c r="S821" s="220"/>
      <c r="T821" s="221"/>
      <c r="AT821" s="222" t="s">
        <v>164</v>
      </c>
      <c r="AU821" s="222" t="s">
        <v>162</v>
      </c>
      <c r="AV821" s="14" t="s">
        <v>162</v>
      </c>
      <c r="AW821" s="14" t="s">
        <v>34</v>
      </c>
      <c r="AX821" s="14" t="s">
        <v>79</v>
      </c>
      <c r="AY821" s="222" t="s">
        <v>153</v>
      </c>
    </row>
    <row r="822" spans="1:65" s="13" customFormat="1">
      <c r="B822" s="201"/>
      <c r="C822" s="202"/>
      <c r="D822" s="203" t="s">
        <v>164</v>
      </c>
      <c r="E822" s="204" t="s">
        <v>1</v>
      </c>
      <c r="F822" s="205" t="s">
        <v>414</v>
      </c>
      <c r="G822" s="202"/>
      <c r="H822" s="204" t="s">
        <v>1</v>
      </c>
      <c r="I822" s="206"/>
      <c r="J822" s="202"/>
      <c r="K822" s="202"/>
      <c r="L822" s="207"/>
      <c r="M822" s="208"/>
      <c r="N822" s="209"/>
      <c r="O822" s="209"/>
      <c r="P822" s="209"/>
      <c r="Q822" s="209"/>
      <c r="R822" s="209"/>
      <c r="S822" s="209"/>
      <c r="T822" s="210"/>
      <c r="AT822" s="211" t="s">
        <v>164</v>
      </c>
      <c r="AU822" s="211" t="s">
        <v>162</v>
      </c>
      <c r="AV822" s="13" t="s">
        <v>87</v>
      </c>
      <c r="AW822" s="13" t="s">
        <v>34</v>
      </c>
      <c r="AX822" s="13" t="s">
        <v>79</v>
      </c>
      <c r="AY822" s="211" t="s">
        <v>153</v>
      </c>
    </row>
    <row r="823" spans="1:65" s="14" customFormat="1">
      <c r="B823" s="212"/>
      <c r="C823" s="213"/>
      <c r="D823" s="203" t="s">
        <v>164</v>
      </c>
      <c r="E823" s="214" t="s">
        <v>1</v>
      </c>
      <c r="F823" s="215" t="s">
        <v>1033</v>
      </c>
      <c r="G823" s="213"/>
      <c r="H823" s="216">
        <v>16.5</v>
      </c>
      <c r="I823" s="217"/>
      <c r="J823" s="213"/>
      <c r="K823" s="213"/>
      <c r="L823" s="218"/>
      <c r="M823" s="219"/>
      <c r="N823" s="220"/>
      <c r="O823" s="220"/>
      <c r="P823" s="220"/>
      <c r="Q823" s="220"/>
      <c r="R823" s="220"/>
      <c r="S823" s="220"/>
      <c r="T823" s="221"/>
      <c r="AT823" s="222" t="s">
        <v>164</v>
      </c>
      <c r="AU823" s="222" t="s">
        <v>162</v>
      </c>
      <c r="AV823" s="14" t="s">
        <v>162</v>
      </c>
      <c r="AW823" s="14" t="s">
        <v>34</v>
      </c>
      <c r="AX823" s="14" t="s">
        <v>79</v>
      </c>
      <c r="AY823" s="222" t="s">
        <v>153</v>
      </c>
    </row>
    <row r="824" spans="1:65" s="15" customFormat="1">
      <c r="B824" s="223"/>
      <c r="C824" s="224"/>
      <c r="D824" s="203" t="s">
        <v>164</v>
      </c>
      <c r="E824" s="225" t="s">
        <v>1</v>
      </c>
      <c r="F824" s="226" t="s">
        <v>167</v>
      </c>
      <c r="G824" s="224"/>
      <c r="H824" s="227">
        <v>98.699999999999989</v>
      </c>
      <c r="I824" s="228"/>
      <c r="J824" s="224"/>
      <c r="K824" s="224"/>
      <c r="L824" s="229"/>
      <c r="M824" s="230"/>
      <c r="N824" s="231"/>
      <c r="O824" s="231"/>
      <c r="P824" s="231"/>
      <c r="Q824" s="231"/>
      <c r="R824" s="231"/>
      <c r="S824" s="231"/>
      <c r="T824" s="232"/>
      <c r="AT824" s="233" t="s">
        <v>164</v>
      </c>
      <c r="AU824" s="233" t="s">
        <v>162</v>
      </c>
      <c r="AV824" s="15" t="s">
        <v>161</v>
      </c>
      <c r="AW824" s="15" t="s">
        <v>34</v>
      </c>
      <c r="AX824" s="15" t="s">
        <v>87</v>
      </c>
      <c r="AY824" s="233" t="s">
        <v>153</v>
      </c>
    </row>
    <row r="825" spans="1:65" s="2" customFormat="1" ht="44.25" customHeight="1">
      <c r="A825" s="34"/>
      <c r="B825" s="35"/>
      <c r="C825" s="234" t="s">
        <v>1034</v>
      </c>
      <c r="D825" s="234" t="s">
        <v>180</v>
      </c>
      <c r="E825" s="235" t="s">
        <v>1035</v>
      </c>
      <c r="F825" s="236" t="s">
        <v>1036</v>
      </c>
      <c r="G825" s="237" t="s">
        <v>160</v>
      </c>
      <c r="H825" s="238">
        <v>113.505</v>
      </c>
      <c r="I825" s="239"/>
      <c r="J825" s="240">
        <f>ROUND(I825*H825,2)</f>
        <v>0</v>
      </c>
      <c r="K825" s="241"/>
      <c r="L825" s="242"/>
      <c r="M825" s="243" t="s">
        <v>1</v>
      </c>
      <c r="N825" s="244" t="s">
        <v>45</v>
      </c>
      <c r="O825" s="71"/>
      <c r="P825" s="197">
        <f>O825*H825</f>
        <v>0</v>
      </c>
      <c r="Q825" s="197">
        <v>3.6800000000000001E-3</v>
      </c>
      <c r="R825" s="197">
        <f>Q825*H825</f>
        <v>0.41769839999999997</v>
      </c>
      <c r="S825" s="197">
        <v>0</v>
      </c>
      <c r="T825" s="198">
        <f>S825*H825</f>
        <v>0</v>
      </c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R825" s="199" t="s">
        <v>344</v>
      </c>
      <c r="AT825" s="199" t="s">
        <v>180</v>
      </c>
      <c r="AU825" s="199" t="s">
        <v>162</v>
      </c>
      <c r="AY825" s="17" t="s">
        <v>153</v>
      </c>
      <c r="BE825" s="200">
        <f>IF(N825="základní",J825,0)</f>
        <v>0</v>
      </c>
      <c r="BF825" s="200">
        <f>IF(N825="snížená",J825,0)</f>
        <v>0</v>
      </c>
      <c r="BG825" s="200">
        <f>IF(N825="zákl. přenesená",J825,0)</f>
        <v>0</v>
      </c>
      <c r="BH825" s="200">
        <f>IF(N825="sníž. přenesená",J825,0)</f>
        <v>0</v>
      </c>
      <c r="BI825" s="200">
        <f>IF(N825="nulová",J825,0)</f>
        <v>0</v>
      </c>
      <c r="BJ825" s="17" t="s">
        <v>162</v>
      </c>
      <c r="BK825" s="200">
        <f>ROUND(I825*H825,2)</f>
        <v>0</v>
      </c>
      <c r="BL825" s="17" t="s">
        <v>254</v>
      </c>
      <c r="BM825" s="199" t="s">
        <v>1037</v>
      </c>
    </row>
    <row r="826" spans="1:65" s="14" customFormat="1">
      <c r="B826" s="212"/>
      <c r="C826" s="213"/>
      <c r="D826" s="203" t="s">
        <v>164</v>
      </c>
      <c r="E826" s="214" t="s">
        <v>1</v>
      </c>
      <c r="F826" s="215" t="s">
        <v>1038</v>
      </c>
      <c r="G826" s="213"/>
      <c r="H826" s="216">
        <v>113.505</v>
      </c>
      <c r="I826" s="217"/>
      <c r="J826" s="213"/>
      <c r="K826" s="213"/>
      <c r="L826" s="218"/>
      <c r="M826" s="219"/>
      <c r="N826" s="220"/>
      <c r="O826" s="220"/>
      <c r="P826" s="220"/>
      <c r="Q826" s="220"/>
      <c r="R826" s="220"/>
      <c r="S826" s="220"/>
      <c r="T826" s="221"/>
      <c r="AT826" s="222" t="s">
        <v>164</v>
      </c>
      <c r="AU826" s="222" t="s">
        <v>162</v>
      </c>
      <c r="AV826" s="14" t="s">
        <v>162</v>
      </c>
      <c r="AW826" s="14" t="s">
        <v>34</v>
      </c>
      <c r="AX826" s="14" t="s">
        <v>79</v>
      </c>
      <c r="AY826" s="222" t="s">
        <v>153</v>
      </c>
    </row>
    <row r="827" spans="1:65" s="15" customFormat="1">
      <c r="B827" s="223"/>
      <c r="C827" s="224"/>
      <c r="D827" s="203" t="s">
        <v>164</v>
      </c>
      <c r="E827" s="225" t="s">
        <v>1</v>
      </c>
      <c r="F827" s="226" t="s">
        <v>167</v>
      </c>
      <c r="G827" s="224"/>
      <c r="H827" s="227">
        <v>113.505</v>
      </c>
      <c r="I827" s="228"/>
      <c r="J827" s="224"/>
      <c r="K827" s="224"/>
      <c r="L827" s="229"/>
      <c r="M827" s="230"/>
      <c r="N827" s="231"/>
      <c r="O827" s="231"/>
      <c r="P827" s="231"/>
      <c r="Q827" s="231"/>
      <c r="R827" s="231"/>
      <c r="S827" s="231"/>
      <c r="T827" s="232"/>
      <c r="AT827" s="233" t="s">
        <v>164</v>
      </c>
      <c r="AU827" s="233" t="s">
        <v>162</v>
      </c>
      <c r="AV827" s="15" t="s">
        <v>161</v>
      </c>
      <c r="AW827" s="15" t="s">
        <v>34</v>
      </c>
      <c r="AX827" s="15" t="s">
        <v>87</v>
      </c>
      <c r="AY827" s="233" t="s">
        <v>153</v>
      </c>
    </row>
    <row r="828" spans="1:65" s="2" customFormat="1" ht="21.75" customHeight="1">
      <c r="A828" s="34"/>
      <c r="B828" s="35"/>
      <c r="C828" s="187" t="s">
        <v>1039</v>
      </c>
      <c r="D828" s="187" t="s">
        <v>157</v>
      </c>
      <c r="E828" s="188" t="s">
        <v>1040</v>
      </c>
      <c r="F828" s="189" t="s">
        <v>1041</v>
      </c>
      <c r="G828" s="190" t="s">
        <v>237</v>
      </c>
      <c r="H828" s="191">
        <v>3.81</v>
      </c>
      <c r="I828" s="192"/>
      <c r="J828" s="193">
        <f>ROUND(I828*H828,2)</f>
        <v>0</v>
      </c>
      <c r="K828" s="194"/>
      <c r="L828" s="39"/>
      <c r="M828" s="195" t="s">
        <v>1</v>
      </c>
      <c r="N828" s="196" t="s">
        <v>45</v>
      </c>
      <c r="O828" s="71"/>
      <c r="P828" s="197">
        <f>O828*H828</f>
        <v>0</v>
      </c>
      <c r="Q828" s="197">
        <v>8.0000000000000007E-5</v>
      </c>
      <c r="R828" s="197">
        <f>Q828*H828</f>
        <v>3.0480000000000004E-4</v>
      </c>
      <c r="S828" s="197">
        <v>0</v>
      </c>
      <c r="T828" s="198">
        <f>S828*H828</f>
        <v>0</v>
      </c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R828" s="199" t="s">
        <v>254</v>
      </c>
      <c r="AT828" s="199" t="s">
        <v>157</v>
      </c>
      <c r="AU828" s="199" t="s">
        <v>162</v>
      </c>
      <c r="AY828" s="17" t="s">
        <v>153</v>
      </c>
      <c r="BE828" s="200">
        <f>IF(N828="základní",J828,0)</f>
        <v>0</v>
      </c>
      <c r="BF828" s="200">
        <f>IF(N828="snížená",J828,0)</f>
        <v>0</v>
      </c>
      <c r="BG828" s="200">
        <f>IF(N828="zákl. přenesená",J828,0)</f>
        <v>0</v>
      </c>
      <c r="BH828" s="200">
        <f>IF(N828="sníž. přenesená",J828,0)</f>
        <v>0</v>
      </c>
      <c r="BI828" s="200">
        <f>IF(N828="nulová",J828,0)</f>
        <v>0</v>
      </c>
      <c r="BJ828" s="17" t="s">
        <v>162</v>
      </c>
      <c r="BK828" s="200">
        <f>ROUND(I828*H828,2)</f>
        <v>0</v>
      </c>
      <c r="BL828" s="17" t="s">
        <v>254</v>
      </c>
      <c r="BM828" s="199" t="s">
        <v>1042</v>
      </c>
    </row>
    <row r="829" spans="1:65" s="14" customFormat="1">
      <c r="B829" s="212"/>
      <c r="C829" s="213"/>
      <c r="D829" s="203" t="s">
        <v>164</v>
      </c>
      <c r="E829" s="214" t="s">
        <v>1</v>
      </c>
      <c r="F829" s="215" t="s">
        <v>1043</v>
      </c>
      <c r="G829" s="213"/>
      <c r="H829" s="216">
        <v>3.81</v>
      </c>
      <c r="I829" s="217"/>
      <c r="J829" s="213"/>
      <c r="K829" s="213"/>
      <c r="L829" s="218"/>
      <c r="M829" s="219"/>
      <c r="N829" s="220"/>
      <c r="O829" s="220"/>
      <c r="P829" s="220"/>
      <c r="Q829" s="220"/>
      <c r="R829" s="220"/>
      <c r="S829" s="220"/>
      <c r="T829" s="221"/>
      <c r="AT829" s="222" t="s">
        <v>164</v>
      </c>
      <c r="AU829" s="222" t="s">
        <v>162</v>
      </c>
      <c r="AV829" s="14" t="s">
        <v>162</v>
      </c>
      <c r="AW829" s="14" t="s">
        <v>34</v>
      </c>
      <c r="AX829" s="14" t="s">
        <v>79</v>
      </c>
      <c r="AY829" s="222" t="s">
        <v>153</v>
      </c>
    </row>
    <row r="830" spans="1:65" s="15" customFormat="1">
      <c r="B830" s="223"/>
      <c r="C830" s="224"/>
      <c r="D830" s="203" t="s">
        <v>164</v>
      </c>
      <c r="E830" s="225" t="s">
        <v>1</v>
      </c>
      <c r="F830" s="226" t="s">
        <v>167</v>
      </c>
      <c r="G830" s="224"/>
      <c r="H830" s="227">
        <v>3.81</v>
      </c>
      <c r="I830" s="228"/>
      <c r="J830" s="224"/>
      <c r="K830" s="224"/>
      <c r="L830" s="229"/>
      <c r="M830" s="230"/>
      <c r="N830" s="231"/>
      <c r="O830" s="231"/>
      <c r="P830" s="231"/>
      <c r="Q830" s="231"/>
      <c r="R830" s="231"/>
      <c r="S830" s="231"/>
      <c r="T830" s="232"/>
      <c r="AT830" s="233" t="s">
        <v>164</v>
      </c>
      <c r="AU830" s="233" t="s">
        <v>162</v>
      </c>
      <c r="AV830" s="15" t="s">
        <v>161</v>
      </c>
      <c r="AW830" s="15" t="s">
        <v>34</v>
      </c>
      <c r="AX830" s="15" t="s">
        <v>87</v>
      </c>
      <c r="AY830" s="233" t="s">
        <v>153</v>
      </c>
    </row>
    <row r="831" spans="1:65" s="2" customFormat="1" ht="16.5" customHeight="1">
      <c r="A831" s="34"/>
      <c r="B831" s="35"/>
      <c r="C831" s="187" t="s">
        <v>1044</v>
      </c>
      <c r="D831" s="187" t="s">
        <v>157</v>
      </c>
      <c r="E831" s="188" t="s">
        <v>1045</v>
      </c>
      <c r="F831" s="189" t="s">
        <v>1046</v>
      </c>
      <c r="G831" s="190" t="s">
        <v>237</v>
      </c>
      <c r="H831" s="191">
        <v>217.79</v>
      </c>
      <c r="I831" s="192"/>
      <c r="J831" s="193">
        <f>ROUND(I831*H831,2)</f>
        <v>0</v>
      </c>
      <c r="K831" s="194"/>
      <c r="L831" s="39"/>
      <c r="M831" s="195" t="s">
        <v>1</v>
      </c>
      <c r="N831" s="196" t="s">
        <v>45</v>
      </c>
      <c r="O831" s="71"/>
      <c r="P831" s="197">
        <f>O831*H831</f>
        <v>0</v>
      </c>
      <c r="Q831" s="197">
        <v>1.0000000000000001E-5</v>
      </c>
      <c r="R831" s="197">
        <f>Q831*H831</f>
        <v>2.1779E-3</v>
      </c>
      <c r="S831" s="197">
        <v>0</v>
      </c>
      <c r="T831" s="198">
        <f>S831*H831</f>
        <v>0</v>
      </c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R831" s="199" t="s">
        <v>254</v>
      </c>
      <c r="AT831" s="199" t="s">
        <v>157</v>
      </c>
      <c r="AU831" s="199" t="s">
        <v>162</v>
      </c>
      <c r="AY831" s="17" t="s">
        <v>153</v>
      </c>
      <c r="BE831" s="200">
        <f>IF(N831="základní",J831,0)</f>
        <v>0</v>
      </c>
      <c r="BF831" s="200">
        <f>IF(N831="snížená",J831,0)</f>
        <v>0</v>
      </c>
      <c r="BG831" s="200">
        <f>IF(N831="zákl. přenesená",J831,0)</f>
        <v>0</v>
      </c>
      <c r="BH831" s="200">
        <f>IF(N831="sníž. přenesená",J831,0)</f>
        <v>0</v>
      </c>
      <c r="BI831" s="200">
        <f>IF(N831="nulová",J831,0)</f>
        <v>0</v>
      </c>
      <c r="BJ831" s="17" t="s">
        <v>162</v>
      </c>
      <c r="BK831" s="200">
        <f>ROUND(I831*H831,2)</f>
        <v>0</v>
      </c>
      <c r="BL831" s="17" t="s">
        <v>254</v>
      </c>
      <c r="BM831" s="199" t="s">
        <v>1047</v>
      </c>
    </row>
    <row r="832" spans="1:65" s="13" customFormat="1">
      <c r="B832" s="201"/>
      <c r="C832" s="202"/>
      <c r="D832" s="203" t="s">
        <v>164</v>
      </c>
      <c r="E832" s="204" t="s">
        <v>1</v>
      </c>
      <c r="F832" s="205" t="s">
        <v>985</v>
      </c>
      <c r="G832" s="202"/>
      <c r="H832" s="204" t="s">
        <v>1</v>
      </c>
      <c r="I832" s="206"/>
      <c r="J832" s="202"/>
      <c r="K832" s="202"/>
      <c r="L832" s="207"/>
      <c r="M832" s="208"/>
      <c r="N832" s="209"/>
      <c r="O832" s="209"/>
      <c r="P832" s="209"/>
      <c r="Q832" s="209"/>
      <c r="R832" s="209"/>
      <c r="S832" s="209"/>
      <c r="T832" s="210"/>
      <c r="AT832" s="211" t="s">
        <v>164</v>
      </c>
      <c r="AU832" s="211" t="s">
        <v>162</v>
      </c>
      <c r="AV832" s="13" t="s">
        <v>87</v>
      </c>
      <c r="AW832" s="13" t="s">
        <v>34</v>
      </c>
      <c r="AX832" s="13" t="s">
        <v>79</v>
      </c>
      <c r="AY832" s="211" t="s">
        <v>153</v>
      </c>
    </row>
    <row r="833" spans="2:51" s="13" customFormat="1">
      <c r="B833" s="201"/>
      <c r="C833" s="202"/>
      <c r="D833" s="203" t="s">
        <v>164</v>
      </c>
      <c r="E833" s="204" t="s">
        <v>1</v>
      </c>
      <c r="F833" s="205" t="s">
        <v>986</v>
      </c>
      <c r="G833" s="202"/>
      <c r="H833" s="204" t="s">
        <v>1</v>
      </c>
      <c r="I833" s="206"/>
      <c r="J833" s="202"/>
      <c r="K833" s="202"/>
      <c r="L833" s="207"/>
      <c r="M833" s="208"/>
      <c r="N833" s="209"/>
      <c r="O833" s="209"/>
      <c r="P833" s="209"/>
      <c r="Q833" s="209"/>
      <c r="R833" s="209"/>
      <c r="S833" s="209"/>
      <c r="T833" s="210"/>
      <c r="AT833" s="211" t="s">
        <v>164</v>
      </c>
      <c r="AU833" s="211" t="s">
        <v>162</v>
      </c>
      <c r="AV833" s="13" t="s">
        <v>87</v>
      </c>
      <c r="AW833" s="13" t="s">
        <v>34</v>
      </c>
      <c r="AX833" s="13" t="s">
        <v>79</v>
      </c>
      <c r="AY833" s="211" t="s">
        <v>153</v>
      </c>
    </row>
    <row r="834" spans="2:51" s="14" customFormat="1">
      <c r="B834" s="212"/>
      <c r="C834" s="213"/>
      <c r="D834" s="203" t="s">
        <v>164</v>
      </c>
      <c r="E834" s="214" t="s">
        <v>1</v>
      </c>
      <c r="F834" s="215" t="s">
        <v>1048</v>
      </c>
      <c r="G834" s="213"/>
      <c r="H834" s="216">
        <v>3.83</v>
      </c>
      <c r="I834" s="217"/>
      <c r="J834" s="213"/>
      <c r="K834" s="213"/>
      <c r="L834" s="218"/>
      <c r="M834" s="219"/>
      <c r="N834" s="220"/>
      <c r="O834" s="220"/>
      <c r="P834" s="220"/>
      <c r="Q834" s="220"/>
      <c r="R834" s="220"/>
      <c r="S834" s="220"/>
      <c r="T834" s="221"/>
      <c r="AT834" s="222" t="s">
        <v>164</v>
      </c>
      <c r="AU834" s="222" t="s">
        <v>162</v>
      </c>
      <c r="AV834" s="14" t="s">
        <v>162</v>
      </c>
      <c r="AW834" s="14" t="s">
        <v>34</v>
      </c>
      <c r="AX834" s="14" t="s">
        <v>79</v>
      </c>
      <c r="AY834" s="222" t="s">
        <v>153</v>
      </c>
    </row>
    <row r="835" spans="2:51" s="14" customFormat="1">
      <c r="B835" s="212"/>
      <c r="C835" s="213"/>
      <c r="D835" s="203" t="s">
        <v>164</v>
      </c>
      <c r="E835" s="214" t="s">
        <v>1</v>
      </c>
      <c r="F835" s="215" t="s">
        <v>1049</v>
      </c>
      <c r="G835" s="213"/>
      <c r="H835" s="216">
        <v>18.98</v>
      </c>
      <c r="I835" s="217"/>
      <c r="J835" s="213"/>
      <c r="K835" s="213"/>
      <c r="L835" s="218"/>
      <c r="M835" s="219"/>
      <c r="N835" s="220"/>
      <c r="O835" s="220"/>
      <c r="P835" s="220"/>
      <c r="Q835" s="220"/>
      <c r="R835" s="220"/>
      <c r="S835" s="220"/>
      <c r="T835" s="221"/>
      <c r="AT835" s="222" t="s">
        <v>164</v>
      </c>
      <c r="AU835" s="222" t="s">
        <v>162</v>
      </c>
      <c r="AV835" s="14" t="s">
        <v>162</v>
      </c>
      <c r="AW835" s="14" t="s">
        <v>34</v>
      </c>
      <c r="AX835" s="14" t="s">
        <v>79</v>
      </c>
      <c r="AY835" s="222" t="s">
        <v>153</v>
      </c>
    </row>
    <row r="836" spans="2:51" s="14" customFormat="1">
      <c r="B836" s="212"/>
      <c r="C836" s="213"/>
      <c r="D836" s="203" t="s">
        <v>164</v>
      </c>
      <c r="E836" s="214" t="s">
        <v>1</v>
      </c>
      <c r="F836" s="215" t="s">
        <v>1050</v>
      </c>
      <c r="G836" s="213"/>
      <c r="H836" s="216">
        <v>20.38</v>
      </c>
      <c r="I836" s="217"/>
      <c r="J836" s="213"/>
      <c r="K836" s="213"/>
      <c r="L836" s="218"/>
      <c r="M836" s="219"/>
      <c r="N836" s="220"/>
      <c r="O836" s="220"/>
      <c r="P836" s="220"/>
      <c r="Q836" s="220"/>
      <c r="R836" s="220"/>
      <c r="S836" s="220"/>
      <c r="T836" s="221"/>
      <c r="AT836" s="222" t="s">
        <v>164</v>
      </c>
      <c r="AU836" s="222" t="s">
        <v>162</v>
      </c>
      <c r="AV836" s="14" t="s">
        <v>162</v>
      </c>
      <c r="AW836" s="14" t="s">
        <v>34</v>
      </c>
      <c r="AX836" s="14" t="s">
        <v>79</v>
      </c>
      <c r="AY836" s="222" t="s">
        <v>153</v>
      </c>
    </row>
    <row r="837" spans="2:51" s="14" customFormat="1">
      <c r="B837" s="212"/>
      <c r="C837" s="213"/>
      <c r="D837" s="203" t="s">
        <v>164</v>
      </c>
      <c r="E837" s="214" t="s">
        <v>1</v>
      </c>
      <c r="F837" s="215" t="s">
        <v>1051</v>
      </c>
      <c r="G837" s="213"/>
      <c r="H837" s="216">
        <v>-4.8</v>
      </c>
      <c r="I837" s="217"/>
      <c r="J837" s="213"/>
      <c r="K837" s="213"/>
      <c r="L837" s="218"/>
      <c r="M837" s="219"/>
      <c r="N837" s="220"/>
      <c r="O837" s="220"/>
      <c r="P837" s="220"/>
      <c r="Q837" s="220"/>
      <c r="R837" s="220"/>
      <c r="S837" s="220"/>
      <c r="T837" s="221"/>
      <c r="AT837" s="222" t="s">
        <v>164</v>
      </c>
      <c r="AU837" s="222" t="s">
        <v>162</v>
      </c>
      <c r="AV837" s="14" t="s">
        <v>162</v>
      </c>
      <c r="AW837" s="14" t="s">
        <v>34</v>
      </c>
      <c r="AX837" s="14" t="s">
        <v>79</v>
      </c>
      <c r="AY837" s="222" t="s">
        <v>153</v>
      </c>
    </row>
    <row r="838" spans="2:51" s="14" customFormat="1">
      <c r="B838" s="212"/>
      <c r="C838" s="213"/>
      <c r="D838" s="203" t="s">
        <v>164</v>
      </c>
      <c r="E838" s="214" t="s">
        <v>1</v>
      </c>
      <c r="F838" s="215" t="s">
        <v>1052</v>
      </c>
      <c r="G838" s="213"/>
      <c r="H838" s="216">
        <v>-0.6</v>
      </c>
      <c r="I838" s="217"/>
      <c r="J838" s="213"/>
      <c r="K838" s="213"/>
      <c r="L838" s="218"/>
      <c r="M838" s="219"/>
      <c r="N838" s="220"/>
      <c r="O838" s="220"/>
      <c r="P838" s="220"/>
      <c r="Q838" s="220"/>
      <c r="R838" s="220"/>
      <c r="S838" s="220"/>
      <c r="T838" s="221"/>
      <c r="AT838" s="222" t="s">
        <v>164</v>
      </c>
      <c r="AU838" s="222" t="s">
        <v>162</v>
      </c>
      <c r="AV838" s="14" t="s">
        <v>162</v>
      </c>
      <c r="AW838" s="14" t="s">
        <v>34</v>
      </c>
      <c r="AX838" s="14" t="s">
        <v>79</v>
      </c>
      <c r="AY838" s="222" t="s">
        <v>153</v>
      </c>
    </row>
    <row r="839" spans="2:51" s="13" customFormat="1">
      <c r="B839" s="201"/>
      <c r="C839" s="202"/>
      <c r="D839" s="203" t="s">
        <v>164</v>
      </c>
      <c r="E839" s="204" t="s">
        <v>1</v>
      </c>
      <c r="F839" s="205" t="s">
        <v>408</v>
      </c>
      <c r="G839" s="202"/>
      <c r="H839" s="204" t="s">
        <v>1</v>
      </c>
      <c r="I839" s="206"/>
      <c r="J839" s="202"/>
      <c r="K839" s="202"/>
      <c r="L839" s="207"/>
      <c r="M839" s="208"/>
      <c r="N839" s="209"/>
      <c r="O839" s="209"/>
      <c r="P839" s="209"/>
      <c r="Q839" s="209"/>
      <c r="R839" s="209"/>
      <c r="S839" s="209"/>
      <c r="T839" s="210"/>
      <c r="AT839" s="211" t="s">
        <v>164</v>
      </c>
      <c r="AU839" s="211" t="s">
        <v>162</v>
      </c>
      <c r="AV839" s="13" t="s">
        <v>87</v>
      </c>
      <c r="AW839" s="13" t="s">
        <v>34</v>
      </c>
      <c r="AX839" s="13" t="s">
        <v>79</v>
      </c>
      <c r="AY839" s="211" t="s">
        <v>153</v>
      </c>
    </row>
    <row r="840" spans="2:51" s="14" customFormat="1">
      <c r="B840" s="212"/>
      <c r="C840" s="213"/>
      <c r="D840" s="203" t="s">
        <v>164</v>
      </c>
      <c r="E840" s="214" t="s">
        <v>1</v>
      </c>
      <c r="F840" s="215" t="s">
        <v>1053</v>
      </c>
      <c r="G840" s="213"/>
      <c r="H840" s="216">
        <v>8.42</v>
      </c>
      <c r="I840" s="217"/>
      <c r="J840" s="213"/>
      <c r="K840" s="213"/>
      <c r="L840" s="218"/>
      <c r="M840" s="219"/>
      <c r="N840" s="220"/>
      <c r="O840" s="220"/>
      <c r="P840" s="220"/>
      <c r="Q840" s="220"/>
      <c r="R840" s="220"/>
      <c r="S840" s="220"/>
      <c r="T840" s="221"/>
      <c r="AT840" s="222" t="s">
        <v>164</v>
      </c>
      <c r="AU840" s="222" t="s">
        <v>162</v>
      </c>
      <c r="AV840" s="14" t="s">
        <v>162</v>
      </c>
      <c r="AW840" s="14" t="s">
        <v>34</v>
      </c>
      <c r="AX840" s="14" t="s">
        <v>79</v>
      </c>
      <c r="AY840" s="222" t="s">
        <v>153</v>
      </c>
    </row>
    <row r="841" spans="2:51" s="14" customFormat="1">
      <c r="B841" s="212"/>
      <c r="C841" s="213"/>
      <c r="D841" s="203" t="s">
        <v>164</v>
      </c>
      <c r="E841" s="214" t="s">
        <v>1</v>
      </c>
      <c r="F841" s="215" t="s">
        <v>1054</v>
      </c>
      <c r="G841" s="213"/>
      <c r="H841" s="216">
        <v>14.98</v>
      </c>
      <c r="I841" s="217"/>
      <c r="J841" s="213"/>
      <c r="K841" s="213"/>
      <c r="L841" s="218"/>
      <c r="M841" s="219"/>
      <c r="N841" s="220"/>
      <c r="O841" s="220"/>
      <c r="P841" s="220"/>
      <c r="Q841" s="220"/>
      <c r="R841" s="220"/>
      <c r="S841" s="220"/>
      <c r="T841" s="221"/>
      <c r="AT841" s="222" t="s">
        <v>164</v>
      </c>
      <c r="AU841" s="222" t="s">
        <v>162</v>
      </c>
      <c r="AV841" s="14" t="s">
        <v>162</v>
      </c>
      <c r="AW841" s="14" t="s">
        <v>34</v>
      </c>
      <c r="AX841" s="14" t="s">
        <v>79</v>
      </c>
      <c r="AY841" s="222" t="s">
        <v>153</v>
      </c>
    </row>
    <row r="842" spans="2:51" s="14" customFormat="1">
      <c r="B842" s="212"/>
      <c r="C842" s="213"/>
      <c r="D842" s="203" t="s">
        <v>164</v>
      </c>
      <c r="E842" s="214" t="s">
        <v>1</v>
      </c>
      <c r="F842" s="215" t="s">
        <v>1055</v>
      </c>
      <c r="G842" s="213"/>
      <c r="H842" s="216">
        <v>17.52</v>
      </c>
      <c r="I842" s="217"/>
      <c r="J842" s="213"/>
      <c r="K842" s="213"/>
      <c r="L842" s="218"/>
      <c r="M842" s="219"/>
      <c r="N842" s="220"/>
      <c r="O842" s="220"/>
      <c r="P842" s="220"/>
      <c r="Q842" s="220"/>
      <c r="R842" s="220"/>
      <c r="S842" s="220"/>
      <c r="T842" s="221"/>
      <c r="AT842" s="222" t="s">
        <v>164</v>
      </c>
      <c r="AU842" s="222" t="s">
        <v>162</v>
      </c>
      <c r="AV842" s="14" t="s">
        <v>162</v>
      </c>
      <c r="AW842" s="14" t="s">
        <v>34</v>
      </c>
      <c r="AX842" s="14" t="s">
        <v>79</v>
      </c>
      <c r="AY842" s="222" t="s">
        <v>153</v>
      </c>
    </row>
    <row r="843" spans="2:51" s="14" customFormat="1">
      <c r="B843" s="212"/>
      <c r="C843" s="213"/>
      <c r="D843" s="203" t="s">
        <v>164</v>
      </c>
      <c r="E843" s="214" t="s">
        <v>1</v>
      </c>
      <c r="F843" s="215" t="s">
        <v>1056</v>
      </c>
      <c r="G843" s="213"/>
      <c r="H843" s="216">
        <v>-4</v>
      </c>
      <c r="I843" s="217"/>
      <c r="J843" s="213"/>
      <c r="K843" s="213"/>
      <c r="L843" s="218"/>
      <c r="M843" s="219"/>
      <c r="N843" s="220"/>
      <c r="O843" s="220"/>
      <c r="P843" s="220"/>
      <c r="Q843" s="220"/>
      <c r="R843" s="220"/>
      <c r="S843" s="220"/>
      <c r="T843" s="221"/>
      <c r="AT843" s="222" t="s">
        <v>164</v>
      </c>
      <c r="AU843" s="222" t="s">
        <v>162</v>
      </c>
      <c r="AV843" s="14" t="s">
        <v>162</v>
      </c>
      <c r="AW843" s="14" t="s">
        <v>34</v>
      </c>
      <c r="AX843" s="14" t="s">
        <v>79</v>
      </c>
      <c r="AY843" s="222" t="s">
        <v>153</v>
      </c>
    </row>
    <row r="844" spans="2:51" s="14" customFormat="1">
      <c r="B844" s="212"/>
      <c r="C844" s="213"/>
      <c r="D844" s="203" t="s">
        <v>164</v>
      </c>
      <c r="E844" s="214" t="s">
        <v>1</v>
      </c>
      <c r="F844" s="215" t="s">
        <v>1057</v>
      </c>
      <c r="G844" s="213"/>
      <c r="H844" s="216">
        <v>-0.7</v>
      </c>
      <c r="I844" s="217"/>
      <c r="J844" s="213"/>
      <c r="K844" s="213"/>
      <c r="L844" s="218"/>
      <c r="M844" s="219"/>
      <c r="N844" s="220"/>
      <c r="O844" s="220"/>
      <c r="P844" s="220"/>
      <c r="Q844" s="220"/>
      <c r="R844" s="220"/>
      <c r="S844" s="220"/>
      <c r="T844" s="221"/>
      <c r="AT844" s="222" t="s">
        <v>164</v>
      </c>
      <c r="AU844" s="222" t="s">
        <v>162</v>
      </c>
      <c r="AV844" s="14" t="s">
        <v>162</v>
      </c>
      <c r="AW844" s="14" t="s">
        <v>34</v>
      </c>
      <c r="AX844" s="14" t="s">
        <v>79</v>
      </c>
      <c r="AY844" s="222" t="s">
        <v>153</v>
      </c>
    </row>
    <row r="845" spans="2:51" s="13" customFormat="1">
      <c r="B845" s="201"/>
      <c r="C845" s="202"/>
      <c r="D845" s="203" t="s">
        <v>164</v>
      </c>
      <c r="E845" s="204" t="s">
        <v>1</v>
      </c>
      <c r="F845" s="205" t="s">
        <v>410</v>
      </c>
      <c r="G845" s="202"/>
      <c r="H845" s="204" t="s">
        <v>1</v>
      </c>
      <c r="I845" s="206"/>
      <c r="J845" s="202"/>
      <c r="K845" s="202"/>
      <c r="L845" s="207"/>
      <c r="M845" s="208"/>
      <c r="N845" s="209"/>
      <c r="O845" s="209"/>
      <c r="P845" s="209"/>
      <c r="Q845" s="209"/>
      <c r="R845" s="209"/>
      <c r="S845" s="209"/>
      <c r="T845" s="210"/>
      <c r="AT845" s="211" t="s">
        <v>164</v>
      </c>
      <c r="AU845" s="211" t="s">
        <v>162</v>
      </c>
      <c r="AV845" s="13" t="s">
        <v>87</v>
      </c>
      <c r="AW845" s="13" t="s">
        <v>34</v>
      </c>
      <c r="AX845" s="13" t="s">
        <v>79</v>
      </c>
      <c r="AY845" s="211" t="s">
        <v>153</v>
      </c>
    </row>
    <row r="846" spans="2:51" s="14" customFormat="1">
      <c r="B846" s="212"/>
      <c r="C846" s="213"/>
      <c r="D846" s="203" t="s">
        <v>164</v>
      </c>
      <c r="E846" s="214" t="s">
        <v>1</v>
      </c>
      <c r="F846" s="215" t="s">
        <v>1058</v>
      </c>
      <c r="G846" s="213"/>
      <c r="H846" s="216">
        <v>18.239999999999998</v>
      </c>
      <c r="I846" s="217"/>
      <c r="J846" s="213"/>
      <c r="K846" s="213"/>
      <c r="L846" s="218"/>
      <c r="M846" s="219"/>
      <c r="N846" s="220"/>
      <c r="O846" s="220"/>
      <c r="P846" s="220"/>
      <c r="Q846" s="220"/>
      <c r="R846" s="220"/>
      <c r="S846" s="220"/>
      <c r="T846" s="221"/>
      <c r="AT846" s="222" t="s">
        <v>164</v>
      </c>
      <c r="AU846" s="222" t="s">
        <v>162</v>
      </c>
      <c r="AV846" s="14" t="s">
        <v>162</v>
      </c>
      <c r="AW846" s="14" t="s">
        <v>34</v>
      </c>
      <c r="AX846" s="14" t="s">
        <v>79</v>
      </c>
      <c r="AY846" s="222" t="s">
        <v>153</v>
      </c>
    </row>
    <row r="847" spans="2:51" s="14" customFormat="1">
      <c r="B847" s="212"/>
      <c r="C847" s="213"/>
      <c r="D847" s="203" t="s">
        <v>164</v>
      </c>
      <c r="E847" s="214" t="s">
        <v>1</v>
      </c>
      <c r="F847" s="215" t="s">
        <v>1059</v>
      </c>
      <c r="G847" s="213"/>
      <c r="H847" s="216">
        <v>14.32</v>
      </c>
      <c r="I847" s="217"/>
      <c r="J847" s="213"/>
      <c r="K847" s="213"/>
      <c r="L847" s="218"/>
      <c r="M847" s="219"/>
      <c r="N847" s="220"/>
      <c r="O847" s="220"/>
      <c r="P847" s="220"/>
      <c r="Q847" s="220"/>
      <c r="R847" s="220"/>
      <c r="S847" s="220"/>
      <c r="T847" s="221"/>
      <c r="AT847" s="222" t="s">
        <v>164</v>
      </c>
      <c r="AU847" s="222" t="s">
        <v>162</v>
      </c>
      <c r="AV847" s="14" t="s">
        <v>162</v>
      </c>
      <c r="AW847" s="14" t="s">
        <v>34</v>
      </c>
      <c r="AX847" s="14" t="s">
        <v>79</v>
      </c>
      <c r="AY847" s="222" t="s">
        <v>153</v>
      </c>
    </row>
    <row r="848" spans="2:51" s="14" customFormat="1">
      <c r="B848" s="212"/>
      <c r="C848" s="213"/>
      <c r="D848" s="203" t="s">
        <v>164</v>
      </c>
      <c r="E848" s="214" t="s">
        <v>1</v>
      </c>
      <c r="F848" s="215" t="s">
        <v>1060</v>
      </c>
      <c r="G848" s="213"/>
      <c r="H848" s="216">
        <v>17.3</v>
      </c>
      <c r="I848" s="217"/>
      <c r="J848" s="213"/>
      <c r="K848" s="213"/>
      <c r="L848" s="218"/>
      <c r="M848" s="219"/>
      <c r="N848" s="220"/>
      <c r="O848" s="220"/>
      <c r="P848" s="220"/>
      <c r="Q848" s="220"/>
      <c r="R848" s="220"/>
      <c r="S848" s="220"/>
      <c r="T848" s="221"/>
      <c r="AT848" s="222" t="s">
        <v>164</v>
      </c>
      <c r="AU848" s="222" t="s">
        <v>162</v>
      </c>
      <c r="AV848" s="14" t="s">
        <v>162</v>
      </c>
      <c r="AW848" s="14" t="s">
        <v>34</v>
      </c>
      <c r="AX848" s="14" t="s">
        <v>79</v>
      </c>
      <c r="AY848" s="222" t="s">
        <v>153</v>
      </c>
    </row>
    <row r="849" spans="2:51" s="14" customFormat="1">
      <c r="B849" s="212"/>
      <c r="C849" s="213"/>
      <c r="D849" s="203" t="s">
        <v>164</v>
      </c>
      <c r="E849" s="214" t="s">
        <v>1</v>
      </c>
      <c r="F849" s="215" t="s">
        <v>1061</v>
      </c>
      <c r="G849" s="213"/>
      <c r="H849" s="216">
        <v>14.22</v>
      </c>
      <c r="I849" s="217"/>
      <c r="J849" s="213"/>
      <c r="K849" s="213"/>
      <c r="L849" s="218"/>
      <c r="M849" s="219"/>
      <c r="N849" s="220"/>
      <c r="O849" s="220"/>
      <c r="P849" s="220"/>
      <c r="Q849" s="220"/>
      <c r="R849" s="220"/>
      <c r="S849" s="220"/>
      <c r="T849" s="221"/>
      <c r="AT849" s="222" t="s">
        <v>164</v>
      </c>
      <c r="AU849" s="222" t="s">
        <v>162</v>
      </c>
      <c r="AV849" s="14" t="s">
        <v>162</v>
      </c>
      <c r="AW849" s="14" t="s">
        <v>34</v>
      </c>
      <c r="AX849" s="14" t="s">
        <v>79</v>
      </c>
      <c r="AY849" s="222" t="s">
        <v>153</v>
      </c>
    </row>
    <row r="850" spans="2:51" s="14" customFormat="1">
      <c r="B850" s="212"/>
      <c r="C850" s="213"/>
      <c r="D850" s="203" t="s">
        <v>164</v>
      </c>
      <c r="E850" s="214" t="s">
        <v>1</v>
      </c>
      <c r="F850" s="215" t="s">
        <v>1062</v>
      </c>
      <c r="G850" s="213"/>
      <c r="H850" s="216">
        <v>-5.6</v>
      </c>
      <c r="I850" s="217"/>
      <c r="J850" s="213"/>
      <c r="K850" s="213"/>
      <c r="L850" s="218"/>
      <c r="M850" s="219"/>
      <c r="N850" s="220"/>
      <c r="O850" s="220"/>
      <c r="P850" s="220"/>
      <c r="Q850" s="220"/>
      <c r="R850" s="220"/>
      <c r="S850" s="220"/>
      <c r="T850" s="221"/>
      <c r="AT850" s="222" t="s">
        <v>164</v>
      </c>
      <c r="AU850" s="222" t="s">
        <v>162</v>
      </c>
      <c r="AV850" s="14" t="s">
        <v>162</v>
      </c>
      <c r="AW850" s="14" t="s">
        <v>34</v>
      </c>
      <c r="AX850" s="14" t="s">
        <v>79</v>
      </c>
      <c r="AY850" s="222" t="s">
        <v>153</v>
      </c>
    </row>
    <row r="851" spans="2:51" s="14" customFormat="1">
      <c r="B851" s="212"/>
      <c r="C851" s="213"/>
      <c r="D851" s="203" t="s">
        <v>164</v>
      </c>
      <c r="E851" s="214" t="s">
        <v>1</v>
      </c>
      <c r="F851" s="215" t="s">
        <v>1063</v>
      </c>
      <c r="G851" s="213"/>
      <c r="H851" s="216">
        <v>-0.7</v>
      </c>
      <c r="I851" s="217"/>
      <c r="J851" s="213"/>
      <c r="K851" s="213"/>
      <c r="L851" s="218"/>
      <c r="M851" s="219"/>
      <c r="N851" s="220"/>
      <c r="O851" s="220"/>
      <c r="P851" s="220"/>
      <c r="Q851" s="220"/>
      <c r="R851" s="220"/>
      <c r="S851" s="220"/>
      <c r="T851" s="221"/>
      <c r="AT851" s="222" t="s">
        <v>164</v>
      </c>
      <c r="AU851" s="222" t="s">
        <v>162</v>
      </c>
      <c r="AV851" s="14" t="s">
        <v>162</v>
      </c>
      <c r="AW851" s="14" t="s">
        <v>34</v>
      </c>
      <c r="AX851" s="14" t="s">
        <v>79</v>
      </c>
      <c r="AY851" s="222" t="s">
        <v>153</v>
      </c>
    </row>
    <row r="852" spans="2:51" s="13" customFormat="1">
      <c r="B852" s="201"/>
      <c r="C852" s="202"/>
      <c r="D852" s="203" t="s">
        <v>164</v>
      </c>
      <c r="E852" s="204" t="s">
        <v>1</v>
      </c>
      <c r="F852" s="205" t="s">
        <v>412</v>
      </c>
      <c r="G852" s="202"/>
      <c r="H852" s="204" t="s">
        <v>1</v>
      </c>
      <c r="I852" s="206"/>
      <c r="J852" s="202"/>
      <c r="K852" s="202"/>
      <c r="L852" s="207"/>
      <c r="M852" s="208"/>
      <c r="N852" s="209"/>
      <c r="O852" s="209"/>
      <c r="P852" s="209"/>
      <c r="Q852" s="209"/>
      <c r="R852" s="209"/>
      <c r="S852" s="209"/>
      <c r="T852" s="210"/>
      <c r="AT852" s="211" t="s">
        <v>164</v>
      </c>
      <c r="AU852" s="211" t="s">
        <v>162</v>
      </c>
      <c r="AV852" s="13" t="s">
        <v>87</v>
      </c>
      <c r="AW852" s="13" t="s">
        <v>34</v>
      </c>
      <c r="AX852" s="13" t="s">
        <v>79</v>
      </c>
      <c r="AY852" s="211" t="s">
        <v>153</v>
      </c>
    </row>
    <row r="853" spans="2:51" s="14" customFormat="1">
      <c r="B853" s="212"/>
      <c r="C853" s="213"/>
      <c r="D853" s="203" t="s">
        <v>164</v>
      </c>
      <c r="E853" s="214" t="s">
        <v>1</v>
      </c>
      <c r="F853" s="215" t="s">
        <v>1064</v>
      </c>
      <c r="G853" s="213"/>
      <c r="H853" s="216">
        <v>8.06</v>
      </c>
      <c r="I853" s="217"/>
      <c r="J853" s="213"/>
      <c r="K853" s="213"/>
      <c r="L853" s="218"/>
      <c r="M853" s="219"/>
      <c r="N853" s="220"/>
      <c r="O853" s="220"/>
      <c r="P853" s="220"/>
      <c r="Q853" s="220"/>
      <c r="R853" s="220"/>
      <c r="S853" s="220"/>
      <c r="T853" s="221"/>
      <c r="AT853" s="222" t="s">
        <v>164</v>
      </c>
      <c r="AU853" s="222" t="s">
        <v>162</v>
      </c>
      <c r="AV853" s="14" t="s">
        <v>162</v>
      </c>
      <c r="AW853" s="14" t="s">
        <v>34</v>
      </c>
      <c r="AX853" s="14" t="s">
        <v>79</v>
      </c>
      <c r="AY853" s="222" t="s">
        <v>153</v>
      </c>
    </row>
    <row r="854" spans="2:51" s="14" customFormat="1">
      <c r="B854" s="212"/>
      <c r="C854" s="213"/>
      <c r="D854" s="203" t="s">
        <v>164</v>
      </c>
      <c r="E854" s="214" t="s">
        <v>1</v>
      </c>
      <c r="F854" s="215" t="s">
        <v>1065</v>
      </c>
      <c r="G854" s="213"/>
      <c r="H854" s="216">
        <v>14.04</v>
      </c>
      <c r="I854" s="217"/>
      <c r="J854" s="213"/>
      <c r="K854" s="213"/>
      <c r="L854" s="218"/>
      <c r="M854" s="219"/>
      <c r="N854" s="220"/>
      <c r="O854" s="220"/>
      <c r="P854" s="220"/>
      <c r="Q854" s="220"/>
      <c r="R854" s="220"/>
      <c r="S854" s="220"/>
      <c r="T854" s="221"/>
      <c r="AT854" s="222" t="s">
        <v>164</v>
      </c>
      <c r="AU854" s="222" t="s">
        <v>162</v>
      </c>
      <c r="AV854" s="14" t="s">
        <v>162</v>
      </c>
      <c r="AW854" s="14" t="s">
        <v>34</v>
      </c>
      <c r="AX854" s="14" t="s">
        <v>79</v>
      </c>
      <c r="AY854" s="222" t="s">
        <v>153</v>
      </c>
    </row>
    <row r="855" spans="2:51" s="14" customFormat="1">
      <c r="B855" s="212"/>
      <c r="C855" s="213"/>
      <c r="D855" s="203" t="s">
        <v>164</v>
      </c>
      <c r="E855" s="214" t="s">
        <v>1</v>
      </c>
      <c r="F855" s="215" t="s">
        <v>1066</v>
      </c>
      <c r="G855" s="213"/>
      <c r="H855" s="216">
        <v>17.68</v>
      </c>
      <c r="I855" s="217"/>
      <c r="J855" s="213"/>
      <c r="K855" s="213"/>
      <c r="L855" s="218"/>
      <c r="M855" s="219"/>
      <c r="N855" s="220"/>
      <c r="O855" s="220"/>
      <c r="P855" s="220"/>
      <c r="Q855" s="220"/>
      <c r="R855" s="220"/>
      <c r="S855" s="220"/>
      <c r="T855" s="221"/>
      <c r="AT855" s="222" t="s">
        <v>164</v>
      </c>
      <c r="AU855" s="222" t="s">
        <v>162</v>
      </c>
      <c r="AV855" s="14" t="s">
        <v>162</v>
      </c>
      <c r="AW855" s="14" t="s">
        <v>34</v>
      </c>
      <c r="AX855" s="14" t="s">
        <v>79</v>
      </c>
      <c r="AY855" s="222" t="s">
        <v>153</v>
      </c>
    </row>
    <row r="856" spans="2:51" s="14" customFormat="1">
      <c r="B856" s="212"/>
      <c r="C856" s="213"/>
      <c r="D856" s="203" t="s">
        <v>164</v>
      </c>
      <c r="E856" s="214" t="s">
        <v>1</v>
      </c>
      <c r="F856" s="215" t="s">
        <v>1067</v>
      </c>
      <c r="G856" s="213"/>
      <c r="H856" s="216">
        <v>17.72</v>
      </c>
      <c r="I856" s="217"/>
      <c r="J856" s="213"/>
      <c r="K856" s="213"/>
      <c r="L856" s="218"/>
      <c r="M856" s="219"/>
      <c r="N856" s="220"/>
      <c r="O856" s="220"/>
      <c r="P856" s="220"/>
      <c r="Q856" s="220"/>
      <c r="R856" s="220"/>
      <c r="S856" s="220"/>
      <c r="T856" s="221"/>
      <c r="AT856" s="222" t="s">
        <v>164</v>
      </c>
      <c r="AU856" s="222" t="s">
        <v>162</v>
      </c>
      <c r="AV856" s="14" t="s">
        <v>162</v>
      </c>
      <c r="AW856" s="14" t="s">
        <v>34</v>
      </c>
      <c r="AX856" s="14" t="s">
        <v>79</v>
      </c>
      <c r="AY856" s="222" t="s">
        <v>153</v>
      </c>
    </row>
    <row r="857" spans="2:51" s="14" customFormat="1">
      <c r="B857" s="212"/>
      <c r="C857" s="213"/>
      <c r="D857" s="203" t="s">
        <v>164</v>
      </c>
      <c r="E857" s="214" t="s">
        <v>1</v>
      </c>
      <c r="F857" s="215" t="s">
        <v>1062</v>
      </c>
      <c r="G857" s="213"/>
      <c r="H857" s="216">
        <v>-5.6</v>
      </c>
      <c r="I857" s="217"/>
      <c r="J857" s="213"/>
      <c r="K857" s="213"/>
      <c r="L857" s="218"/>
      <c r="M857" s="219"/>
      <c r="N857" s="220"/>
      <c r="O857" s="220"/>
      <c r="P857" s="220"/>
      <c r="Q857" s="220"/>
      <c r="R857" s="220"/>
      <c r="S857" s="220"/>
      <c r="T857" s="221"/>
      <c r="AT857" s="222" t="s">
        <v>164</v>
      </c>
      <c r="AU857" s="222" t="s">
        <v>162</v>
      </c>
      <c r="AV857" s="14" t="s">
        <v>162</v>
      </c>
      <c r="AW857" s="14" t="s">
        <v>34</v>
      </c>
      <c r="AX857" s="14" t="s">
        <v>79</v>
      </c>
      <c r="AY857" s="222" t="s">
        <v>153</v>
      </c>
    </row>
    <row r="858" spans="2:51" s="14" customFormat="1">
      <c r="B858" s="212"/>
      <c r="C858" s="213"/>
      <c r="D858" s="203" t="s">
        <v>164</v>
      </c>
      <c r="E858" s="214" t="s">
        <v>1</v>
      </c>
      <c r="F858" s="215" t="s">
        <v>1063</v>
      </c>
      <c r="G858" s="213"/>
      <c r="H858" s="216">
        <v>-0.7</v>
      </c>
      <c r="I858" s="217"/>
      <c r="J858" s="213"/>
      <c r="K858" s="213"/>
      <c r="L858" s="218"/>
      <c r="M858" s="219"/>
      <c r="N858" s="220"/>
      <c r="O858" s="220"/>
      <c r="P858" s="220"/>
      <c r="Q858" s="220"/>
      <c r="R858" s="220"/>
      <c r="S858" s="220"/>
      <c r="T858" s="221"/>
      <c r="AT858" s="222" t="s">
        <v>164</v>
      </c>
      <c r="AU858" s="222" t="s">
        <v>162</v>
      </c>
      <c r="AV858" s="14" t="s">
        <v>162</v>
      </c>
      <c r="AW858" s="14" t="s">
        <v>34</v>
      </c>
      <c r="AX858" s="14" t="s">
        <v>79</v>
      </c>
      <c r="AY858" s="222" t="s">
        <v>153</v>
      </c>
    </row>
    <row r="859" spans="2:51" s="13" customFormat="1">
      <c r="B859" s="201"/>
      <c r="C859" s="202"/>
      <c r="D859" s="203" t="s">
        <v>164</v>
      </c>
      <c r="E859" s="204" t="s">
        <v>1</v>
      </c>
      <c r="F859" s="205" t="s">
        <v>414</v>
      </c>
      <c r="G859" s="202"/>
      <c r="H859" s="204" t="s">
        <v>1</v>
      </c>
      <c r="I859" s="206"/>
      <c r="J859" s="202"/>
      <c r="K859" s="202"/>
      <c r="L859" s="207"/>
      <c r="M859" s="208"/>
      <c r="N859" s="209"/>
      <c r="O859" s="209"/>
      <c r="P859" s="209"/>
      <c r="Q859" s="209"/>
      <c r="R859" s="209"/>
      <c r="S859" s="209"/>
      <c r="T859" s="210"/>
      <c r="AT859" s="211" t="s">
        <v>164</v>
      </c>
      <c r="AU859" s="211" t="s">
        <v>162</v>
      </c>
      <c r="AV859" s="13" t="s">
        <v>87</v>
      </c>
      <c r="AW859" s="13" t="s">
        <v>34</v>
      </c>
      <c r="AX859" s="13" t="s">
        <v>79</v>
      </c>
      <c r="AY859" s="211" t="s">
        <v>153</v>
      </c>
    </row>
    <row r="860" spans="2:51" s="14" customFormat="1">
      <c r="B860" s="212"/>
      <c r="C860" s="213"/>
      <c r="D860" s="203" t="s">
        <v>164</v>
      </c>
      <c r="E860" s="214" t="s">
        <v>1</v>
      </c>
      <c r="F860" s="215" t="s">
        <v>1068</v>
      </c>
      <c r="G860" s="213"/>
      <c r="H860" s="216">
        <v>6.78</v>
      </c>
      <c r="I860" s="217"/>
      <c r="J860" s="213"/>
      <c r="K860" s="213"/>
      <c r="L860" s="218"/>
      <c r="M860" s="219"/>
      <c r="N860" s="220"/>
      <c r="O860" s="220"/>
      <c r="P860" s="220"/>
      <c r="Q860" s="220"/>
      <c r="R860" s="220"/>
      <c r="S860" s="220"/>
      <c r="T860" s="221"/>
      <c r="AT860" s="222" t="s">
        <v>164</v>
      </c>
      <c r="AU860" s="222" t="s">
        <v>162</v>
      </c>
      <c r="AV860" s="14" t="s">
        <v>162</v>
      </c>
      <c r="AW860" s="14" t="s">
        <v>34</v>
      </c>
      <c r="AX860" s="14" t="s">
        <v>79</v>
      </c>
      <c r="AY860" s="222" t="s">
        <v>153</v>
      </c>
    </row>
    <row r="861" spans="2:51" s="14" customFormat="1">
      <c r="B861" s="212"/>
      <c r="C861" s="213"/>
      <c r="D861" s="203" t="s">
        <v>164</v>
      </c>
      <c r="E861" s="214" t="s">
        <v>1</v>
      </c>
      <c r="F861" s="215" t="s">
        <v>1069</v>
      </c>
      <c r="G861" s="213"/>
      <c r="H861" s="216">
        <v>16.34</v>
      </c>
      <c r="I861" s="217"/>
      <c r="J861" s="213"/>
      <c r="K861" s="213"/>
      <c r="L861" s="218"/>
      <c r="M861" s="219"/>
      <c r="N861" s="220"/>
      <c r="O861" s="220"/>
      <c r="P861" s="220"/>
      <c r="Q861" s="220"/>
      <c r="R861" s="220"/>
      <c r="S861" s="220"/>
      <c r="T861" s="221"/>
      <c r="AT861" s="222" t="s">
        <v>164</v>
      </c>
      <c r="AU861" s="222" t="s">
        <v>162</v>
      </c>
      <c r="AV861" s="14" t="s">
        <v>162</v>
      </c>
      <c r="AW861" s="14" t="s">
        <v>34</v>
      </c>
      <c r="AX861" s="14" t="s">
        <v>79</v>
      </c>
      <c r="AY861" s="222" t="s">
        <v>153</v>
      </c>
    </row>
    <row r="862" spans="2:51" s="14" customFormat="1">
      <c r="B862" s="212"/>
      <c r="C862" s="213"/>
      <c r="D862" s="203" t="s">
        <v>164</v>
      </c>
      <c r="E862" s="214" t="s">
        <v>1</v>
      </c>
      <c r="F862" s="215" t="s">
        <v>1070</v>
      </c>
      <c r="G862" s="213"/>
      <c r="H862" s="216">
        <v>16.38</v>
      </c>
      <c r="I862" s="217"/>
      <c r="J862" s="213"/>
      <c r="K862" s="213"/>
      <c r="L862" s="218"/>
      <c r="M862" s="219"/>
      <c r="N862" s="220"/>
      <c r="O862" s="220"/>
      <c r="P862" s="220"/>
      <c r="Q862" s="220"/>
      <c r="R862" s="220"/>
      <c r="S862" s="220"/>
      <c r="T862" s="221"/>
      <c r="AT862" s="222" t="s">
        <v>164</v>
      </c>
      <c r="AU862" s="222" t="s">
        <v>162</v>
      </c>
      <c r="AV862" s="14" t="s">
        <v>162</v>
      </c>
      <c r="AW862" s="14" t="s">
        <v>34</v>
      </c>
      <c r="AX862" s="14" t="s">
        <v>79</v>
      </c>
      <c r="AY862" s="222" t="s">
        <v>153</v>
      </c>
    </row>
    <row r="863" spans="2:51" s="14" customFormat="1">
      <c r="B863" s="212"/>
      <c r="C863" s="213"/>
      <c r="D863" s="203" t="s">
        <v>164</v>
      </c>
      <c r="E863" s="214" t="s">
        <v>1</v>
      </c>
      <c r="F863" s="215" t="s">
        <v>1056</v>
      </c>
      <c r="G863" s="213"/>
      <c r="H863" s="216">
        <v>-4</v>
      </c>
      <c r="I863" s="217"/>
      <c r="J863" s="213"/>
      <c r="K863" s="213"/>
      <c r="L863" s="218"/>
      <c r="M863" s="219"/>
      <c r="N863" s="220"/>
      <c r="O863" s="220"/>
      <c r="P863" s="220"/>
      <c r="Q863" s="220"/>
      <c r="R863" s="220"/>
      <c r="S863" s="220"/>
      <c r="T863" s="221"/>
      <c r="AT863" s="222" t="s">
        <v>164</v>
      </c>
      <c r="AU863" s="222" t="s">
        <v>162</v>
      </c>
      <c r="AV863" s="14" t="s">
        <v>162</v>
      </c>
      <c r="AW863" s="14" t="s">
        <v>34</v>
      </c>
      <c r="AX863" s="14" t="s">
        <v>79</v>
      </c>
      <c r="AY863" s="222" t="s">
        <v>153</v>
      </c>
    </row>
    <row r="864" spans="2:51" s="14" customFormat="1">
      <c r="B864" s="212"/>
      <c r="C864" s="213"/>
      <c r="D864" s="203" t="s">
        <v>164</v>
      </c>
      <c r="E864" s="214" t="s">
        <v>1</v>
      </c>
      <c r="F864" s="215" t="s">
        <v>1063</v>
      </c>
      <c r="G864" s="213"/>
      <c r="H864" s="216">
        <v>-0.7</v>
      </c>
      <c r="I864" s="217"/>
      <c r="J864" s="213"/>
      <c r="K864" s="213"/>
      <c r="L864" s="218"/>
      <c r="M864" s="219"/>
      <c r="N864" s="220"/>
      <c r="O864" s="220"/>
      <c r="P864" s="220"/>
      <c r="Q864" s="220"/>
      <c r="R864" s="220"/>
      <c r="S864" s="220"/>
      <c r="T864" s="221"/>
      <c r="AT864" s="222" t="s">
        <v>164</v>
      </c>
      <c r="AU864" s="222" t="s">
        <v>162</v>
      </c>
      <c r="AV864" s="14" t="s">
        <v>162</v>
      </c>
      <c r="AW864" s="14" t="s">
        <v>34</v>
      </c>
      <c r="AX864" s="14" t="s">
        <v>79</v>
      </c>
      <c r="AY864" s="222" t="s">
        <v>153</v>
      </c>
    </row>
    <row r="865" spans="1:65" s="15" customFormat="1">
      <c r="B865" s="223"/>
      <c r="C865" s="224"/>
      <c r="D865" s="203" t="s">
        <v>164</v>
      </c>
      <c r="E865" s="225" t="s">
        <v>1</v>
      </c>
      <c r="F865" s="226" t="s">
        <v>167</v>
      </c>
      <c r="G865" s="224"/>
      <c r="H865" s="227">
        <v>217.79000000000005</v>
      </c>
      <c r="I865" s="228"/>
      <c r="J865" s="224"/>
      <c r="K865" s="224"/>
      <c r="L865" s="229"/>
      <c r="M865" s="230"/>
      <c r="N865" s="231"/>
      <c r="O865" s="231"/>
      <c r="P865" s="231"/>
      <c r="Q865" s="231"/>
      <c r="R865" s="231"/>
      <c r="S865" s="231"/>
      <c r="T865" s="232"/>
      <c r="AT865" s="233" t="s">
        <v>164</v>
      </c>
      <c r="AU865" s="233" t="s">
        <v>162</v>
      </c>
      <c r="AV865" s="15" t="s">
        <v>161</v>
      </c>
      <c r="AW865" s="15" t="s">
        <v>34</v>
      </c>
      <c r="AX865" s="15" t="s">
        <v>87</v>
      </c>
      <c r="AY865" s="233" t="s">
        <v>153</v>
      </c>
    </row>
    <row r="866" spans="1:65" s="2" customFormat="1" ht="16.5" customHeight="1">
      <c r="A866" s="34"/>
      <c r="B866" s="35"/>
      <c r="C866" s="234" t="s">
        <v>1071</v>
      </c>
      <c r="D866" s="234" t="s">
        <v>180</v>
      </c>
      <c r="E866" s="235" t="s">
        <v>1072</v>
      </c>
      <c r="F866" s="236" t="s">
        <v>1073</v>
      </c>
      <c r="G866" s="237" t="s">
        <v>237</v>
      </c>
      <c r="H866" s="238">
        <v>244.36</v>
      </c>
      <c r="I866" s="239"/>
      <c r="J866" s="240">
        <f>ROUND(I866*H866,2)</f>
        <v>0</v>
      </c>
      <c r="K866" s="241"/>
      <c r="L866" s="242"/>
      <c r="M866" s="243" t="s">
        <v>1</v>
      </c>
      <c r="N866" s="244" t="s">
        <v>45</v>
      </c>
      <c r="O866" s="71"/>
      <c r="P866" s="197">
        <f>O866*H866</f>
        <v>0</v>
      </c>
      <c r="Q866" s="197">
        <v>2.7999999999999998E-4</v>
      </c>
      <c r="R866" s="197">
        <f>Q866*H866</f>
        <v>6.8420800000000004E-2</v>
      </c>
      <c r="S866" s="197">
        <v>0</v>
      </c>
      <c r="T866" s="198">
        <f>S866*H866</f>
        <v>0</v>
      </c>
      <c r="U866" s="34"/>
      <c r="V866" s="34"/>
      <c r="W866" s="34"/>
      <c r="X866" s="34"/>
      <c r="Y866" s="34"/>
      <c r="Z866" s="34"/>
      <c r="AA866" s="34"/>
      <c r="AB866" s="34"/>
      <c r="AC866" s="34"/>
      <c r="AD866" s="34"/>
      <c r="AE866" s="34"/>
      <c r="AR866" s="199" t="s">
        <v>344</v>
      </c>
      <c r="AT866" s="199" t="s">
        <v>180</v>
      </c>
      <c r="AU866" s="199" t="s">
        <v>162</v>
      </c>
      <c r="AY866" s="17" t="s">
        <v>153</v>
      </c>
      <c r="BE866" s="200">
        <f>IF(N866="základní",J866,0)</f>
        <v>0</v>
      </c>
      <c r="BF866" s="200">
        <f>IF(N866="snížená",J866,0)</f>
        <v>0</v>
      </c>
      <c r="BG866" s="200">
        <f>IF(N866="zákl. přenesená",J866,0)</f>
        <v>0</v>
      </c>
      <c r="BH866" s="200">
        <f>IF(N866="sníž. přenesená",J866,0)</f>
        <v>0</v>
      </c>
      <c r="BI866" s="200">
        <f>IF(N866="nulová",J866,0)</f>
        <v>0</v>
      </c>
      <c r="BJ866" s="17" t="s">
        <v>162</v>
      </c>
      <c r="BK866" s="200">
        <f>ROUND(I866*H866,2)</f>
        <v>0</v>
      </c>
      <c r="BL866" s="17" t="s">
        <v>254</v>
      </c>
      <c r="BM866" s="199" t="s">
        <v>1074</v>
      </c>
    </row>
    <row r="867" spans="1:65" s="14" customFormat="1">
      <c r="B867" s="212"/>
      <c r="C867" s="213"/>
      <c r="D867" s="203" t="s">
        <v>164</v>
      </c>
      <c r="E867" s="214" t="s">
        <v>1</v>
      </c>
      <c r="F867" s="215" t="s">
        <v>1075</v>
      </c>
      <c r="G867" s="213"/>
      <c r="H867" s="216">
        <v>239.56899999999999</v>
      </c>
      <c r="I867" s="217"/>
      <c r="J867" s="213"/>
      <c r="K867" s="213"/>
      <c r="L867" s="218"/>
      <c r="M867" s="219"/>
      <c r="N867" s="220"/>
      <c r="O867" s="220"/>
      <c r="P867" s="220"/>
      <c r="Q867" s="220"/>
      <c r="R867" s="220"/>
      <c r="S867" s="220"/>
      <c r="T867" s="221"/>
      <c r="AT867" s="222" t="s">
        <v>164</v>
      </c>
      <c r="AU867" s="222" t="s">
        <v>162</v>
      </c>
      <c r="AV867" s="14" t="s">
        <v>162</v>
      </c>
      <c r="AW867" s="14" t="s">
        <v>34</v>
      </c>
      <c r="AX867" s="14" t="s">
        <v>79</v>
      </c>
      <c r="AY867" s="222" t="s">
        <v>153</v>
      </c>
    </row>
    <row r="868" spans="1:65" s="15" customFormat="1">
      <c r="B868" s="223"/>
      <c r="C868" s="224"/>
      <c r="D868" s="203" t="s">
        <v>164</v>
      </c>
      <c r="E868" s="225" t="s">
        <v>1</v>
      </c>
      <c r="F868" s="226" t="s">
        <v>167</v>
      </c>
      <c r="G868" s="224"/>
      <c r="H868" s="227">
        <v>239.56899999999999</v>
      </c>
      <c r="I868" s="228"/>
      <c r="J868" s="224"/>
      <c r="K868" s="224"/>
      <c r="L868" s="229"/>
      <c r="M868" s="230"/>
      <c r="N868" s="231"/>
      <c r="O868" s="231"/>
      <c r="P868" s="231"/>
      <c r="Q868" s="231"/>
      <c r="R868" s="231"/>
      <c r="S868" s="231"/>
      <c r="T868" s="232"/>
      <c r="AT868" s="233" t="s">
        <v>164</v>
      </c>
      <c r="AU868" s="233" t="s">
        <v>162</v>
      </c>
      <c r="AV868" s="15" t="s">
        <v>161</v>
      </c>
      <c r="AW868" s="15" t="s">
        <v>34</v>
      </c>
      <c r="AX868" s="15" t="s">
        <v>87</v>
      </c>
      <c r="AY868" s="233" t="s">
        <v>153</v>
      </c>
    </row>
    <row r="869" spans="1:65" s="14" customFormat="1">
      <c r="B869" s="212"/>
      <c r="C869" s="213"/>
      <c r="D869" s="203" t="s">
        <v>164</v>
      </c>
      <c r="E869" s="213"/>
      <c r="F869" s="215" t="s">
        <v>1076</v>
      </c>
      <c r="G869" s="213"/>
      <c r="H869" s="216">
        <v>244.36</v>
      </c>
      <c r="I869" s="217"/>
      <c r="J869" s="213"/>
      <c r="K869" s="213"/>
      <c r="L869" s="218"/>
      <c r="M869" s="219"/>
      <c r="N869" s="220"/>
      <c r="O869" s="220"/>
      <c r="P869" s="220"/>
      <c r="Q869" s="220"/>
      <c r="R869" s="220"/>
      <c r="S869" s="220"/>
      <c r="T869" s="221"/>
      <c r="AT869" s="222" t="s">
        <v>164</v>
      </c>
      <c r="AU869" s="222" t="s">
        <v>162</v>
      </c>
      <c r="AV869" s="14" t="s">
        <v>162</v>
      </c>
      <c r="AW869" s="14" t="s">
        <v>4</v>
      </c>
      <c r="AX869" s="14" t="s">
        <v>87</v>
      </c>
      <c r="AY869" s="222" t="s">
        <v>153</v>
      </c>
    </row>
    <row r="870" spans="1:65" s="2" customFormat="1" ht="21.75" customHeight="1">
      <c r="A870" s="34"/>
      <c r="B870" s="35"/>
      <c r="C870" s="187" t="s">
        <v>1077</v>
      </c>
      <c r="D870" s="187" t="s">
        <v>157</v>
      </c>
      <c r="E870" s="188" t="s">
        <v>1078</v>
      </c>
      <c r="F870" s="189" t="s">
        <v>1079</v>
      </c>
      <c r="G870" s="190" t="s">
        <v>176</v>
      </c>
      <c r="H870" s="191">
        <v>0.98399999999999999</v>
      </c>
      <c r="I870" s="192"/>
      <c r="J870" s="193">
        <f>ROUND(I870*H870,2)</f>
        <v>0</v>
      </c>
      <c r="K870" s="194"/>
      <c r="L870" s="39"/>
      <c r="M870" s="195" t="s">
        <v>1</v>
      </c>
      <c r="N870" s="196" t="s">
        <v>45</v>
      </c>
      <c r="O870" s="71"/>
      <c r="P870" s="197">
        <f>O870*H870</f>
        <v>0</v>
      </c>
      <c r="Q870" s="197">
        <v>0</v>
      </c>
      <c r="R870" s="197">
        <f>Q870*H870</f>
        <v>0</v>
      </c>
      <c r="S870" s="197">
        <v>0</v>
      </c>
      <c r="T870" s="198">
        <f>S870*H870</f>
        <v>0</v>
      </c>
      <c r="U870" s="34"/>
      <c r="V870" s="34"/>
      <c r="W870" s="34"/>
      <c r="X870" s="34"/>
      <c r="Y870" s="34"/>
      <c r="Z870" s="34"/>
      <c r="AA870" s="34"/>
      <c r="AB870" s="34"/>
      <c r="AC870" s="34"/>
      <c r="AD870" s="34"/>
      <c r="AE870" s="34"/>
      <c r="AR870" s="199" t="s">
        <v>254</v>
      </c>
      <c r="AT870" s="199" t="s">
        <v>157</v>
      </c>
      <c r="AU870" s="199" t="s">
        <v>162</v>
      </c>
      <c r="AY870" s="17" t="s">
        <v>153</v>
      </c>
      <c r="BE870" s="200">
        <f>IF(N870="základní",J870,0)</f>
        <v>0</v>
      </c>
      <c r="BF870" s="200">
        <f>IF(N870="snížená",J870,0)</f>
        <v>0</v>
      </c>
      <c r="BG870" s="200">
        <f>IF(N870="zákl. přenesená",J870,0)</f>
        <v>0</v>
      </c>
      <c r="BH870" s="200">
        <f>IF(N870="sníž. přenesená",J870,0)</f>
        <v>0</v>
      </c>
      <c r="BI870" s="200">
        <f>IF(N870="nulová",J870,0)</f>
        <v>0</v>
      </c>
      <c r="BJ870" s="17" t="s">
        <v>162</v>
      </c>
      <c r="BK870" s="200">
        <f>ROUND(I870*H870,2)</f>
        <v>0</v>
      </c>
      <c r="BL870" s="17" t="s">
        <v>254</v>
      </c>
      <c r="BM870" s="199" t="s">
        <v>1080</v>
      </c>
    </row>
    <row r="871" spans="1:65" s="12" customFormat="1" ht="22.8" customHeight="1">
      <c r="B871" s="171"/>
      <c r="C871" s="172"/>
      <c r="D871" s="173" t="s">
        <v>78</v>
      </c>
      <c r="E871" s="185" t="s">
        <v>1081</v>
      </c>
      <c r="F871" s="185" t="s">
        <v>1082</v>
      </c>
      <c r="G871" s="172"/>
      <c r="H871" s="172"/>
      <c r="I871" s="175"/>
      <c r="J871" s="186">
        <f>BK871</f>
        <v>0</v>
      </c>
      <c r="K871" s="172"/>
      <c r="L871" s="177"/>
      <c r="M871" s="178"/>
      <c r="N871" s="179"/>
      <c r="O871" s="179"/>
      <c r="P871" s="180">
        <f>SUM(P872:P943)</f>
        <v>0</v>
      </c>
      <c r="Q871" s="179"/>
      <c r="R871" s="180">
        <f>SUM(R872:R943)</f>
        <v>1.2152164999999999</v>
      </c>
      <c r="S871" s="179"/>
      <c r="T871" s="181">
        <f>SUM(T872:T943)</f>
        <v>0</v>
      </c>
      <c r="AR871" s="182" t="s">
        <v>162</v>
      </c>
      <c r="AT871" s="183" t="s">
        <v>78</v>
      </c>
      <c r="AU871" s="183" t="s">
        <v>87</v>
      </c>
      <c r="AY871" s="182" t="s">
        <v>153</v>
      </c>
      <c r="BK871" s="184">
        <f>SUM(BK872:BK943)</f>
        <v>0</v>
      </c>
    </row>
    <row r="872" spans="1:65" s="2" customFormat="1" ht="16.5" customHeight="1">
      <c r="A872" s="34"/>
      <c r="B872" s="35"/>
      <c r="C872" s="187" t="s">
        <v>1083</v>
      </c>
      <c r="D872" s="187" t="s">
        <v>157</v>
      </c>
      <c r="E872" s="188" t="s">
        <v>1084</v>
      </c>
      <c r="F872" s="189" t="s">
        <v>1085</v>
      </c>
      <c r="G872" s="190" t="s">
        <v>160</v>
      </c>
      <c r="H872" s="191">
        <v>60.790999999999997</v>
      </c>
      <c r="I872" s="192"/>
      <c r="J872" s="193">
        <f>ROUND(I872*H872,2)</f>
        <v>0</v>
      </c>
      <c r="K872" s="194"/>
      <c r="L872" s="39"/>
      <c r="M872" s="195" t="s">
        <v>1</v>
      </c>
      <c r="N872" s="196" t="s">
        <v>45</v>
      </c>
      <c r="O872" s="71"/>
      <c r="P872" s="197">
        <f>O872*H872</f>
        <v>0</v>
      </c>
      <c r="Q872" s="197">
        <v>2.9999999999999997E-4</v>
      </c>
      <c r="R872" s="197">
        <f>Q872*H872</f>
        <v>1.8237299999999998E-2</v>
      </c>
      <c r="S872" s="197">
        <v>0</v>
      </c>
      <c r="T872" s="198">
        <f>S872*H872</f>
        <v>0</v>
      </c>
      <c r="U872" s="34"/>
      <c r="V872" s="34"/>
      <c r="W872" s="34"/>
      <c r="X872" s="34"/>
      <c r="Y872" s="34"/>
      <c r="Z872" s="34"/>
      <c r="AA872" s="34"/>
      <c r="AB872" s="34"/>
      <c r="AC872" s="34"/>
      <c r="AD872" s="34"/>
      <c r="AE872" s="34"/>
      <c r="AR872" s="199" t="s">
        <v>254</v>
      </c>
      <c r="AT872" s="199" t="s">
        <v>157</v>
      </c>
      <c r="AU872" s="199" t="s">
        <v>162</v>
      </c>
      <c r="AY872" s="17" t="s">
        <v>153</v>
      </c>
      <c r="BE872" s="200">
        <f>IF(N872="základní",J872,0)</f>
        <v>0</v>
      </c>
      <c r="BF872" s="200">
        <f>IF(N872="snížená",J872,0)</f>
        <v>0</v>
      </c>
      <c r="BG872" s="200">
        <f>IF(N872="zákl. přenesená",J872,0)</f>
        <v>0</v>
      </c>
      <c r="BH872" s="200">
        <f>IF(N872="sníž. přenesená",J872,0)</f>
        <v>0</v>
      </c>
      <c r="BI872" s="200">
        <f>IF(N872="nulová",J872,0)</f>
        <v>0</v>
      </c>
      <c r="BJ872" s="17" t="s">
        <v>162</v>
      </c>
      <c r="BK872" s="200">
        <f>ROUND(I872*H872,2)</f>
        <v>0</v>
      </c>
      <c r="BL872" s="17" t="s">
        <v>254</v>
      </c>
      <c r="BM872" s="199" t="s">
        <v>1086</v>
      </c>
    </row>
    <row r="873" spans="1:65" s="13" customFormat="1">
      <c r="B873" s="201"/>
      <c r="C873" s="202"/>
      <c r="D873" s="203" t="s">
        <v>164</v>
      </c>
      <c r="E873" s="204" t="s">
        <v>1</v>
      </c>
      <c r="F873" s="205" t="s">
        <v>408</v>
      </c>
      <c r="G873" s="202"/>
      <c r="H873" s="204" t="s">
        <v>1</v>
      </c>
      <c r="I873" s="206"/>
      <c r="J873" s="202"/>
      <c r="K873" s="202"/>
      <c r="L873" s="207"/>
      <c r="M873" s="208"/>
      <c r="N873" s="209"/>
      <c r="O873" s="209"/>
      <c r="P873" s="209"/>
      <c r="Q873" s="209"/>
      <c r="R873" s="209"/>
      <c r="S873" s="209"/>
      <c r="T873" s="210"/>
      <c r="AT873" s="211" t="s">
        <v>164</v>
      </c>
      <c r="AU873" s="211" t="s">
        <v>162</v>
      </c>
      <c r="AV873" s="13" t="s">
        <v>87</v>
      </c>
      <c r="AW873" s="13" t="s">
        <v>34</v>
      </c>
      <c r="AX873" s="13" t="s">
        <v>79</v>
      </c>
      <c r="AY873" s="211" t="s">
        <v>153</v>
      </c>
    </row>
    <row r="874" spans="1:65" s="13" customFormat="1">
      <c r="B874" s="201"/>
      <c r="C874" s="202"/>
      <c r="D874" s="203" t="s">
        <v>164</v>
      </c>
      <c r="E874" s="204" t="s">
        <v>1</v>
      </c>
      <c r="F874" s="205" t="s">
        <v>1087</v>
      </c>
      <c r="G874" s="202"/>
      <c r="H874" s="204" t="s">
        <v>1</v>
      </c>
      <c r="I874" s="206"/>
      <c r="J874" s="202"/>
      <c r="K874" s="202"/>
      <c r="L874" s="207"/>
      <c r="M874" s="208"/>
      <c r="N874" s="209"/>
      <c r="O874" s="209"/>
      <c r="P874" s="209"/>
      <c r="Q874" s="209"/>
      <c r="R874" s="209"/>
      <c r="S874" s="209"/>
      <c r="T874" s="210"/>
      <c r="AT874" s="211" t="s">
        <v>164</v>
      </c>
      <c r="AU874" s="211" t="s">
        <v>162</v>
      </c>
      <c r="AV874" s="13" t="s">
        <v>87</v>
      </c>
      <c r="AW874" s="13" t="s">
        <v>34</v>
      </c>
      <c r="AX874" s="13" t="s">
        <v>79</v>
      </c>
      <c r="AY874" s="211" t="s">
        <v>153</v>
      </c>
    </row>
    <row r="875" spans="1:65" s="14" customFormat="1">
      <c r="B875" s="212"/>
      <c r="C875" s="213"/>
      <c r="D875" s="203" t="s">
        <v>164</v>
      </c>
      <c r="E875" s="214" t="s">
        <v>1</v>
      </c>
      <c r="F875" s="215" t="s">
        <v>1088</v>
      </c>
      <c r="G875" s="213"/>
      <c r="H875" s="216">
        <v>2.1419999999999999</v>
      </c>
      <c r="I875" s="217"/>
      <c r="J875" s="213"/>
      <c r="K875" s="213"/>
      <c r="L875" s="218"/>
      <c r="M875" s="219"/>
      <c r="N875" s="220"/>
      <c r="O875" s="220"/>
      <c r="P875" s="220"/>
      <c r="Q875" s="220"/>
      <c r="R875" s="220"/>
      <c r="S875" s="220"/>
      <c r="T875" s="221"/>
      <c r="AT875" s="222" t="s">
        <v>164</v>
      </c>
      <c r="AU875" s="222" t="s">
        <v>162</v>
      </c>
      <c r="AV875" s="14" t="s">
        <v>162</v>
      </c>
      <c r="AW875" s="14" t="s">
        <v>34</v>
      </c>
      <c r="AX875" s="14" t="s">
        <v>79</v>
      </c>
      <c r="AY875" s="222" t="s">
        <v>153</v>
      </c>
    </row>
    <row r="876" spans="1:65" s="14" customFormat="1">
      <c r="B876" s="212"/>
      <c r="C876" s="213"/>
      <c r="D876" s="203" t="s">
        <v>164</v>
      </c>
      <c r="E876" s="214" t="s">
        <v>1</v>
      </c>
      <c r="F876" s="215" t="s">
        <v>1089</v>
      </c>
      <c r="G876" s="213"/>
      <c r="H876" s="216">
        <v>4.76</v>
      </c>
      <c r="I876" s="217"/>
      <c r="J876" s="213"/>
      <c r="K876" s="213"/>
      <c r="L876" s="218"/>
      <c r="M876" s="219"/>
      <c r="N876" s="220"/>
      <c r="O876" s="220"/>
      <c r="P876" s="220"/>
      <c r="Q876" s="220"/>
      <c r="R876" s="220"/>
      <c r="S876" s="220"/>
      <c r="T876" s="221"/>
      <c r="AT876" s="222" t="s">
        <v>164</v>
      </c>
      <c r="AU876" s="222" t="s">
        <v>162</v>
      </c>
      <c r="AV876" s="14" t="s">
        <v>162</v>
      </c>
      <c r="AW876" s="14" t="s">
        <v>34</v>
      </c>
      <c r="AX876" s="14" t="s">
        <v>79</v>
      </c>
      <c r="AY876" s="222" t="s">
        <v>153</v>
      </c>
    </row>
    <row r="877" spans="1:65" s="14" customFormat="1">
      <c r="B877" s="212"/>
      <c r="C877" s="213"/>
      <c r="D877" s="203" t="s">
        <v>164</v>
      </c>
      <c r="E877" s="214" t="s">
        <v>1</v>
      </c>
      <c r="F877" s="215" t="s">
        <v>1090</v>
      </c>
      <c r="G877" s="213"/>
      <c r="H877" s="216">
        <v>9.3379999999999992</v>
      </c>
      <c r="I877" s="217"/>
      <c r="J877" s="213"/>
      <c r="K877" s="213"/>
      <c r="L877" s="218"/>
      <c r="M877" s="219"/>
      <c r="N877" s="220"/>
      <c r="O877" s="220"/>
      <c r="P877" s="220"/>
      <c r="Q877" s="220"/>
      <c r="R877" s="220"/>
      <c r="S877" s="220"/>
      <c r="T877" s="221"/>
      <c r="AT877" s="222" t="s">
        <v>164</v>
      </c>
      <c r="AU877" s="222" t="s">
        <v>162</v>
      </c>
      <c r="AV877" s="14" t="s">
        <v>162</v>
      </c>
      <c r="AW877" s="14" t="s">
        <v>34</v>
      </c>
      <c r="AX877" s="14" t="s">
        <v>79</v>
      </c>
      <c r="AY877" s="222" t="s">
        <v>153</v>
      </c>
    </row>
    <row r="878" spans="1:65" s="14" customFormat="1">
      <c r="B878" s="212"/>
      <c r="C878" s="213"/>
      <c r="D878" s="203" t="s">
        <v>164</v>
      </c>
      <c r="E878" s="214" t="s">
        <v>1</v>
      </c>
      <c r="F878" s="215" t="s">
        <v>596</v>
      </c>
      <c r="G878" s="213"/>
      <c r="H878" s="216">
        <v>-1.379</v>
      </c>
      <c r="I878" s="217"/>
      <c r="J878" s="213"/>
      <c r="K878" s="213"/>
      <c r="L878" s="218"/>
      <c r="M878" s="219"/>
      <c r="N878" s="220"/>
      <c r="O878" s="220"/>
      <c r="P878" s="220"/>
      <c r="Q878" s="220"/>
      <c r="R878" s="220"/>
      <c r="S878" s="220"/>
      <c r="T878" s="221"/>
      <c r="AT878" s="222" t="s">
        <v>164</v>
      </c>
      <c r="AU878" s="222" t="s">
        <v>162</v>
      </c>
      <c r="AV878" s="14" t="s">
        <v>162</v>
      </c>
      <c r="AW878" s="14" t="s">
        <v>34</v>
      </c>
      <c r="AX878" s="14" t="s">
        <v>79</v>
      </c>
      <c r="AY878" s="222" t="s">
        <v>153</v>
      </c>
    </row>
    <row r="879" spans="1:65" s="13" customFormat="1">
      <c r="B879" s="201"/>
      <c r="C879" s="202"/>
      <c r="D879" s="203" t="s">
        <v>164</v>
      </c>
      <c r="E879" s="204" t="s">
        <v>1</v>
      </c>
      <c r="F879" s="205" t="s">
        <v>1091</v>
      </c>
      <c r="G879" s="202"/>
      <c r="H879" s="204" t="s">
        <v>1</v>
      </c>
      <c r="I879" s="206"/>
      <c r="J879" s="202"/>
      <c r="K879" s="202"/>
      <c r="L879" s="207"/>
      <c r="M879" s="208"/>
      <c r="N879" s="209"/>
      <c r="O879" s="209"/>
      <c r="P879" s="209"/>
      <c r="Q879" s="209"/>
      <c r="R879" s="209"/>
      <c r="S879" s="209"/>
      <c r="T879" s="210"/>
      <c r="AT879" s="211" t="s">
        <v>164</v>
      </c>
      <c r="AU879" s="211" t="s">
        <v>162</v>
      </c>
      <c r="AV879" s="13" t="s">
        <v>87</v>
      </c>
      <c r="AW879" s="13" t="s">
        <v>34</v>
      </c>
      <c r="AX879" s="13" t="s">
        <v>79</v>
      </c>
      <c r="AY879" s="211" t="s">
        <v>153</v>
      </c>
    </row>
    <row r="880" spans="1:65" s="14" customFormat="1">
      <c r="B880" s="212"/>
      <c r="C880" s="213"/>
      <c r="D880" s="203" t="s">
        <v>164</v>
      </c>
      <c r="E880" s="214" t="s">
        <v>1</v>
      </c>
      <c r="F880" s="215" t="s">
        <v>1092</v>
      </c>
      <c r="G880" s="213"/>
      <c r="H880" s="216">
        <v>2.0760000000000001</v>
      </c>
      <c r="I880" s="217"/>
      <c r="J880" s="213"/>
      <c r="K880" s="213"/>
      <c r="L880" s="218"/>
      <c r="M880" s="219"/>
      <c r="N880" s="220"/>
      <c r="O880" s="220"/>
      <c r="P880" s="220"/>
      <c r="Q880" s="220"/>
      <c r="R880" s="220"/>
      <c r="S880" s="220"/>
      <c r="T880" s="221"/>
      <c r="AT880" s="222" t="s">
        <v>164</v>
      </c>
      <c r="AU880" s="222" t="s">
        <v>162</v>
      </c>
      <c r="AV880" s="14" t="s">
        <v>162</v>
      </c>
      <c r="AW880" s="14" t="s">
        <v>34</v>
      </c>
      <c r="AX880" s="14" t="s">
        <v>79</v>
      </c>
      <c r="AY880" s="222" t="s">
        <v>153</v>
      </c>
    </row>
    <row r="881" spans="2:51" s="13" customFormat="1">
      <c r="B881" s="201"/>
      <c r="C881" s="202"/>
      <c r="D881" s="203" t="s">
        <v>164</v>
      </c>
      <c r="E881" s="204" t="s">
        <v>1</v>
      </c>
      <c r="F881" s="205" t="s">
        <v>410</v>
      </c>
      <c r="G881" s="202"/>
      <c r="H881" s="204" t="s">
        <v>1</v>
      </c>
      <c r="I881" s="206"/>
      <c r="J881" s="202"/>
      <c r="K881" s="202"/>
      <c r="L881" s="207"/>
      <c r="M881" s="208"/>
      <c r="N881" s="209"/>
      <c r="O881" s="209"/>
      <c r="P881" s="209"/>
      <c r="Q881" s="209"/>
      <c r="R881" s="209"/>
      <c r="S881" s="209"/>
      <c r="T881" s="210"/>
      <c r="AT881" s="211" t="s">
        <v>164</v>
      </c>
      <c r="AU881" s="211" t="s">
        <v>162</v>
      </c>
      <c r="AV881" s="13" t="s">
        <v>87</v>
      </c>
      <c r="AW881" s="13" t="s">
        <v>34</v>
      </c>
      <c r="AX881" s="13" t="s">
        <v>79</v>
      </c>
      <c r="AY881" s="211" t="s">
        <v>153</v>
      </c>
    </row>
    <row r="882" spans="2:51" s="13" customFormat="1">
      <c r="B882" s="201"/>
      <c r="C882" s="202"/>
      <c r="D882" s="203" t="s">
        <v>164</v>
      </c>
      <c r="E882" s="204" t="s">
        <v>1</v>
      </c>
      <c r="F882" s="205" t="s">
        <v>1093</v>
      </c>
      <c r="G882" s="202"/>
      <c r="H882" s="204" t="s">
        <v>1</v>
      </c>
      <c r="I882" s="206"/>
      <c r="J882" s="202"/>
      <c r="K882" s="202"/>
      <c r="L882" s="207"/>
      <c r="M882" s="208"/>
      <c r="N882" s="209"/>
      <c r="O882" s="209"/>
      <c r="P882" s="209"/>
      <c r="Q882" s="209"/>
      <c r="R882" s="209"/>
      <c r="S882" s="209"/>
      <c r="T882" s="210"/>
      <c r="AT882" s="211" t="s">
        <v>164</v>
      </c>
      <c r="AU882" s="211" t="s">
        <v>162</v>
      </c>
      <c r="AV882" s="13" t="s">
        <v>87</v>
      </c>
      <c r="AW882" s="13" t="s">
        <v>34</v>
      </c>
      <c r="AX882" s="13" t="s">
        <v>79</v>
      </c>
      <c r="AY882" s="211" t="s">
        <v>153</v>
      </c>
    </row>
    <row r="883" spans="2:51" s="14" customFormat="1">
      <c r="B883" s="212"/>
      <c r="C883" s="213"/>
      <c r="D883" s="203" t="s">
        <v>164</v>
      </c>
      <c r="E883" s="214" t="s">
        <v>1</v>
      </c>
      <c r="F883" s="215" t="s">
        <v>1094</v>
      </c>
      <c r="G883" s="213"/>
      <c r="H883" s="216">
        <v>2.16</v>
      </c>
      <c r="I883" s="217"/>
      <c r="J883" s="213"/>
      <c r="K883" s="213"/>
      <c r="L883" s="218"/>
      <c r="M883" s="219"/>
      <c r="N883" s="220"/>
      <c r="O883" s="220"/>
      <c r="P883" s="220"/>
      <c r="Q883" s="220"/>
      <c r="R883" s="220"/>
      <c r="S883" s="220"/>
      <c r="T883" s="221"/>
      <c r="AT883" s="222" t="s">
        <v>164</v>
      </c>
      <c r="AU883" s="222" t="s">
        <v>162</v>
      </c>
      <c r="AV883" s="14" t="s">
        <v>162</v>
      </c>
      <c r="AW883" s="14" t="s">
        <v>34</v>
      </c>
      <c r="AX883" s="14" t="s">
        <v>79</v>
      </c>
      <c r="AY883" s="222" t="s">
        <v>153</v>
      </c>
    </row>
    <row r="884" spans="2:51" s="14" customFormat="1">
      <c r="B884" s="212"/>
      <c r="C884" s="213"/>
      <c r="D884" s="203" t="s">
        <v>164</v>
      </c>
      <c r="E884" s="214" t="s">
        <v>1</v>
      </c>
      <c r="F884" s="215" t="s">
        <v>1095</v>
      </c>
      <c r="G884" s="213"/>
      <c r="H884" s="216">
        <v>4.8</v>
      </c>
      <c r="I884" s="217"/>
      <c r="J884" s="213"/>
      <c r="K884" s="213"/>
      <c r="L884" s="218"/>
      <c r="M884" s="219"/>
      <c r="N884" s="220"/>
      <c r="O884" s="220"/>
      <c r="P884" s="220"/>
      <c r="Q884" s="220"/>
      <c r="R884" s="220"/>
      <c r="S884" s="220"/>
      <c r="T884" s="221"/>
      <c r="AT884" s="222" t="s">
        <v>164</v>
      </c>
      <c r="AU884" s="222" t="s">
        <v>162</v>
      </c>
      <c r="AV884" s="14" t="s">
        <v>162</v>
      </c>
      <c r="AW884" s="14" t="s">
        <v>34</v>
      </c>
      <c r="AX884" s="14" t="s">
        <v>79</v>
      </c>
      <c r="AY884" s="222" t="s">
        <v>153</v>
      </c>
    </row>
    <row r="885" spans="2:51" s="14" customFormat="1">
      <c r="B885" s="212"/>
      <c r="C885" s="213"/>
      <c r="D885" s="203" t="s">
        <v>164</v>
      </c>
      <c r="E885" s="214" t="s">
        <v>1</v>
      </c>
      <c r="F885" s="215" t="s">
        <v>1096</v>
      </c>
      <c r="G885" s="213"/>
      <c r="H885" s="216">
        <v>7.4820000000000002</v>
      </c>
      <c r="I885" s="217"/>
      <c r="J885" s="213"/>
      <c r="K885" s="213"/>
      <c r="L885" s="218"/>
      <c r="M885" s="219"/>
      <c r="N885" s="220"/>
      <c r="O885" s="220"/>
      <c r="P885" s="220"/>
      <c r="Q885" s="220"/>
      <c r="R885" s="220"/>
      <c r="S885" s="220"/>
      <c r="T885" s="221"/>
      <c r="AT885" s="222" t="s">
        <v>164</v>
      </c>
      <c r="AU885" s="222" t="s">
        <v>162</v>
      </c>
      <c r="AV885" s="14" t="s">
        <v>162</v>
      </c>
      <c r="AW885" s="14" t="s">
        <v>34</v>
      </c>
      <c r="AX885" s="14" t="s">
        <v>79</v>
      </c>
      <c r="AY885" s="222" t="s">
        <v>153</v>
      </c>
    </row>
    <row r="886" spans="2:51" s="14" customFormat="1">
      <c r="B886" s="212"/>
      <c r="C886" s="213"/>
      <c r="D886" s="203" t="s">
        <v>164</v>
      </c>
      <c r="E886" s="214" t="s">
        <v>1</v>
      </c>
      <c r="F886" s="215" t="s">
        <v>596</v>
      </c>
      <c r="G886" s="213"/>
      <c r="H886" s="216">
        <v>-1.379</v>
      </c>
      <c r="I886" s="217"/>
      <c r="J886" s="213"/>
      <c r="K886" s="213"/>
      <c r="L886" s="218"/>
      <c r="M886" s="219"/>
      <c r="N886" s="220"/>
      <c r="O886" s="220"/>
      <c r="P886" s="220"/>
      <c r="Q886" s="220"/>
      <c r="R886" s="220"/>
      <c r="S886" s="220"/>
      <c r="T886" s="221"/>
      <c r="AT886" s="222" t="s">
        <v>164</v>
      </c>
      <c r="AU886" s="222" t="s">
        <v>162</v>
      </c>
      <c r="AV886" s="14" t="s">
        <v>162</v>
      </c>
      <c r="AW886" s="14" t="s">
        <v>34</v>
      </c>
      <c r="AX886" s="14" t="s">
        <v>79</v>
      </c>
      <c r="AY886" s="222" t="s">
        <v>153</v>
      </c>
    </row>
    <row r="887" spans="2:51" s="13" customFormat="1">
      <c r="B887" s="201"/>
      <c r="C887" s="202"/>
      <c r="D887" s="203" t="s">
        <v>164</v>
      </c>
      <c r="E887" s="204" t="s">
        <v>1</v>
      </c>
      <c r="F887" s="205" t="s">
        <v>1091</v>
      </c>
      <c r="G887" s="202"/>
      <c r="H887" s="204" t="s">
        <v>1</v>
      </c>
      <c r="I887" s="206"/>
      <c r="J887" s="202"/>
      <c r="K887" s="202"/>
      <c r="L887" s="207"/>
      <c r="M887" s="208"/>
      <c r="N887" s="209"/>
      <c r="O887" s="209"/>
      <c r="P887" s="209"/>
      <c r="Q887" s="209"/>
      <c r="R887" s="209"/>
      <c r="S887" s="209"/>
      <c r="T887" s="210"/>
      <c r="AT887" s="211" t="s">
        <v>164</v>
      </c>
      <c r="AU887" s="211" t="s">
        <v>162</v>
      </c>
      <c r="AV887" s="13" t="s">
        <v>87</v>
      </c>
      <c r="AW887" s="13" t="s">
        <v>34</v>
      </c>
      <c r="AX887" s="13" t="s">
        <v>79</v>
      </c>
      <c r="AY887" s="211" t="s">
        <v>153</v>
      </c>
    </row>
    <row r="888" spans="2:51" s="14" customFormat="1">
      <c r="B888" s="212"/>
      <c r="C888" s="213"/>
      <c r="D888" s="203" t="s">
        <v>164</v>
      </c>
      <c r="E888" s="214" t="s">
        <v>1</v>
      </c>
      <c r="F888" s="215" t="s">
        <v>1097</v>
      </c>
      <c r="G888" s="213"/>
      <c r="H888" s="216">
        <v>2.1179999999999999</v>
      </c>
      <c r="I888" s="217"/>
      <c r="J888" s="213"/>
      <c r="K888" s="213"/>
      <c r="L888" s="218"/>
      <c r="M888" s="219"/>
      <c r="N888" s="220"/>
      <c r="O888" s="220"/>
      <c r="P888" s="220"/>
      <c r="Q888" s="220"/>
      <c r="R888" s="220"/>
      <c r="S888" s="220"/>
      <c r="T888" s="221"/>
      <c r="AT888" s="222" t="s">
        <v>164</v>
      </c>
      <c r="AU888" s="222" t="s">
        <v>162</v>
      </c>
      <c r="AV888" s="14" t="s">
        <v>162</v>
      </c>
      <c r="AW888" s="14" t="s">
        <v>34</v>
      </c>
      <c r="AX888" s="14" t="s">
        <v>79</v>
      </c>
      <c r="AY888" s="222" t="s">
        <v>153</v>
      </c>
    </row>
    <row r="889" spans="2:51" s="13" customFormat="1">
      <c r="B889" s="201"/>
      <c r="C889" s="202"/>
      <c r="D889" s="203" t="s">
        <v>164</v>
      </c>
      <c r="E889" s="204" t="s">
        <v>1</v>
      </c>
      <c r="F889" s="205" t="s">
        <v>412</v>
      </c>
      <c r="G889" s="202"/>
      <c r="H889" s="204" t="s">
        <v>1</v>
      </c>
      <c r="I889" s="206"/>
      <c r="J889" s="202"/>
      <c r="K889" s="202"/>
      <c r="L889" s="207"/>
      <c r="M889" s="208"/>
      <c r="N889" s="209"/>
      <c r="O889" s="209"/>
      <c r="P889" s="209"/>
      <c r="Q889" s="209"/>
      <c r="R889" s="209"/>
      <c r="S889" s="209"/>
      <c r="T889" s="210"/>
      <c r="AT889" s="211" t="s">
        <v>164</v>
      </c>
      <c r="AU889" s="211" t="s">
        <v>162</v>
      </c>
      <c r="AV889" s="13" t="s">
        <v>87</v>
      </c>
      <c r="AW889" s="13" t="s">
        <v>34</v>
      </c>
      <c r="AX889" s="13" t="s">
        <v>79</v>
      </c>
      <c r="AY889" s="211" t="s">
        <v>153</v>
      </c>
    </row>
    <row r="890" spans="2:51" s="13" customFormat="1">
      <c r="B890" s="201"/>
      <c r="C890" s="202"/>
      <c r="D890" s="203" t="s">
        <v>164</v>
      </c>
      <c r="E890" s="204" t="s">
        <v>1</v>
      </c>
      <c r="F890" s="205" t="s">
        <v>1093</v>
      </c>
      <c r="G890" s="202"/>
      <c r="H890" s="204" t="s">
        <v>1</v>
      </c>
      <c r="I890" s="206"/>
      <c r="J890" s="202"/>
      <c r="K890" s="202"/>
      <c r="L890" s="207"/>
      <c r="M890" s="208"/>
      <c r="N890" s="209"/>
      <c r="O890" s="209"/>
      <c r="P890" s="209"/>
      <c r="Q890" s="209"/>
      <c r="R890" s="209"/>
      <c r="S890" s="209"/>
      <c r="T890" s="210"/>
      <c r="AT890" s="211" t="s">
        <v>164</v>
      </c>
      <c r="AU890" s="211" t="s">
        <v>162</v>
      </c>
      <c r="AV890" s="13" t="s">
        <v>87</v>
      </c>
      <c r="AW890" s="13" t="s">
        <v>34</v>
      </c>
      <c r="AX890" s="13" t="s">
        <v>79</v>
      </c>
      <c r="AY890" s="211" t="s">
        <v>153</v>
      </c>
    </row>
    <row r="891" spans="2:51" s="14" customFormat="1">
      <c r="B891" s="212"/>
      <c r="C891" s="213"/>
      <c r="D891" s="203" t="s">
        <v>164</v>
      </c>
      <c r="E891" s="214" t="s">
        <v>1</v>
      </c>
      <c r="F891" s="215" t="s">
        <v>1098</v>
      </c>
      <c r="G891" s="213"/>
      <c r="H891" s="216">
        <v>2.0070000000000001</v>
      </c>
      <c r="I891" s="217"/>
      <c r="J891" s="213"/>
      <c r="K891" s="213"/>
      <c r="L891" s="218"/>
      <c r="M891" s="219"/>
      <c r="N891" s="220"/>
      <c r="O891" s="220"/>
      <c r="P891" s="220"/>
      <c r="Q891" s="220"/>
      <c r="R891" s="220"/>
      <c r="S891" s="220"/>
      <c r="T891" s="221"/>
      <c r="AT891" s="222" t="s">
        <v>164</v>
      </c>
      <c r="AU891" s="222" t="s">
        <v>162</v>
      </c>
      <c r="AV891" s="14" t="s">
        <v>162</v>
      </c>
      <c r="AW891" s="14" t="s">
        <v>34</v>
      </c>
      <c r="AX891" s="14" t="s">
        <v>79</v>
      </c>
      <c r="AY891" s="222" t="s">
        <v>153</v>
      </c>
    </row>
    <row r="892" spans="2:51" s="14" customFormat="1">
      <c r="B892" s="212"/>
      <c r="C892" s="213"/>
      <c r="D892" s="203" t="s">
        <v>164</v>
      </c>
      <c r="E892" s="214" t="s">
        <v>1</v>
      </c>
      <c r="F892" s="215" t="s">
        <v>1099</v>
      </c>
      <c r="G892" s="213"/>
      <c r="H892" s="216">
        <v>4.46</v>
      </c>
      <c r="I892" s="217"/>
      <c r="J892" s="213"/>
      <c r="K892" s="213"/>
      <c r="L892" s="218"/>
      <c r="M892" s="219"/>
      <c r="N892" s="220"/>
      <c r="O892" s="220"/>
      <c r="P892" s="220"/>
      <c r="Q892" s="220"/>
      <c r="R892" s="220"/>
      <c r="S892" s="220"/>
      <c r="T892" s="221"/>
      <c r="AT892" s="222" t="s">
        <v>164</v>
      </c>
      <c r="AU892" s="222" t="s">
        <v>162</v>
      </c>
      <c r="AV892" s="14" t="s">
        <v>162</v>
      </c>
      <c r="AW892" s="14" t="s">
        <v>34</v>
      </c>
      <c r="AX892" s="14" t="s">
        <v>79</v>
      </c>
      <c r="AY892" s="222" t="s">
        <v>153</v>
      </c>
    </row>
    <row r="893" spans="2:51" s="14" customFormat="1">
      <c r="B893" s="212"/>
      <c r="C893" s="213"/>
      <c r="D893" s="203" t="s">
        <v>164</v>
      </c>
      <c r="E893" s="214" t="s">
        <v>1</v>
      </c>
      <c r="F893" s="215" t="s">
        <v>1100</v>
      </c>
      <c r="G893" s="213"/>
      <c r="H893" s="216">
        <v>6.96</v>
      </c>
      <c r="I893" s="217"/>
      <c r="J893" s="213"/>
      <c r="K893" s="213"/>
      <c r="L893" s="218"/>
      <c r="M893" s="219"/>
      <c r="N893" s="220"/>
      <c r="O893" s="220"/>
      <c r="P893" s="220"/>
      <c r="Q893" s="220"/>
      <c r="R893" s="220"/>
      <c r="S893" s="220"/>
      <c r="T893" s="221"/>
      <c r="AT893" s="222" t="s">
        <v>164</v>
      </c>
      <c r="AU893" s="222" t="s">
        <v>162</v>
      </c>
      <c r="AV893" s="14" t="s">
        <v>162</v>
      </c>
      <c r="AW893" s="14" t="s">
        <v>34</v>
      </c>
      <c r="AX893" s="14" t="s">
        <v>79</v>
      </c>
      <c r="AY893" s="222" t="s">
        <v>153</v>
      </c>
    </row>
    <row r="894" spans="2:51" s="14" customFormat="1">
      <c r="B894" s="212"/>
      <c r="C894" s="213"/>
      <c r="D894" s="203" t="s">
        <v>164</v>
      </c>
      <c r="E894" s="214" t="s">
        <v>1</v>
      </c>
      <c r="F894" s="215" t="s">
        <v>596</v>
      </c>
      <c r="G894" s="213"/>
      <c r="H894" s="216">
        <v>-1.379</v>
      </c>
      <c r="I894" s="217"/>
      <c r="J894" s="213"/>
      <c r="K894" s="213"/>
      <c r="L894" s="218"/>
      <c r="M894" s="219"/>
      <c r="N894" s="220"/>
      <c r="O894" s="220"/>
      <c r="P894" s="220"/>
      <c r="Q894" s="220"/>
      <c r="R894" s="220"/>
      <c r="S894" s="220"/>
      <c r="T894" s="221"/>
      <c r="AT894" s="222" t="s">
        <v>164</v>
      </c>
      <c r="AU894" s="222" t="s">
        <v>162</v>
      </c>
      <c r="AV894" s="14" t="s">
        <v>162</v>
      </c>
      <c r="AW894" s="14" t="s">
        <v>34</v>
      </c>
      <c r="AX894" s="14" t="s">
        <v>79</v>
      </c>
      <c r="AY894" s="222" t="s">
        <v>153</v>
      </c>
    </row>
    <row r="895" spans="2:51" s="13" customFormat="1">
      <c r="B895" s="201"/>
      <c r="C895" s="202"/>
      <c r="D895" s="203" t="s">
        <v>164</v>
      </c>
      <c r="E895" s="204" t="s">
        <v>1</v>
      </c>
      <c r="F895" s="205" t="s">
        <v>1091</v>
      </c>
      <c r="G895" s="202"/>
      <c r="H895" s="204" t="s">
        <v>1</v>
      </c>
      <c r="I895" s="206"/>
      <c r="J895" s="202"/>
      <c r="K895" s="202"/>
      <c r="L895" s="207"/>
      <c r="M895" s="208"/>
      <c r="N895" s="209"/>
      <c r="O895" s="209"/>
      <c r="P895" s="209"/>
      <c r="Q895" s="209"/>
      <c r="R895" s="209"/>
      <c r="S895" s="209"/>
      <c r="T895" s="210"/>
      <c r="AT895" s="211" t="s">
        <v>164</v>
      </c>
      <c r="AU895" s="211" t="s">
        <v>162</v>
      </c>
      <c r="AV895" s="13" t="s">
        <v>87</v>
      </c>
      <c r="AW895" s="13" t="s">
        <v>34</v>
      </c>
      <c r="AX895" s="13" t="s">
        <v>79</v>
      </c>
      <c r="AY895" s="211" t="s">
        <v>153</v>
      </c>
    </row>
    <row r="896" spans="2:51" s="14" customFormat="1">
      <c r="B896" s="212"/>
      <c r="C896" s="213"/>
      <c r="D896" s="203" t="s">
        <v>164</v>
      </c>
      <c r="E896" s="214" t="s">
        <v>1</v>
      </c>
      <c r="F896" s="215" t="s">
        <v>1101</v>
      </c>
      <c r="G896" s="213"/>
      <c r="H896" s="216">
        <v>3.06</v>
      </c>
      <c r="I896" s="217"/>
      <c r="J896" s="213"/>
      <c r="K896" s="213"/>
      <c r="L896" s="218"/>
      <c r="M896" s="219"/>
      <c r="N896" s="220"/>
      <c r="O896" s="220"/>
      <c r="P896" s="220"/>
      <c r="Q896" s="220"/>
      <c r="R896" s="220"/>
      <c r="S896" s="220"/>
      <c r="T896" s="221"/>
      <c r="AT896" s="222" t="s">
        <v>164</v>
      </c>
      <c r="AU896" s="222" t="s">
        <v>162</v>
      </c>
      <c r="AV896" s="14" t="s">
        <v>162</v>
      </c>
      <c r="AW896" s="14" t="s">
        <v>34</v>
      </c>
      <c r="AX896" s="14" t="s">
        <v>79</v>
      </c>
      <c r="AY896" s="222" t="s">
        <v>153</v>
      </c>
    </row>
    <row r="897" spans="1:65" s="13" customFormat="1">
      <c r="B897" s="201"/>
      <c r="C897" s="202"/>
      <c r="D897" s="203" t="s">
        <v>164</v>
      </c>
      <c r="E897" s="204" t="s">
        <v>1</v>
      </c>
      <c r="F897" s="205" t="s">
        <v>414</v>
      </c>
      <c r="G897" s="202"/>
      <c r="H897" s="204" t="s">
        <v>1</v>
      </c>
      <c r="I897" s="206"/>
      <c r="J897" s="202"/>
      <c r="K897" s="202"/>
      <c r="L897" s="207"/>
      <c r="M897" s="208"/>
      <c r="N897" s="209"/>
      <c r="O897" s="209"/>
      <c r="P897" s="209"/>
      <c r="Q897" s="209"/>
      <c r="R897" s="209"/>
      <c r="S897" s="209"/>
      <c r="T897" s="210"/>
      <c r="AT897" s="211" t="s">
        <v>164</v>
      </c>
      <c r="AU897" s="211" t="s">
        <v>162</v>
      </c>
      <c r="AV897" s="13" t="s">
        <v>87</v>
      </c>
      <c r="AW897" s="13" t="s">
        <v>34</v>
      </c>
      <c r="AX897" s="13" t="s">
        <v>79</v>
      </c>
      <c r="AY897" s="211" t="s">
        <v>153</v>
      </c>
    </row>
    <row r="898" spans="1:65" s="13" customFormat="1">
      <c r="B898" s="201"/>
      <c r="C898" s="202"/>
      <c r="D898" s="203" t="s">
        <v>164</v>
      </c>
      <c r="E898" s="204" t="s">
        <v>1</v>
      </c>
      <c r="F898" s="205" t="s">
        <v>1093</v>
      </c>
      <c r="G898" s="202"/>
      <c r="H898" s="204" t="s">
        <v>1</v>
      </c>
      <c r="I898" s="206"/>
      <c r="J898" s="202"/>
      <c r="K898" s="202"/>
      <c r="L898" s="207"/>
      <c r="M898" s="208"/>
      <c r="N898" s="209"/>
      <c r="O898" s="209"/>
      <c r="P898" s="209"/>
      <c r="Q898" s="209"/>
      <c r="R898" s="209"/>
      <c r="S898" s="209"/>
      <c r="T898" s="210"/>
      <c r="AT898" s="211" t="s">
        <v>164</v>
      </c>
      <c r="AU898" s="211" t="s">
        <v>162</v>
      </c>
      <c r="AV898" s="13" t="s">
        <v>87</v>
      </c>
      <c r="AW898" s="13" t="s">
        <v>34</v>
      </c>
      <c r="AX898" s="13" t="s">
        <v>79</v>
      </c>
      <c r="AY898" s="211" t="s">
        <v>153</v>
      </c>
    </row>
    <row r="899" spans="1:65" s="14" customFormat="1">
      <c r="B899" s="212"/>
      <c r="C899" s="213"/>
      <c r="D899" s="203" t="s">
        <v>164</v>
      </c>
      <c r="E899" s="214" t="s">
        <v>1</v>
      </c>
      <c r="F899" s="215" t="s">
        <v>1102</v>
      </c>
      <c r="G899" s="213"/>
      <c r="H899" s="216">
        <v>1.8180000000000001</v>
      </c>
      <c r="I899" s="217"/>
      <c r="J899" s="213"/>
      <c r="K899" s="213"/>
      <c r="L899" s="218"/>
      <c r="M899" s="219"/>
      <c r="N899" s="220"/>
      <c r="O899" s="220"/>
      <c r="P899" s="220"/>
      <c r="Q899" s="220"/>
      <c r="R899" s="220"/>
      <c r="S899" s="220"/>
      <c r="T899" s="221"/>
      <c r="AT899" s="222" t="s">
        <v>164</v>
      </c>
      <c r="AU899" s="222" t="s">
        <v>162</v>
      </c>
      <c r="AV899" s="14" t="s">
        <v>162</v>
      </c>
      <c r="AW899" s="14" t="s">
        <v>34</v>
      </c>
      <c r="AX899" s="14" t="s">
        <v>79</v>
      </c>
      <c r="AY899" s="222" t="s">
        <v>153</v>
      </c>
    </row>
    <row r="900" spans="1:65" s="14" customFormat="1">
      <c r="B900" s="212"/>
      <c r="C900" s="213"/>
      <c r="D900" s="203" t="s">
        <v>164</v>
      </c>
      <c r="E900" s="214" t="s">
        <v>1</v>
      </c>
      <c r="F900" s="215" t="s">
        <v>1103</v>
      </c>
      <c r="G900" s="213"/>
      <c r="H900" s="216">
        <v>4.04</v>
      </c>
      <c r="I900" s="217"/>
      <c r="J900" s="213"/>
      <c r="K900" s="213"/>
      <c r="L900" s="218"/>
      <c r="M900" s="219"/>
      <c r="N900" s="220"/>
      <c r="O900" s="220"/>
      <c r="P900" s="220"/>
      <c r="Q900" s="220"/>
      <c r="R900" s="220"/>
      <c r="S900" s="220"/>
      <c r="T900" s="221"/>
      <c r="AT900" s="222" t="s">
        <v>164</v>
      </c>
      <c r="AU900" s="222" t="s">
        <v>162</v>
      </c>
      <c r="AV900" s="14" t="s">
        <v>162</v>
      </c>
      <c r="AW900" s="14" t="s">
        <v>34</v>
      </c>
      <c r="AX900" s="14" t="s">
        <v>79</v>
      </c>
      <c r="AY900" s="222" t="s">
        <v>153</v>
      </c>
    </row>
    <row r="901" spans="1:65" s="14" customFormat="1">
      <c r="B901" s="212"/>
      <c r="C901" s="213"/>
      <c r="D901" s="203" t="s">
        <v>164</v>
      </c>
      <c r="E901" s="214" t="s">
        <v>1</v>
      </c>
      <c r="F901" s="215" t="s">
        <v>1104</v>
      </c>
      <c r="G901" s="213"/>
      <c r="H901" s="216">
        <v>6.2060000000000004</v>
      </c>
      <c r="I901" s="217"/>
      <c r="J901" s="213"/>
      <c r="K901" s="213"/>
      <c r="L901" s="218"/>
      <c r="M901" s="219"/>
      <c r="N901" s="220"/>
      <c r="O901" s="220"/>
      <c r="P901" s="220"/>
      <c r="Q901" s="220"/>
      <c r="R901" s="220"/>
      <c r="S901" s="220"/>
      <c r="T901" s="221"/>
      <c r="AT901" s="222" t="s">
        <v>164</v>
      </c>
      <c r="AU901" s="222" t="s">
        <v>162</v>
      </c>
      <c r="AV901" s="14" t="s">
        <v>162</v>
      </c>
      <c r="AW901" s="14" t="s">
        <v>34</v>
      </c>
      <c r="AX901" s="14" t="s">
        <v>79</v>
      </c>
      <c r="AY901" s="222" t="s">
        <v>153</v>
      </c>
    </row>
    <row r="902" spans="1:65" s="14" customFormat="1">
      <c r="B902" s="212"/>
      <c r="C902" s="213"/>
      <c r="D902" s="203" t="s">
        <v>164</v>
      </c>
      <c r="E902" s="214" t="s">
        <v>1</v>
      </c>
      <c r="F902" s="215" t="s">
        <v>596</v>
      </c>
      <c r="G902" s="213"/>
      <c r="H902" s="216">
        <v>-1.379</v>
      </c>
      <c r="I902" s="217"/>
      <c r="J902" s="213"/>
      <c r="K902" s="213"/>
      <c r="L902" s="218"/>
      <c r="M902" s="219"/>
      <c r="N902" s="220"/>
      <c r="O902" s="220"/>
      <c r="P902" s="220"/>
      <c r="Q902" s="220"/>
      <c r="R902" s="220"/>
      <c r="S902" s="220"/>
      <c r="T902" s="221"/>
      <c r="AT902" s="222" t="s">
        <v>164</v>
      </c>
      <c r="AU902" s="222" t="s">
        <v>162</v>
      </c>
      <c r="AV902" s="14" t="s">
        <v>162</v>
      </c>
      <c r="AW902" s="14" t="s">
        <v>34</v>
      </c>
      <c r="AX902" s="14" t="s">
        <v>79</v>
      </c>
      <c r="AY902" s="222" t="s">
        <v>153</v>
      </c>
    </row>
    <row r="903" spans="1:65" s="13" customFormat="1">
      <c r="B903" s="201"/>
      <c r="C903" s="202"/>
      <c r="D903" s="203" t="s">
        <v>164</v>
      </c>
      <c r="E903" s="204" t="s">
        <v>1</v>
      </c>
      <c r="F903" s="205" t="s">
        <v>1091</v>
      </c>
      <c r="G903" s="202"/>
      <c r="H903" s="204" t="s">
        <v>1</v>
      </c>
      <c r="I903" s="206"/>
      <c r="J903" s="202"/>
      <c r="K903" s="202"/>
      <c r="L903" s="207"/>
      <c r="M903" s="208"/>
      <c r="N903" s="209"/>
      <c r="O903" s="209"/>
      <c r="P903" s="209"/>
      <c r="Q903" s="209"/>
      <c r="R903" s="209"/>
      <c r="S903" s="209"/>
      <c r="T903" s="210"/>
      <c r="AT903" s="211" t="s">
        <v>164</v>
      </c>
      <c r="AU903" s="211" t="s">
        <v>162</v>
      </c>
      <c r="AV903" s="13" t="s">
        <v>87</v>
      </c>
      <c r="AW903" s="13" t="s">
        <v>34</v>
      </c>
      <c r="AX903" s="13" t="s">
        <v>79</v>
      </c>
      <c r="AY903" s="211" t="s">
        <v>153</v>
      </c>
    </row>
    <row r="904" spans="1:65" s="14" customFormat="1">
      <c r="B904" s="212"/>
      <c r="C904" s="213"/>
      <c r="D904" s="203" t="s">
        <v>164</v>
      </c>
      <c r="E904" s="214" t="s">
        <v>1</v>
      </c>
      <c r="F904" s="215" t="s">
        <v>1105</v>
      </c>
      <c r="G904" s="213"/>
      <c r="H904" s="216">
        <v>2.88</v>
      </c>
      <c r="I904" s="217"/>
      <c r="J904" s="213"/>
      <c r="K904" s="213"/>
      <c r="L904" s="218"/>
      <c r="M904" s="219"/>
      <c r="N904" s="220"/>
      <c r="O904" s="220"/>
      <c r="P904" s="220"/>
      <c r="Q904" s="220"/>
      <c r="R904" s="220"/>
      <c r="S904" s="220"/>
      <c r="T904" s="221"/>
      <c r="AT904" s="222" t="s">
        <v>164</v>
      </c>
      <c r="AU904" s="222" t="s">
        <v>162</v>
      </c>
      <c r="AV904" s="14" t="s">
        <v>162</v>
      </c>
      <c r="AW904" s="14" t="s">
        <v>34</v>
      </c>
      <c r="AX904" s="14" t="s">
        <v>79</v>
      </c>
      <c r="AY904" s="222" t="s">
        <v>153</v>
      </c>
    </row>
    <row r="905" spans="1:65" s="15" customFormat="1">
      <c r="B905" s="223"/>
      <c r="C905" s="224"/>
      <c r="D905" s="203" t="s">
        <v>164</v>
      </c>
      <c r="E905" s="225" t="s">
        <v>1</v>
      </c>
      <c r="F905" s="226" t="s">
        <v>167</v>
      </c>
      <c r="G905" s="224"/>
      <c r="H905" s="227">
        <v>60.791000000000004</v>
      </c>
      <c r="I905" s="228"/>
      <c r="J905" s="224"/>
      <c r="K905" s="224"/>
      <c r="L905" s="229"/>
      <c r="M905" s="230"/>
      <c r="N905" s="231"/>
      <c r="O905" s="231"/>
      <c r="P905" s="231"/>
      <c r="Q905" s="231"/>
      <c r="R905" s="231"/>
      <c r="S905" s="231"/>
      <c r="T905" s="232"/>
      <c r="AT905" s="233" t="s">
        <v>164</v>
      </c>
      <c r="AU905" s="233" t="s">
        <v>162</v>
      </c>
      <c r="AV905" s="15" t="s">
        <v>161</v>
      </c>
      <c r="AW905" s="15" t="s">
        <v>34</v>
      </c>
      <c r="AX905" s="15" t="s">
        <v>87</v>
      </c>
      <c r="AY905" s="233" t="s">
        <v>153</v>
      </c>
    </row>
    <row r="906" spans="1:65" s="2" customFormat="1" ht="21.75" customHeight="1">
      <c r="A906" s="34"/>
      <c r="B906" s="35"/>
      <c r="C906" s="187" t="s">
        <v>1106</v>
      </c>
      <c r="D906" s="187" t="s">
        <v>157</v>
      </c>
      <c r="E906" s="188" t="s">
        <v>1107</v>
      </c>
      <c r="F906" s="189" t="s">
        <v>1108</v>
      </c>
      <c r="G906" s="190" t="s">
        <v>160</v>
      </c>
      <c r="H906" s="191">
        <v>60.790999999999997</v>
      </c>
      <c r="I906" s="192"/>
      <c r="J906" s="193">
        <f>ROUND(I906*H906,2)</f>
        <v>0</v>
      </c>
      <c r="K906" s="194"/>
      <c r="L906" s="39"/>
      <c r="M906" s="195" t="s">
        <v>1</v>
      </c>
      <c r="N906" s="196" t="s">
        <v>45</v>
      </c>
      <c r="O906" s="71"/>
      <c r="P906" s="197">
        <f>O906*H906</f>
        <v>0</v>
      </c>
      <c r="Q906" s="197">
        <v>5.1999999999999998E-3</v>
      </c>
      <c r="R906" s="197">
        <f>Q906*H906</f>
        <v>0.31611319999999998</v>
      </c>
      <c r="S906" s="197">
        <v>0</v>
      </c>
      <c r="T906" s="198">
        <f>S906*H906</f>
        <v>0</v>
      </c>
      <c r="U906" s="34"/>
      <c r="V906" s="34"/>
      <c r="W906" s="34"/>
      <c r="X906" s="34"/>
      <c r="Y906" s="34"/>
      <c r="Z906" s="34"/>
      <c r="AA906" s="34"/>
      <c r="AB906" s="34"/>
      <c r="AC906" s="34"/>
      <c r="AD906" s="34"/>
      <c r="AE906" s="34"/>
      <c r="AR906" s="199" t="s">
        <v>254</v>
      </c>
      <c r="AT906" s="199" t="s">
        <v>157</v>
      </c>
      <c r="AU906" s="199" t="s">
        <v>162</v>
      </c>
      <c r="AY906" s="17" t="s">
        <v>153</v>
      </c>
      <c r="BE906" s="200">
        <f>IF(N906="základní",J906,0)</f>
        <v>0</v>
      </c>
      <c r="BF906" s="200">
        <f>IF(N906="snížená",J906,0)</f>
        <v>0</v>
      </c>
      <c r="BG906" s="200">
        <f>IF(N906="zákl. přenesená",J906,0)</f>
        <v>0</v>
      </c>
      <c r="BH906" s="200">
        <f>IF(N906="sníž. přenesená",J906,0)</f>
        <v>0</v>
      </c>
      <c r="BI906" s="200">
        <f>IF(N906="nulová",J906,0)</f>
        <v>0</v>
      </c>
      <c r="BJ906" s="17" t="s">
        <v>162</v>
      </c>
      <c r="BK906" s="200">
        <f>ROUND(I906*H906,2)</f>
        <v>0</v>
      </c>
      <c r="BL906" s="17" t="s">
        <v>254</v>
      </c>
      <c r="BM906" s="199" t="s">
        <v>1109</v>
      </c>
    </row>
    <row r="907" spans="1:65" s="13" customFormat="1">
      <c r="B907" s="201"/>
      <c r="C907" s="202"/>
      <c r="D907" s="203" t="s">
        <v>164</v>
      </c>
      <c r="E907" s="204" t="s">
        <v>1</v>
      </c>
      <c r="F907" s="205" t="s">
        <v>408</v>
      </c>
      <c r="G907" s="202"/>
      <c r="H907" s="204" t="s">
        <v>1</v>
      </c>
      <c r="I907" s="206"/>
      <c r="J907" s="202"/>
      <c r="K907" s="202"/>
      <c r="L907" s="207"/>
      <c r="M907" s="208"/>
      <c r="N907" s="209"/>
      <c r="O907" s="209"/>
      <c r="P907" s="209"/>
      <c r="Q907" s="209"/>
      <c r="R907" s="209"/>
      <c r="S907" s="209"/>
      <c r="T907" s="210"/>
      <c r="AT907" s="211" t="s">
        <v>164</v>
      </c>
      <c r="AU907" s="211" t="s">
        <v>162</v>
      </c>
      <c r="AV907" s="13" t="s">
        <v>87</v>
      </c>
      <c r="AW907" s="13" t="s">
        <v>34</v>
      </c>
      <c r="AX907" s="13" t="s">
        <v>79</v>
      </c>
      <c r="AY907" s="211" t="s">
        <v>153</v>
      </c>
    </row>
    <row r="908" spans="1:65" s="13" customFormat="1">
      <c r="B908" s="201"/>
      <c r="C908" s="202"/>
      <c r="D908" s="203" t="s">
        <v>164</v>
      </c>
      <c r="E908" s="204" t="s">
        <v>1</v>
      </c>
      <c r="F908" s="205" t="s">
        <v>1087</v>
      </c>
      <c r="G908" s="202"/>
      <c r="H908" s="204" t="s">
        <v>1</v>
      </c>
      <c r="I908" s="206"/>
      <c r="J908" s="202"/>
      <c r="K908" s="202"/>
      <c r="L908" s="207"/>
      <c r="M908" s="208"/>
      <c r="N908" s="209"/>
      <c r="O908" s="209"/>
      <c r="P908" s="209"/>
      <c r="Q908" s="209"/>
      <c r="R908" s="209"/>
      <c r="S908" s="209"/>
      <c r="T908" s="210"/>
      <c r="AT908" s="211" t="s">
        <v>164</v>
      </c>
      <c r="AU908" s="211" t="s">
        <v>162</v>
      </c>
      <c r="AV908" s="13" t="s">
        <v>87</v>
      </c>
      <c r="AW908" s="13" t="s">
        <v>34</v>
      </c>
      <c r="AX908" s="13" t="s">
        <v>79</v>
      </c>
      <c r="AY908" s="211" t="s">
        <v>153</v>
      </c>
    </row>
    <row r="909" spans="1:65" s="14" customFormat="1">
      <c r="B909" s="212"/>
      <c r="C909" s="213"/>
      <c r="D909" s="203" t="s">
        <v>164</v>
      </c>
      <c r="E909" s="214" t="s">
        <v>1</v>
      </c>
      <c r="F909" s="215" t="s">
        <v>1088</v>
      </c>
      <c r="G909" s="213"/>
      <c r="H909" s="216">
        <v>2.1419999999999999</v>
      </c>
      <c r="I909" s="217"/>
      <c r="J909" s="213"/>
      <c r="K909" s="213"/>
      <c r="L909" s="218"/>
      <c r="M909" s="219"/>
      <c r="N909" s="220"/>
      <c r="O909" s="220"/>
      <c r="P909" s="220"/>
      <c r="Q909" s="220"/>
      <c r="R909" s="220"/>
      <c r="S909" s="220"/>
      <c r="T909" s="221"/>
      <c r="AT909" s="222" t="s">
        <v>164</v>
      </c>
      <c r="AU909" s="222" t="s">
        <v>162</v>
      </c>
      <c r="AV909" s="14" t="s">
        <v>162</v>
      </c>
      <c r="AW909" s="14" t="s">
        <v>34</v>
      </c>
      <c r="AX909" s="14" t="s">
        <v>79</v>
      </c>
      <c r="AY909" s="222" t="s">
        <v>153</v>
      </c>
    </row>
    <row r="910" spans="1:65" s="14" customFormat="1">
      <c r="B910" s="212"/>
      <c r="C910" s="213"/>
      <c r="D910" s="203" t="s">
        <v>164</v>
      </c>
      <c r="E910" s="214" t="s">
        <v>1</v>
      </c>
      <c r="F910" s="215" t="s">
        <v>1089</v>
      </c>
      <c r="G910" s="213"/>
      <c r="H910" s="216">
        <v>4.76</v>
      </c>
      <c r="I910" s="217"/>
      <c r="J910" s="213"/>
      <c r="K910" s="213"/>
      <c r="L910" s="218"/>
      <c r="M910" s="219"/>
      <c r="N910" s="220"/>
      <c r="O910" s="220"/>
      <c r="P910" s="220"/>
      <c r="Q910" s="220"/>
      <c r="R910" s="220"/>
      <c r="S910" s="220"/>
      <c r="T910" s="221"/>
      <c r="AT910" s="222" t="s">
        <v>164</v>
      </c>
      <c r="AU910" s="222" t="s">
        <v>162</v>
      </c>
      <c r="AV910" s="14" t="s">
        <v>162</v>
      </c>
      <c r="AW910" s="14" t="s">
        <v>34</v>
      </c>
      <c r="AX910" s="14" t="s">
        <v>79</v>
      </c>
      <c r="AY910" s="222" t="s">
        <v>153</v>
      </c>
    </row>
    <row r="911" spans="1:65" s="14" customFormat="1">
      <c r="B911" s="212"/>
      <c r="C911" s="213"/>
      <c r="D911" s="203" t="s">
        <v>164</v>
      </c>
      <c r="E911" s="214" t="s">
        <v>1</v>
      </c>
      <c r="F911" s="215" t="s">
        <v>1090</v>
      </c>
      <c r="G911" s="213"/>
      <c r="H911" s="216">
        <v>9.3379999999999992</v>
      </c>
      <c r="I911" s="217"/>
      <c r="J911" s="213"/>
      <c r="K911" s="213"/>
      <c r="L911" s="218"/>
      <c r="M911" s="219"/>
      <c r="N911" s="220"/>
      <c r="O911" s="220"/>
      <c r="P911" s="220"/>
      <c r="Q911" s="220"/>
      <c r="R911" s="220"/>
      <c r="S911" s="220"/>
      <c r="T911" s="221"/>
      <c r="AT911" s="222" t="s">
        <v>164</v>
      </c>
      <c r="AU911" s="222" t="s">
        <v>162</v>
      </c>
      <c r="AV911" s="14" t="s">
        <v>162</v>
      </c>
      <c r="AW911" s="14" t="s">
        <v>34</v>
      </c>
      <c r="AX911" s="14" t="s">
        <v>79</v>
      </c>
      <c r="AY911" s="222" t="s">
        <v>153</v>
      </c>
    </row>
    <row r="912" spans="1:65" s="14" customFormat="1">
      <c r="B912" s="212"/>
      <c r="C912" s="213"/>
      <c r="D912" s="203" t="s">
        <v>164</v>
      </c>
      <c r="E912" s="214" t="s">
        <v>1</v>
      </c>
      <c r="F912" s="215" t="s">
        <v>596</v>
      </c>
      <c r="G912" s="213"/>
      <c r="H912" s="216">
        <v>-1.379</v>
      </c>
      <c r="I912" s="217"/>
      <c r="J912" s="213"/>
      <c r="K912" s="213"/>
      <c r="L912" s="218"/>
      <c r="M912" s="219"/>
      <c r="N912" s="220"/>
      <c r="O912" s="220"/>
      <c r="P912" s="220"/>
      <c r="Q912" s="220"/>
      <c r="R912" s="220"/>
      <c r="S912" s="220"/>
      <c r="T912" s="221"/>
      <c r="AT912" s="222" t="s">
        <v>164</v>
      </c>
      <c r="AU912" s="222" t="s">
        <v>162</v>
      </c>
      <c r="AV912" s="14" t="s">
        <v>162</v>
      </c>
      <c r="AW912" s="14" t="s">
        <v>34</v>
      </c>
      <c r="AX912" s="14" t="s">
        <v>79</v>
      </c>
      <c r="AY912" s="222" t="s">
        <v>153</v>
      </c>
    </row>
    <row r="913" spans="2:51" s="13" customFormat="1">
      <c r="B913" s="201"/>
      <c r="C913" s="202"/>
      <c r="D913" s="203" t="s">
        <v>164</v>
      </c>
      <c r="E913" s="204" t="s">
        <v>1</v>
      </c>
      <c r="F913" s="205" t="s">
        <v>1091</v>
      </c>
      <c r="G913" s="202"/>
      <c r="H913" s="204" t="s">
        <v>1</v>
      </c>
      <c r="I913" s="206"/>
      <c r="J913" s="202"/>
      <c r="K913" s="202"/>
      <c r="L913" s="207"/>
      <c r="M913" s="208"/>
      <c r="N913" s="209"/>
      <c r="O913" s="209"/>
      <c r="P913" s="209"/>
      <c r="Q913" s="209"/>
      <c r="R913" s="209"/>
      <c r="S913" s="209"/>
      <c r="T913" s="210"/>
      <c r="AT913" s="211" t="s">
        <v>164</v>
      </c>
      <c r="AU913" s="211" t="s">
        <v>162</v>
      </c>
      <c r="AV913" s="13" t="s">
        <v>87</v>
      </c>
      <c r="AW913" s="13" t="s">
        <v>34</v>
      </c>
      <c r="AX913" s="13" t="s">
        <v>79</v>
      </c>
      <c r="AY913" s="211" t="s">
        <v>153</v>
      </c>
    </row>
    <row r="914" spans="2:51" s="14" customFormat="1">
      <c r="B914" s="212"/>
      <c r="C914" s="213"/>
      <c r="D914" s="203" t="s">
        <v>164</v>
      </c>
      <c r="E914" s="214" t="s">
        <v>1</v>
      </c>
      <c r="F914" s="215" t="s">
        <v>1092</v>
      </c>
      <c r="G914" s="213"/>
      <c r="H914" s="216">
        <v>2.0760000000000001</v>
      </c>
      <c r="I914" s="217"/>
      <c r="J914" s="213"/>
      <c r="K914" s="213"/>
      <c r="L914" s="218"/>
      <c r="M914" s="219"/>
      <c r="N914" s="220"/>
      <c r="O914" s="220"/>
      <c r="P914" s="220"/>
      <c r="Q914" s="220"/>
      <c r="R914" s="220"/>
      <c r="S914" s="220"/>
      <c r="T914" s="221"/>
      <c r="AT914" s="222" t="s">
        <v>164</v>
      </c>
      <c r="AU914" s="222" t="s">
        <v>162</v>
      </c>
      <c r="AV914" s="14" t="s">
        <v>162</v>
      </c>
      <c r="AW914" s="14" t="s">
        <v>34</v>
      </c>
      <c r="AX914" s="14" t="s">
        <v>79</v>
      </c>
      <c r="AY914" s="222" t="s">
        <v>153</v>
      </c>
    </row>
    <row r="915" spans="2:51" s="13" customFormat="1">
      <c r="B915" s="201"/>
      <c r="C915" s="202"/>
      <c r="D915" s="203" t="s">
        <v>164</v>
      </c>
      <c r="E915" s="204" t="s">
        <v>1</v>
      </c>
      <c r="F915" s="205" t="s">
        <v>410</v>
      </c>
      <c r="G915" s="202"/>
      <c r="H915" s="204" t="s">
        <v>1</v>
      </c>
      <c r="I915" s="206"/>
      <c r="J915" s="202"/>
      <c r="K915" s="202"/>
      <c r="L915" s="207"/>
      <c r="M915" s="208"/>
      <c r="N915" s="209"/>
      <c r="O915" s="209"/>
      <c r="P915" s="209"/>
      <c r="Q915" s="209"/>
      <c r="R915" s="209"/>
      <c r="S915" s="209"/>
      <c r="T915" s="210"/>
      <c r="AT915" s="211" t="s">
        <v>164</v>
      </c>
      <c r="AU915" s="211" t="s">
        <v>162</v>
      </c>
      <c r="AV915" s="13" t="s">
        <v>87</v>
      </c>
      <c r="AW915" s="13" t="s">
        <v>34</v>
      </c>
      <c r="AX915" s="13" t="s">
        <v>79</v>
      </c>
      <c r="AY915" s="211" t="s">
        <v>153</v>
      </c>
    </row>
    <row r="916" spans="2:51" s="13" customFormat="1">
      <c r="B916" s="201"/>
      <c r="C916" s="202"/>
      <c r="D916" s="203" t="s">
        <v>164</v>
      </c>
      <c r="E916" s="204" t="s">
        <v>1</v>
      </c>
      <c r="F916" s="205" t="s">
        <v>1093</v>
      </c>
      <c r="G916" s="202"/>
      <c r="H916" s="204" t="s">
        <v>1</v>
      </c>
      <c r="I916" s="206"/>
      <c r="J916" s="202"/>
      <c r="K916" s="202"/>
      <c r="L916" s="207"/>
      <c r="M916" s="208"/>
      <c r="N916" s="209"/>
      <c r="O916" s="209"/>
      <c r="P916" s="209"/>
      <c r="Q916" s="209"/>
      <c r="R916" s="209"/>
      <c r="S916" s="209"/>
      <c r="T916" s="210"/>
      <c r="AT916" s="211" t="s">
        <v>164</v>
      </c>
      <c r="AU916" s="211" t="s">
        <v>162</v>
      </c>
      <c r="AV916" s="13" t="s">
        <v>87</v>
      </c>
      <c r="AW916" s="13" t="s">
        <v>34</v>
      </c>
      <c r="AX916" s="13" t="s">
        <v>79</v>
      </c>
      <c r="AY916" s="211" t="s">
        <v>153</v>
      </c>
    </row>
    <row r="917" spans="2:51" s="14" customFormat="1">
      <c r="B917" s="212"/>
      <c r="C917" s="213"/>
      <c r="D917" s="203" t="s">
        <v>164</v>
      </c>
      <c r="E917" s="214" t="s">
        <v>1</v>
      </c>
      <c r="F917" s="215" t="s">
        <v>1094</v>
      </c>
      <c r="G917" s="213"/>
      <c r="H917" s="216">
        <v>2.16</v>
      </c>
      <c r="I917" s="217"/>
      <c r="J917" s="213"/>
      <c r="K917" s="213"/>
      <c r="L917" s="218"/>
      <c r="M917" s="219"/>
      <c r="N917" s="220"/>
      <c r="O917" s="220"/>
      <c r="P917" s="220"/>
      <c r="Q917" s="220"/>
      <c r="R917" s="220"/>
      <c r="S917" s="220"/>
      <c r="T917" s="221"/>
      <c r="AT917" s="222" t="s">
        <v>164</v>
      </c>
      <c r="AU917" s="222" t="s">
        <v>162</v>
      </c>
      <c r="AV917" s="14" t="s">
        <v>162</v>
      </c>
      <c r="AW917" s="14" t="s">
        <v>34</v>
      </c>
      <c r="AX917" s="14" t="s">
        <v>79</v>
      </c>
      <c r="AY917" s="222" t="s">
        <v>153</v>
      </c>
    </row>
    <row r="918" spans="2:51" s="14" customFormat="1">
      <c r="B918" s="212"/>
      <c r="C918" s="213"/>
      <c r="D918" s="203" t="s">
        <v>164</v>
      </c>
      <c r="E918" s="214" t="s">
        <v>1</v>
      </c>
      <c r="F918" s="215" t="s">
        <v>1095</v>
      </c>
      <c r="G918" s="213"/>
      <c r="H918" s="216">
        <v>4.8</v>
      </c>
      <c r="I918" s="217"/>
      <c r="J918" s="213"/>
      <c r="K918" s="213"/>
      <c r="L918" s="218"/>
      <c r="M918" s="219"/>
      <c r="N918" s="220"/>
      <c r="O918" s="220"/>
      <c r="P918" s="220"/>
      <c r="Q918" s="220"/>
      <c r="R918" s="220"/>
      <c r="S918" s="220"/>
      <c r="T918" s="221"/>
      <c r="AT918" s="222" t="s">
        <v>164</v>
      </c>
      <c r="AU918" s="222" t="s">
        <v>162</v>
      </c>
      <c r="AV918" s="14" t="s">
        <v>162</v>
      </c>
      <c r="AW918" s="14" t="s">
        <v>34</v>
      </c>
      <c r="AX918" s="14" t="s">
        <v>79</v>
      </c>
      <c r="AY918" s="222" t="s">
        <v>153</v>
      </c>
    </row>
    <row r="919" spans="2:51" s="14" customFormat="1">
      <c r="B919" s="212"/>
      <c r="C919" s="213"/>
      <c r="D919" s="203" t="s">
        <v>164</v>
      </c>
      <c r="E919" s="214" t="s">
        <v>1</v>
      </c>
      <c r="F919" s="215" t="s">
        <v>1096</v>
      </c>
      <c r="G919" s="213"/>
      <c r="H919" s="216">
        <v>7.4820000000000002</v>
      </c>
      <c r="I919" s="217"/>
      <c r="J919" s="213"/>
      <c r="K919" s="213"/>
      <c r="L919" s="218"/>
      <c r="M919" s="219"/>
      <c r="N919" s="220"/>
      <c r="O919" s="220"/>
      <c r="P919" s="220"/>
      <c r="Q919" s="220"/>
      <c r="R919" s="220"/>
      <c r="S919" s="220"/>
      <c r="T919" s="221"/>
      <c r="AT919" s="222" t="s">
        <v>164</v>
      </c>
      <c r="AU919" s="222" t="s">
        <v>162</v>
      </c>
      <c r="AV919" s="14" t="s">
        <v>162</v>
      </c>
      <c r="AW919" s="14" t="s">
        <v>34</v>
      </c>
      <c r="AX919" s="14" t="s">
        <v>79</v>
      </c>
      <c r="AY919" s="222" t="s">
        <v>153</v>
      </c>
    </row>
    <row r="920" spans="2:51" s="14" customFormat="1">
      <c r="B920" s="212"/>
      <c r="C920" s="213"/>
      <c r="D920" s="203" t="s">
        <v>164</v>
      </c>
      <c r="E920" s="214" t="s">
        <v>1</v>
      </c>
      <c r="F920" s="215" t="s">
        <v>596</v>
      </c>
      <c r="G920" s="213"/>
      <c r="H920" s="216">
        <v>-1.379</v>
      </c>
      <c r="I920" s="217"/>
      <c r="J920" s="213"/>
      <c r="K920" s="213"/>
      <c r="L920" s="218"/>
      <c r="M920" s="219"/>
      <c r="N920" s="220"/>
      <c r="O920" s="220"/>
      <c r="P920" s="220"/>
      <c r="Q920" s="220"/>
      <c r="R920" s="220"/>
      <c r="S920" s="220"/>
      <c r="T920" s="221"/>
      <c r="AT920" s="222" t="s">
        <v>164</v>
      </c>
      <c r="AU920" s="222" t="s">
        <v>162</v>
      </c>
      <c r="AV920" s="14" t="s">
        <v>162</v>
      </c>
      <c r="AW920" s="14" t="s">
        <v>34</v>
      </c>
      <c r="AX920" s="14" t="s">
        <v>79</v>
      </c>
      <c r="AY920" s="222" t="s">
        <v>153</v>
      </c>
    </row>
    <row r="921" spans="2:51" s="13" customFormat="1">
      <c r="B921" s="201"/>
      <c r="C921" s="202"/>
      <c r="D921" s="203" t="s">
        <v>164</v>
      </c>
      <c r="E921" s="204" t="s">
        <v>1</v>
      </c>
      <c r="F921" s="205" t="s">
        <v>1091</v>
      </c>
      <c r="G921" s="202"/>
      <c r="H921" s="204" t="s">
        <v>1</v>
      </c>
      <c r="I921" s="206"/>
      <c r="J921" s="202"/>
      <c r="K921" s="202"/>
      <c r="L921" s="207"/>
      <c r="M921" s="208"/>
      <c r="N921" s="209"/>
      <c r="O921" s="209"/>
      <c r="P921" s="209"/>
      <c r="Q921" s="209"/>
      <c r="R921" s="209"/>
      <c r="S921" s="209"/>
      <c r="T921" s="210"/>
      <c r="AT921" s="211" t="s">
        <v>164</v>
      </c>
      <c r="AU921" s="211" t="s">
        <v>162</v>
      </c>
      <c r="AV921" s="13" t="s">
        <v>87</v>
      </c>
      <c r="AW921" s="13" t="s">
        <v>34</v>
      </c>
      <c r="AX921" s="13" t="s">
        <v>79</v>
      </c>
      <c r="AY921" s="211" t="s">
        <v>153</v>
      </c>
    </row>
    <row r="922" spans="2:51" s="14" customFormat="1">
      <c r="B922" s="212"/>
      <c r="C922" s="213"/>
      <c r="D922" s="203" t="s">
        <v>164</v>
      </c>
      <c r="E922" s="214" t="s">
        <v>1</v>
      </c>
      <c r="F922" s="215" t="s">
        <v>1097</v>
      </c>
      <c r="G922" s="213"/>
      <c r="H922" s="216">
        <v>2.1179999999999999</v>
      </c>
      <c r="I922" s="217"/>
      <c r="J922" s="213"/>
      <c r="K922" s="213"/>
      <c r="L922" s="218"/>
      <c r="M922" s="219"/>
      <c r="N922" s="220"/>
      <c r="O922" s="220"/>
      <c r="P922" s="220"/>
      <c r="Q922" s="220"/>
      <c r="R922" s="220"/>
      <c r="S922" s="220"/>
      <c r="T922" s="221"/>
      <c r="AT922" s="222" t="s">
        <v>164</v>
      </c>
      <c r="AU922" s="222" t="s">
        <v>162</v>
      </c>
      <c r="AV922" s="14" t="s">
        <v>162</v>
      </c>
      <c r="AW922" s="14" t="s">
        <v>34</v>
      </c>
      <c r="AX922" s="14" t="s">
        <v>79</v>
      </c>
      <c r="AY922" s="222" t="s">
        <v>153</v>
      </c>
    </row>
    <row r="923" spans="2:51" s="13" customFormat="1">
      <c r="B923" s="201"/>
      <c r="C923" s="202"/>
      <c r="D923" s="203" t="s">
        <v>164</v>
      </c>
      <c r="E923" s="204" t="s">
        <v>1</v>
      </c>
      <c r="F923" s="205" t="s">
        <v>412</v>
      </c>
      <c r="G923" s="202"/>
      <c r="H923" s="204" t="s">
        <v>1</v>
      </c>
      <c r="I923" s="206"/>
      <c r="J923" s="202"/>
      <c r="K923" s="202"/>
      <c r="L923" s="207"/>
      <c r="M923" s="208"/>
      <c r="N923" s="209"/>
      <c r="O923" s="209"/>
      <c r="P923" s="209"/>
      <c r="Q923" s="209"/>
      <c r="R923" s="209"/>
      <c r="S923" s="209"/>
      <c r="T923" s="210"/>
      <c r="AT923" s="211" t="s">
        <v>164</v>
      </c>
      <c r="AU923" s="211" t="s">
        <v>162</v>
      </c>
      <c r="AV923" s="13" t="s">
        <v>87</v>
      </c>
      <c r="AW923" s="13" t="s">
        <v>34</v>
      </c>
      <c r="AX923" s="13" t="s">
        <v>79</v>
      </c>
      <c r="AY923" s="211" t="s">
        <v>153</v>
      </c>
    </row>
    <row r="924" spans="2:51" s="13" customFormat="1">
      <c r="B924" s="201"/>
      <c r="C924" s="202"/>
      <c r="D924" s="203" t="s">
        <v>164</v>
      </c>
      <c r="E924" s="204" t="s">
        <v>1</v>
      </c>
      <c r="F924" s="205" t="s">
        <v>1093</v>
      </c>
      <c r="G924" s="202"/>
      <c r="H924" s="204" t="s">
        <v>1</v>
      </c>
      <c r="I924" s="206"/>
      <c r="J924" s="202"/>
      <c r="K924" s="202"/>
      <c r="L924" s="207"/>
      <c r="M924" s="208"/>
      <c r="N924" s="209"/>
      <c r="O924" s="209"/>
      <c r="P924" s="209"/>
      <c r="Q924" s="209"/>
      <c r="R924" s="209"/>
      <c r="S924" s="209"/>
      <c r="T924" s="210"/>
      <c r="AT924" s="211" t="s">
        <v>164</v>
      </c>
      <c r="AU924" s="211" t="s">
        <v>162</v>
      </c>
      <c r="AV924" s="13" t="s">
        <v>87</v>
      </c>
      <c r="AW924" s="13" t="s">
        <v>34</v>
      </c>
      <c r="AX924" s="13" t="s">
        <v>79</v>
      </c>
      <c r="AY924" s="211" t="s">
        <v>153</v>
      </c>
    </row>
    <row r="925" spans="2:51" s="14" customFormat="1">
      <c r="B925" s="212"/>
      <c r="C925" s="213"/>
      <c r="D925" s="203" t="s">
        <v>164</v>
      </c>
      <c r="E925" s="214" t="s">
        <v>1</v>
      </c>
      <c r="F925" s="215" t="s">
        <v>1098</v>
      </c>
      <c r="G925" s="213"/>
      <c r="H925" s="216">
        <v>2.0070000000000001</v>
      </c>
      <c r="I925" s="217"/>
      <c r="J925" s="213"/>
      <c r="K925" s="213"/>
      <c r="L925" s="218"/>
      <c r="M925" s="219"/>
      <c r="N925" s="220"/>
      <c r="O925" s="220"/>
      <c r="P925" s="220"/>
      <c r="Q925" s="220"/>
      <c r="R925" s="220"/>
      <c r="S925" s="220"/>
      <c r="T925" s="221"/>
      <c r="AT925" s="222" t="s">
        <v>164</v>
      </c>
      <c r="AU925" s="222" t="s">
        <v>162</v>
      </c>
      <c r="AV925" s="14" t="s">
        <v>162</v>
      </c>
      <c r="AW925" s="14" t="s">
        <v>34</v>
      </c>
      <c r="AX925" s="14" t="s">
        <v>79</v>
      </c>
      <c r="AY925" s="222" t="s">
        <v>153</v>
      </c>
    </row>
    <row r="926" spans="2:51" s="14" customFormat="1">
      <c r="B926" s="212"/>
      <c r="C926" s="213"/>
      <c r="D926" s="203" t="s">
        <v>164</v>
      </c>
      <c r="E926" s="214" t="s">
        <v>1</v>
      </c>
      <c r="F926" s="215" t="s">
        <v>1099</v>
      </c>
      <c r="G926" s="213"/>
      <c r="H926" s="216">
        <v>4.46</v>
      </c>
      <c r="I926" s="217"/>
      <c r="J926" s="213"/>
      <c r="K926" s="213"/>
      <c r="L926" s="218"/>
      <c r="M926" s="219"/>
      <c r="N926" s="220"/>
      <c r="O926" s="220"/>
      <c r="P926" s="220"/>
      <c r="Q926" s="220"/>
      <c r="R926" s="220"/>
      <c r="S926" s="220"/>
      <c r="T926" s="221"/>
      <c r="AT926" s="222" t="s">
        <v>164</v>
      </c>
      <c r="AU926" s="222" t="s">
        <v>162</v>
      </c>
      <c r="AV926" s="14" t="s">
        <v>162</v>
      </c>
      <c r="AW926" s="14" t="s">
        <v>34</v>
      </c>
      <c r="AX926" s="14" t="s">
        <v>79</v>
      </c>
      <c r="AY926" s="222" t="s">
        <v>153</v>
      </c>
    </row>
    <row r="927" spans="2:51" s="14" customFormat="1">
      <c r="B927" s="212"/>
      <c r="C927" s="213"/>
      <c r="D927" s="203" t="s">
        <v>164</v>
      </c>
      <c r="E927" s="214" t="s">
        <v>1</v>
      </c>
      <c r="F927" s="215" t="s">
        <v>1100</v>
      </c>
      <c r="G927" s="213"/>
      <c r="H927" s="216">
        <v>6.96</v>
      </c>
      <c r="I927" s="217"/>
      <c r="J927" s="213"/>
      <c r="K927" s="213"/>
      <c r="L927" s="218"/>
      <c r="M927" s="219"/>
      <c r="N927" s="220"/>
      <c r="O927" s="220"/>
      <c r="P927" s="220"/>
      <c r="Q927" s="220"/>
      <c r="R927" s="220"/>
      <c r="S927" s="220"/>
      <c r="T927" s="221"/>
      <c r="AT927" s="222" t="s">
        <v>164</v>
      </c>
      <c r="AU927" s="222" t="s">
        <v>162</v>
      </c>
      <c r="AV927" s="14" t="s">
        <v>162</v>
      </c>
      <c r="AW927" s="14" t="s">
        <v>34</v>
      </c>
      <c r="AX927" s="14" t="s">
        <v>79</v>
      </c>
      <c r="AY927" s="222" t="s">
        <v>153</v>
      </c>
    </row>
    <row r="928" spans="2:51" s="14" customFormat="1">
      <c r="B928" s="212"/>
      <c r="C928" s="213"/>
      <c r="D928" s="203" t="s">
        <v>164</v>
      </c>
      <c r="E928" s="214" t="s">
        <v>1</v>
      </c>
      <c r="F928" s="215" t="s">
        <v>596</v>
      </c>
      <c r="G928" s="213"/>
      <c r="H928" s="216">
        <v>-1.379</v>
      </c>
      <c r="I928" s="217"/>
      <c r="J928" s="213"/>
      <c r="K928" s="213"/>
      <c r="L928" s="218"/>
      <c r="M928" s="219"/>
      <c r="N928" s="220"/>
      <c r="O928" s="220"/>
      <c r="P928" s="220"/>
      <c r="Q928" s="220"/>
      <c r="R928" s="220"/>
      <c r="S928" s="220"/>
      <c r="T928" s="221"/>
      <c r="AT928" s="222" t="s">
        <v>164</v>
      </c>
      <c r="AU928" s="222" t="s">
        <v>162</v>
      </c>
      <c r="AV928" s="14" t="s">
        <v>162</v>
      </c>
      <c r="AW928" s="14" t="s">
        <v>34</v>
      </c>
      <c r="AX928" s="14" t="s">
        <v>79</v>
      </c>
      <c r="AY928" s="222" t="s">
        <v>153</v>
      </c>
    </row>
    <row r="929" spans="1:65" s="13" customFormat="1">
      <c r="B929" s="201"/>
      <c r="C929" s="202"/>
      <c r="D929" s="203" t="s">
        <v>164</v>
      </c>
      <c r="E929" s="204" t="s">
        <v>1</v>
      </c>
      <c r="F929" s="205" t="s">
        <v>1091</v>
      </c>
      <c r="G929" s="202"/>
      <c r="H929" s="204" t="s">
        <v>1</v>
      </c>
      <c r="I929" s="206"/>
      <c r="J929" s="202"/>
      <c r="K929" s="202"/>
      <c r="L929" s="207"/>
      <c r="M929" s="208"/>
      <c r="N929" s="209"/>
      <c r="O929" s="209"/>
      <c r="P929" s="209"/>
      <c r="Q929" s="209"/>
      <c r="R929" s="209"/>
      <c r="S929" s="209"/>
      <c r="T929" s="210"/>
      <c r="AT929" s="211" t="s">
        <v>164</v>
      </c>
      <c r="AU929" s="211" t="s">
        <v>162</v>
      </c>
      <c r="AV929" s="13" t="s">
        <v>87</v>
      </c>
      <c r="AW929" s="13" t="s">
        <v>34</v>
      </c>
      <c r="AX929" s="13" t="s">
        <v>79</v>
      </c>
      <c r="AY929" s="211" t="s">
        <v>153</v>
      </c>
    </row>
    <row r="930" spans="1:65" s="14" customFormat="1">
      <c r="B930" s="212"/>
      <c r="C930" s="213"/>
      <c r="D930" s="203" t="s">
        <v>164</v>
      </c>
      <c r="E930" s="214" t="s">
        <v>1</v>
      </c>
      <c r="F930" s="215" t="s">
        <v>1101</v>
      </c>
      <c r="G930" s="213"/>
      <c r="H930" s="216">
        <v>3.06</v>
      </c>
      <c r="I930" s="217"/>
      <c r="J930" s="213"/>
      <c r="K930" s="213"/>
      <c r="L930" s="218"/>
      <c r="M930" s="219"/>
      <c r="N930" s="220"/>
      <c r="O930" s="220"/>
      <c r="P930" s="220"/>
      <c r="Q930" s="220"/>
      <c r="R930" s="220"/>
      <c r="S930" s="220"/>
      <c r="T930" s="221"/>
      <c r="AT930" s="222" t="s">
        <v>164</v>
      </c>
      <c r="AU930" s="222" t="s">
        <v>162</v>
      </c>
      <c r="AV930" s="14" t="s">
        <v>162</v>
      </c>
      <c r="AW930" s="14" t="s">
        <v>34</v>
      </c>
      <c r="AX930" s="14" t="s">
        <v>79</v>
      </c>
      <c r="AY930" s="222" t="s">
        <v>153</v>
      </c>
    </row>
    <row r="931" spans="1:65" s="13" customFormat="1">
      <c r="B931" s="201"/>
      <c r="C931" s="202"/>
      <c r="D931" s="203" t="s">
        <v>164</v>
      </c>
      <c r="E931" s="204" t="s">
        <v>1</v>
      </c>
      <c r="F931" s="205" t="s">
        <v>414</v>
      </c>
      <c r="G931" s="202"/>
      <c r="H931" s="204" t="s">
        <v>1</v>
      </c>
      <c r="I931" s="206"/>
      <c r="J931" s="202"/>
      <c r="K931" s="202"/>
      <c r="L931" s="207"/>
      <c r="M931" s="208"/>
      <c r="N931" s="209"/>
      <c r="O931" s="209"/>
      <c r="P931" s="209"/>
      <c r="Q931" s="209"/>
      <c r="R931" s="209"/>
      <c r="S931" s="209"/>
      <c r="T931" s="210"/>
      <c r="AT931" s="211" t="s">
        <v>164</v>
      </c>
      <c r="AU931" s="211" t="s">
        <v>162</v>
      </c>
      <c r="AV931" s="13" t="s">
        <v>87</v>
      </c>
      <c r="AW931" s="13" t="s">
        <v>34</v>
      </c>
      <c r="AX931" s="13" t="s">
        <v>79</v>
      </c>
      <c r="AY931" s="211" t="s">
        <v>153</v>
      </c>
    </row>
    <row r="932" spans="1:65" s="13" customFormat="1">
      <c r="B932" s="201"/>
      <c r="C932" s="202"/>
      <c r="D932" s="203" t="s">
        <v>164</v>
      </c>
      <c r="E932" s="204" t="s">
        <v>1</v>
      </c>
      <c r="F932" s="205" t="s">
        <v>1093</v>
      </c>
      <c r="G932" s="202"/>
      <c r="H932" s="204" t="s">
        <v>1</v>
      </c>
      <c r="I932" s="206"/>
      <c r="J932" s="202"/>
      <c r="K932" s="202"/>
      <c r="L932" s="207"/>
      <c r="M932" s="208"/>
      <c r="N932" s="209"/>
      <c r="O932" s="209"/>
      <c r="P932" s="209"/>
      <c r="Q932" s="209"/>
      <c r="R932" s="209"/>
      <c r="S932" s="209"/>
      <c r="T932" s="210"/>
      <c r="AT932" s="211" t="s">
        <v>164</v>
      </c>
      <c r="AU932" s="211" t="s">
        <v>162</v>
      </c>
      <c r="AV932" s="13" t="s">
        <v>87</v>
      </c>
      <c r="AW932" s="13" t="s">
        <v>34</v>
      </c>
      <c r="AX932" s="13" t="s">
        <v>79</v>
      </c>
      <c r="AY932" s="211" t="s">
        <v>153</v>
      </c>
    </row>
    <row r="933" spans="1:65" s="14" customFormat="1">
      <c r="B933" s="212"/>
      <c r="C933" s="213"/>
      <c r="D933" s="203" t="s">
        <v>164</v>
      </c>
      <c r="E933" s="214" t="s">
        <v>1</v>
      </c>
      <c r="F933" s="215" t="s">
        <v>1102</v>
      </c>
      <c r="G933" s="213"/>
      <c r="H933" s="216">
        <v>1.8180000000000001</v>
      </c>
      <c r="I933" s="217"/>
      <c r="J933" s="213"/>
      <c r="K933" s="213"/>
      <c r="L933" s="218"/>
      <c r="M933" s="219"/>
      <c r="N933" s="220"/>
      <c r="O933" s="220"/>
      <c r="P933" s="220"/>
      <c r="Q933" s="220"/>
      <c r="R933" s="220"/>
      <c r="S933" s="220"/>
      <c r="T933" s="221"/>
      <c r="AT933" s="222" t="s">
        <v>164</v>
      </c>
      <c r="AU933" s="222" t="s">
        <v>162</v>
      </c>
      <c r="AV933" s="14" t="s">
        <v>162</v>
      </c>
      <c r="AW933" s="14" t="s">
        <v>34</v>
      </c>
      <c r="AX933" s="14" t="s">
        <v>79</v>
      </c>
      <c r="AY933" s="222" t="s">
        <v>153</v>
      </c>
    </row>
    <row r="934" spans="1:65" s="14" customFormat="1">
      <c r="B934" s="212"/>
      <c r="C934" s="213"/>
      <c r="D934" s="203" t="s">
        <v>164</v>
      </c>
      <c r="E934" s="214" t="s">
        <v>1</v>
      </c>
      <c r="F934" s="215" t="s">
        <v>1103</v>
      </c>
      <c r="G934" s="213"/>
      <c r="H934" s="216">
        <v>4.04</v>
      </c>
      <c r="I934" s="217"/>
      <c r="J934" s="213"/>
      <c r="K934" s="213"/>
      <c r="L934" s="218"/>
      <c r="M934" s="219"/>
      <c r="N934" s="220"/>
      <c r="O934" s="220"/>
      <c r="P934" s="220"/>
      <c r="Q934" s="220"/>
      <c r="R934" s="220"/>
      <c r="S934" s="220"/>
      <c r="T934" s="221"/>
      <c r="AT934" s="222" t="s">
        <v>164</v>
      </c>
      <c r="AU934" s="222" t="s">
        <v>162</v>
      </c>
      <c r="AV934" s="14" t="s">
        <v>162</v>
      </c>
      <c r="AW934" s="14" t="s">
        <v>34</v>
      </c>
      <c r="AX934" s="14" t="s">
        <v>79</v>
      </c>
      <c r="AY934" s="222" t="s">
        <v>153</v>
      </c>
    </row>
    <row r="935" spans="1:65" s="14" customFormat="1">
      <c r="B935" s="212"/>
      <c r="C935" s="213"/>
      <c r="D935" s="203" t="s">
        <v>164</v>
      </c>
      <c r="E935" s="214" t="s">
        <v>1</v>
      </c>
      <c r="F935" s="215" t="s">
        <v>1104</v>
      </c>
      <c r="G935" s="213"/>
      <c r="H935" s="216">
        <v>6.2060000000000004</v>
      </c>
      <c r="I935" s="217"/>
      <c r="J935" s="213"/>
      <c r="K935" s="213"/>
      <c r="L935" s="218"/>
      <c r="M935" s="219"/>
      <c r="N935" s="220"/>
      <c r="O935" s="220"/>
      <c r="P935" s="220"/>
      <c r="Q935" s="220"/>
      <c r="R935" s="220"/>
      <c r="S935" s="220"/>
      <c r="T935" s="221"/>
      <c r="AT935" s="222" t="s">
        <v>164</v>
      </c>
      <c r="AU935" s="222" t="s">
        <v>162</v>
      </c>
      <c r="AV935" s="14" t="s">
        <v>162</v>
      </c>
      <c r="AW935" s="14" t="s">
        <v>34</v>
      </c>
      <c r="AX935" s="14" t="s">
        <v>79</v>
      </c>
      <c r="AY935" s="222" t="s">
        <v>153</v>
      </c>
    </row>
    <row r="936" spans="1:65" s="14" customFormat="1">
      <c r="B936" s="212"/>
      <c r="C936" s="213"/>
      <c r="D936" s="203" t="s">
        <v>164</v>
      </c>
      <c r="E936" s="214" t="s">
        <v>1</v>
      </c>
      <c r="F936" s="215" t="s">
        <v>596</v>
      </c>
      <c r="G936" s="213"/>
      <c r="H936" s="216">
        <v>-1.379</v>
      </c>
      <c r="I936" s="217"/>
      <c r="J936" s="213"/>
      <c r="K936" s="213"/>
      <c r="L936" s="218"/>
      <c r="M936" s="219"/>
      <c r="N936" s="220"/>
      <c r="O936" s="220"/>
      <c r="P936" s="220"/>
      <c r="Q936" s="220"/>
      <c r="R936" s="220"/>
      <c r="S936" s="220"/>
      <c r="T936" s="221"/>
      <c r="AT936" s="222" t="s">
        <v>164</v>
      </c>
      <c r="AU936" s="222" t="s">
        <v>162</v>
      </c>
      <c r="AV936" s="14" t="s">
        <v>162</v>
      </c>
      <c r="AW936" s="14" t="s">
        <v>34</v>
      </c>
      <c r="AX936" s="14" t="s">
        <v>79</v>
      </c>
      <c r="AY936" s="222" t="s">
        <v>153</v>
      </c>
    </row>
    <row r="937" spans="1:65" s="13" customFormat="1">
      <c r="B937" s="201"/>
      <c r="C937" s="202"/>
      <c r="D937" s="203" t="s">
        <v>164</v>
      </c>
      <c r="E937" s="204" t="s">
        <v>1</v>
      </c>
      <c r="F937" s="205" t="s">
        <v>1091</v>
      </c>
      <c r="G937" s="202"/>
      <c r="H937" s="204" t="s">
        <v>1</v>
      </c>
      <c r="I937" s="206"/>
      <c r="J937" s="202"/>
      <c r="K937" s="202"/>
      <c r="L937" s="207"/>
      <c r="M937" s="208"/>
      <c r="N937" s="209"/>
      <c r="O937" s="209"/>
      <c r="P937" s="209"/>
      <c r="Q937" s="209"/>
      <c r="R937" s="209"/>
      <c r="S937" s="209"/>
      <c r="T937" s="210"/>
      <c r="AT937" s="211" t="s">
        <v>164</v>
      </c>
      <c r="AU937" s="211" t="s">
        <v>162</v>
      </c>
      <c r="AV937" s="13" t="s">
        <v>87</v>
      </c>
      <c r="AW937" s="13" t="s">
        <v>34</v>
      </c>
      <c r="AX937" s="13" t="s">
        <v>79</v>
      </c>
      <c r="AY937" s="211" t="s">
        <v>153</v>
      </c>
    </row>
    <row r="938" spans="1:65" s="14" customFormat="1">
      <c r="B938" s="212"/>
      <c r="C938" s="213"/>
      <c r="D938" s="203" t="s">
        <v>164</v>
      </c>
      <c r="E938" s="214" t="s">
        <v>1</v>
      </c>
      <c r="F938" s="215" t="s">
        <v>1105</v>
      </c>
      <c r="G938" s="213"/>
      <c r="H938" s="216">
        <v>2.88</v>
      </c>
      <c r="I938" s="217"/>
      <c r="J938" s="213"/>
      <c r="K938" s="213"/>
      <c r="L938" s="218"/>
      <c r="M938" s="219"/>
      <c r="N938" s="220"/>
      <c r="O938" s="220"/>
      <c r="P938" s="220"/>
      <c r="Q938" s="220"/>
      <c r="R938" s="220"/>
      <c r="S938" s="220"/>
      <c r="T938" s="221"/>
      <c r="AT938" s="222" t="s">
        <v>164</v>
      </c>
      <c r="AU938" s="222" t="s">
        <v>162</v>
      </c>
      <c r="AV938" s="14" t="s">
        <v>162</v>
      </c>
      <c r="AW938" s="14" t="s">
        <v>34</v>
      </c>
      <c r="AX938" s="14" t="s">
        <v>79</v>
      </c>
      <c r="AY938" s="222" t="s">
        <v>153</v>
      </c>
    </row>
    <row r="939" spans="1:65" s="15" customFormat="1">
      <c r="B939" s="223"/>
      <c r="C939" s="224"/>
      <c r="D939" s="203" t="s">
        <v>164</v>
      </c>
      <c r="E939" s="225" t="s">
        <v>1</v>
      </c>
      <c r="F939" s="226" t="s">
        <v>167</v>
      </c>
      <c r="G939" s="224"/>
      <c r="H939" s="227">
        <v>60.791000000000004</v>
      </c>
      <c r="I939" s="228"/>
      <c r="J939" s="224"/>
      <c r="K939" s="224"/>
      <c r="L939" s="229"/>
      <c r="M939" s="230"/>
      <c r="N939" s="231"/>
      <c r="O939" s="231"/>
      <c r="P939" s="231"/>
      <c r="Q939" s="231"/>
      <c r="R939" s="231"/>
      <c r="S939" s="231"/>
      <c r="T939" s="232"/>
      <c r="AT939" s="233" t="s">
        <v>164</v>
      </c>
      <c r="AU939" s="233" t="s">
        <v>162</v>
      </c>
      <c r="AV939" s="15" t="s">
        <v>161</v>
      </c>
      <c r="AW939" s="15" t="s">
        <v>34</v>
      </c>
      <c r="AX939" s="15" t="s">
        <v>87</v>
      </c>
      <c r="AY939" s="233" t="s">
        <v>153</v>
      </c>
    </row>
    <row r="940" spans="1:65" s="2" customFormat="1" ht="16.5" customHeight="1">
      <c r="A940" s="34"/>
      <c r="B940" s="35"/>
      <c r="C940" s="234" t="s">
        <v>1110</v>
      </c>
      <c r="D940" s="234" t="s">
        <v>180</v>
      </c>
      <c r="E940" s="235" t="s">
        <v>1111</v>
      </c>
      <c r="F940" s="236" t="s">
        <v>1112</v>
      </c>
      <c r="G940" s="237" t="s">
        <v>160</v>
      </c>
      <c r="H940" s="238">
        <v>69.91</v>
      </c>
      <c r="I940" s="239"/>
      <c r="J940" s="240">
        <f>ROUND(I940*H940,2)</f>
        <v>0</v>
      </c>
      <c r="K940" s="241"/>
      <c r="L940" s="242"/>
      <c r="M940" s="243" t="s">
        <v>1</v>
      </c>
      <c r="N940" s="244" t="s">
        <v>45</v>
      </c>
      <c r="O940" s="71"/>
      <c r="P940" s="197">
        <f>O940*H940</f>
        <v>0</v>
      </c>
      <c r="Q940" s="197">
        <v>1.26E-2</v>
      </c>
      <c r="R940" s="197">
        <f>Q940*H940</f>
        <v>0.88086599999999993</v>
      </c>
      <c r="S940" s="197">
        <v>0</v>
      </c>
      <c r="T940" s="198">
        <f>S940*H940</f>
        <v>0</v>
      </c>
      <c r="U940" s="34"/>
      <c r="V940" s="34"/>
      <c r="W940" s="34"/>
      <c r="X940" s="34"/>
      <c r="Y940" s="34"/>
      <c r="Z940" s="34"/>
      <c r="AA940" s="34"/>
      <c r="AB940" s="34"/>
      <c r="AC940" s="34"/>
      <c r="AD940" s="34"/>
      <c r="AE940" s="34"/>
      <c r="AR940" s="199" t="s">
        <v>344</v>
      </c>
      <c r="AT940" s="199" t="s">
        <v>180</v>
      </c>
      <c r="AU940" s="199" t="s">
        <v>162</v>
      </c>
      <c r="AY940" s="17" t="s">
        <v>153</v>
      </c>
      <c r="BE940" s="200">
        <f>IF(N940="základní",J940,0)</f>
        <v>0</v>
      </c>
      <c r="BF940" s="200">
        <f>IF(N940="snížená",J940,0)</f>
        <v>0</v>
      </c>
      <c r="BG940" s="200">
        <f>IF(N940="zákl. přenesená",J940,0)</f>
        <v>0</v>
      </c>
      <c r="BH940" s="200">
        <f>IF(N940="sníž. přenesená",J940,0)</f>
        <v>0</v>
      </c>
      <c r="BI940" s="200">
        <f>IF(N940="nulová",J940,0)</f>
        <v>0</v>
      </c>
      <c r="BJ940" s="17" t="s">
        <v>162</v>
      </c>
      <c r="BK940" s="200">
        <f>ROUND(I940*H940,2)</f>
        <v>0</v>
      </c>
      <c r="BL940" s="17" t="s">
        <v>254</v>
      </c>
      <c r="BM940" s="199" t="s">
        <v>1113</v>
      </c>
    </row>
    <row r="941" spans="1:65" s="14" customFormat="1">
      <c r="B941" s="212"/>
      <c r="C941" s="213"/>
      <c r="D941" s="203" t="s">
        <v>164</v>
      </c>
      <c r="E941" s="214" t="s">
        <v>1</v>
      </c>
      <c r="F941" s="215" t="s">
        <v>1114</v>
      </c>
      <c r="G941" s="213"/>
      <c r="H941" s="216">
        <v>69.91</v>
      </c>
      <c r="I941" s="217"/>
      <c r="J941" s="213"/>
      <c r="K941" s="213"/>
      <c r="L941" s="218"/>
      <c r="M941" s="219"/>
      <c r="N941" s="220"/>
      <c r="O941" s="220"/>
      <c r="P941" s="220"/>
      <c r="Q941" s="220"/>
      <c r="R941" s="220"/>
      <c r="S941" s="220"/>
      <c r="T941" s="221"/>
      <c r="AT941" s="222" t="s">
        <v>164</v>
      </c>
      <c r="AU941" s="222" t="s">
        <v>162</v>
      </c>
      <c r="AV941" s="14" t="s">
        <v>162</v>
      </c>
      <c r="AW941" s="14" t="s">
        <v>34</v>
      </c>
      <c r="AX941" s="14" t="s">
        <v>79</v>
      </c>
      <c r="AY941" s="222" t="s">
        <v>153</v>
      </c>
    </row>
    <row r="942" spans="1:65" s="15" customFormat="1">
      <c r="B942" s="223"/>
      <c r="C942" s="224"/>
      <c r="D942" s="203" t="s">
        <v>164</v>
      </c>
      <c r="E942" s="225" t="s">
        <v>1</v>
      </c>
      <c r="F942" s="226" t="s">
        <v>167</v>
      </c>
      <c r="G942" s="224"/>
      <c r="H942" s="227">
        <v>69.91</v>
      </c>
      <c r="I942" s="228"/>
      <c r="J942" s="224"/>
      <c r="K942" s="224"/>
      <c r="L942" s="229"/>
      <c r="M942" s="230"/>
      <c r="N942" s="231"/>
      <c r="O942" s="231"/>
      <c r="P942" s="231"/>
      <c r="Q942" s="231"/>
      <c r="R942" s="231"/>
      <c r="S942" s="231"/>
      <c r="T942" s="232"/>
      <c r="AT942" s="233" t="s">
        <v>164</v>
      </c>
      <c r="AU942" s="233" t="s">
        <v>162</v>
      </c>
      <c r="AV942" s="15" t="s">
        <v>161</v>
      </c>
      <c r="AW942" s="15" t="s">
        <v>34</v>
      </c>
      <c r="AX942" s="15" t="s">
        <v>87</v>
      </c>
      <c r="AY942" s="233" t="s">
        <v>153</v>
      </c>
    </row>
    <row r="943" spans="1:65" s="2" customFormat="1" ht="21.75" customHeight="1">
      <c r="A943" s="34"/>
      <c r="B943" s="35"/>
      <c r="C943" s="187" t="s">
        <v>1115</v>
      </c>
      <c r="D943" s="187" t="s">
        <v>157</v>
      </c>
      <c r="E943" s="188" t="s">
        <v>1116</v>
      </c>
      <c r="F943" s="189" t="s">
        <v>1117</v>
      </c>
      <c r="G943" s="190" t="s">
        <v>176</v>
      </c>
      <c r="H943" s="191">
        <v>1.2150000000000001</v>
      </c>
      <c r="I943" s="192"/>
      <c r="J943" s="193">
        <f>ROUND(I943*H943,2)</f>
        <v>0</v>
      </c>
      <c r="K943" s="194"/>
      <c r="L943" s="39"/>
      <c r="M943" s="195" t="s">
        <v>1</v>
      </c>
      <c r="N943" s="196" t="s">
        <v>45</v>
      </c>
      <c r="O943" s="71"/>
      <c r="P943" s="197">
        <f>O943*H943</f>
        <v>0</v>
      </c>
      <c r="Q943" s="197">
        <v>0</v>
      </c>
      <c r="R943" s="197">
        <f>Q943*H943</f>
        <v>0</v>
      </c>
      <c r="S943" s="197">
        <v>0</v>
      </c>
      <c r="T943" s="198">
        <f>S943*H943</f>
        <v>0</v>
      </c>
      <c r="U943" s="34"/>
      <c r="V943" s="34"/>
      <c r="W943" s="34"/>
      <c r="X943" s="34"/>
      <c r="Y943" s="34"/>
      <c r="Z943" s="34"/>
      <c r="AA943" s="34"/>
      <c r="AB943" s="34"/>
      <c r="AC943" s="34"/>
      <c r="AD943" s="34"/>
      <c r="AE943" s="34"/>
      <c r="AR943" s="199" t="s">
        <v>254</v>
      </c>
      <c r="AT943" s="199" t="s">
        <v>157</v>
      </c>
      <c r="AU943" s="199" t="s">
        <v>162</v>
      </c>
      <c r="AY943" s="17" t="s">
        <v>153</v>
      </c>
      <c r="BE943" s="200">
        <f>IF(N943="základní",J943,0)</f>
        <v>0</v>
      </c>
      <c r="BF943" s="200">
        <f>IF(N943="snížená",J943,0)</f>
        <v>0</v>
      </c>
      <c r="BG943" s="200">
        <f>IF(N943="zákl. přenesená",J943,0)</f>
        <v>0</v>
      </c>
      <c r="BH943" s="200">
        <f>IF(N943="sníž. přenesená",J943,0)</f>
        <v>0</v>
      </c>
      <c r="BI943" s="200">
        <f>IF(N943="nulová",J943,0)</f>
        <v>0</v>
      </c>
      <c r="BJ943" s="17" t="s">
        <v>162</v>
      </c>
      <c r="BK943" s="200">
        <f>ROUND(I943*H943,2)</f>
        <v>0</v>
      </c>
      <c r="BL943" s="17" t="s">
        <v>254</v>
      </c>
      <c r="BM943" s="199" t="s">
        <v>1118</v>
      </c>
    </row>
    <row r="944" spans="1:65" s="12" customFormat="1" ht="22.8" customHeight="1">
      <c r="B944" s="171"/>
      <c r="C944" s="172"/>
      <c r="D944" s="173" t="s">
        <v>78</v>
      </c>
      <c r="E944" s="185" t="s">
        <v>1119</v>
      </c>
      <c r="F944" s="185" t="s">
        <v>1120</v>
      </c>
      <c r="G944" s="172"/>
      <c r="H944" s="172"/>
      <c r="I944" s="175"/>
      <c r="J944" s="186">
        <f>BK944</f>
        <v>0</v>
      </c>
      <c r="K944" s="172"/>
      <c r="L944" s="177"/>
      <c r="M944" s="178"/>
      <c r="N944" s="179"/>
      <c r="O944" s="179"/>
      <c r="P944" s="180">
        <f>SUM(P945:P955)</f>
        <v>0</v>
      </c>
      <c r="Q944" s="179"/>
      <c r="R944" s="180">
        <f>SUM(R945:R955)</f>
        <v>4.0451720000000004E-2</v>
      </c>
      <c r="S944" s="179"/>
      <c r="T944" s="181">
        <f>SUM(T945:T955)</f>
        <v>0</v>
      </c>
      <c r="AR944" s="182" t="s">
        <v>162</v>
      </c>
      <c r="AT944" s="183" t="s">
        <v>78</v>
      </c>
      <c r="AU944" s="183" t="s">
        <v>87</v>
      </c>
      <c r="AY944" s="182" t="s">
        <v>153</v>
      </c>
      <c r="BK944" s="184">
        <f>SUM(BK945:BK955)</f>
        <v>0</v>
      </c>
    </row>
    <row r="945" spans="1:65" s="2" customFormat="1" ht="21.75" customHeight="1">
      <c r="A945" s="34"/>
      <c r="B945" s="35"/>
      <c r="C945" s="187" t="s">
        <v>1121</v>
      </c>
      <c r="D945" s="187" t="s">
        <v>157</v>
      </c>
      <c r="E945" s="188" t="s">
        <v>1122</v>
      </c>
      <c r="F945" s="189" t="s">
        <v>1123</v>
      </c>
      <c r="G945" s="190" t="s">
        <v>160</v>
      </c>
      <c r="H945" s="191">
        <v>168.376</v>
      </c>
      <c r="I945" s="192"/>
      <c r="J945" s="193">
        <f>ROUND(I945*H945,2)</f>
        <v>0</v>
      </c>
      <c r="K945" s="194"/>
      <c r="L945" s="39"/>
      <c r="M945" s="195" t="s">
        <v>1</v>
      </c>
      <c r="N945" s="196" t="s">
        <v>45</v>
      </c>
      <c r="O945" s="71"/>
      <c r="P945" s="197">
        <f>O945*H945</f>
        <v>0</v>
      </c>
      <c r="Q945" s="197">
        <v>2.2000000000000001E-4</v>
      </c>
      <c r="R945" s="197">
        <f>Q945*H945</f>
        <v>3.7042720000000001E-2</v>
      </c>
      <c r="S945" s="197">
        <v>0</v>
      </c>
      <c r="T945" s="198">
        <f>S945*H945</f>
        <v>0</v>
      </c>
      <c r="U945" s="34"/>
      <c r="V945" s="34"/>
      <c r="W945" s="34"/>
      <c r="X945" s="34"/>
      <c r="Y945" s="34"/>
      <c r="Z945" s="34"/>
      <c r="AA945" s="34"/>
      <c r="AB945" s="34"/>
      <c r="AC945" s="34"/>
      <c r="AD945" s="34"/>
      <c r="AE945" s="34"/>
      <c r="AR945" s="199" t="s">
        <v>254</v>
      </c>
      <c r="AT945" s="199" t="s">
        <v>157</v>
      </c>
      <c r="AU945" s="199" t="s">
        <v>162</v>
      </c>
      <c r="AY945" s="17" t="s">
        <v>153</v>
      </c>
      <c r="BE945" s="200">
        <f>IF(N945="základní",J945,0)</f>
        <v>0</v>
      </c>
      <c r="BF945" s="200">
        <f>IF(N945="snížená",J945,0)</f>
        <v>0</v>
      </c>
      <c r="BG945" s="200">
        <f>IF(N945="zákl. přenesená",J945,0)</f>
        <v>0</v>
      </c>
      <c r="BH945" s="200">
        <f>IF(N945="sníž. přenesená",J945,0)</f>
        <v>0</v>
      </c>
      <c r="BI945" s="200">
        <f>IF(N945="nulová",J945,0)</f>
        <v>0</v>
      </c>
      <c r="BJ945" s="17" t="s">
        <v>162</v>
      </c>
      <c r="BK945" s="200">
        <f>ROUND(I945*H945,2)</f>
        <v>0</v>
      </c>
      <c r="BL945" s="17" t="s">
        <v>254</v>
      </c>
      <c r="BM945" s="199" t="s">
        <v>1124</v>
      </c>
    </row>
    <row r="946" spans="1:65" s="13" customFormat="1">
      <c r="B946" s="201"/>
      <c r="C946" s="202"/>
      <c r="D946" s="203" t="s">
        <v>164</v>
      </c>
      <c r="E946" s="204" t="s">
        <v>1</v>
      </c>
      <c r="F946" s="205" t="s">
        <v>1125</v>
      </c>
      <c r="G946" s="202"/>
      <c r="H946" s="204" t="s">
        <v>1</v>
      </c>
      <c r="I946" s="206"/>
      <c r="J946" s="202"/>
      <c r="K946" s="202"/>
      <c r="L946" s="207"/>
      <c r="M946" s="208"/>
      <c r="N946" s="209"/>
      <c r="O946" s="209"/>
      <c r="P946" s="209"/>
      <c r="Q946" s="209"/>
      <c r="R946" s="209"/>
      <c r="S946" s="209"/>
      <c r="T946" s="210"/>
      <c r="AT946" s="211" t="s">
        <v>164</v>
      </c>
      <c r="AU946" s="211" t="s">
        <v>162</v>
      </c>
      <c r="AV946" s="13" t="s">
        <v>87</v>
      </c>
      <c r="AW946" s="13" t="s">
        <v>34</v>
      </c>
      <c r="AX946" s="13" t="s">
        <v>79</v>
      </c>
      <c r="AY946" s="211" t="s">
        <v>153</v>
      </c>
    </row>
    <row r="947" spans="1:65" s="14" customFormat="1">
      <c r="B947" s="212"/>
      <c r="C947" s="213"/>
      <c r="D947" s="203" t="s">
        <v>164</v>
      </c>
      <c r="E947" s="214" t="s">
        <v>1</v>
      </c>
      <c r="F947" s="215" t="s">
        <v>1126</v>
      </c>
      <c r="G947" s="213"/>
      <c r="H947" s="216">
        <v>167.44</v>
      </c>
      <c r="I947" s="217"/>
      <c r="J947" s="213"/>
      <c r="K947" s="213"/>
      <c r="L947" s="218"/>
      <c r="M947" s="219"/>
      <c r="N947" s="220"/>
      <c r="O947" s="220"/>
      <c r="P947" s="220"/>
      <c r="Q947" s="220"/>
      <c r="R947" s="220"/>
      <c r="S947" s="220"/>
      <c r="T947" s="221"/>
      <c r="AT947" s="222" t="s">
        <v>164</v>
      </c>
      <c r="AU947" s="222" t="s">
        <v>162</v>
      </c>
      <c r="AV947" s="14" t="s">
        <v>162</v>
      </c>
      <c r="AW947" s="14" t="s">
        <v>34</v>
      </c>
      <c r="AX947" s="14" t="s">
        <v>79</v>
      </c>
      <c r="AY947" s="222" t="s">
        <v>153</v>
      </c>
    </row>
    <row r="948" spans="1:65" s="14" customFormat="1">
      <c r="B948" s="212"/>
      <c r="C948" s="213"/>
      <c r="D948" s="203" t="s">
        <v>164</v>
      </c>
      <c r="E948" s="214" t="s">
        <v>1</v>
      </c>
      <c r="F948" s="215" t="s">
        <v>1127</v>
      </c>
      <c r="G948" s="213"/>
      <c r="H948" s="216">
        <v>0.93600000000000005</v>
      </c>
      <c r="I948" s="217"/>
      <c r="J948" s="213"/>
      <c r="K948" s="213"/>
      <c r="L948" s="218"/>
      <c r="M948" s="219"/>
      <c r="N948" s="220"/>
      <c r="O948" s="220"/>
      <c r="P948" s="220"/>
      <c r="Q948" s="220"/>
      <c r="R948" s="220"/>
      <c r="S948" s="220"/>
      <c r="T948" s="221"/>
      <c r="AT948" s="222" t="s">
        <v>164</v>
      </c>
      <c r="AU948" s="222" t="s">
        <v>162</v>
      </c>
      <c r="AV948" s="14" t="s">
        <v>162</v>
      </c>
      <c r="AW948" s="14" t="s">
        <v>34</v>
      </c>
      <c r="AX948" s="14" t="s">
        <v>79</v>
      </c>
      <c r="AY948" s="222" t="s">
        <v>153</v>
      </c>
    </row>
    <row r="949" spans="1:65" s="15" customFormat="1">
      <c r="B949" s="223"/>
      <c r="C949" s="224"/>
      <c r="D949" s="203" t="s">
        <v>164</v>
      </c>
      <c r="E949" s="225" t="s">
        <v>1</v>
      </c>
      <c r="F949" s="226" t="s">
        <v>167</v>
      </c>
      <c r="G949" s="224"/>
      <c r="H949" s="227">
        <v>168.376</v>
      </c>
      <c r="I949" s="228"/>
      <c r="J949" s="224"/>
      <c r="K949" s="224"/>
      <c r="L949" s="229"/>
      <c r="M949" s="230"/>
      <c r="N949" s="231"/>
      <c r="O949" s="231"/>
      <c r="P949" s="231"/>
      <c r="Q949" s="231"/>
      <c r="R949" s="231"/>
      <c r="S949" s="231"/>
      <c r="T949" s="232"/>
      <c r="AT949" s="233" t="s">
        <v>164</v>
      </c>
      <c r="AU949" s="233" t="s">
        <v>162</v>
      </c>
      <c r="AV949" s="15" t="s">
        <v>161</v>
      </c>
      <c r="AW949" s="15" t="s">
        <v>34</v>
      </c>
      <c r="AX949" s="15" t="s">
        <v>87</v>
      </c>
      <c r="AY949" s="233" t="s">
        <v>153</v>
      </c>
    </row>
    <row r="950" spans="1:65" s="2" customFormat="1" ht="21.75" customHeight="1">
      <c r="A950" s="34"/>
      <c r="B950" s="35"/>
      <c r="C950" s="187" t="s">
        <v>1128</v>
      </c>
      <c r="D950" s="187" t="s">
        <v>157</v>
      </c>
      <c r="E950" s="188" t="s">
        <v>1129</v>
      </c>
      <c r="F950" s="189" t="s">
        <v>1130</v>
      </c>
      <c r="G950" s="190" t="s">
        <v>160</v>
      </c>
      <c r="H950" s="191">
        <v>24.35</v>
      </c>
      <c r="I950" s="192"/>
      <c r="J950" s="193">
        <f>ROUND(I950*H950,2)</f>
        <v>0</v>
      </c>
      <c r="K950" s="194"/>
      <c r="L950" s="39"/>
      <c r="M950" s="195" t="s">
        <v>1</v>
      </c>
      <c r="N950" s="196" t="s">
        <v>45</v>
      </c>
      <c r="O950" s="71"/>
      <c r="P950" s="197">
        <f>O950*H950</f>
        <v>0</v>
      </c>
      <c r="Q950" s="197">
        <v>1.3999999999999999E-4</v>
      </c>
      <c r="R950" s="197">
        <f>Q950*H950</f>
        <v>3.4089999999999997E-3</v>
      </c>
      <c r="S950" s="197">
        <v>0</v>
      </c>
      <c r="T950" s="198">
        <f>S950*H950</f>
        <v>0</v>
      </c>
      <c r="U950" s="34"/>
      <c r="V950" s="34"/>
      <c r="W950" s="34"/>
      <c r="X950" s="34"/>
      <c r="Y950" s="34"/>
      <c r="Z950" s="34"/>
      <c r="AA950" s="34"/>
      <c r="AB950" s="34"/>
      <c r="AC950" s="34"/>
      <c r="AD950" s="34"/>
      <c r="AE950" s="34"/>
      <c r="AR950" s="199" t="s">
        <v>254</v>
      </c>
      <c r="AT950" s="199" t="s">
        <v>157</v>
      </c>
      <c r="AU950" s="199" t="s">
        <v>162</v>
      </c>
      <c r="AY950" s="17" t="s">
        <v>153</v>
      </c>
      <c r="BE950" s="200">
        <f>IF(N950="základní",J950,0)</f>
        <v>0</v>
      </c>
      <c r="BF950" s="200">
        <f>IF(N950="snížená",J950,0)</f>
        <v>0</v>
      </c>
      <c r="BG950" s="200">
        <f>IF(N950="zákl. přenesená",J950,0)</f>
        <v>0</v>
      </c>
      <c r="BH950" s="200">
        <f>IF(N950="sníž. přenesená",J950,0)</f>
        <v>0</v>
      </c>
      <c r="BI950" s="200">
        <f>IF(N950="nulová",J950,0)</f>
        <v>0</v>
      </c>
      <c r="BJ950" s="17" t="s">
        <v>162</v>
      </c>
      <c r="BK950" s="200">
        <f>ROUND(I950*H950,2)</f>
        <v>0</v>
      </c>
      <c r="BL950" s="17" t="s">
        <v>254</v>
      </c>
      <c r="BM950" s="199" t="s">
        <v>1131</v>
      </c>
    </row>
    <row r="951" spans="1:65" s="13" customFormat="1">
      <c r="B951" s="201"/>
      <c r="C951" s="202"/>
      <c r="D951" s="203" t="s">
        <v>164</v>
      </c>
      <c r="E951" s="204" t="s">
        <v>1</v>
      </c>
      <c r="F951" s="205" t="s">
        <v>1132</v>
      </c>
      <c r="G951" s="202"/>
      <c r="H951" s="204" t="s">
        <v>1</v>
      </c>
      <c r="I951" s="206"/>
      <c r="J951" s="202"/>
      <c r="K951" s="202"/>
      <c r="L951" s="207"/>
      <c r="M951" s="208"/>
      <c r="N951" s="209"/>
      <c r="O951" s="209"/>
      <c r="P951" s="209"/>
      <c r="Q951" s="209"/>
      <c r="R951" s="209"/>
      <c r="S951" s="209"/>
      <c r="T951" s="210"/>
      <c r="AT951" s="211" t="s">
        <v>164</v>
      </c>
      <c r="AU951" s="211" t="s">
        <v>162</v>
      </c>
      <c r="AV951" s="13" t="s">
        <v>87</v>
      </c>
      <c r="AW951" s="13" t="s">
        <v>34</v>
      </c>
      <c r="AX951" s="13" t="s">
        <v>79</v>
      </c>
      <c r="AY951" s="211" t="s">
        <v>153</v>
      </c>
    </row>
    <row r="952" spans="1:65" s="14" customFormat="1">
      <c r="B952" s="212"/>
      <c r="C952" s="213"/>
      <c r="D952" s="203" t="s">
        <v>164</v>
      </c>
      <c r="E952" s="214" t="s">
        <v>1</v>
      </c>
      <c r="F952" s="215" t="s">
        <v>1133</v>
      </c>
      <c r="G952" s="213"/>
      <c r="H952" s="216">
        <v>18.375</v>
      </c>
      <c r="I952" s="217"/>
      <c r="J952" s="213"/>
      <c r="K952" s="213"/>
      <c r="L952" s="218"/>
      <c r="M952" s="219"/>
      <c r="N952" s="220"/>
      <c r="O952" s="220"/>
      <c r="P952" s="220"/>
      <c r="Q952" s="220"/>
      <c r="R952" s="220"/>
      <c r="S952" s="220"/>
      <c r="T952" s="221"/>
      <c r="AT952" s="222" t="s">
        <v>164</v>
      </c>
      <c r="AU952" s="222" t="s">
        <v>162</v>
      </c>
      <c r="AV952" s="14" t="s">
        <v>162</v>
      </c>
      <c r="AW952" s="14" t="s">
        <v>34</v>
      </c>
      <c r="AX952" s="14" t="s">
        <v>79</v>
      </c>
      <c r="AY952" s="222" t="s">
        <v>153</v>
      </c>
    </row>
    <row r="953" spans="1:65" s="14" customFormat="1">
      <c r="B953" s="212"/>
      <c r="C953" s="213"/>
      <c r="D953" s="203" t="s">
        <v>164</v>
      </c>
      <c r="E953" s="214" t="s">
        <v>1</v>
      </c>
      <c r="F953" s="215" t="s">
        <v>1134</v>
      </c>
      <c r="G953" s="213"/>
      <c r="H953" s="216">
        <v>4.8</v>
      </c>
      <c r="I953" s="217"/>
      <c r="J953" s="213"/>
      <c r="K953" s="213"/>
      <c r="L953" s="218"/>
      <c r="M953" s="219"/>
      <c r="N953" s="220"/>
      <c r="O953" s="220"/>
      <c r="P953" s="220"/>
      <c r="Q953" s="220"/>
      <c r="R953" s="220"/>
      <c r="S953" s="220"/>
      <c r="T953" s="221"/>
      <c r="AT953" s="222" t="s">
        <v>164</v>
      </c>
      <c r="AU953" s="222" t="s">
        <v>162</v>
      </c>
      <c r="AV953" s="14" t="s">
        <v>162</v>
      </c>
      <c r="AW953" s="14" t="s">
        <v>34</v>
      </c>
      <c r="AX953" s="14" t="s">
        <v>79</v>
      </c>
      <c r="AY953" s="222" t="s">
        <v>153</v>
      </c>
    </row>
    <row r="954" spans="1:65" s="14" customFormat="1">
      <c r="B954" s="212"/>
      <c r="C954" s="213"/>
      <c r="D954" s="203" t="s">
        <v>164</v>
      </c>
      <c r="E954" s="214" t="s">
        <v>1</v>
      </c>
      <c r="F954" s="215" t="s">
        <v>1135</v>
      </c>
      <c r="G954" s="213"/>
      <c r="H954" s="216">
        <v>1.175</v>
      </c>
      <c r="I954" s="217"/>
      <c r="J954" s="213"/>
      <c r="K954" s="213"/>
      <c r="L954" s="218"/>
      <c r="M954" s="219"/>
      <c r="N954" s="220"/>
      <c r="O954" s="220"/>
      <c r="P954" s="220"/>
      <c r="Q954" s="220"/>
      <c r="R954" s="220"/>
      <c r="S954" s="220"/>
      <c r="T954" s="221"/>
      <c r="AT954" s="222" t="s">
        <v>164</v>
      </c>
      <c r="AU954" s="222" t="s">
        <v>162</v>
      </c>
      <c r="AV954" s="14" t="s">
        <v>162</v>
      </c>
      <c r="AW954" s="14" t="s">
        <v>34</v>
      </c>
      <c r="AX954" s="14" t="s">
        <v>79</v>
      </c>
      <c r="AY954" s="222" t="s">
        <v>153</v>
      </c>
    </row>
    <row r="955" spans="1:65" s="15" customFormat="1">
      <c r="B955" s="223"/>
      <c r="C955" s="224"/>
      <c r="D955" s="203" t="s">
        <v>164</v>
      </c>
      <c r="E955" s="225" t="s">
        <v>1</v>
      </c>
      <c r="F955" s="226" t="s">
        <v>167</v>
      </c>
      <c r="G955" s="224"/>
      <c r="H955" s="227">
        <v>24.35</v>
      </c>
      <c r="I955" s="228"/>
      <c r="J955" s="224"/>
      <c r="K955" s="224"/>
      <c r="L955" s="229"/>
      <c r="M955" s="230"/>
      <c r="N955" s="231"/>
      <c r="O955" s="231"/>
      <c r="P955" s="231"/>
      <c r="Q955" s="231"/>
      <c r="R955" s="231"/>
      <c r="S955" s="231"/>
      <c r="T955" s="232"/>
      <c r="AT955" s="233" t="s">
        <v>164</v>
      </c>
      <c r="AU955" s="233" t="s">
        <v>162</v>
      </c>
      <c r="AV955" s="15" t="s">
        <v>161</v>
      </c>
      <c r="AW955" s="15" t="s">
        <v>34</v>
      </c>
      <c r="AX955" s="15" t="s">
        <v>87</v>
      </c>
      <c r="AY955" s="233" t="s">
        <v>153</v>
      </c>
    </row>
    <row r="956" spans="1:65" s="12" customFormat="1" ht="22.8" customHeight="1">
      <c r="B956" s="171"/>
      <c r="C956" s="172"/>
      <c r="D956" s="173" t="s">
        <v>78</v>
      </c>
      <c r="E956" s="185" t="s">
        <v>1136</v>
      </c>
      <c r="F956" s="185" t="s">
        <v>1137</v>
      </c>
      <c r="G956" s="172"/>
      <c r="H956" s="172"/>
      <c r="I956" s="175"/>
      <c r="J956" s="186">
        <f>BK956</f>
        <v>0</v>
      </c>
      <c r="K956" s="172"/>
      <c r="L956" s="177"/>
      <c r="M956" s="178"/>
      <c r="N956" s="179"/>
      <c r="O956" s="179"/>
      <c r="P956" s="180">
        <f>SUM(P957:P989)</f>
        <v>0</v>
      </c>
      <c r="Q956" s="179"/>
      <c r="R956" s="180">
        <f>SUM(R957:R989)</f>
        <v>0.28707645000000004</v>
      </c>
      <c r="S956" s="179"/>
      <c r="T956" s="181">
        <f>SUM(T957:T989)</f>
        <v>6.3026999999999996E-3</v>
      </c>
      <c r="AR956" s="182" t="s">
        <v>162</v>
      </c>
      <c r="AT956" s="183" t="s">
        <v>78</v>
      </c>
      <c r="AU956" s="183" t="s">
        <v>87</v>
      </c>
      <c r="AY956" s="182" t="s">
        <v>153</v>
      </c>
      <c r="BK956" s="184">
        <f>SUM(BK957:BK989)</f>
        <v>0</v>
      </c>
    </row>
    <row r="957" spans="1:65" s="2" customFormat="1" ht="21.75" customHeight="1">
      <c r="A957" s="34"/>
      <c r="B957" s="35"/>
      <c r="C957" s="187" t="s">
        <v>1138</v>
      </c>
      <c r="D957" s="187" t="s">
        <v>157</v>
      </c>
      <c r="E957" s="188" t="s">
        <v>1139</v>
      </c>
      <c r="F957" s="189" t="s">
        <v>1140</v>
      </c>
      <c r="G957" s="190" t="s">
        <v>160</v>
      </c>
      <c r="H957" s="191">
        <v>867.505</v>
      </c>
      <c r="I957" s="192"/>
      <c r="J957" s="193">
        <f>ROUND(I957*H957,2)</f>
        <v>0</v>
      </c>
      <c r="K957" s="194"/>
      <c r="L957" s="39"/>
      <c r="M957" s="195" t="s">
        <v>1</v>
      </c>
      <c r="N957" s="196" t="s">
        <v>45</v>
      </c>
      <c r="O957" s="71"/>
      <c r="P957" s="197">
        <f>O957*H957</f>
        <v>0</v>
      </c>
      <c r="Q957" s="197">
        <v>0</v>
      </c>
      <c r="R957" s="197">
        <f>Q957*H957</f>
        <v>0</v>
      </c>
      <c r="S957" s="197">
        <v>0</v>
      </c>
      <c r="T957" s="198">
        <f>S957*H957</f>
        <v>0</v>
      </c>
      <c r="U957" s="34"/>
      <c r="V957" s="34"/>
      <c r="W957" s="34"/>
      <c r="X957" s="34"/>
      <c r="Y957" s="34"/>
      <c r="Z957" s="34"/>
      <c r="AA957" s="34"/>
      <c r="AB957" s="34"/>
      <c r="AC957" s="34"/>
      <c r="AD957" s="34"/>
      <c r="AE957" s="34"/>
      <c r="AR957" s="199" t="s">
        <v>254</v>
      </c>
      <c r="AT957" s="199" t="s">
        <v>157</v>
      </c>
      <c r="AU957" s="199" t="s">
        <v>162</v>
      </c>
      <c r="AY957" s="17" t="s">
        <v>153</v>
      </c>
      <c r="BE957" s="200">
        <f>IF(N957="základní",J957,0)</f>
        <v>0</v>
      </c>
      <c r="BF957" s="200">
        <f>IF(N957="snížená",J957,0)</f>
        <v>0</v>
      </c>
      <c r="BG957" s="200">
        <f>IF(N957="zákl. přenesená",J957,0)</f>
        <v>0</v>
      </c>
      <c r="BH957" s="200">
        <f>IF(N957="sníž. přenesená",J957,0)</f>
        <v>0</v>
      </c>
      <c r="BI957" s="200">
        <f>IF(N957="nulová",J957,0)</f>
        <v>0</v>
      </c>
      <c r="BJ957" s="17" t="s">
        <v>162</v>
      </c>
      <c r="BK957" s="200">
        <f>ROUND(I957*H957,2)</f>
        <v>0</v>
      </c>
      <c r="BL957" s="17" t="s">
        <v>254</v>
      </c>
      <c r="BM957" s="199" t="s">
        <v>1141</v>
      </c>
    </row>
    <row r="958" spans="1:65" s="13" customFormat="1">
      <c r="B958" s="201"/>
      <c r="C958" s="202"/>
      <c r="D958" s="203" t="s">
        <v>164</v>
      </c>
      <c r="E958" s="204" t="s">
        <v>1</v>
      </c>
      <c r="F958" s="205" t="s">
        <v>1142</v>
      </c>
      <c r="G958" s="202"/>
      <c r="H958" s="204" t="s">
        <v>1</v>
      </c>
      <c r="I958" s="206"/>
      <c r="J958" s="202"/>
      <c r="K958" s="202"/>
      <c r="L958" s="207"/>
      <c r="M958" s="208"/>
      <c r="N958" s="209"/>
      <c r="O958" s="209"/>
      <c r="P958" s="209"/>
      <c r="Q958" s="209"/>
      <c r="R958" s="209"/>
      <c r="S958" s="209"/>
      <c r="T958" s="210"/>
      <c r="AT958" s="211" t="s">
        <v>164</v>
      </c>
      <c r="AU958" s="211" t="s">
        <v>162</v>
      </c>
      <c r="AV958" s="13" t="s">
        <v>87</v>
      </c>
      <c r="AW958" s="13" t="s">
        <v>34</v>
      </c>
      <c r="AX958" s="13" t="s">
        <v>79</v>
      </c>
      <c r="AY958" s="211" t="s">
        <v>153</v>
      </c>
    </row>
    <row r="959" spans="1:65" s="14" customFormat="1">
      <c r="B959" s="212"/>
      <c r="C959" s="213"/>
      <c r="D959" s="203" t="s">
        <v>164</v>
      </c>
      <c r="E959" s="214" t="s">
        <v>1</v>
      </c>
      <c r="F959" s="215" t="s">
        <v>1143</v>
      </c>
      <c r="G959" s="213"/>
      <c r="H959" s="216">
        <v>42.018000000000001</v>
      </c>
      <c r="I959" s="217"/>
      <c r="J959" s="213"/>
      <c r="K959" s="213"/>
      <c r="L959" s="218"/>
      <c r="M959" s="219"/>
      <c r="N959" s="220"/>
      <c r="O959" s="220"/>
      <c r="P959" s="220"/>
      <c r="Q959" s="220"/>
      <c r="R959" s="220"/>
      <c r="S959" s="220"/>
      <c r="T959" s="221"/>
      <c r="AT959" s="222" t="s">
        <v>164</v>
      </c>
      <c r="AU959" s="222" t="s">
        <v>162</v>
      </c>
      <c r="AV959" s="14" t="s">
        <v>162</v>
      </c>
      <c r="AW959" s="14" t="s">
        <v>34</v>
      </c>
      <c r="AX959" s="14" t="s">
        <v>79</v>
      </c>
      <c r="AY959" s="222" t="s">
        <v>153</v>
      </c>
    </row>
    <row r="960" spans="1:65" s="13" customFormat="1">
      <c r="B960" s="201"/>
      <c r="C960" s="202"/>
      <c r="D960" s="203" t="s">
        <v>164</v>
      </c>
      <c r="E960" s="204" t="s">
        <v>1</v>
      </c>
      <c r="F960" s="205" t="s">
        <v>1144</v>
      </c>
      <c r="G960" s="202"/>
      <c r="H960" s="204" t="s">
        <v>1</v>
      </c>
      <c r="I960" s="206"/>
      <c r="J960" s="202"/>
      <c r="K960" s="202"/>
      <c r="L960" s="207"/>
      <c r="M960" s="208"/>
      <c r="N960" s="209"/>
      <c r="O960" s="209"/>
      <c r="P960" s="209"/>
      <c r="Q960" s="209"/>
      <c r="R960" s="209"/>
      <c r="S960" s="209"/>
      <c r="T960" s="210"/>
      <c r="AT960" s="211" t="s">
        <v>164</v>
      </c>
      <c r="AU960" s="211" t="s">
        <v>162</v>
      </c>
      <c r="AV960" s="13" t="s">
        <v>87</v>
      </c>
      <c r="AW960" s="13" t="s">
        <v>34</v>
      </c>
      <c r="AX960" s="13" t="s">
        <v>79</v>
      </c>
      <c r="AY960" s="211" t="s">
        <v>153</v>
      </c>
    </row>
    <row r="961" spans="1:65" s="14" customFormat="1">
      <c r="B961" s="212"/>
      <c r="C961" s="213"/>
      <c r="D961" s="203" t="s">
        <v>164</v>
      </c>
      <c r="E961" s="214" t="s">
        <v>1</v>
      </c>
      <c r="F961" s="215" t="s">
        <v>1145</v>
      </c>
      <c r="G961" s="213"/>
      <c r="H961" s="216">
        <v>84.263999999999996</v>
      </c>
      <c r="I961" s="217"/>
      <c r="J961" s="213"/>
      <c r="K961" s="213"/>
      <c r="L961" s="218"/>
      <c r="M961" s="219"/>
      <c r="N961" s="220"/>
      <c r="O961" s="220"/>
      <c r="P961" s="220"/>
      <c r="Q961" s="220"/>
      <c r="R961" s="220"/>
      <c r="S961" s="220"/>
      <c r="T961" s="221"/>
      <c r="AT961" s="222" t="s">
        <v>164</v>
      </c>
      <c r="AU961" s="222" t="s">
        <v>162</v>
      </c>
      <c r="AV961" s="14" t="s">
        <v>162</v>
      </c>
      <c r="AW961" s="14" t="s">
        <v>34</v>
      </c>
      <c r="AX961" s="14" t="s">
        <v>79</v>
      </c>
      <c r="AY961" s="222" t="s">
        <v>153</v>
      </c>
    </row>
    <row r="962" spans="1:65" s="14" customFormat="1">
      <c r="B962" s="212"/>
      <c r="C962" s="213"/>
      <c r="D962" s="203" t="s">
        <v>164</v>
      </c>
      <c r="E962" s="214" t="s">
        <v>1</v>
      </c>
      <c r="F962" s="215" t="s">
        <v>1146</v>
      </c>
      <c r="G962" s="213"/>
      <c r="H962" s="216">
        <v>147.238</v>
      </c>
      <c r="I962" s="217"/>
      <c r="J962" s="213"/>
      <c r="K962" s="213"/>
      <c r="L962" s="218"/>
      <c r="M962" s="219"/>
      <c r="N962" s="220"/>
      <c r="O962" s="220"/>
      <c r="P962" s="220"/>
      <c r="Q962" s="220"/>
      <c r="R962" s="220"/>
      <c r="S962" s="220"/>
      <c r="T962" s="221"/>
      <c r="AT962" s="222" t="s">
        <v>164</v>
      </c>
      <c r="AU962" s="222" t="s">
        <v>162</v>
      </c>
      <c r="AV962" s="14" t="s">
        <v>162</v>
      </c>
      <c r="AW962" s="14" t="s">
        <v>34</v>
      </c>
      <c r="AX962" s="14" t="s">
        <v>79</v>
      </c>
      <c r="AY962" s="222" t="s">
        <v>153</v>
      </c>
    </row>
    <row r="963" spans="1:65" s="14" customFormat="1">
      <c r="B963" s="212"/>
      <c r="C963" s="213"/>
      <c r="D963" s="203" t="s">
        <v>164</v>
      </c>
      <c r="E963" s="214" t="s">
        <v>1</v>
      </c>
      <c r="F963" s="215" t="s">
        <v>1147</v>
      </c>
      <c r="G963" s="213"/>
      <c r="H963" s="216">
        <v>260.19200000000001</v>
      </c>
      <c r="I963" s="217"/>
      <c r="J963" s="213"/>
      <c r="K963" s="213"/>
      <c r="L963" s="218"/>
      <c r="M963" s="219"/>
      <c r="N963" s="220"/>
      <c r="O963" s="220"/>
      <c r="P963" s="220"/>
      <c r="Q963" s="220"/>
      <c r="R963" s="220"/>
      <c r="S963" s="220"/>
      <c r="T963" s="221"/>
      <c r="AT963" s="222" t="s">
        <v>164</v>
      </c>
      <c r="AU963" s="222" t="s">
        <v>162</v>
      </c>
      <c r="AV963" s="14" t="s">
        <v>162</v>
      </c>
      <c r="AW963" s="14" t="s">
        <v>34</v>
      </c>
      <c r="AX963" s="14" t="s">
        <v>79</v>
      </c>
      <c r="AY963" s="222" t="s">
        <v>153</v>
      </c>
    </row>
    <row r="964" spans="1:65" s="13" customFormat="1">
      <c r="B964" s="201"/>
      <c r="C964" s="202"/>
      <c r="D964" s="203" t="s">
        <v>164</v>
      </c>
      <c r="E964" s="204" t="s">
        <v>1</v>
      </c>
      <c r="F964" s="205" t="s">
        <v>1148</v>
      </c>
      <c r="G964" s="202"/>
      <c r="H964" s="204" t="s">
        <v>1</v>
      </c>
      <c r="I964" s="206"/>
      <c r="J964" s="202"/>
      <c r="K964" s="202"/>
      <c r="L964" s="207"/>
      <c r="M964" s="208"/>
      <c r="N964" s="209"/>
      <c r="O964" s="209"/>
      <c r="P964" s="209"/>
      <c r="Q964" s="209"/>
      <c r="R964" s="209"/>
      <c r="S964" s="209"/>
      <c r="T964" s="210"/>
      <c r="AT964" s="211" t="s">
        <v>164</v>
      </c>
      <c r="AU964" s="211" t="s">
        <v>162</v>
      </c>
      <c r="AV964" s="13" t="s">
        <v>87</v>
      </c>
      <c r="AW964" s="13" t="s">
        <v>34</v>
      </c>
      <c r="AX964" s="13" t="s">
        <v>79</v>
      </c>
      <c r="AY964" s="211" t="s">
        <v>153</v>
      </c>
    </row>
    <row r="965" spans="1:65" s="14" customFormat="1">
      <c r="B965" s="212"/>
      <c r="C965" s="213"/>
      <c r="D965" s="203" t="s">
        <v>164</v>
      </c>
      <c r="E965" s="214" t="s">
        <v>1</v>
      </c>
      <c r="F965" s="215" t="s">
        <v>1149</v>
      </c>
      <c r="G965" s="213"/>
      <c r="H965" s="216">
        <v>48.293999999999997</v>
      </c>
      <c r="I965" s="217"/>
      <c r="J965" s="213"/>
      <c r="K965" s="213"/>
      <c r="L965" s="218"/>
      <c r="M965" s="219"/>
      <c r="N965" s="220"/>
      <c r="O965" s="220"/>
      <c r="P965" s="220"/>
      <c r="Q965" s="220"/>
      <c r="R965" s="220"/>
      <c r="S965" s="220"/>
      <c r="T965" s="221"/>
      <c r="AT965" s="222" t="s">
        <v>164</v>
      </c>
      <c r="AU965" s="222" t="s">
        <v>162</v>
      </c>
      <c r="AV965" s="14" t="s">
        <v>162</v>
      </c>
      <c r="AW965" s="14" t="s">
        <v>34</v>
      </c>
      <c r="AX965" s="14" t="s">
        <v>79</v>
      </c>
      <c r="AY965" s="222" t="s">
        <v>153</v>
      </c>
    </row>
    <row r="966" spans="1:65" s="13" customFormat="1">
      <c r="B966" s="201"/>
      <c r="C966" s="202"/>
      <c r="D966" s="203" t="s">
        <v>164</v>
      </c>
      <c r="E966" s="204" t="s">
        <v>1</v>
      </c>
      <c r="F966" s="205" t="s">
        <v>1150</v>
      </c>
      <c r="G966" s="202"/>
      <c r="H966" s="204" t="s">
        <v>1</v>
      </c>
      <c r="I966" s="206"/>
      <c r="J966" s="202"/>
      <c r="K966" s="202"/>
      <c r="L966" s="207"/>
      <c r="M966" s="208"/>
      <c r="N966" s="209"/>
      <c r="O966" s="209"/>
      <c r="P966" s="209"/>
      <c r="Q966" s="209"/>
      <c r="R966" s="209"/>
      <c r="S966" s="209"/>
      <c r="T966" s="210"/>
      <c r="AT966" s="211" t="s">
        <v>164</v>
      </c>
      <c r="AU966" s="211" t="s">
        <v>162</v>
      </c>
      <c r="AV966" s="13" t="s">
        <v>87</v>
      </c>
      <c r="AW966" s="13" t="s">
        <v>34</v>
      </c>
      <c r="AX966" s="13" t="s">
        <v>79</v>
      </c>
      <c r="AY966" s="211" t="s">
        <v>153</v>
      </c>
    </row>
    <row r="967" spans="1:65" s="14" customFormat="1">
      <c r="B967" s="212"/>
      <c r="C967" s="213"/>
      <c r="D967" s="203" t="s">
        <v>164</v>
      </c>
      <c r="E967" s="214" t="s">
        <v>1</v>
      </c>
      <c r="F967" s="215" t="s">
        <v>1151</v>
      </c>
      <c r="G967" s="213"/>
      <c r="H967" s="216">
        <v>268.899</v>
      </c>
      <c r="I967" s="217"/>
      <c r="J967" s="213"/>
      <c r="K967" s="213"/>
      <c r="L967" s="218"/>
      <c r="M967" s="219"/>
      <c r="N967" s="220"/>
      <c r="O967" s="220"/>
      <c r="P967" s="220"/>
      <c r="Q967" s="220"/>
      <c r="R967" s="220"/>
      <c r="S967" s="220"/>
      <c r="T967" s="221"/>
      <c r="AT967" s="222" t="s">
        <v>164</v>
      </c>
      <c r="AU967" s="222" t="s">
        <v>162</v>
      </c>
      <c r="AV967" s="14" t="s">
        <v>162</v>
      </c>
      <c r="AW967" s="14" t="s">
        <v>34</v>
      </c>
      <c r="AX967" s="14" t="s">
        <v>79</v>
      </c>
      <c r="AY967" s="222" t="s">
        <v>153</v>
      </c>
    </row>
    <row r="968" spans="1:65" s="13" customFormat="1">
      <c r="B968" s="201"/>
      <c r="C968" s="202"/>
      <c r="D968" s="203" t="s">
        <v>164</v>
      </c>
      <c r="E968" s="204" t="s">
        <v>1</v>
      </c>
      <c r="F968" s="205" t="s">
        <v>1152</v>
      </c>
      <c r="G968" s="202"/>
      <c r="H968" s="204" t="s">
        <v>1</v>
      </c>
      <c r="I968" s="206"/>
      <c r="J968" s="202"/>
      <c r="K968" s="202"/>
      <c r="L968" s="207"/>
      <c r="M968" s="208"/>
      <c r="N968" s="209"/>
      <c r="O968" s="209"/>
      <c r="P968" s="209"/>
      <c r="Q968" s="209"/>
      <c r="R968" s="209"/>
      <c r="S968" s="209"/>
      <c r="T968" s="210"/>
      <c r="AT968" s="211" t="s">
        <v>164</v>
      </c>
      <c r="AU968" s="211" t="s">
        <v>162</v>
      </c>
      <c r="AV968" s="13" t="s">
        <v>87</v>
      </c>
      <c r="AW968" s="13" t="s">
        <v>34</v>
      </c>
      <c r="AX968" s="13" t="s">
        <v>79</v>
      </c>
      <c r="AY968" s="211" t="s">
        <v>153</v>
      </c>
    </row>
    <row r="969" spans="1:65" s="14" customFormat="1">
      <c r="B969" s="212"/>
      <c r="C969" s="213"/>
      <c r="D969" s="203" t="s">
        <v>164</v>
      </c>
      <c r="E969" s="214" t="s">
        <v>1</v>
      </c>
      <c r="F969" s="215" t="s">
        <v>1153</v>
      </c>
      <c r="G969" s="213"/>
      <c r="H969" s="216">
        <v>16.600000000000001</v>
      </c>
      <c r="I969" s="217"/>
      <c r="J969" s="213"/>
      <c r="K969" s="213"/>
      <c r="L969" s="218"/>
      <c r="M969" s="219"/>
      <c r="N969" s="220"/>
      <c r="O969" s="220"/>
      <c r="P969" s="220"/>
      <c r="Q969" s="220"/>
      <c r="R969" s="220"/>
      <c r="S969" s="220"/>
      <c r="T969" s="221"/>
      <c r="AT969" s="222" t="s">
        <v>164</v>
      </c>
      <c r="AU969" s="222" t="s">
        <v>162</v>
      </c>
      <c r="AV969" s="14" t="s">
        <v>162</v>
      </c>
      <c r="AW969" s="14" t="s">
        <v>34</v>
      </c>
      <c r="AX969" s="14" t="s">
        <v>79</v>
      </c>
      <c r="AY969" s="222" t="s">
        <v>153</v>
      </c>
    </row>
    <row r="970" spans="1:65" s="15" customFormat="1">
      <c r="B970" s="223"/>
      <c r="C970" s="224"/>
      <c r="D970" s="203" t="s">
        <v>164</v>
      </c>
      <c r="E970" s="225" t="s">
        <v>1</v>
      </c>
      <c r="F970" s="226" t="s">
        <v>167</v>
      </c>
      <c r="G970" s="224"/>
      <c r="H970" s="227">
        <v>867.505</v>
      </c>
      <c r="I970" s="228"/>
      <c r="J970" s="224"/>
      <c r="K970" s="224"/>
      <c r="L970" s="229"/>
      <c r="M970" s="230"/>
      <c r="N970" s="231"/>
      <c r="O970" s="231"/>
      <c r="P970" s="231"/>
      <c r="Q970" s="231"/>
      <c r="R970" s="231"/>
      <c r="S970" s="231"/>
      <c r="T970" s="232"/>
      <c r="AT970" s="233" t="s">
        <v>164</v>
      </c>
      <c r="AU970" s="233" t="s">
        <v>162</v>
      </c>
      <c r="AV970" s="15" t="s">
        <v>161</v>
      </c>
      <c r="AW970" s="15" t="s">
        <v>34</v>
      </c>
      <c r="AX970" s="15" t="s">
        <v>87</v>
      </c>
      <c r="AY970" s="233" t="s">
        <v>153</v>
      </c>
    </row>
    <row r="971" spans="1:65" s="2" customFormat="1" ht="21.75" customHeight="1">
      <c r="A971" s="34"/>
      <c r="B971" s="35"/>
      <c r="C971" s="187" t="s">
        <v>1154</v>
      </c>
      <c r="D971" s="187" t="s">
        <v>157</v>
      </c>
      <c r="E971" s="188" t="s">
        <v>1155</v>
      </c>
      <c r="F971" s="189" t="s">
        <v>1156</v>
      </c>
      <c r="G971" s="190" t="s">
        <v>160</v>
      </c>
      <c r="H971" s="191">
        <v>42.018000000000001</v>
      </c>
      <c r="I971" s="192"/>
      <c r="J971" s="193">
        <f>ROUND(I971*H971,2)</f>
        <v>0</v>
      </c>
      <c r="K971" s="194"/>
      <c r="L971" s="39"/>
      <c r="M971" s="195" t="s">
        <v>1</v>
      </c>
      <c r="N971" s="196" t="s">
        <v>45</v>
      </c>
      <c r="O971" s="71"/>
      <c r="P971" s="197">
        <f>O971*H971</f>
        <v>0</v>
      </c>
      <c r="Q971" s="197">
        <v>0</v>
      </c>
      <c r="R971" s="197">
        <f>Q971*H971</f>
        <v>0</v>
      </c>
      <c r="S971" s="197">
        <v>1.4999999999999999E-4</v>
      </c>
      <c r="T971" s="198">
        <f>S971*H971</f>
        <v>6.3026999999999996E-3</v>
      </c>
      <c r="U971" s="34"/>
      <c r="V971" s="34"/>
      <c r="W971" s="34"/>
      <c r="X971" s="34"/>
      <c r="Y971" s="34"/>
      <c r="Z971" s="34"/>
      <c r="AA971" s="34"/>
      <c r="AB971" s="34"/>
      <c r="AC971" s="34"/>
      <c r="AD971" s="34"/>
      <c r="AE971" s="34"/>
      <c r="AR971" s="199" t="s">
        <v>254</v>
      </c>
      <c r="AT971" s="199" t="s">
        <v>157</v>
      </c>
      <c r="AU971" s="199" t="s">
        <v>162</v>
      </c>
      <c r="AY971" s="17" t="s">
        <v>153</v>
      </c>
      <c r="BE971" s="200">
        <f>IF(N971="základní",J971,0)</f>
        <v>0</v>
      </c>
      <c r="BF971" s="200">
        <f>IF(N971="snížená",J971,0)</f>
        <v>0</v>
      </c>
      <c r="BG971" s="200">
        <f>IF(N971="zákl. přenesená",J971,0)</f>
        <v>0</v>
      </c>
      <c r="BH971" s="200">
        <f>IF(N971="sníž. přenesená",J971,0)</f>
        <v>0</v>
      </c>
      <c r="BI971" s="200">
        <f>IF(N971="nulová",J971,0)</f>
        <v>0</v>
      </c>
      <c r="BJ971" s="17" t="s">
        <v>162</v>
      </c>
      <c r="BK971" s="200">
        <f>ROUND(I971*H971,2)</f>
        <v>0</v>
      </c>
      <c r="BL971" s="17" t="s">
        <v>254</v>
      </c>
      <c r="BM971" s="199" t="s">
        <v>1157</v>
      </c>
    </row>
    <row r="972" spans="1:65" s="14" customFormat="1">
      <c r="B972" s="212"/>
      <c r="C972" s="213"/>
      <c r="D972" s="203" t="s">
        <v>164</v>
      </c>
      <c r="E972" s="214" t="s">
        <v>1</v>
      </c>
      <c r="F972" s="215" t="s">
        <v>1143</v>
      </c>
      <c r="G972" s="213"/>
      <c r="H972" s="216">
        <v>42.018000000000001</v>
      </c>
      <c r="I972" s="217"/>
      <c r="J972" s="213"/>
      <c r="K972" s="213"/>
      <c r="L972" s="218"/>
      <c r="M972" s="219"/>
      <c r="N972" s="220"/>
      <c r="O972" s="220"/>
      <c r="P972" s="220"/>
      <c r="Q972" s="220"/>
      <c r="R972" s="220"/>
      <c r="S972" s="220"/>
      <c r="T972" s="221"/>
      <c r="AT972" s="222" t="s">
        <v>164</v>
      </c>
      <c r="AU972" s="222" t="s">
        <v>162</v>
      </c>
      <c r="AV972" s="14" t="s">
        <v>162</v>
      </c>
      <c r="AW972" s="14" t="s">
        <v>34</v>
      </c>
      <c r="AX972" s="14" t="s">
        <v>79</v>
      </c>
      <c r="AY972" s="222" t="s">
        <v>153</v>
      </c>
    </row>
    <row r="973" spans="1:65" s="15" customFormat="1">
      <c r="B973" s="223"/>
      <c r="C973" s="224"/>
      <c r="D973" s="203" t="s">
        <v>164</v>
      </c>
      <c r="E973" s="225" t="s">
        <v>1</v>
      </c>
      <c r="F973" s="226" t="s">
        <v>167</v>
      </c>
      <c r="G973" s="224"/>
      <c r="H973" s="227">
        <v>42.018000000000001</v>
      </c>
      <c r="I973" s="228"/>
      <c r="J973" s="224"/>
      <c r="K973" s="224"/>
      <c r="L973" s="229"/>
      <c r="M973" s="230"/>
      <c r="N973" s="231"/>
      <c r="O973" s="231"/>
      <c r="P973" s="231"/>
      <c r="Q973" s="231"/>
      <c r="R973" s="231"/>
      <c r="S973" s="231"/>
      <c r="T973" s="232"/>
      <c r="AT973" s="233" t="s">
        <v>164</v>
      </c>
      <c r="AU973" s="233" t="s">
        <v>162</v>
      </c>
      <c r="AV973" s="15" t="s">
        <v>161</v>
      </c>
      <c r="AW973" s="15" t="s">
        <v>34</v>
      </c>
      <c r="AX973" s="15" t="s">
        <v>87</v>
      </c>
      <c r="AY973" s="233" t="s">
        <v>153</v>
      </c>
    </row>
    <row r="974" spans="1:65" s="2" customFormat="1" ht="33" customHeight="1">
      <c r="A974" s="34"/>
      <c r="B974" s="35"/>
      <c r="C974" s="187" t="s">
        <v>1158</v>
      </c>
      <c r="D974" s="187" t="s">
        <v>157</v>
      </c>
      <c r="E974" s="188" t="s">
        <v>1159</v>
      </c>
      <c r="F974" s="189" t="s">
        <v>1160</v>
      </c>
      <c r="G974" s="190" t="s">
        <v>237</v>
      </c>
      <c r="H974" s="191">
        <v>500</v>
      </c>
      <c r="I974" s="192"/>
      <c r="J974" s="193">
        <f>ROUND(I974*H974,2)</f>
        <v>0</v>
      </c>
      <c r="K974" s="194"/>
      <c r="L974" s="39"/>
      <c r="M974" s="195" t="s">
        <v>1</v>
      </c>
      <c r="N974" s="196" t="s">
        <v>45</v>
      </c>
      <c r="O974" s="71"/>
      <c r="P974" s="197">
        <f>O974*H974</f>
        <v>0</v>
      </c>
      <c r="Q974" s="197">
        <v>1.0000000000000001E-5</v>
      </c>
      <c r="R974" s="197">
        <f>Q974*H974</f>
        <v>5.0000000000000001E-3</v>
      </c>
      <c r="S974" s="197">
        <v>0</v>
      </c>
      <c r="T974" s="198">
        <f>S974*H974</f>
        <v>0</v>
      </c>
      <c r="U974" s="34"/>
      <c r="V974" s="34"/>
      <c r="W974" s="34"/>
      <c r="X974" s="34"/>
      <c r="Y974" s="34"/>
      <c r="Z974" s="34"/>
      <c r="AA974" s="34"/>
      <c r="AB974" s="34"/>
      <c r="AC974" s="34"/>
      <c r="AD974" s="34"/>
      <c r="AE974" s="34"/>
      <c r="AR974" s="199" t="s">
        <v>254</v>
      </c>
      <c r="AT974" s="199" t="s">
        <v>157</v>
      </c>
      <c r="AU974" s="199" t="s">
        <v>162</v>
      </c>
      <c r="AY974" s="17" t="s">
        <v>153</v>
      </c>
      <c r="BE974" s="200">
        <f>IF(N974="základní",J974,0)</f>
        <v>0</v>
      </c>
      <c r="BF974" s="200">
        <f>IF(N974="snížená",J974,0)</f>
        <v>0</v>
      </c>
      <c r="BG974" s="200">
        <f>IF(N974="zákl. přenesená",J974,0)</f>
        <v>0</v>
      </c>
      <c r="BH974" s="200">
        <f>IF(N974="sníž. přenesená",J974,0)</f>
        <v>0</v>
      </c>
      <c r="BI974" s="200">
        <f>IF(N974="nulová",J974,0)</f>
        <v>0</v>
      </c>
      <c r="BJ974" s="17" t="s">
        <v>162</v>
      </c>
      <c r="BK974" s="200">
        <f>ROUND(I974*H974,2)</f>
        <v>0</v>
      </c>
      <c r="BL974" s="17" t="s">
        <v>254</v>
      </c>
      <c r="BM974" s="199" t="s">
        <v>1161</v>
      </c>
    </row>
    <row r="975" spans="1:65" s="14" customFormat="1">
      <c r="B975" s="212"/>
      <c r="C975" s="213"/>
      <c r="D975" s="203" t="s">
        <v>164</v>
      </c>
      <c r="E975" s="214" t="s">
        <v>1</v>
      </c>
      <c r="F975" s="215" t="s">
        <v>1162</v>
      </c>
      <c r="G975" s="213"/>
      <c r="H975" s="216">
        <v>500</v>
      </c>
      <c r="I975" s="217"/>
      <c r="J975" s="213"/>
      <c r="K975" s="213"/>
      <c r="L975" s="218"/>
      <c r="M975" s="219"/>
      <c r="N975" s="220"/>
      <c r="O975" s="220"/>
      <c r="P975" s="220"/>
      <c r="Q975" s="220"/>
      <c r="R975" s="220"/>
      <c r="S975" s="220"/>
      <c r="T975" s="221"/>
      <c r="AT975" s="222" t="s">
        <v>164</v>
      </c>
      <c r="AU975" s="222" t="s">
        <v>162</v>
      </c>
      <c r="AV975" s="14" t="s">
        <v>162</v>
      </c>
      <c r="AW975" s="14" t="s">
        <v>34</v>
      </c>
      <c r="AX975" s="14" t="s">
        <v>79</v>
      </c>
      <c r="AY975" s="222" t="s">
        <v>153</v>
      </c>
    </row>
    <row r="976" spans="1:65" s="15" customFormat="1">
      <c r="B976" s="223"/>
      <c r="C976" s="224"/>
      <c r="D976" s="203" t="s">
        <v>164</v>
      </c>
      <c r="E976" s="225" t="s">
        <v>1</v>
      </c>
      <c r="F976" s="226" t="s">
        <v>167</v>
      </c>
      <c r="G976" s="224"/>
      <c r="H976" s="227">
        <v>500</v>
      </c>
      <c r="I976" s="228"/>
      <c r="J976" s="224"/>
      <c r="K976" s="224"/>
      <c r="L976" s="229"/>
      <c r="M976" s="230"/>
      <c r="N976" s="231"/>
      <c r="O976" s="231"/>
      <c r="P976" s="231"/>
      <c r="Q976" s="231"/>
      <c r="R976" s="231"/>
      <c r="S976" s="231"/>
      <c r="T976" s="232"/>
      <c r="AT976" s="233" t="s">
        <v>164</v>
      </c>
      <c r="AU976" s="233" t="s">
        <v>162</v>
      </c>
      <c r="AV976" s="15" t="s">
        <v>161</v>
      </c>
      <c r="AW976" s="15" t="s">
        <v>34</v>
      </c>
      <c r="AX976" s="15" t="s">
        <v>87</v>
      </c>
      <c r="AY976" s="233" t="s">
        <v>153</v>
      </c>
    </row>
    <row r="977" spans="1:65" s="2" customFormat="1" ht="21.75" customHeight="1">
      <c r="A977" s="34"/>
      <c r="B977" s="35"/>
      <c r="C977" s="187" t="s">
        <v>1163</v>
      </c>
      <c r="D977" s="187" t="s">
        <v>157</v>
      </c>
      <c r="E977" s="188" t="s">
        <v>1164</v>
      </c>
      <c r="F977" s="189" t="s">
        <v>1165</v>
      </c>
      <c r="G977" s="190" t="s">
        <v>237</v>
      </c>
      <c r="H977" s="191">
        <v>500</v>
      </c>
      <c r="I977" s="192"/>
      <c r="J977" s="193">
        <f>ROUND(I977*H977,2)</f>
        <v>0</v>
      </c>
      <c r="K977" s="194"/>
      <c r="L977" s="39"/>
      <c r="M977" s="195" t="s">
        <v>1</v>
      </c>
      <c r="N977" s="196" t="s">
        <v>45</v>
      </c>
      <c r="O977" s="71"/>
      <c r="P977" s="197">
        <f>O977*H977</f>
        <v>0</v>
      </c>
      <c r="Q977" s="197">
        <v>4.0000000000000003E-5</v>
      </c>
      <c r="R977" s="197">
        <f>Q977*H977</f>
        <v>0.02</v>
      </c>
      <c r="S977" s="197">
        <v>0</v>
      </c>
      <c r="T977" s="198">
        <f>S977*H977</f>
        <v>0</v>
      </c>
      <c r="U977" s="34"/>
      <c r="V977" s="34"/>
      <c r="W977" s="34"/>
      <c r="X977" s="34"/>
      <c r="Y977" s="34"/>
      <c r="Z977" s="34"/>
      <c r="AA977" s="34"/>
      <c r="AB977" s="34"/>
      <c r="AC977" s="34"/>
      <c r="AD977" s="34"/>
      <c r="AE977" s="34"/>
      <c r="AR977" s="199" t="s">
        <v>254</v>
      </c>
      <c r="AT977" s="199" t="s">
        <v>157</v>
      </c>
      <c r="AU977" s="199" t="s">
        <v>162</v>
      </c>
      <c r="AY977" s="17" t="s">
        <v>153</v>
      </c>
      <c r="BE977" s="200">
        <f>IF(N977="základní",J977,0)</f>
        <v>0</v>
      </c>
      <c r="BF977" s="200">
        <f>IF(N977="snížená",J977,0)</f>
        <v>0</v>
      </c>
      <c r="BG977" s="200">
        <f>IF(N977="zákl. přenesená",J977,0)</f>
        <v>0</v>
      </c>
      <c r="BH977" s="200">
        <f>IF(N977="sníž. přenesená",J977,0)</f>
        <v>0</v>
      </c>
      <c r="BI977" s="200">
        <f>IF(N977="nulová",J977,0)</f>
        <v>0</v>
      </c>
      <c r="BJ977" s="17" t="s">
        <v>162</v>
      </c>
      <c r="BK977" s="200">
        <f>ROUND(I977*H977,2)</f>
        <v>0</v>
      </c>
      <c r="BL977" s="17" t="s">
        <v>254</v>
      </c>
      <c r="BM977" s="199" t="s">
        <v>1166</v>
      </c>
    </row>
    <row r="978" spans="1:65" s="14" customFormat="1">
      <c r="B978" s="212"/>
      <c r="C978" s="213"/>
      <c r="D978" s="203" t="s">
        <v>164</v>
      </c>
      <c r="E978" s="214" t="s">
        <v>1</v>
      </c>
      <c r="F978" s="215" t="s">
        <v>1162</v>
      </c>
      <c r="G978" s="213"/>
      <c r="H978" s="216">
        <v>500</v>
      </c>
      <c r="I978" s="217"/>
      <c r="J978" s="213"/>
      <c r="K978" s="213"/>
      <c r="L978" s="218"/>
      <c r="M978" s="219"/>
      <c r="N978" s="220"/>
      <c r="O978" s="220"/>
      <c r="P978" s="220"/>
      <c r="Q978" s="220"/>
      <c r="R978" s="220"/>
      <c r="S978" s="220"/>
      <c r="T978" s="221"/>
      <c r="AT978" s="222" t="s">
        <v>164</v>
      </c>
      <c r="AU978" s="222" t="s">
        <v>162</v>
      </c>
      <c r="AV978" s="14" t="s">
        <v>162</v>
      </c>
      <c r="AW978" s="14" t="s">
        <v>34</v>
      </c>
      <c r="AX978" s="14" t="s">
        <v>79</v>
      </c>
      <c r="AY978" s="222" t="s">
        <v>153</v>
      </c>
    </row>
    <row r="979" spans="1:65" s="15" customFormat="1">
      <c r="B979" s="223"/>
      <c r="C979" s="224"/>
      <c r="D979" s="203" t="s">
        <v>164</v>
      </c>
      <c r="E979" s="225" t="s">
        <v>1</v>
      </c>
      <c r="F979" s="226" t="s">
        <v>167</v>
      </c>
      <c r="G979" s="224"/>
      <c r="H979" s="227">
        <v>500</v>
      </c>
      <c r="I979" s="228"/>
      <c r="J979" s="224"/>
      <c r="K979" s="224"/>
      <c r="L979" s="229"/>
      <c r="M979" s="230"/>
      <c r="N979" s="231"/>
      <c r="O979" s="231"/>
      <c r="P979" s="231"/>
      <c r="Q979" s="231"/>
      <c r="R979" s="231"/>
      <c r="S979" s="231"/>
      <c r="T979" s="232"/>
      <c r="AT979" s="233" t="s">
        <v>164</v>
      </c>
      <c r="AU979" s="233" t="s">
        <v>162</v>
      </c>
      <c r="AV979" s="15" t="s">
        <v>161</v>
      </c>
      <c r="AW979" s="15" t="s">
        <v>34</v>
      </c>
      <c r="AX979" s="15" t="s">
        <v>87</v>
      </c>
      <c r="AY979" s="233" t="s">
        <v>153</v>
      </c>
    </row>
    <row r="980" spans="1:65" s="2" customFormat="1" ht="16.5" customHeight="1">
      <c r="A980" s="34"/>
      <c r="B980" s="35"/>
      <c r="C980" s="234" t="s">
        <v>1167</v>
      </c>
      <c r="D980" s="234" t="s">
        <v>180</v>
      </c>
      <c r="E980" s="235" t="s">
        <v>1168</v>
      </c>
      <c r="F980" s="236" t="s">
        <v>1169</v>
      </c>
      <c r="G980" s="237" t="s">
        <v>237</v>
      </c>
      <c r="H980" s="238">
        <v>525</v>
      </c>
      <c r="I980" s="239"/>
      <c r="J980" s="240">
        <f>ROUND(I980*H980,2)</f>
        <v>0</v>
      </c>
      <c r="K980" s="241"/>
      <c r="L980" s="242"/>
      <c r="M980" s="243" t="s">
        <v>1</v>
      </c>
      <c r="N980" s="244" t="s">
        <v>45</v>
      </c>
      <c r="O980" s="71"/>
      <c r="P980" s="197">
        <f>O980*H980</f>
        <v>0</v>
      </c>
      <c r="Q980" s="197">
        <v>2.0000000000000002E-5</v>
      </c>
      <c r="R980" s="197">
        <f>Q980*H980</f>
        <v>1.0500000000000001E-2</v>
      </c>
      <c r="S980" s="197">
        <v>0</v>
      </c>
      <c r="T980" s="198">
        <f>S980*H980</f>
        <v>0</v>
      </c>
      <c r="U980" s="34"/>
      <c r="V980" s="34"/>
      <c r="W980" s="34"/>
      <c r="X980" s="34"/>
      <c r="Y980" s="34"/>
      <c r="Z980" s="34"/>
      <c r="AA980" s="34"/>
      <c r="AB980" s="34"/>
      <c r="AC980" s="34"/>
      <c r="AD980" s="34"/>
      <c r="AE980" s="34"/>
      <c r="AR980" s="199" t="s">
        <v>344</v>
      </c>
      <c r="AT980" s="199" t="s">
        <v>180</v>
      </c>
      <c r="AU980" s="199" t="s">
        <v>162</v>
      </c>
      <c r="AY980" s="17" t="s">
        <v>153</v>
      </c>
      <c r="BE980" s="200">
        <f>IF(N980="základní",J980,0)</f>
        <v>0</v>
      </c>
      <c r="BF980" s="200">
        <f>IF(N980="snížená",J980,0)</f>
        <v>0</v>
      </c>
      <c r="BG980" s="200">
        <f>IF(N980="zákl. přenesená",J980,0)</f>
        <v>0</v>
      </c>
      <c r="BH980" s="200">
        <f>IF(N980="sníž. přenesená",J980,0)</f>
        <v>0</v>
      </c>
      <c r="BI980" s="200">
        <f>IF(N980="nulová",J980,0)</f>
        <v>0</v>
      </c>
      <c r="BJ980" s="17" t="s">
        <v>162</v>
      </c>
      <c r="BK980" s="200">
        <f>ROUND(I980*H980,2)</f>
        <v>0</v>
      </c>
      <c r="BL980" s="17" t="s">
        <v>254</v>
      </c>
      <c r="BM980" s="199" t="s">
        <v>1170</v>
      </c>
    </row>
    <row r="981" spans="1:65" s="14" customFormat="1">
      <c r="B981" s="212"/>
      <c r="C981" s="213"/>
      <c r="D981" s="203" t="s">
        <v>164</v>
      </c>
      <c r="E981" s="213"/>
      <c r="F981" s="215" t="s">
        <v>1171</v>
      </c>
      <c r="G981" s="213"/>
      <c r="H981" s="216">
        <v>525</v>
      </c>
      <c r="I981" s="217"/>
      <c r="J981" s="213"/>
      <c r="K981" s="213"/>
      <c r="L981" s="218"/>
      <c r="M981" s="219"/>
      <c r="N981" s="220"/>
      <c r="O981" s="220"/>
      <c r="P981" s="220"/>
      <c r="Q981" s="220"/>
      <c r="R981" s="220"/>
      <c r="S981" s="220"/>
      <c r="T981" s="221"/>
      <c r="AT981" s="222" t="s">
        <v>164</v>
      </c>
      <c r="AU981" s="222" t="s">
        <v>162</v>
      </c>
      <c r="AV981" s="14" t="s">
        <v>162</v>
      </c>
      <c r="AW981" s="14" t="s">
        <v>4</v>
      </c>
      <c r="AX981" s="14" t="s">
        <v>87</v>
      </c>
      <c r="AY981" s="222" t="s">
        <v>153</v>
      </c>
    </row>
    <row r="982" spans="1:65" s="2" customFormat="1" ht="21.75" customHeight="1">
      <c r="A982" s="34"/>
      <c r="B982" s="35"/>
      <c r="C982" s="187" t="s">
        <v>1172</v>
      </c>
      <c r="D982" s="187" t="s">
        <v>157</v>
      </c>
      <c r="E982" s="188" t="s">
        <v>1173</v>
      </c>
      <c r="F982" s="189" t="s">
        <v>1174</v>
      </c>
      <c r="G982" s="190" t="s">
        <v>160</v>
      </c>
      <c r="H982" s="191">
        <v>3.6</v>
      </c>
      <c r="I982" s="192"/>
      <c r="J982" s="193">
        <f>ROUND(I982*H982,2)</f>
        <v>0</v>
      </c>
      <c r="K982" s="194"/>
      <c r="L982" s="39"/>
      <c r="M982" s="195" t="s">
        <v>1</v>
      </c>
      <c r="N982" s="196" t="s">
        <v>45</v>
      </c>
      <c r="O982" s="71"/>
      <c r="P982" s="197">
        <f>O982*H982</f>
        <v>0</v>
      </c>
      <c r="Q982" s="197">
        <v>0</v>
      </c>
      <c r="R982" s="197">
        <f>Q982*H982</f>
        <v>0</v>
      </c>
      <c r="S982" s="197">
        <v>0</v>
      </c>
      <c r="T982" s="198">
        <f>S982*H982</f>
        <v>0</v>
      </c>
      <c r="U982" s="34"/>
      <c r="V982" s="34"/>
      <c r="W982" s="34"/>
      <c r="X982" s="34"/>
      <c r="Y982" s="34"/>
      <c r="Z982" s="34"/>
      <c r="AA982" s="34"/>
      <c r="AB982" s="34"/>
      <c r="AC982" s="34"/>
      <c r="AD982" s="34"/>
      <c r="AE982" s="34"/>
      <c r="AR982" s="199" t="s">
        <v>254</v>
      </c>
      <c r="AT982" s="199" t="s">
        <v>157</v>
      </c>
      <c r="AU982" s="199" t="s">
        <v>162</v>
      </c>
      <c r="AY982" s="17" t="s">
        <v>153</v>
      </c>
      <c r="BE982" s="200">
        <f>IF(N982="základní",J982,0)</f>
        <v>0</v>
      </c>
      <c r="BF982" s="200">
        <f>IF(N982="snížená",J982,0)</f>
        <v>0</v>
      </c>
      <c r="BG982" s="200">
        <f>IF(N982="zákl. přenesená",J982,0)</f>
        <v>0</v>
      </c>
      <c r="BH982" s="200">
        <f>IF(N982="sníž. přenesená",J982,0)</f>
        <v>0</v>
      </c>
      <c r="BI982" s="200">
        <f>IF(N982="nulová",J982,0)</f>
        <v>0</v>
      </c>
      <c r="BJ982" s="17" t="s">
        <v>162</v>
      </c>
      <c r="BK982" s="200">
        <f>ROUND(I982*H982,2)</f>
        <v>0</v>
      </c>
      <c r="BL982" s="17" t="s">
        <v>254</v>
      </c>
      <c r="BM982" s="199" t="s">
        <v>1175</v>
      </c>
    </row>
    <row r="983" spans="1:65" s="14" customFormat="1">
      <c r="B983" s="212"/>
      <c r="C983" s="213"/>
      <c r="D983" s="203" t="s">
        <v>164</v>
      </c>
      <c r="E983" s="214" t="s">
        <v>1</v>
      </c>
      <c r="F983" s="215" t="s">
        <v>1176</v>
      </c>
      <c r="G983" s="213"/>
      <c r="H983" s="216">
        <v>3.6</v>
      </c>
      <c r="I983" s="217"/>
      <c r="J983" s="213"/>
      <c r="K983" s="213"/>
      <c r="L983" s="218"/>
      <c r="M983" s="219"/>
      <c r="N983" s="220"/>
      <c r="O983" s="220"/>
      <c r="P983" s="220"/>
      <c r="Q983" s="220"/>
      <c r="R983" s="220"/>
      <c r="S983" s="220"/>
      <c r="T983" s="221"/>
      <c r="AT983" s="222" t="s">
        <v>164</v>
      </c>
      <c r="AU983" s="222" t="s">
        <v>162</v>
      </c>
      <c r="AV983" s="14" t="s">
        <v>162</v>
      </c>
      <c r="AW983" s="14" t="s">
        <v>34</v>
      </c>
      <c r="AX983" s="14" t="s">
        <v>79</v>
      </c>
      <c r="AY983" s="222" t="s">
        <v>153</v>
      </c>
    </row>
    <row r="984" spans="1:65" s="15" customFormat="1">
      <c r="B984" s="223"/>
      <c r="C984" s="224"/>
      <c r="D984" s="203" t="s">
        <v>164</v>
      </c>
      <c r="E984" s="225" t="s">
        <v>1</v>
      </c>
      <c r="F984" s="226" t="s">
        <v>167</v>
      </c>
      <c r="G984" s="224"/>
      <c r="H984" s="227">
        <v>3.6</v>
      </c>
      <c r="I984" s="228"/>
      <c r="J984" s="224"/>
      <c r="K984" s="224"/>
      <c r="L984" s="229"/>
      <c r="M984" s="230"/>
      <c r="N984" s="231"/>
      <c r="O984" s="231"/>
      <c r="P984" s="231"/>
      <c r="Q984" s="231"/>
      <c r="R984" s="231"/>
      <c r="S984" s="231"/>
      <c r="T984" s="232"/>
      <c r="AT984" s="233" t="s">
        <v>164</v>
      </c>
      <c r="AU984" s="233" t="s">
        <v>162</v>
      </c>
      <c r="AV984" s="15" t="s">
        <v>161</v>
      </c>
      <c r="AW984" s="15" t="s">
        <v>34</v>
      </c>
      <c r="AX984" s="15" t="s">
        <v>87</v>
      </c>
      <c r="AY984" s="233" t="s">
        <v>153</v>
      </c>
    </row>
    <row r="985" spans="1:65" s="2" customFormat="1" ht="16.5" customHeight="1">
      <c r="A985" s="34"/>
      <c r="B985" s="35"/>
      <c r="C985" s="234" t="s">
        <v>1177</v>
      </c>
      <c r="D985" s="234" t="s">
        <v>180</v>
      </c>
      <c r="E985" s="235" t="s">
        <v>1178</v>
      </c>
      <c r="F985" s="236" t="s">
        <v>1179</v>
      </c>
      <c r="G985" s="237" t="s">
        <v>160</v>
      </c>
      <c r="H985" s="238">
        <v>3.78</v>
      </c>
      <c r="I985" s="239"/>
      <c r="J985" s="240">
        <f>ROUND(I985*H985,2)</f>
        <v>0</v>
      </c>
      <c r="K985" s="241"/>
      <c r="L985" s="242"/>
      <c r="M985" s="243" t="s">
        <v>1</v>
      </c>
      <c r="N985" s="244" t="s">
        <v>45</v>
      </c>
      <c r="O985" s="71"/>
      <c r="P985" s="197">
        <f>O985*H985</f>
        <v>0</v>
      </c>
      <c r="Q985" s="197">
        <v>0</v>
      </c>
      <c r="R985" s="197">
        <f>Q985*H985</f>
        <v>0</v>
      </c>
      <c r="S985" s="197">
        <v>0</v>
      </c>
      <c r="T985" s="198">
        <f>S985*H985</f>
        <v>0</v>
      </c>
      <c r="U985" s="34"/>
      <c r="V985" s="34"/>
      <c r="W985" s="34"/>
      <c r="X985" s="34"/>
      <c r="Y985" s="34"/>
      <c r="Z985" s="34"/>
      <c r="AA985" s="34"/>
      <c r="AB985" s="34"/>
      <c r="AC985" s="34"/>
      <c r="AD985" s="34"/>
      <c r="AE985" s="34"/>
      <c r="AR985" s="199" t="s">
        <v>344</v>
      </c>
      <c r="AT985" s="199" t="s">
        <v>180</v>
      </c>
      <c r="AU985" s="199" t="s">
        <v>162</v>
      </c>
      <c r="AY985" s="17" t="s">
        <v>153</v>
      </c>
      <c r="BE985" s="200">
        <f>IF(N985="základní",J985,0)</f>
        <v>0</v>
      </c>
      <c r="BF985" s="200">
        <f>IF(N985="snížená",J985,0)</f>
        <v>0</v>
      </c>
      <c r="BG985" s="200">
        <f>IF(N985="zákl. přenesená",J985,0)</f>
        <v>0</v>
      </c>
      <c r="BH985" s="200">
        <f>IF(N985="sníž. přenesená",J985,0)</f>
        <v>0</v>
      </c>
      <c r="BI985" s="200">
        <f>IF(N985="nulová",J985,0)</f>
        <v>0</v>
      </c>
      <c r="BJ985" s="17" t="s">
        <v>162</v>
      </c>
      <c r="BK985" s="200">
        <f>ROUND(I985*H985,2)</f>
        <v>0</v>
      </c>
      <c r="BL985" s="17" t="s">
        <v>254</v>
      </c>
      <c r="BM985" s="199" t="s">
        <v>1180</v>
      </c>
    </row>
    <row r="986" spans="1:65" s="14" customFormat="1">
      <c r="B986" s="212"/>
      <c r="C986" s="213"/>
      <c r="D986" s="203" t="s">
        <v>164</v>
      </c>
      <c r="E986" s="213"/>
      <c r="F986" s="215" t="s">
        <v>1181</v>
      </c>
      <c r="G986" s="213"/>
      <c r="H986" s="216">
        <v>3.78</v>
      </c>
      <c r="I986" s="217"/>
      <c r="J986" s="213"/>
      <c r="K986" s="213"/>
      <c r="L986" s="218"/>
      <c r="M986" s="219"/>
      <c r="N986" s="220"/>
      <c r="O986" s="220"/>
      <c r="P986" s="220"/>
      <c r="Q986" s="220"/>
      <c r="R986" s="220"/>
      <c r="S986" s="220"/>
      <c r="T986" s="221"/>
      <c r="AT986" s="222" t="s">
        <v>164</v>
      </c>
      <c r="AU986" s="222" t="s">
        <v>162</v>
      </c>
      <c r="AV986" s="14" t="s">
        <v>162</v>
      </c>
      <c r="AW986" s="14" t="s">
        <v>4</v>
      </c>
      <c r="AX986" s="14" t="s">
        <v>87</v>
      </c>
      <c r="AY986" s="222" t="s">
        <v>153</v>
      </c>
    </row>
    <row r="987" spans="1:65" s="2" customFormat="1" ht="21.75" customHeight="1">
      <c r="A987" s="34"/>
      <c r="B987" s="35"/>
      <c r="C987" s="187" t="s">
        <v>1182</v>
      </c>
      <c r="D987" s="187" t="s">
        <v>157</v>
      </c>
      <c r="E987" s="188" t="s">
        <v>1183</v>
      </c>
      <c r="F987" s="189" t="s">
        <v>1184</v>
      </c>
      <c r="G987" s="190" t="s">
        <v>160</v>
      </c>
      <c r="H987" s="191">
        <v>867.505</v>
      </c>
      <c r="I987" s="192"/>
      <c r="J987" s="193">
        <f>ROUND(I987*H987,2)</f>
        <v>0</v>
      </c>
      <c r="K987" s="194"/>
      <c r="L987" s="39"/>
      <c r="M987" s="195" t="s">
        <v>1</v>
      </c>
      <c r="N987" s="196" t="s">
        <v>45</v>
      </c>
      <c r="O987" s="71"/>
      <c r="P987" s="197">
        <f>O987*H987</f>
        <v>0</v>
      </c>
      <c r="Q987" s="197">
        <v>2.9E-4</v>
      </c>
      <c r="R987" s="197">
        <f>Q987*H987</f>
        <v>0.25157645000000001</v>
      </c>
      <c r="S987" s="197">
        <v>0</v>
      </c>
      <c r="T987" s="198">
        <f>S987*H987</f>
        <v>0</v>
      </c>
      <c r="U987" s="34"/>
      <c r="V987" s="34"/>
      <c r="W987" s="34"/>
      <c r="X987" s="34"/>
      <c r="Y987" s="34"/>
      <c r="Z987" s="34"/>
      <c r="AA987" s="34"/>
      <c r="AB987" s="34"/>
      <c r="AC987" s="34"/>
      <c r="AD987" s="34"/>
      <c r="AE987" s="34"/>
      <c r="AR987" s="199" t="s">
        <v>254</v>
      </c>
      <c r="AT987" s="199" t="s">
        <v>157</v>
      </c>
      <c r="AU987" s="199" t="s">
        <v>162</v>
      </c>
      <c r="AY987" s="17" t="s">
        <v>153</v>
      </c>
      <c r="BE987" s="200">
        <f>IF(N987="základní",J987,0)</f>
        <v>0</v>
      </c>
      <c r="BF987" s="200">
        <f>IF(N987="snížená",J987,0)</f>
        <v>0</v>
      </c>
      <c r="BG987" s="200">
        <f>IF(N987="zákl. přenesená",J987,0)</f>
        <v>0</v>
      </c>
      <c r="BH987" s="200">
        <f>IF(N987="sníž. přenesená",J987,0)</f>
        <v>0</v>
      </c>
      <c r="BI987" s="200">
        <f>IF(N987="nulová",J987,0)</f>
        <v>0</v>
      </c>
      <c r="BJ987" s="17" t="s">
        <v>162</v>
      </c>
      <c r="BK987" s="200">
        <f>ROUND(I987*H987,2)</f>
        <v>0</v>
      </c>
      <c r="BL987" s="17" t="s">
        <v>254</v>
      </c>
      <c r="BM987" s="199" t="s">
        <v>1185</v>
      </c>
    </row>
    <row r="988" spans="1:65" s="14" customFormat="1">
      <c r="B988" s="212"/>
      <c r="C988" s="213"/>
      <c r="D988" s="203" t="s">
        <v>164</v>
      </c>
      <c r="E988" s="214" t="s">
        <v>1</v>
      </c>
      <c r="F988" s="215" t="s">
        <v>1186</v>
      </c>
      <c r="G988" s="213"/>
      <c r="H988" s="216">
        <v>867.505</v>
      </c>
      <c r="I988" s="217"/>
      <c r="J988" s="213"/>
      <c r="K988" s="213"/>
      <c r="L988" s="218"/>
      <c r="M988" s="219"/>
      <c r="N988" s="220"/>
      <c r="O988" s="220"/>
      <c r="P988" s="220"/>
      <c r="Q988" s="220"/>
      <c r="R988" s="220"/>
      <c r="S988" s="220"/>
      <c r="T988" s="221"/>
      <c r="AT988" s="222" t="s">
        <v>164</v>
      </c>
      <c r="AU988" s="222" t="s">
        <v>162</v>
      </c>
      <c r="AV988" s="14" t="s">
        <v>162</v>
      </c>
      <c r="AW988" s="14" t="s">
        <v>34</v>
      </c>
      <c r="AX988" s="14" t="s">
        <v>79</v>
      </c>
      <c r="AY988" s="222" t="s">
        <v>153</v>
      </c>
    </row>
    <row r="989" spans="1:65" s="15" customFormat="1">
      <c r="B989" s="223"/>
      <c r="C989" s="224"/>
      <c r="D989" s="203" t="s">
        <v>164</v>
      </c>
      <c r="E989" s="225" t="s">
        <v>1</v>
      </c>
      <c r="F989" s="226" t="s">
        <v>167</v>
      </c>
      <c r="G989" s="224"/>
      <c r="H989" s="227">
        <v>867.505</v>
      </c>
      <c r="I989" s="228"/>
      <c r="J989" s="224"/>
      <c r="K989" s="224"/>
      <c r="L989" s="229"/>
      <c r="M989" s="230"/>
      <c r="N989" s="231"/>
      <c r="O989" s="231"/>
      <c r="P989" s="231"/>
      <c r="Q989" s="231"/>
      <c r="R989" s="231"/>
      <c r="S989" s="231"/>
      <c r="T989" s="232"/>
      <c r="AT989" s="233" t="s">
        <v>164</v>
      </c>
      <c r="AU989" s="233" t="s">
        <v>162</v>
      </c>
      <c r="AV989" s="15" t="s">
        <v>161</v>
      </c>
      <c r="AW989" s="15" t="s">
        <v>34</v>
      </c>
      <c r="AX989" s="15" t="s">
        <v>87</v>
      </c>
      <c r="AY989" s="233" t="s">
        <v>153</v>
      </c>
    </row>
    <row r="990" spans="1:65" s="12" customFormat="1" ht="25.95" customHeight="1">
      <c r="B990" s="171"/>
      <c r="C990" s="172"/>
      <c r="D990" s="173" t="s">
        <v>78</v>
      </c>
      <c r="E990" s="174" t="s">
        <v>180</v>
      </c>
      <c r="F990" s="174" t="s">
        <v>1187</v>
      </c>
      <c r="G990" s="172"/>
      <c r="H990" s="172"/>
      <c r="I990" s="175"/>
      <c r="J990" s="176">
        <f>BK990</f>
        <v>0</v>
      </c>
      <c r="K990" s="172"/>
      <c r="L990" s="177"/>
      <c r="M990" s="178"/>
      <c r="N990" s="179"/>
      <c r="O990" s="179"/>
      <c r="P990" s="180">
        <f>P991</f>
        <v>0</v>
      </c>
      <c r="Q990" s="179"/>
      <c r="R990" s="180">
        <f>R991</f>
        <v>1.0399999999999999E-3</v>
      </c>
      <c r="S990" s="179"/>
      <c r="T990" s="181">
        <f>T991</f>
        <v>0</v>
      </c>
      <c r="AR990" s="182" t="s">
        <v>155</v>
      </c>
      <c r="AT990" s="183" t="s">
        <v>78</v>
      </c>
      <c r="AU990" s="183" t="s">
        <v>79</v>
      </c>
      <c r="AY990" s="182" t="s">
        <v>153</v>
      </c>
      <c r="BK990" s="184">
        <f>BK991</f>
        <v>0</v>
      </c>
    </row>
    <row r="991" spans="1:65" s="12" customFormat="1" ht="22.8" customHeight="1">
      <c r="B991" s="171"/>
      <c r="C991" s="172"/>
      <c r="D991" s="173" t="s">
        <v>78</v>
      </c>
      <c r="E991" s="185" t="s">
        <v>1188</v>
      </c>
      <c r="F991" s="185" t="s">
        <v>1189</v>
      </c>
      <c r="G991" s="172"/>
      <c r="H991" s="172"/>
      <c r="I991" s="175"/>
      <c r="J991" s="186">
        <f>BK991</f>
        <v>0</v>
      </c>
      <c r="K991" s="172"/>
      <c r="L991" s="177"/>
      <c r="M991" s="178"/>
      <c r="N991" s="179"/>
      <c r="O991" s="179"/>
      <c r="P991" s="180">
        <f>SUM(P992:P993)</f>
        <v>0</v>
      </c>
      <c r="Q991" s="179"/>
      <c r="R991" s="180">
        <f>SUM(R992:R993)</f>
        <v>1.0399999999999999E-3</v>
      </c>
      <c r="S991" s="179"/>
      <c r="T991" s="181">
        <f>SUM(T992:T993)</f>
        <v>0</v>
      </c>
      <c r="AR991" s="182" t="s">
        <v>155</v>
      </c>
      <c r="AT991" s="183" t="s">
        <v>78</v>
      </c>
      <c r="AU991" s="183" t="s">
        <v>87</v>
      </c>
      <c r="AY991" s="182" t="s">
        <v>153</v>
      </c>
      <c r="BK991" s="184">
        <f>SUM(BK992:BK993)</f>
        <v>0</v>
      </c>
    </row>
    <row r="992" spans="1:65" s="2" customFormat="1" ht="16.5" customHeight="1">
      <c r="A992" s="34"/>
      <c r="B992" s="35"/>
      <c r="C992" s="187" t="s">
        <v>1190</v>
      </c>
      <c r="D992" s="187" t="s">
        <v>157</v>
      </c>
      <c r="E992" s="188" t="s">
        <v>1191</v>
      </c>
      <c r="F992" s="189" t="s">
        <v>1192</v>
      </c>
      <c r="G992" s="190" t="s">
        <v>249</v>
      </c>
      <c r="H992" s="191">
        <v>4</v>
      </c>
      <c r="I992" s="192"/>
      <c r="J992" s="193">
        <f>ROUND(I992*H992,2)</f>
        <v>0</v>
      </c>
      <c r="K992" s="194"/>
      <c r="L992" s="39"/>
      <c r="M992" s="195" t="s">
        <v>1</v>
      </c>
      <c r="N992" s="196" t="s">
        <v>45</v>
      </c>
      <c r="O992" s="71"/>
      <c r="P992" s="197">
        <f>O992*H992</f>
        <v>0</v>
      </c>
      <c r="Q992" s="197">
        <v>0</v>
      </c>
      <c r="R992" s="197">
        <f>Q992*H992</f>
        <v>0</v>
      </c>
      <c r="S992" s="197">
        <v>0</v>
      </c>
      <c r="T992" s="198">
        <f>S992*H992</f>
        <v>0</v>
      </c>
      <c r="U992" s="34"/>
      <c r="V992" s="34"/>
      <c r="W992" s="34"/>
      <c r="X992" s="34"/>
      <c r="Y992" s="34"/>
      <c r="Z992" s="34"/>
      <c r="AA992" s="34"/>
      <c r="AB992" s="34"/>
      <c r="AC992" s="34"/>
      <c r="AD992" s="34"/>
      <c r="AE992" s="34"/>
      <c r="AR992" s="199" t="s">
        <v>537</v>
      </c>
      <c r="AT992" s="199" t="s">
        <v>157</v>
      </c>
      <c r="AU992" s="199" t="s">
        <v>162</v>
      </c>
      <c r="AY992" s="17" t="s">
        <v>153</v>
      </c>
      <c r="BE992" s="200">
        <f>IF(N992="základní",J992,0)</f>
        <v>0</v>
      </c>
      <c r="BF992" s="200">
        <f>IF(N992="snížená",J992,0)</f>
        <v>0</v>
      </c>
      <c r="BG992" s="200">
        <f>IF(N992="zákl. přenesená",J992,0)</f>
        <v>0</v>
      </c>
      <c r="BH992" s="200">
        <f>IF(N992="sníž. přenesená",J992,0)</f>
        <v>0</v>
      </c>
      <c r="BI992" s="200">
        <f>IF(N992="nulová",J992,0)</f>
        <v>0</v>
      </c>
      <c r="BJ992" s="17" t="s">
        <v>162</v>
      </c>
      <c r="BK992" s="200">
        <f>ROUND(I992*H992,2)</f>
        <v>0</v>
      </c>
      <c r="BL992" s="17" t="s">
        <v>537</v>
      </c>
      <c r="BM992" s="199" t="s">
        <v>1193</v>
      </c>
    </row>
    <row r="993" spans="1:65" s="2" customFormat="1" ht="16.5" customHeight="1">
      <c r="A993" s="34"/>
      <c r="B993" s="35"/>
      <c r="C993" s="234" t="s">
        <v>1194</v>
      </c>
      <c r="D993" s="234" t="s">
        <v>180</v>
      </c>
      <c r="E993" s="235" t="s">
        <v>1195</v>
      </c>
      <c r="F993" s="236" t="s">
        <v>1196</v>
      </c>
      <c r="G993" s="237" t="s">
        <v>249</v>
      </c>
      <c r="H993" s="238">
        <v>4</v>
      </c>
      <c r="I993" s="239"/>
      <c r="J993" s="240">
        <f>ROUND(I993*H993,2)</f>
        <v>0</v>
      </c>
      <c r="K993" s="241"/>
      <c r="L993" s="242"/>
      <c r="M993" s="245" t="s">
        <v>1</v>
      </c>
      <c r="N993" s="246" t="s">
        <v>45</v>
      </c>
      <c r="O993" s="247"/>
      <c r="P993" s="248">
        <f>O993*H993</f>
        <v>0</v>
      </c>
      <c r="Q993" s="248">
        <v>2.5999999999999998E-4</v>
      </c>
      <c r="R993" s="248">
        <f>Q993*H993</f>
        <v>1.0399999999999999E-3</v>
      </c>
      <c r="S993" s="248">
        <v>0</v>
      </c>
      <c r="T993" s="249">
        <f>S993*H993</f>
        <v>0</v>
      </c>
      <c r="U993" s="34"/>
      <c r="V993" s="34"/>
      <c r="W993" s="34"/>
      <c r="X993" s="34"/>
      <c r="Y993" s="34"/>
      <c r="Z993" s="34"/>
      <c r="AA993" s="34"/>
      <c r="AB993" s="34"/>
      <c r="AC993" s="34"/>
      <c r="AD993" s="34"/>
      <c r="AE993" s="34"/>
      <c r="AR993" s="199" t="s">
        <v>183</v>
      </c>
      <c r="AT993" s="199" t="s">
        <v>180</v>
      </c>
      <c r="AU993" s="199" t="s">
        <v>162</v>
      </c>
      <c r="AY993" s="17" t="s">
        <v>153</v>
      </c>
      <c r="BE993" s="200">
        <f>IF(N993="základní",J993,0)</f>
        <v>0</v>
      </c>
      <c r="BF993" s="200">
        <f>IF(N993="snížená",J993,0)</f>
        <v>0</v>
      </c>
      <c r="BG993" s="200">
        <f>IF(N993="zákl. přenesená",J993,0)</f>
        <v>0</v>
      </c>
      <c r="BH993" s="200">
        <f>IF(N993="sníž. přenesená",J993,0)</f>
        <v>0</v>
      </c>
      <c r="BI993" s="200">
        <f>IF(N993="nulová",J993,0)</f>
        <v>0</v>
      </c>
      <c r="BJ993" s="17" t="s">
        <v>162</v>
      </c>
      <c r="BK993" s="200">
        <f>ROUND(I993*H993,2)</f>
        <v>0</v>
      </c>
      <c r="BL993" s="17" t="s">
        <v>161</v>
      </c>
      <c r="BM993" s="199" t="s">
        <v>1197</v>
      </c>
    </row>
    <row r="994" spans="1:65" s="2" customFormat="1" ht="6.9" customHeight="1">
      <c r="A994" s="34"/>
      <c r="B994" s="54"/>
      <c r="C994" s="55"/>
      <c r="D994" s="55"/>
      <c r="E994" s="55"/>
      <c r="F994" s="55"/>
      <c r="G994" s="55"/>
      <c r="H994" s="55"/>
      <c r="I994" s="55"/>
      <c r="J994" s="55"/>
      <c r="K994" s="55"/>
      <c r="L994" s="39"/>
      <c r="M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  <c r="AA994" s="34"/>
      <c r="AB994" s="34"/>
      <c r="AC994" s="34"/>
      <c r="AD994" s="34"/>
      <c r="AE994" s="34"/>
    </row>
  </sheetData>
  <sheetProtection algorithmName="SHA-512" hashValue="j7IxjLtBKI2SzFtB2q2wOPKxn2w7mTbQLMXNBE/ZKehySQX0op4OZt5wcQ7OFpDGtpS+zbvDsOQD5vFs+mh0cg==" saltValue="NdsXqiu1GK11bw4bbOUT93s+D9Ra5DkxDhg9nqXt2gXZJ8j3/UPRiYI6HLvmtmzeAU2ESn3qzn0yHOvIeVhSyQ==" spinCount="100000" sheet="1" objects="1" scenarios="1" formatColumns="0" formatRows="0" autoFilter="0"/>
  <autoFilter ref="C140:K993" xr:uid="{00000000-0009-0000-0000-000001000000}"/>
  <mergeCells count="9">
    <mergeCell ref="E87:H87"/>
    <mergeCell ref="E131:H131"/>
    <mergeCell ref="E133:H13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57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7" t="s">
        <v>91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01" t="str">
        <f>'Rekapitulace stavby'!K6</f>
        <v>Stavební úpravy objektu č.p.6 v obci Malšovice</v>
      </c>
      <c r="F7" s="302"/>
      <c r="G7" s="302"/>
      <c r="H7" s="302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3" t="s">
        <v>1198</v>
      </c>
      <c r="F9" s="304"/>
      <c r="G9" s="304"/>
      <c r="H9" s="30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5" t="str">
        <f>'Rekapitulace stavby'!E14</f>
        <v>Vyplň údaj</v>
      </c>
      <c r="F18" s="306"/>
      <c r="G18" s="306"/>
      <c r="H18" s="306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1199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1200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7" t="s">
        <v>1</v>
      </c>
      <c r="F27" s="307"/>
      <c r="G27" s="307"/>
      <c r="H27" s="307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43</v>
      </c>
      <c r="E33" s="112" t="s">
        <v>44</v>
      </c>
      <c r="F33" s="123">
        <f>ROUND((SUM(BE122:BE256)),  2)</f>
        <v>0</v>
      </c>
      <c r="G33" s="34"/>
      <c r="H33" s="34"/>
      <c r="I33" s="124">
        <v>0.21</v>
      </c>
      <c r="J33" s="123">
        <f>ROUND(((SUM(BE122:BE256))*I33),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45</v>
      </c>
      <c r="F34" s="123">
        <f>ROUND((SUM(BF122:BF256)),  2)</f>
        <v>0</v>
      </c>
      <c r="G34" s="34"/>
      <c r="H34" s="34"/>
      <c r="I34" s="124">
        <v>0.15</v>
      </c>
      <c r="J34" s="123">
        <f>ROUND(((SUM(BF122:BF256))*I34),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46</v>
      </c>
      <c r="F35" s="123">
        <f>ROUND((SUM(BG122:BG256)),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47</v>
      </c>
      <c r="F36" s="123">
        <f>ROUND((SUM(BH122:BH256)),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48</v>
      </c>
      <c r="F37" s="123">
        <f>ROUND((SUM(BI122:BI256)),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Stavební úpravy objektu č.p.6 v obci Malšovice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7" t="str">
        <f>E9</f>
        <v>02 - Zdravotechnika</v>
      </c>
      <c r="F87" s="298"/>
      <c r="G87" s="298"/>
      <c r="H87" s="298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Uniprojekt-D.Šašek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" customHeight="1">
      <c r="B97" s="147"/>
      <c r="C97" s="148"/>
      <c r="D97" s="149" t="s">
        <v>121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95" customHeight="1">
      <c r="B98" s="153"/>
      <c r="C98" s="154"/>
      <c r="D98" s="155" t="s">
        <v>1201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95" customHeight="1">
      <c r="B99" s="153"/>
      <c r="C99" s="154"/>
      <c r="D99" s="155" t="s">
        <v>1202</v>
      </c>
      <c r="E99" s="156"/>
      <c r="F99" s="156"/>
      <c r="G99" s="156"/>
      <c r="H99" s="156"/>
      <c r="I99" s="156"/>
      <c r="J99" s="157">
        <f>J193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1203</v>
      </c>
      <c r="E100" s="156"/>
      <c r="F100" s="156"/>
      <c r="G100" s="156"/>
      <c r="H100" s="156"/>
      <c r="I100" s="156"/>
      <c r="J100" s="157">
        <f>J225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1204</v>
      </c>
      <c r="E101" s="156"/>
      <c r="F101" s="156"/>
      <c r="G101" s="156"/>
      <c r="H101" s="156"/>
      <c r="I101" s="156"/>
      <c r="J101" s="157">
        <f>J243</f>
        <v>0</v>
      </c>
      <c r="K101" s="154"/>
      <c r="L101" s="158"/>
    </row>
    <row r="102" spans="1:31" s="9" customFormat="1" ht="24.9" customHeight="1">
      <c r="B102" s="147"/>
      <c r="C102" s="148"/>
      <c r="D102" s="149" t="s">
        <v>1205</v>
      </c>
      <c r="E102" s="150"/>
      <c r="F102" s="150"/>
      <c r="G102" s="150"/>
      <c r="H102" s="150"/>
      <c r="I102" s="150"/>
      <c r="J102" s="151">
        <f>J250</f>
        <v>0</v>
      </c>
      <c r="K102" s="148"/>
      <c r="L102" s="152"/>
    </row>
    <row r="103" spans="1:31" s="2" customFormat="1" ht="21.9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" customHeight="1">
      <c r="A109" s="34"/>
      <c r="B109" s="35"/>
      <c r="C109" s="23" t="s">
        <v>138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299" t="str">
        <f>E7</f>
        <v>Stavební úpravy objektu č.p.6 v obci Malšovice</v>
      </c>
      <c r="F112" s="300"/>
      <c r="G112" s="300"/>
      <c r="H112" s="300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105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87" t="str">
        <f>E9</f>
        <v>02 - Zdravotechnika</v>
      </c>
      <c r="F114" s="298"/>
      <c r="G114" s="298"/>
      <c r="H114" s="298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Malšovice budova č.p. 6</v>
      </c>
      <c r="G116" s="36"/>
      <c r="H116" s="36"/>
      <c r="I116" s="29" t="s">
        <v>22</v>
      </c>
      <c r="J116" s="66" t="str">
        <f>IF(J12="","",J12)</f>
        <v>12. 1. 2021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15" customHeight="1">
      <c r="A118" s="34"/>
      <c r="B118" s="35"/>
      <c r="C118" s="29" t="s">
        <v>24</v>
      </c>
      <c r="D118" s="36"/>
      <c r="E118" s="36"/>
      <c r="F118" s="27" t="str">
        <f>E15</f>
        <v>Obec Malšovice</v>
      </c>
      <c r="G118" s="36"/>
      <c r="H118" s="36"/>
      <c r="I118" s="29" t="s">
        <v>31</v>
      </c>
      <c r="J118" s="32" t="str">
        <f>E21</f>
        <v>Uniprojekt-D.Šašek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15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Josef Beran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139</v>
      </c>
      <c r="D121" s="162" t="s">
        <v>64</v>
      </c>
      <c r="E121" s="162" t="s">
        <v>60</v>
      </c>
      <c r="F121" s="162" t="s">
        <v>61</v>
      </c>
      <c r="G121" s="162" t="s">
        <v>140</v>
      </c>
      <c r="H121" s="162" t="s">
        <v>141</v>
      </c>
      <c r="I121" s="162" t="s">
        <v>142</v>
      </c>
      <c r="J121" s="163" t="s">
        <v>110</v>
      </c>
      <c r="K121" s="164" t="s">
        <v>143</v>
      </c>
      <c r="L121" s="165"/>
      <c r="M121" s="75" t="s">
        <v>1</v>
      </c>
      <c r="N121" s="76" t="s">
        <v>43</v>
      </c>
      <c r="O121" s="76" t="s">
        <v>144</v>
      </c>
      <c r="P121" s="76" t="s">
        <v>145</v>
      </c>
      <c r="Q121" s="76" t="s">
        <v>146</v>
      </c>
      <c r="R121" s="76" t="s">
        <v>147</v>
      </c>
      <c r="S121" s="76" t="s">
        <v>148</v>
      </c>
      <c r="T121" s="77" t="s">
        <v>149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" customHeight="1">
      <c r="A122" s="34"/>
      <c r="B122" s="35"/>
      <c r="C122" s="82" t="s">
        <v>150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P123+P250</f>
        <v>0</v>
      </c>
      <c r="Q122" s="79"/>
      <c r="R122" s="168">
        <f>R123+R250</f>
        <v>0.79201999999999995</v>
      </c>
      <c r="S122" s="79"/>
      <c r="T122" s="169">
        <f>T123+T250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78</v>
      </c>
      <c r="AU122" s="17" t="s">
        <v>112</v>
      </c>
      <c r="BK122" s="170">
        <f>BK123+BK250</f>
        <v>0</v>
      </c>
    </row>
    <row r="123" spans="1:65" s="12" customFormat="1" ht="25.95" customHeight="1">
      <c r="B123" s="171"/>
      <c r="C123" s="172"/>
      <c r="D123" s="173" t="s">
        <v>78</v>
      </c>
      <c r="E123" s="174" t="s">
        <v>392</v>
      </c>
      <c r="F123" s="174" t="s">
        <v>393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P124+P193+P225+P243</f>
        <v>0</v>
      </c>
      <c r="Q123" s="179"/>
      <c r="R123" s="180">
        <f>R124+R193+R225+R243</f>
        <v>0.79201999999999995</v>
      </c>
      <c r="S123" s="179"/>
      <c r="T123" s="181">
        <f>T124+T193+T225+T243</f>
        <v>0</v>
      </c>
      <c r="AR123" s="182" t="s">
        <v>162</v>
      </c>
      <c r="AT123" s="183" t="s">
        <v>78</v>
      </c>
      <c r="AU123" s="183" t="s">
        <v>79</v>
      </c>
      <c r="AY123" s="182" t="s">
        <v>153</v>
      </c>
      <c r="BK123" s="184">
        <f>BK124+BK193+BK225+BK243</f>
        <v>0</v>
      </c>
    </row>
    <row r="124" spans="1:65" s="12" customFormat="1" ht="22.8" customHeight="1">
      <c r="B124" s="171"/>
      <c r="C124" s="172"/>
      <c r="D124" s="173" t="s">
        <v>78</v>
      </c>
      <c r="E124" s="185" t="s">
        <v>1206</v>
      </c>
      <c r="F124" s="185" t="s">
        <v>1207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SUM(P125:P192)</f>
        <v>0</v>
      </c>
      <c r="Q124" s="179"/>
      <c r="R124" s="180">
        <f>SUM(R125:R192)</f>
        <v>0.10661900000000002</v>
      </c>
      <c r="S124" s="179"/>
      <c r="T124" s="181">
        <f>SUM(T125:T192)</f>
        <v>0</v>
      </c>
      <c r="AR124" s="182" t="s">
        <v>162</v>
      </c>
      <c r="AT124" s="183" t="s">
        <v>78</v>
      </c>
      <c r="AU124" s="183" t="s">
        <v>87</v>
      </c>
      <c r="AY124" s="182" t="s">
        <v>153</v>
      </c>
      <c r="BK124" s="184">
        <f>SUM(BK125:BK192)</f>
        <v>0</v>
      </c>
    </row>
    <row r="125" spans="1:65" s="2" customFormat="1" ht="21.75" customHeight="1">
      <c r="A125" s="34"/>
      <c r="B125" s="35"/>
      <c r="C125" s="187" t="s">
        <v>87</v>
      </c>
      <c r="D125" s="187" t="s">
        <v>157</v>
      </c>
      <c r="E125" s="188" t="s">
        <v>1208</v>
      </c>
      <c r="F125" s="189" t="s">
        <v>1209</v>
      </c>
      <c r="G125" s="190" t="s">
        <v>237</v>
      </c>
      <c r="H125" s="191">
        <v>14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45</v>
      </c>
      <c r="O125" s="71"/>
      <c r="P125" s="197">
        <f>O125*H125</f>
        <v>0</v>
      </c>
      <c r="Q125" s="197">
        <v>1.6900000000000001E-3</v>
      </c>
      <c r="R125" s="197">
        <f>Q125*H125</f>
        <v>2.366E-2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254</v>
      </c>
      <c r="AT125" s="199" t="s">
        <v>157</v>
      </c>
      <c r="AU125" s="199" t="s">
        <v>162</v>
      </c>
      <c r="AY125" s="17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162</v>
      </c>
      <c r="BK125" s="200">
        <f>ROUND(I125*H125,2)</f>
        <v>0</v>
      </c>
      <c r="BL125" s="17" t="s">
        <v>254</v>
      </c>
      <c r="BM125" s="199" t="s">
        <v>1210</v>
      </c>
    </row>
    <row r="126" spans="1:65" s="13" customFormat="1">
      <c r="B126" s="201"/>
      <c r="C126" s="202"/>
      <c r="D126" s="203" t="s">
        <v>164</v>
      </c>
      <c r="E126" s="204" t="s">
        <v>1</v>
      </c>
      <c r="F126" s="205" t="s">
        <v>1211</v>
      </c>
      <c r="G126" s="202"/>
      <c r="H126" s="204" t="s">
        <v>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164</v>
      </c>
      <c r="AU126" s="211" t="s">
        <v>162</v>
      </c>
      <c r="AV126" s="13" t="s">
        <v>87</v>
      </c>
      <c r="AW126" s="13" t="s">
        <v>34</v>
      </c>
      <c r="AX126" s="13" t="s">
        <v>79</v>
      </c>
      <c r="AY126" s="211" t="s">
        <v>153</v>
      </c>
    </row>
    <row r="127" spans="1:65" s="14" customFormat="1">
      <c r="B127" s="212"/>
      <c r="C127" s="213"/>
      <c r="D127" s="203" t="s">
        <v>164</v>
      </c>
      <c r="E127" s="214" t="s">
        <v>1</v>
      </c>
      <c r="F127" s="215" t="s">
        <v>161</v>
      </c>
      <c r="G127" s="213"/>
      <c r="H127" s="216">
        <v>4</v>
      </c>
      <c r="I127" s="217"/>
      <c r="J127" s="213"/>
      <c r="K127" s="213"/>
      <c r="L127" s="218"/>
      <c r="M127" s="219"/>
      <c r="N127" s="220"/>
      <c r="O127" s="220"/>
      <c r="P127" s="220"/>
      <c r="Q127" s="220"/>
      <c r="R127" s="220"/>
      <c r="S127" s="220"/>
      <c r="T127" s="221"/>
      <c r="AT127" s="222" t="s">
        <v>164</v>
      </c>
      <c r="AU127" s="222" t="s">
        <v>162</v>
      </c>
      <c r="AV127" s="14" t="s">
        <v>162</v>
      </c>
      <c r="AW127" s="14" t="s">
        <v>34</v>
      </c>
      <c r="AX127" s="14" t="s">
        <v>79</v>
      </c>
      <c r="AY127" s="222" t="s">
        <v>153</v>
      </c>
    </row>
    <row r="128" spans="1:65" s="13" customFormat="1">
      <c r="B128" s="201"/>
      <c r="C128" s="202"/>
      <c r="D128" s="203" t="s">
        <v>164</v>
      </c>
      <c r="E128" s="204" t="s">
        <v>1</v>
      </c>
      <c r="F128" s="205" t="s">
        <v>1212</v>
      </c>
      <c r="G128" s="202"/>
      <c r="H128" s="204" t="s">
        <v>1</v>
      </c>
      <c r="I128" s="206"/>
      <c r="J128" s="202"/>
      <c r="K128" s="202"/>
      <c r="L128" s="207"/>
      <c r="M128" s="208"/>
      <c r="N128" s="209"/>
      <c r="O128" s="209"/>
      <c r="P128" s="209"/>
      <c r="Q128" s="209"/>
      <c r="R128" s="209"/>
      <c r="S128" s="209"/>
      <c r="T128" s="210"/>
      <c r="AT128" s="211" t="s">
        <v>164</v>
      </c>
      <c r="AU128" s="211" t="s">
        <v>162</v>
      </c>
      <c r="AV128" s="13" t="s">
        <v>87</v>
      </c>
      <c r="AW128" s="13" t="s">
        <v>34</v>
      </c>
      <c r="AX128" s="13" t="s">
        <v>79</v>
      </c>
      <c r="AY128" s="211" t="s">
        <v>153</v>
      </c>
    </row>
    <row r="129" spans="1:65" s="14" customFormat="1">
      <c r="B129" s="212"/>
      <c r="C129" s="213"/>
      <c r="D129" s="203" t="s">
        <v>164</v>
      </c>
      <c r="E129" s="214" t="s">
        <v>1</v>
      </c>
      <c r="F129" s="215" t="s">
        <v>225</v>
      </c>
      <c r="G129" s="213"/>
      <c r="H129" s="216">
        <v>10</v>
      </c>
      <c r="I129" s="217"/>
      <c r="J129" s="213"/>
      <c r="K129" s="213"/>
      <c r="L129" s="218"/>
      <c r="M129" s="219"/>
      <c r="N129" s="220"/>
      <c r="O129" s="220"/>
      <c r="P129" s="220"/>
      <c r="Q129" s="220"/>
      <c r="R129" s="220"/>
      <c r="S129" s="220"/>
      <c r="T129" s="221"/>
      <c r="AT129" s="222" t="s">
        <v>164</v>
      </c>
      <c r="AU129" s="222" t="s">
        <v>162</v>
      </c>
      <c r="AV129" s="14" t="s">
        <v>162</v>
      </c>
      <c r="AW129" s="14" t="s">
        <v>34</v>
      </c>
      <c r="AX129" s="14" t="s">
        <v>79</v>
      </c>
      <c r="AY129" s="222" t="s">
        <v>153</v>
      </c>
    </row>
    <row r="130" spans="1:65" s="15" customFormat="1">
      <c r="B130" s="223"/>
      <c r="C130" s="224"/>
      <c r="D130" s="203" t="s">
        <v>164</v>
      </c>
      <c r="E130" s="225" t="s">
        <v>1</v>
      </c>
      <c r="F130" s="226" t="s">
        <v>167</v>
      </c>
      <c r="G130" s="224"/>
      <c r="H130" s="227">
        <v>14</v>
      </c>
      <c r="I130" s="228"/>
      <c r="J130" s="224"/>
      <c r="K130" s="224"/>
      <c r="L130" s="229"/>
      <c r="M130" s="230"/>
      <c r="N130" s="231"/>
      <c r="O130" s="231"/>
      <c r="P130" s="231"/>
      <c r="Q130" s="231"/>
      <c r="R130" s="231"/>
      <c r="S130" s="231"/>
      <c r="T130" s="232"/>
      <c r="AT130" s="233" t="s">
        <v>164</v>
      </c>
      <c r="AU130" s="233" t="s">
        <v>162</v>
      </c>
      <c r="AV130" s="15" t="s">
        <v>161</v>
      </c>
      <c r="AW130" s="15" t="s">
        <v>34</v>
      </c>
      <c r="AX130" s="15" t="s">
        <v>87</v>
      </c>
      <c r="AY130" s="233" t="s">
        <v>153</v>
      </c>
    </row>
    <row r="131" spans="1:65" s="2" customFormat="1" ht="16.5" customHeight="1">
      <c r="A131" s="34"/>
      <c r="B131" s="35"/>
      <c r="C131" s="187" t="s">
        <v>162</v>
      </c>
      <c r="D131" s="187" t="s">
        <v>157</v>
      </c>
      <c r="E131" s="188" t="s">
        <v>1213</v>
      </c>
      <c r="F131" s="189" t="s">
        <v>1214</v>
      </c>
      <c r="G131" s="190" t="s">
        <v>237</v>
      </c>
      <c r="H131" s="191">
        <v>3.6</v>
      </c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45</v>
      </c>
      <c r="O131" s="71"/>
      <c r="P131" s="197">
        <f>O131*H131</f>
        <v>0</v>
      </c>
      <c r="Q131" s="197">
        <v>2.0100000000000001E-3</v>
      </c>
      <c r="R131" s="197">
        <f>Q131*H131</f>
        <v>7.2360000000000002E-3</v>
      </c>
      <c r="S131" s="197">
        <v>0</v>
      </c>
      <c r="T131" s="19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254</v>
      </c>
      <c r="AT131" s="199" t="s">
        <v>157</v>
      </c>
      <c r="AU131" s="199" t="s">
        <v>162</v>
      </c>
      <c r="AY131" s="17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162</v>
      </c>
      <c r="BK131" s="200">
        <f>ROUND(I131*H131,2)</f>
        <v>0</v>
      </c>
      <c r="BL131" s="17" t="s">
        <v>254</v>
      </c>
      <c r="BM131" s="199" t="s">
        <v>1215</v>
      </c>
    </row>
    <row r="132" spans="1:65" s="13" customFormat="1">
      <c r="B132" s="201"/>
      <c r="C132" s="202"/>
      <c r="D132" s="203" t="s">
        <v>164</v>
      </c>
      <c r="E132" s="204" t="s">
        <v>1</v>
      </c>
      <c r="F132" s="205" t="s">
        <v>1216</v>
      </c>
      <c r="G132" s="202"/>
      <c r="H132" s="204" t="s">
        <v>1</v>
      </c>
      <c r="I132" s="206"/>
      <c r="J132" s="202"/>
      <c r="K132" s="202"/>
      <c r="L132" s="207"/>
      <c r="M132" s="208"/>
      <c r="N132" s="209"/>
      <c r="O132" s="209"/>
      <c r="P132" s="209"/>
      <c r="Q132" s="209"/>
      <c r="R132" s="209"/>
      <c r="S132" s="209"/>
      <c r="T132" s="210"/>
      <c r="AT132" s="211" t="s">
        <v>164</v>
      </c>
      <c r="AU132" s="211" t="s">
        <v>162</v>
      </c>
      <c r="AV132" s="13" t="s">
        <v>87</v>
      </c>
      <c r="AW132" s="13" t="s">
        <v>34</v>
      </c>
      <c r="AX132" s="13" t="s">
        <v>79</v>
      </c>
      <c r="AY132" s="211" t="s">
        <v>153</v>
      </c>
    </row>
    <row r="133" spans="1:65" s="14" customFormat="1">
      <c r="B133" s="212"/>
      <c r="C133" s="213"/>
      <c r="D133" s="203" t="s">
        <v>164</v>
      </c>
      <c r="E133" s="214" t="s">
        <v>1</v>
      </c>
      <c r="F133" s="215" t="s">
        <v>1217</v>
      </c>
      <c r="G133" s="213"/>
      <c r="H133" s="216">
        <v>3.6</v>
      </c>
      <c r="I133" s="217"/>
      <c r="J133" s="213"/>
      <c r="K133" s="213"/>
      <c r="L133" s="218"/>
      <c r="M133" s="219"/>
      <c r="N133" s="220"/>
      <c r="O133" s="220"/>
      <c r="P133" s="220"/>
      <c r="Q133" s="220"/>
      <c r="R133" s="220"/>
      <c r="S133" s="220"/>
      <c r="T133" s="221"/>
      <c r="AT133" s="222" t="s">
        <v>164</v>
      </c>
      <c r="AU133" s="222" t="s">
        <v>162</v>
      </c>
      <c r="AV133" s="14" t="s">
        <v>162</v>
      </c>
      <c r="AW133" s="14" t="s">
        <v>34</v>
      </c>
      <c r="AX133" s="14" t="s">
        <v>79</v>
      </c>
      <c r="AY133" s="222" t="s">
        <v>153</v>
      </c>
    </row>
    <row r="134" spans="1:65" s="15" customFormat="1">
      <c r="B134" s="223"/>
      <c r="C134" s="224"/>
      <c r="D134" s="203" t="s">
        <v>164</v>
      </c>
      <c r="E134" s="225" t="s">
        <v>1</v>
      </c>
      <c r="F134" s="226" t="s">
        <v>167</v>
      </c>
      <c r="G134" s="224"/>
      <c r="H134" s="227">
        <v>3.6</v>
      </c>
      <c r="I134" s="228"/>
      <c r="J134" s="224"/>
      <c r="K134" s="224"/>
      <c r="L134" s="229"/>
      <c r="M134" s="230"/>
      <c r="N134" s="231"/>
      <c r="O134" s="231"/>
      <c r="P134" s="231"/>
      <c r="Q134" s="231"/>
      <c r="R134" s="231"/>
      <c r="S134" s="231"/>
      <c r="T134" s="232"/>
      <c r="AT134" s="233" t="s">
        <v>164</v>
      </c>
      <c r="AU134" s="233" t="s">
        <v>162</v>
      </c>
      <c r="AV134" s="15" t="s">
        <v>161</v>
      </c>
      <c r="AW134" s="15" t="s">
        <v>34</v>
      </c>
      <c r="AX134" s="15" t="s">
        <v>87</v>
      </c>
      <c r="AY134" s="233" t="s">
        <v>153</v>
      </c>
    </row>
    <row r="135" spans="1:65" s="2" customFormat="1" ht="16.5" customHeight="1">
      <c r="A135" s="34"/>
      <c r="B135" s="35"/>
      <c r="C135" s="187" t="s">
        <v>155</v>
      </c>
      <c r="D135" s="187" t="s">
        <v>157</v>
      </c>
      <c r="E135" s="188" t="s">
        <v>1218</v>
      </c>
      <c r="F135" s="189" t="s">
        <v>1219</v>
      </c>
      <c r="G135" s="190" t="s">
        <v>237</v>
      </c>
      <c r="H135" s="191">
        <v>15.5</v>
      </c>
      <c r="I135" s="192"/>
      <c r="J135" s="193">
        <f>ROUND(I135*H135,2)</f>
        <v>0</v>
      </c>
      <c r="K135" s="194"/>
      <c r="L135" s="39"/>
      <c r="M135" s="195" t="s">
        <v>1</v>
      </c>
      <c r="N135" s="196" t="s">
        <v>45</v>
      </c>
      <c r="O135" s="71"/>
      <c r="P135" s="197">
        <f>O135*H135</f>
        <v>0</v>
      </c>
      <c r="Q135" s="197">
        <v>4.0999999999999999E-4</v>
      </c>
      <c r="R135" s="197">
        <f>Q135*H135</f>
        <v>6.3549999999999995E-3</v>
      </c>
      <c r="S135" s="197">
        <v>0</v>
      </c>
      <c r="T135" s="198">
        <f>S135*H135</f>
        <v>0</v>
      </c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R135" s="199" t="s">
        <v>254</v>
      </c>
      <c r="AT135" s="199" t="s">
        <v>157</v>
      </c>
      <c r="AU135" s="199" t="s">
        <v>162</v>
      </c>
      <c r="AY135" s="17" t="s">
        <v>153</v>
      </c>
      <c r="BE135" s="200">
        <f>IF(N135="základní",J135,0)</f>
        <v>0</v>
      </c>
      <c r="BF135" s="200">
        <f>IF(N135="snížená",J135,0)</f>
        <v>0</v>
      </c>
      <c r="BG135" s="200">
        <f>IF(N135="zákl. přenesená",J135,0)</f>
        <v>0</v>
      </c>
      <c r="BH135" s="200">
        <f>IF(N135="sníž. přenesená",J135,0)</f>
        <v>0</v>
      </c>
      <c r="BI135" s="200">
        <f>IF(N135="nulová",J135,0)</f>
        <v>0</v>
      </c>
      <c r="BJ135" s="17" t="s">
        <v>162</v>
      </c>
      <c r="BK135" s="200">
        <f>ROUND(I135*H135,2)</f>
        <v>0</v>
      </c>
      <c r="BL135" s="17" t="s">
        <v>254</v>
      </c>
      <c r="BM135" s="199" t="s">
        <v>1220</v>
      </c>
    </row>
    <row r="136" spans="1:65" s="13" customFormat="1">
      <c r="B136" s="201"/>
      <c r="C136" s="202"/>
      <c r="D136" s="203" t="s">
        <v>164</v>
      </c>
      <c r="E136" s="204" t="s">
        <v>1</v>
      </c>
      <c r="F136" s="205" t="s">
        <v>1211</v>
      </c>
      <c r="G136" s="202"/>
      <c r="H136" s="204" t="s">
        <v>1</v>
      </c>
      <c r="I136" s="206"/>
      <c r="J136" s="202"/>
      <c r="K136" s="202"/>
      <c r="L136" s="207"/>
      <c r="M136" s="208"/>
      <c r="N136" s="209"/>
      <c r="O136" s="209"/>
      <c r="P136" s="209"/>
      <c r="Q136" s="209"/>
      <c r="R136" s="209"/>
      <c r="S136" s="209"/>
      <c r="T136" s="210"/>
      <c r="AT136" s="211" t="s">
        <v>164</v>
      </c>
      <c r="AU136" s="211" t="s">
        <v>162</v>
      </c>
      <c r="AV136" s="13" t="s">
        <v>87</v>
      </c>
      <c r="AW136" s="13" t="s">
        <v>34</v>
      </c>
      <c r="AX136" s="13" t="s">
        <v>79</v>
      </c>
      <c r="AY136" s="211" t="s">
        <v>153</v>
      </c>
    </row>
    <row r="137" spans="1:65" s="14" customFormat="1">
      <c r="B137" s="212"/>
      <c r="C137" s="213"/>
      <c r="D137" s="203" t="s">
        <v>164</v>
      </c>
      <c r="E137" s="214" t="s">
        <v>1</v>
      </c>
      <c r="F137" s="215" t="s">
        <v>1221</v>
      </c>
      <c r="G137" s="213"/>
      <c r="H137" s="216">
        <v>4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164</v>
      </c>
      <c r="AU137" s="222" t="s">
        <v>162</v>
      </c>
      <c r="AV137" s="14" t="s">
        <v>162</v>
      </c>
      <c r="AW137" s="14" t="s">
        <v>34</v>
      </c>
      <c r="AX137" s="14" t="s">
        <v>79</v>
      </c>
      <c r="AY137" s="222" t="s">
        <v>153</v>
      </c>
    </row>
    <row r="138" spans="1:65" s="13" customFormat="1">
      <c r="B138" s="201"/>
      <c r="C138" s="202"/>
      <c r="D138" s="203" t="s">
        <v>164</v>
      </c>
      <c r="E138" s="204" t="s">
        <v>1</v>
      </c>
      <c r="F138" s="205" t="s">
        <v>1212</v>
      </c>
      <c r="G138" s="202"/>
      <c r="H138" s="204" t="s">
        <v>1</v>
      </c>
      <c r="I138" s="206"/>
      <c r="J138" s="202"/>
      <c r="K138" s="202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164</v>
      </c>
      <c r="AU138" s="211" t="s">
        <v>162</v>
      </c>
      <c r="AV138" s="13" t="s">
        <v>87</v>
      </c>
      <c r="AW138" s="13" t="s">
        <v>34</v>
      </c>
      <c r="AX138" s="13" t="s">
        <v>79</v>
      </c>
      <c r="AY138" s="211" t="s">
        <v>153</v>
      </c>
    </row>
    <row r="139" spans="1:65" s="14" customFormat="1">
      <c r="B139" s="212"/>
      <c r="C139" s="213"/>
      <c r="D139" s="203" t="s">
        <v>164</v>
      </c>
      <c r="E139" s="214" t="s">
        <v>1</v>
      </c>
      <c r="F139" s="215" t="s">
        <v>200</v>
      </c>
      <c r="G139" s="213"/>
      <c r="H139" s="216">
        <v>6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164</v>
      </c>
      <c r="AU139" s="222" t="s">
        <v>162</v>
      </c>
      <c r="AV139" s="14" t="s">
        <v>162</v>
      </c>
      <c r="AW139" s="14" t="s">
        <v>34</v>
      </c>
      <c r="AX139" s="14" t="s">
        <v>79</v>
      </c>
      <c r="AY139" s="222" t="s">
        <v>153</v>
      </c>
    </row>
    <row r="140" spans="1:65" s="13" customFormat="1">
      <c r="B140" s="201"/>
      <c r="C140" s="202"/>
      <c r="D140" s="203" t="s">
        <v>164</v>
      </c>
      <c r="E140" s="204" t="s">
        <v>1</v>
      </c>
      <c r="F140" s="205" t="s">
        <v>1222</v>
      </c>
      <c r="G140" s="202"/>
      <c r="H140" s="204" t="s">
        <v>1</v>
      </c>
      <c r="I140" s="206"/>
      <c r="J140" s="202"/>
      <c r="K140" s="202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164</v>
      </c>
      <c r="AU140" s="211" t="s">
        <v>162</v>
      </c>
      <c r="AV140" s="13" t="s">
        <v>87</v>
      </c>
      <c r="AW140" s="13" t="s">
        <v>34</v>
      </c>
      <c r="AX140" s="13" t="s">
        <v>79</v>
      </c>
      <c r="AY140" s="211" t="s">
        <v>153</v>
      </c>
    </row>
    <row r="141" spans="1:65" s="14" customFormat="1">
      <c r="B141" s="212"/>
      <c r="C141" s="213"/>
      <c r="D141" s="203" t="s">
        <v>164</v>
      </c>
      <c r="E141" s="214" t="s">
        <v>1</v>
      </c>
      <c r="F141" s="215" t="s">
        <v>1223</v>
      </c>
      <c r="G141" s="213"/>
      <c r="H141" s="216">
        <v>4.5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164</v>
      </c>
      <c r="AU141" s="222" t="s">
        <v>162</v>
      </c>
      <c r="AV141" s="14" t="s">
        <v>162</v>
      </c>
      <c r="AW141" s="14" t="s">
        <v>34</v>
      </c>
      <c r="AX141" s="14" t="s">
        <v>79</v>
      </c>
      <c r="AY141" s="222" t="s">
        <v>153</v>
      </c>
    </row>
    <row r="142" spans="1:65" s="13" customFormat="1">
      <c r="B142" s="201"/>
      <c r="C142" s="202"/>
      <c r="D142" s="203" t="s">
        <v>164</v>
      </c>
      <c r="E142" s="204" t="s">
        <v>1</v>
      </c>
      <c r="F142" s="205" t="s">
        <v>1224</v>
      </c>
      <c r="G142" s="202"/>
      <c r="H142" s="204" t="s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164</v>
      </c>
      <c r="AU142" s="211" t="s">
        <v>162</v>
      </c>
      <c r="AV142" s="13" t="s">
        <v>87</v>
      </c>
      <c r="AW142" s="13" t="s">
        <v>34</v>
      </c>
      <c r="AX142" s="13" t="s">
        <v>79</v>
      </c>
      <c r="AY142" s="211" t="s">
        <v>153</v>
      </c>
    </row>
    <row r="143" spans="1:65" s="14" customFormat="1">
      <c r="B143" s="212"/>
      <c r="C143" s="213"/>
      <c r="D143" s="203" t="s">
        <v>164</v>
      </c>
      <c r="E143" s="214" t="s">
        <v>1</v>
      </c>
      <c r="F143" s="215" t="s">
        <v>1225</v>
      </c>
      <c r="G143" s="213"/>
      <c r="H143" s="216">
        <v>1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164</v>
      </c>
      <c r="AU143" s="222" t="s">
        <v>162</v>
      </c>
      <c r="AV143" s="14" t="s">
        <v>162</v>
      </c>
      <c r="AW143" s="14" t="s">
        <v>34</v>
      </c>
      <c r="AX143" s="14" t="s">
        <v>79</v>
      </c>
      <c r="AY143" s="222" t="s">
        <v>153</v>
      </c>
    </row>
    <row r="144" spans="1:65" s="15" customFormat="1">
      <c r="B144" s="223"/>
      <c r="C144" s="224"/>
      <c r="D144" s="203" t="s">
        <v>164</v>
      </c>
      <c r="E144" s="225" t="s">
        <v>1</v>
      </c>
      <c r="F144" s="226" t="s">
        <v>167</v>
      </c>
      <c r="G144" s="224"/>
      <c r="H144" s="227">
        <v>15.5</v>
      </c>
      <c r="I144" s="228"/>
      <c r="J144" s="224"/>
      <c r="K144" s="224"/>
      <c r="L144" s="229"/>
      <c r="M144" s="230"/>
      <c r="N144" s="231"/>
      <c r="O144" s="231"/>
      <c r="P144" s="231"/>
      <c r="Q144" s="231"/>
      <c r="R144" s="231"/>
      <c r="S144" s="231"/>
      <c r="T144" s="232"/>
      <c r="AT144" s="233" t="s">
        <v>164</v>
      </c>
      <c r="AU144" s="233" t="s">
        <v>162</v>
      </c>
      <c r="AV144" s="15" t="s">
        <v>161</v>
      </c>
      <c r="AW144" s="15" t="s">
        <v>34</v>
      </c>
      <c r="AX144" s="15" t="s">
        <v>87</v>
      </c>
      <c r="AY144" s="233" t="s">
        <v>153</v>
      </c>
    </row>
    <row r="145" spans="1:65" s="2" customFormat="1" ht="16.5" customHeight="1">
      <c r="A145" s="34"/>
      <c r="B145" s="35"/>
      <c r="C145" s="187" t="s">
        <v>161</v>
      </c>
      <c r="D145" s="187" t="s">
        <v>157</v>
      </c>
      <c r="E145" s="188" t="s">
        <v>1226</v>
      </c>
      <c r="F145" s="189" t="s">
        <v>1227</v>
      </c>
      <c r="G145" s="190" t="s">
        <v>237</v>
      </c>
      <c r="H145" s="191">
        <v>12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45</v>
      </c>
      <c r="O145" s="71"/>
      <c r="P145" s="197">
        <f>O145*H145</f>
        <v>0</v>
      </c>
      <c r="Q145" s="197">
        <v>4.8000000000000001E-4</v>
      </c>
      <c r="R145" s="197">
        <f>Q145*H145</f>
        <v>5.7600000000000004E-3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254</v>
      </c>
      <c r="AT145" s="199" t="s">
        <v>157</v>
      </c>
      <c r="AU145" s="199" t="s">
        <v>162</v>
      </c>
      <c r="AY145" s="17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162</v>
      </c>
      <c r="BK145" s="200">
        <f>ROUND(I145*H145,2)</f>
        <v>0</v>
      </c>
      <c r="BL145" s="17" t="s">
        <v>254</v>
      </c>
      <c r="BM145" s="199" t="s">
        <v>1228</v>
      </c>
    </row>
    <row r="146" spans="1:65" s="13" customFormat="1">
      <c r="B146" s="201"/>
      <c r="C146" s="202"/>
      <c r="D146" s="203" t="s">
        <v>164</v>
      </c>
      <c r="E146" s="204" t="s">
        <v>1</v>
      </c>
      <c r="F146" s="205" t="s">
        <v>1211</v>
      </c>
      <c r="G146" s="202"/>
      <c r="H146" s="204" t="s">
        <v>1</v>
      </c>
      <c r="I146" s="206"/>
      <c r="J146" s="202"/>
      <c r="K146" s="202"/>
      <c r="L146" s="207"/>
      <c r="M146" s="208"/>
      <c r="N146" s="209"/>
      <c r="O146" s="209"/>
      <c r="P146" s="209"/>
      <c r="Q146" s="209"/>
      <c r="R146" s="209"/>
      <c r="S146" s="209"/>
      <c r="T146" s="210"/>
      <c r="AT146" s="211" t="s">
        <v>164</v>
      </c>
      <c r="AU146" s="211" t="s">
        <v>162</v>
      </c>
      <c r="AV146" s="13" t="s">
        <v>87</v>
      </c>
      <c r="AW146" s="13" t="s">
        <v>34</v>
      </c>
      <c r="AX146" s="13" t="s">
        <v>79</v>
      </c>
      <c r="AY146" s="211" t="s">
        <v>153</v>
      </c>
    </row>
    <row r="147" spans="1:65" s="14" customFormat="1">
      <c r="B147" s="212"/>
      <c r="C147" s="213"/>
      <c r="D147" s="203" t="s">
        <v>164</v>
      </c>
      <c r="E147" s="214" t="s">
        <v>1</v>
      </c>
      <c r="F147" s="215" t="s">
        <v>1229</v>
      </c>
      <c r="G147" s="213"/>
      <c r="H147" s="216">
        <v>2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164</v>
      </c>
      <c r="AU147" s="222" t="s">
        <v>162</v>
      </c>
      <c r="AV147" s="14" t="s">
        <v>162</v>
      </c>
      <c r="AW147" s="14" t="s">
        <v>34</v>
      </c>
      <c r="AX147" s="14" t="s">
        <v>79</v>
      </c>
      <c r="AY147" s="222" t="s">
        <v>153</v>
      </c>
    </row>
    <row r="148" spans="1:65" s="13" customFormat="1">
      <c r="B148" s="201"/>
      <c r="C148" s="202"/>
      <c r="D148" s="203" t="s">
        <v>164</v>
      </c>
      <c r="E148" s="204" t="s">
        <v>1</v>
      </c>
      <c r="F148" s="205" t="s">
        <v>1212</v>
      </c>
      <c r="G148" s="202"/>
      <c r="H148" s="204" t="s">
        <v>1</v>
      </c>
      <c r="I148" s="206"/>
      <c r="J148" s="202"/>
      <c r="K148" s="202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164</v>
      </c>
      <c r="AU148" s="211" t="s">
        <v>162</v>
      </c>
      <c r="AV148" s="13" t="s">
        <v>87</v>
      </c>
      <c r="AW148" s="13" t="s">
        <v>34</v>
      </c>
      <c r="AX148" s="13" t="s">
        <v>79</v>
      </c>
      <c r="AY148" s="211" t="s">
        <v>153</v>
      </c>
    </row>
    <row r="149" spans="1:65" s="14" customFormat="1">
      <c r="B149" s="212"/>
      <c r="C149" s="213"/>
      <c r="D149" s="203" t="s">
        <v>164</v>
      </c>
      <c r="E149" s="214" t="s">
        <v>1</v>
      </c>
      <c r="F149" s="215" t="s">
        <v>162</v>
      </c>
      <c r="G149" s="213"/>
      <c r="H149" s="216">
        <v>2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164</v>
      </c>
      <c r="AU149" s="222" t="s">
        <v>162</v>
      </c>
      <c r="AV149" s="14" t="s">
        <v>162</v>
      </c>
      <c r="AW149" s="14" t="s">
        <v>34</v>
      </c>
      <c r="AX149" s="14" t="s">
        <v>79</v>
      </c>
      <c r="AY149" s="222" t="s">
        <v>153</v>
      </c>
    </row>
    <row r="150" spans="1:65" s="13" customFormat="1">
      <c r="B150" s="201"/>
      <c r="C150" s="202"/>
      <c r="D150" s="203" t="s">
        <v>164</v>
      </c>
      <c r="E150" s="204" t="s">
        <v>1</v>
      </c>
      <c r="F150" s="205" t="s">
        <v>1222</v>
      </c>
      <c r="G150" s="202"/>
      <c r="H150" s="204" t="s">
        <v>1</v>
      </c>
      <c r="I150" s="206"/>
      <c r="J150" s="202"/>
      <c r="K150" s="202"/>
      <c r="L150" s="207"/>
      <c r="M150" s="208"/>
      <c r="N150" s="209"/>
      <c r="O150" s="209"/>
      <c r="P150" s="209"/>
      <c r="Q150" s="209"/>
      <c r="R150" s="209"/>
      <c r="S150" s="209"/>
      <c r="T150" s="210"/>
      <c r="AT150" s="211" t="s">
        <v>164</v>
      </c>
      <c r="AU150" s="211" t="s">
        <v>162</v>
      </c>
      <c r="AV150" s="13" t="s">
        <v>87</v>
      </c>
      <c r="AW150" s="13" t="s">
        <v>34</v>
      </c>
      <c r="AX150" s="13" t="s">
        <v>79</v>
      </c>
      <c r="AY150" s="211" t="s">
        <v>153</v>
      </c>
    </row>
    <row r="151" spans="1:65" s="14" customFormat="1">
      <c r="B151" s="212"/>
      <c r="C151" s="213"/>
      <c r="D151" s="203" t="s">
        <v>164</v>
      </c>
      <c r="E151" s="214" t="s">
        <v>1</v>
      </c>
      <c r="F151" s="215" t="s">
        <v>1229</v>
      </c>
      <c r="G151" s="213"/>
      <c r="H151" s="216">
        <v>2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164</v>
      </c>
      <c r="AU151" s="222" t="s">
        <v>162</v>
      </c>
      <c r="AV151" s="14" t="s">
        <v>162</v>
      </c>
      <c r="AW151" s="14" t="s">
        <v>34</v>
      </c>
      <c r="AX151" s="14" t="s">
        <v>79</v>
      </c>
      <c r="AY151" s="222" t="s">
        <v>153</v>
      </c>
    </row>
    <row r="152" spans="1:65" s="13" customFormat="1">
      <c r="B152" s="201"/>
      <c r="C152" s="202"/>
      <c r="D152" s="203" t="s">
        <v>164</v>
      </c>
      <c r="E152" s="204" t="s">
        <v>1</v>
      </c>
      <c r="F152" s="205" t="s">
        <v>1224</v>
      </c>
      <c r="G152" s="202"/>
      <c r="H152" s="204" t="s">
        <v>1</v>
      </c>
      <c r="I152" s="206"/>
      <c r="J152" s="202"/>
      <c r="K152" s="202"/>
      <c r="L152" s="207"/>
      <c r="M152" s="208"/>
      <c r="N152" s="209"/>
      <c r="O152" s="209"/>
      <c r="P152" s="209"/>
      <c r="Q152" s="209"/>
      <c r="R152" s="209"/>
      <c r="S152" s="209"/>
      <c r="T152" s="210"/>
      <c r="AT152" s="211" t="s">
        <v>164</v>
      </c>
      <c r="AU152" s="211" t="s">
        <v>162</v>
      </c>
      <c r="AV152" s="13" t="s">
        <v>87</v>
      </c>
      <c r="AW152" s="13" t="s">
        <v>34</v>
      </c>
      <c r="AX152" s="13" t="s">
        <v>79</v>
      </c>
      <c r="AY152" s="211" t="s">
        <v>153</v>
      </c>
    </row>
    <row r="153" spans="1:65" s="14" customFormat="1">
      <c r="B153" s="212"/>
      <c r="C153" s="213"/>
      <c r="D153" s="203" t="s">
        <v>164</v>
      </c>
      <c r="E153" s="214" t="s">
        <v>1</v>
      </c>
      <c r="F153" s="215" t="s">
        <v>1230</v>
      </c>
      <c r="G153" s="213"/>
      <c r="H153" s="216">
        <v>6</v>
      </c>
      <c r="I153" s="217"/>
      <c r="J153" s="213"/>
      <c r="K153" s="213"/>
      <c r="L153" s="218"/>
      <c r="M153" s="219"/>
      <c r="N153" s="220"/>
      <c r="O153" s="220"/>
      <c r="P153" s="220"/>
      <c r="Q153" s="220"/>
      <c r="R153" s="220"/>
      <c r="S153" s="220"/>
      <c r="T153" s="221"/>
      <c r="AT153" s="222" t="s">
        <v>164</v>
      </c>
      <c r="AU153" s="222" t="s">
        <v>162</v>
      </c>
      <c r="AV153" s="14" t="s">
        <v>162</v>
      </c>
      <c r="AW153" s="14" t="s">
        <v>34</v>
      </c>
      <c r="AX153" s="14" t="s">
        <v>79</v>
      </c>
      <c r="AY153" s="222" t="s">
        <v>153</v>
      </c>
    </row>
    <row r="154" spans="1:65" s="15" customFormat="1">
      <c r="B154" s="223"/>
      <c r="C154" s="224"/>
      <c r="D154" s="203" t="s">
        <v>164</v>
      </c>
      <c r="E154" s="225" t="s">
        <v>1</v>
      </c>
      <c r="F154" s="226" t="s">
        <v>167</v>
      </c>
      <c r="G154" s="224"/>
      <c r="H154" s="227">
        <v>12</v>
      </c>
      <c r="I154" s="228"/>
      <c r="J154" s="224"/>
      <c r="K154" s="224"/>
      <c r="L154" s="229"/>
      <c r="M154" s="230"/>
      <c r="N154" s="231"/>
      <c r="O154" s="231"/>
      <c r="P154" s="231"/>
      <c r="Q154" s="231"/>
      <c r="R154" s="231"/>
      <c r="S154" s="231"/>
      <c r="T154" s="232"/>
      <c r="AT154" s="233" t="s">
        <v>164</v>
      </c>
      <c r="AU154" s="233" t="s">
        <v>162</v>
      </c>
      <c r="AV154" s="15" t="s">
        <v>161</v>
      </c>
      <c r="AW154" s="15" t="s">
        <v>34</v>
      </c>
      <c r="AX154" s="15" t="s">
        <v>87</v>
      </c>
      <c r="AY154" s="233" t="s">
        <v>153</v>
      </c>
    </row>
    <row r="155" spans="1:65" s="2" customFormat="1" ht="16.5" customHeight="1">
      <c r="A155" s="34"/>
      <c r="B155" s="35"/>
      <c r="C155" s="187" t="s">
        <v>186</v>
      </c>
      <c r="D155" s="187" t="s">
        <v>157</v>
      </c>
      <c r="E155" s="188" t="s">
        <v>1231</v>
      </c>
      <c r="F155" s="189" t="s">
        <v>1232</v>
      </c>
      <c r="G155" s="190" t="s">
        <v>237</v>
      </c>
      <c r="H155" s="191">
        <v>22</v>
      </c>
      <c r="I155" s="192"/>
      <c r="J155" s="193">
        <f>ROUND(I155*H155,2)</f>
        <v>0</v>
      </c>
      <c r="K155" s="194"/>
      <c r="L155" s="39"/>
      <c r="M155" s="195" t="s">
        <v>1</v>
      </c>
      <c r="N155" s="196" t="s">
        <v>45</v>
      </c>
      <c r="O155" s="71"/>
      <c r="P155" s="197">
        <f>O155*H155</f>
        <v>0</v>
      </c>
      <c r="Q155" s="197">
        <v>7.1000000000000002E-4</v>
      </c>
      <c r="R155" s="197">
        <f>Q155*H155</f>
        <v>1.562E-2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254</v>
      </c>
      <c r="AT155" s="199" t="s">
        <v>157</v>
      </c>
      <c r="AU155" s="199" t="s">
        <v>162</v>
      </c>
      <c r="AY155" s="17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162</v>
      </c>
      <c r="BK155" s="200">
        <f>ROUND(I155*H155,2)</f>
        <v>0</v>
      </c>
      <c r="BL155" s="17" t="s">
        <v>254</v>
      </c>
      <c r="BM155" s="199" t="s">
        <v>1233</v>
      </c>
    </row>
    <row r="156" spans="1:65" s="13" customFormat="1">
      <c r="B156" s="201"/>
      <c r="C156" s="202"/>
      <c r="D156" s="203" t="s">
        <v>164</v>
      </c>
      <c r="E156" s="204" t="s">
        <v>1</v>
      </c>
      <c r="F156" s="205" t="s">
        <v>1211</v>
      </c>
      <c r="G156" s="202"/>
      <c r="H156" s="204" t="s">
        <v>1</v>
      </c>
      <c r="I156" s="206"/>
      <c r="J156" s="202"/>
      <c r="K156" s="202"/>
      <c r="L156" s="207"/>
      <c r="M156" s="208"/>
      <c r="N156" s="209"/>
      <c r="O156" s="209"/>
      <c r="P156" s="209"/>
      <c r="Q156" s="209"/>
      <c r="R156" s="209"/>
      <c r="S156" s="209"/>
      <c r="T156" s="210"/>
      <c r="AT156" s="211" t="s">
        <v>164</v>
      </c>
      <c r="AU156" s="211" t="s">
        <v>162</v>
      </c>
      <c r="AV156" s="13" t="s">
        <v>87</v>
      </c>
      <c r="AW156" s="13" t="s">
        <v>34</v>
      </c>
      <c r="AX156" s="13" t="s">
        <v>79</v>
      </c>
      <c r="AY156" s="211" t="s">
        <v>153</v>
      </c>
    </row>
    <row r="157" spans="1:65" s="14" customFormat="1">
      <c r="B157" s="212"/>
      <c r="C157" s="213"/>
      <c r="D157" s="203" t="s">
        <v>164</v>
      </c>
      <c r="E157" s="214" t="s">
        <v>1</v>
      </c>
      <c r="F157" s="215" t="s">
        <v>1234</v>
      </c>
      <c r="G157" s="213"/>
      <c r="H157" s="216">
        <v>10</v>
      </c>
      <c r="I157" s="217"/>
      <c r="J157" s="213"/>
      <c r="K157" s="213"/>
      <c r="L157" s="218"/>
      <c r="M157" s="219"/>
      <c r="N157" s="220"/>
      <c r="O157" s="220"/>
      <c r="P157" s="220"/>
      <c r="Q157" s="220"/>
      <c r="R157" s="220"/>
      <c r="S157" s="220"/>
      <c r="T157" s="221"/>
      <c r="AT157" s="222" t="s">
        <v>164</v>
      </c>
      <c r="AU157" s="222" t="s">
        <v>162</v>
      </c>
      <c r="AV157" s="14" t="s">
        <v>162</v>
      </c>
      <c r="AW157" s="14" t="s">
        <v>34</v>
      </c>
      <c r="AX157" s="14" t="s">
        <v>79</v>
      </c>
      <c r="AY157" s="222" t="s">
        <v>153</v>
      </c>
    </row>
    <row r="158" spans="1:65" s="13" customFormat="1">
      <c r="B158" s="201"/>
      <c r="C158" s="202"/>
      <c r="D158" s="203" t="s">
        <v>164</v>
      </c>
      <c r="E158" s="204" t="s">
        <v>1</v>
      </c>
      <c r="F158" s="205" t="s">
        <v>1212</v>
      </c>
      <c r="G158" s="202"/>
      <c r="H158" s="204" t="s">
        <v>1</v>
      </c>
      <c r="I158" s="206"/>
      <c r="J158" s="202"/>
      <c r="K158" s="202"/>
      <c r="L158" s="207"/>
      <c r="M158" s="208"/>
      <c r="N158" s="209"/>
      <c r="O158" s="209"/>
      <c r="P158" s="209"/>
      <c r="Q158" s="209"/>
      <c r="R158" s="209"/>
      <c r="S158" s="209"/>
      <c r="T158" s="210"/>
      <c r="AT158" s="211" t="s">
        <v>164</v>
      </c>
      <c r="AU158" s="211" t="s">
        <v>162</v>
      </c>
      <c r="AV158" s="13" t="s">
        <v>87</v>
      </c>
      <c r="AW158" s="13" t="s">
        <v>34</v>
      </c>
      <c r="AX158" s="13" t="s">
        <v>79</v>
      </c>
      <c r="AY158" s="211" t="s">
        <v>153</v>
      </c>
    </row>
    <row r="159" spans="1:65" s="14" customFormat="1">
      <c r="B159" s="212"/>
      <c r="C159" s="213"/>
      <c r="D159" s="203" t="s">
        <v>164</v>
      </c>
      <c r="E159" s="214" t="s">
        <v>1</v>
      </c>
      <c r="F159" s="215" t="s">
        <v>206</v>
      </c>
      <c r="G159" s="213"/>
      <c r="H159" s="216">
        <v>7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164</v>
      </c>
      <c r="AU159" s="222" t="s">
        <v>162</v>
      </c>
      <c r="AV159" s="14" t="s">
        <v>162</v>
      </c>
      <c r="AW159" s="14" t="s">
        <v>34</v>
      </c>
      <c r="AX159" s="14" t="s">
        <v>79</v>
      </c>
      <c r="AY159" s="222" t="s">
        <v>153</v>
      </c>
    </row>
    <row r="160" spans="1:65" s="13" customFormat="1">
      <c r="B160" s="201"/>
      <c r="C160" s="202"/>
      <c r="D160" s="203" t="s">
        <v>164</v>
      </c>
      <c r="E160" s="204" t="s">
        <v>1</v>
      </c>
      <c r="F160" s="205" t="s">
        <v>1222</v>
      </c>
      <c r="G160" s="202"/>
      <c r="H160" s="204" t="s">
        <v>1</v>
      </c>
      <c r="I160" s="206"/>
      <c r="J160" s="202"/>
      <c r="K160" s="202"/>
      <c r="L160" s="207"/>
      <c r="M160" s="208"/>
      <c r="N160" s="209"/>
      <c r="O160" s="209"/>
      <c r="P160" s="209"/>
      <c r="Q160" s="209"/>
      <c r="R160" s="209"/>
      <c r="S160" s="209"/>
      <c r="T160" s="210"/>
      <c r="AT160" s="211" t="s">
        <v>164</v>
      </c>
      <c r="AU160" s="211" t="s">
        <v>162</v>
      </c>
      <c r="AV160" s="13" t="s">
        <v>87</v>
      </c>
      <c r="AW160" s="13" t="s">
        <v>34</v>
      </c>
      <c r="AX160" s="13" t="s">
        <v>79</v>
      </c>
      <c r="AY160" s="211" t="s">
        <v>153</v>
      </c>
    </row>
    <row r="161" spans="1:65" s="14" customFormat="1">
      <c r="B161" s="212"/>
      <c r="C161" s="213"/>
      <c r="D161" s="203" t="s">
        <v>164</v>
      </c>
      <c r="E161" s="214" t="s">
        <v>1</v>
      </c>
      <c r="F161" s="215" t="s">
        <v>161</v>
      </c>
      <c r="G161" s="213"/>
      <c r="H161" s="216">
        <v>4</v>
      </c>
      <c r="I161" s="217"/>
      <c r="J161" s="213"/>
      <c r="K161" s="213"/>
      <c r="L161" s="218"/>
      <c r="M161" s="219"/>
      <c r="N161" s="220"/>
      <c r="O161" s="220"/>
      <c r="P161" s="220"/>
      <c r="Q161" s="220"/>
      <c r="R161" s="220"/>
      <c r="S161" s="220"/>
      <c r="T161" s="221"/>
      <c r="AT161" s="222" t="s">
        <v>164</v>
      </c>
      <c r="AU161" s="222" t="s">
        <v>162</v>
      </c>
      <c r="AV161" s="14" t="s">
        <v>162</v>
      </c>
      <c r="AW161" s="14" t="s">
        <v>34</v>
      </c>
      <c r="AX161" s="14" t="s">
        <v>79</v>
      </c>
      <c r="AY161" s="222" t="s">
        <v>153</v>
      </c>
    </row>
    <row r="162" spans="1:65" s="13" customFormat="1">
      <c r="B162" s="201"/>
      <c r="C162" s="202"/>
      <c r="D162" s="203" t="s">
        <v>164</v>
      </c>
      <c r="E162" s="204" t="s">
        <v>1</v>
      </c>
      <c r="F162" s="205" t="s">
        <v>1224</v>
      </c>
      <c r="G162" s="202"/>
      <c r="H162" s="204" t="s">
        <v>1</v>
      </c>
      <c r="I162" s="206"/>
      <c r="J162" s="202"/>
      <c r="K162" s="202"/>
      <c r="L162" s="207"/>
      <c r="M162" s="208"/>
      <c r="N162" s="209"/>
      <c r="O162" s="209"/>
      <c r="P162" s="209"/>
      <c r="Q162" s="209"/>
      <c r="R162" s="209"/>
      <c r="S162" s="209"/>
      <c r="T162" s="210"/>
      <c r="AT162" s="211" t="s">
        <v>164</v>
      </c>
      <c r="AU162" s="211" t="s">
        <v>162</v>
      </c>
      <c r="AV162" s="13" t="s">
        <v>87</v>
      </c>
      <c r="AW162" s="13" t="s">
        <v>34</v>
      </c>
      <c r="AX162" s="13" t="s">
        <v>79</v>
      </c>
      <c r="AY162" s="211" t="s">
        <v>153</v>
      </c>
    </row>
    <row r="163" spans="1:65" s="14" customFormat="1">
      <c r="B163" s="212"/>
      <c r="C163" s="213"/>
      <c r="D163" s="203" t="s">
        <v>164</v>
      </c>
      <c r="E163" s="214" t="s">
        <v>1</v>
      </c>
      <c r="F163" s="215" t="s">
        <v>87</v>
      </c>
      <c r="G163" s="213"/>
      <c r="H163" s="216">
        <v>1</v>
      </c>
      <c r="I163" s="217"/>
      <c r="J163" s="213"/>
      <c r="K163" s="213"/>
      <c r="L163" s="218"/>
      <c r="M163" s="219"/>
      <c r="N163" s="220"/>
      <c r="O163" s="220"/>
      <c r="P163" s="220"/>
      <c r="Q163" s="220"/>
      <c r="R163" s="220"/>
      <c r="S163" s="220"/>
      <c r="T163" s="221"/>
      <c r="AT163" s="222" t="s">
        <v>164</v>
      </c>
      <c r="AU163" s="222" t="s">
        <v>162</v>
      </c>
      <c r="AV163" s="14" t="s">
        <v>162</v>
      </c>
      <c r="AW163" s="14" t="s">
        <v>34</v>
      </c>
      <c r="AX163" s="14" t="s">
        <v>79</v>
      </c>
      <c r="AY163" s="222" t="s">
        <v>153</v>
      </c>
    </row>
    <row r="164" spans="1:65" s="15" customFormat="1">
      <c r="B164" s="223"/>
      <c r="C164" s="224"/>
      <c r="D164" s="203" t="s">
        <v>164</v>
      </c>
      <c r="E164" s="225" t="s">
        <v>1</v>
      </c>
      <c r="F164" s="226" t="s">
        <v>167</v>
      </c>
      <c r="G164" s="224"/>
      <c r="H164" s="227">
        <v>22</v>
      </c>
      <c r="I164" s="228"/>
      <c r="J164" s="224"/>
      <c r="K164" s="224"/>
      <c r="L164" s="229"/>
      <c r="M164" s="230"/>
      <c r="N164" s="231"/>
      <c r="O164" s="231"/>
      <c r="P164" s="231"/>
      <c r="Q164" s="231"/>
      <c r="R164" s="231"/>
      <c r="S164" s="231"/>
      <c r="T164" s="232"/>
      <c r="AT164" s="233" t="s">
        <v>164</v>
      </c>
      <c r="AU164" s="233" t="s">
        <v>162</v>
      </c>
      <c r="AV164" s="15" t="s">
        <v>161</v>
      </c>
      <c r="AW164" s="15" t="s">
        <v>34</v>
      </c>
      <c r="AX164" s="15" t="s">
        <v>87</v>
      </c>
      <c r="AY164" s="233" t="s">
        <v>153</v>
      </c>
    </row>
    <row r="165" spans="1:65" s="2" customFormat="1" ht="16.5" customHeight="1">
      <c r="A165" s="34"/>
      <c r="B165" s="35"/>
      <c r="C165" s="187" t="s">
        <v>200</v>
      </c>
      <c r="D165" s="187" t="s">
        <v>157</v>
      </c>
      <c r="E165" s="188" t="s">
        <v>1235</v>
      </c>
      <c r="F165" s="189" t="s">
        <v>1236</v>
      </c>
      <c r="G165" s="190" t="s">
        <v>237</v>
      </c>
      <c r="H165" s="191">
        <v>10.7</v>
      </c>
      <c r="I165" s="192"/>
      <c r="J165" s="193">
        <f>ROUND(I165*H165,2)</f>
        <v>0</v>
      </c>
      <c r="K165" s="194"/>
      <c r="L165" s="39"/>
      <c r="M165" s="195" t="s">
        <v>1</v>
      </c>
      <c r="N165" s="196" t="s">
        <v>45</v>
      </c>
      <c r="O165" s="71"/>
      <c r="P165" s="197">
        <f>O165*H165</f>
        <v>0</v>
      </c>
      <c r="Q165" s="197">
        <v>2.2399999999999998E-3</v>
      </c>
      <c r="R165" s="197">
        <f>Q165*H165</f>
        <v>2.3967999999999996E-2</v>
      </c>
      <c r="S165" s="197">
        <v>0</v>
      </c>
      <c r="T165" s="198">
        <f>S165*H165</f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254</v>
      </c>
      <c r="AT165" s="199" t="s">
        <v>157</v>
      </c>
      <c r="AU165" s="199" t="s">
        <v>162</v>
      </c>
      <c r="AY165" s="17" t="s">
        <v>153</v>
      </c>
      <c r="BE165" s="200">
        <f>IF(N165="základní",J165,0)</f>
        <v>0</v>
      </c>
      <c r="BF165" s="200">
        <f>IF(N165="snížená",J165,0)</f>
        <v>0</v>
      </c>
      <c r="BG165" s="200">
        <f>IF(N165="zákl. přenesená",J165,0)</f>
        <v>0</v>
      </c>
      <c r="BH165" s="200">
        <f>IF(N165="sníž. přenesená",J165,0)</f>
        <v>0</v>
      </c>
      <c r="BI165" s="200">
        <f>IF(N165="nulová",J165,0)</f>
        <v>0</v>
      </c>
      <c r="BJ165" s="17" t="s">
        <v>162</v>
      </c>
      <c r="BK165" s="200">
        <f>ROUND(I165*H165,2)</f>
        <v>0</v>
      </c>
      <c r="BL165" s="17" t="s">
        <v>254</v>
      </c>
      <c r="BM165" s="199" t="s">
        <v>1237</v>
      </c>
    </row>
    <row r="166" spans="1:65" s="13" customFormat="1">
      <c r="B166" s="201"/>
      <c r="C166" s="202"/>
      <c r="D166" s="203" t="s">
        <v>164</v>
      </c>
      <c r="E166" s="204" t="s">
        <v>1</v>
      </c>
      <c r="F166" s="205" t="s">
        <v>1211</v>
      </c>
      <c r="G166" s="202"/>
      <c r="H166" s="204" t="s">
        <v>1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164</v>
      </c>
      <c r="AU166" s="211" t="s">
        <v>162</v>
      </c>
      <c r="AV166" s="13" t="s">
        <v>87</v>
      </c>
      <c r="AW166" s="13" t="s">
        <v>34</v>
      </c>
      <c r="AX166" s="13" t="s">
        <v>79</v>
      </c>
      <c r="AY166" s="211" t="s">
        <v>153</v>
      </c>
    </row>
    <row r="167" spans="1:65" s="14" customFormat="1">
      <c r="B167" s="212"/>
      <c r="C167" s="213"/>
      <c r="D167" s="203" t="s">
        <v>164</v>
      </c>
      <c r="E167" s="214" t="s">
        <v>1</v>
      </c>
      <c r="F167" s="215" t="s">
        <v>1238</v>
      </c>
      <c r="G167" s="213"/>
      <c r="H167" s="216">
        <v>3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164</v>
      </c>
      <c r="AU167" s="222" t="s">
        <v>162</v>
      </c>
      <c r="AV167" s="14" t="s">
        <v>162</v>
      </c>
      <c r="AW167" s="14" t="s">
        <v>34</v>
      </c>
      <c r="AX167" s="14" t="s">
        <v>79</v>
      </c>
      <c r="AY167" s="222" t="s">
        <v>153</v>
      </c>
    </row>
    <row r="168" spans="1:65" s="13" customFormat="1">
      <c r="B168" s="201"/>
      <c r="C168" s="202"/>
      <c r="D168" s="203" t="s">
        <v>164</v>
      </c>
      <c r="E168" s="204" t="s">
        <v>1</v>
      </c>
      <c r="F168" s="205" t="s">
        <v>1212</v>
      </c>
      <c r="G168" s="202"/>
      <c r="H168" s="204" t="s">
        <v>1</v>
      </c>
      <c r="I168" s="206"/>
      <c r="J168" s="202"/>
      <c r="K168" s="202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164</v>
      </c>
      <c r="AU168" s="211" t="s">
        <v>162</v>
      </c>
      <c r="AV168" s="13" t="s">
        <v>87</v>
      </c>
      <c r="AW168" s="13" t="s">
        <v>34</v>
      </c>
      <c r="AX168" s="13" t="s">
        <v>79</v>
      </c>
      <c r="AY168" s="211" t="s">
        <v>153</v>
      </c>
    </row>
    <row r="169" spans="1:65" s="14" customFormat="1">
      <c r="B169" s="212"/>
      <c r="C169" s="213"/>
      <c r="D169" s="203" t="s">
        <v>164</v>
      </c>
      <c r="E169" s="214" t="s">
        <v>1</v>
      </c>
      <c r="F169" s="215" t="s">
        <v>1239</v>
      </c>
      <c r="G169" s="213"/>
      <c r="H169" s="216">
        <v>2.6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164</v>
      </c>
      <c r="AU169" s="222" t="s">
        <v>162</v>
      </c>
      <c r="AV169" s="14" t="s">
        <v>162</v>
      </c>
      <c r="AW169" s="14" t="s">
        <v>34</v>
      </c>
      <c r="AX169" s="14" t="s">
        <v>79</v>
      </c>
      <c r="AY169" s="222" t="s">
        <v>153</v>
      </c>
    </row>
    <row r="170" spans="1:65" s="13" customFormat="1">
      <c r="B170" s="201"/>
      <c r="C170" s="202"/>
      <c r="D170" s="203" t="s">
        <v>164</v>
      </c>
      <c r="E170" s="204" t="s">
        <v>1</v>
      </c>
      <c r="F170" s="205" t="s">
        <v>1222</v>
      </c>
      <c r="G170" s="202"/>
      <c r="H170" s="204" t="s">
        <v>1</v>
      </c>
      <c r="I170" s="206"/>
      <c r="J170" s="202"/>
      <c r="K170" s="202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164</v>
      </c>
      <c r="AU170" s="211" t="s">
        <v>162</v>
      </c>
      <c r="AV170" s="13" t="s">
        <v>87</v>
      </c>
      <c r="AW170" s="13" t="s">
        <v>34</v>
      </c>
      <c r="AX170" s="13" t="s">
        <v>79</v>
      </c>
      <c r="AY170" s="211" t="s">
        <v>153</v>
      </c>
    </row>
    <row r="171" spans="1:65" s="14" customFormat="1">
      <c r="B171" s="212"/>
      <c r="C171" s="213"/>
      <c r="D171" s="203" t="s">
        <v>164</v>
      </c>
      <c r="E171" s="214" t="s">
        <v>1</v>
      </c>
      <c r="F171" s="215" t="s">
        <v>1240</v>
      </c>
      <c r="G171" s="213"/>
      <c r="H171" s="216">
        <v>3.1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164</v>
      </c>
      <c r="AU171" s="222" t="s">
        <v>162</v>
      </c>
      <c r="AV171" s="14" t="s">
        <v>162</v>
      </c>
      <c r="AW171" s="14" t="s">
        <v>34</v>
      </c>
      <c r="AX171" s="14" t="s">
        <v>79</v>
      </c>
      <c r="AY171" s="222" t="s">
        <v>153</v>
      </c>
    </row>
    <row r="172" spans="1:65" s="13" customFormat="1">
      <c r="B172" s="201"/>
      <c r="C172" s="202"/>
      <c r="D172" s="203" t="s">
        <v>164</v>
      </c>
      <c r="E172" s="204" t="s">
        <v>1</v>
      </c>
      <c r="F172" s="205" t="s">
        <v>1224</v>
      </c>
      <c r="G172" s="202"/>
      <c r="H172" s="204" t="s">
        <v>1</v>
      </c>
      <c r="I172" s="206"/>
      <c r="J172" s="202"/>
      <c r="K172" s="202"/>
      <c r="L172" s="207"/>
      <c r="M172" s="208"/>
      <c r="N172" s="209"/>
      <c r="O172" s="209"/>
      <c r="P172" s="209"/>
      <c r="Q172" s="209"/>
      <c r="R172" s="209"/>
      <c r="S172" s="209"/>
      <c r="T172" s="210"/>
      <c r="AT172" s="211" t="s">
        <v>164</v>
      </c>
      <c r="AU172" s="211" t="s">
        <v>162</v>
      </c>
      <c r="AV172" s="13" t="s">
        <v>87</v>
      </c>
      <c r="AW172" s="13" t="s">
        <v>34</v>
      </c>
      <c r="AX172" s="13" t="s">
        <v>79</v>
      </c>
      <c r="AY172" s="211" t="s">
        <v>153</v>
      </c>
    </row>
    <row r="173" spans="1:65" s="14" customFormat="1">
      <c r="B173" s="212"/>
      <c r="C173" s="213"/>
      <c r="D173" s="203" t="s">
        <v>164</v>
      </c>
      <c r="E173" s="214" t="s">
        <v>1</v>
      </c>
      <c r="F173" s="215" t="s">
        <v>162</v>
      </c>
      <c r="G173" s="213"/>
      <c r="H173" s="216">
        <v>2</v>
      </c>
      <c r="I173" s="217"/>
      <c r="J173" s="213"/>
      <c r="K173" s="213"/>
      <c r="L173" s="218"/>
      <c r="M173" s="219"/>
      <c r="N173" s="220"/>
      <c r="O173" s="220"/>
      <c r="P173" s="220"/>
      <c r="Q173" s="220"/>
      <c r="R173" s="220"/>
      <c r="S173" s="220"/>
      <c r="T173" s="221"/>
      <c r="AT173" s="222" t="s">
        <v>164</v>
      </c>
      <c r="AU173" s="222" t="s">
        <v>162</v>
      </c>
      <c r="AV173" s="14" t="s">
        <v>162</v>
      </c>
      <c r="AW173" s="14" t="s">
        <v>34</v>
      </c>
      <c r="AX173" s="14" t="s">
        <v>79</v>
      </c>
      <c r="AY173" s="222" t="s">
        <v>153</v>
      </c>
    </row>
    <row r="174" spans="1:65" s="15" customFormat="1">
      <c r="B174" s="223"/>
      <c r="C174" s="224"/>
      <c r="D174" s="203" t="s">
        <v>164</v>
      </c>
      <c r="E174" s="225" t="s">
        <v>1</v>
      </c>
      <c r="F174" s="226" t="s">
        <v>167</v>
      </c>
      <c r="G174" s="224"/>
      <c r="H174" s="227">
        <v>10.7</v>
      </c>
      <c r="I174" s="228"/>
      <c r="J174" s="224"/>
      <c r="K174" s="224"/>
      <c r="L174" s="229"/>
      <c r="M174" s="230"/>
      <c r="N174" s="231"/>
      <c r="O174" s="231"/>
      <c r="P174" s="231"/>
      <c r="Q174" s="231"/>
      <c r="R174" s="231"/>
      <c r="S174" s="231"/>
      <c r="T174" s="232"/>
      <c r="AT174" s="233" t="s">
        <v>164</v>
      </c>
      <c r="AU174" s="233" t="s">
        <v>162</v>
      </c>
      <c r="AV174" s="15" t="s">
        <v>161</v>
      </c>
      <c r="AW174" s="15" t="s">
        <v>34</v>
      </c>
      <c r="AX174" s="15" t="s">
        <v>87</v>
      </c>
      <c r="AY174" s="233" t="s">
        <v>153</v>
      </c>
    </row>
    <row r="175" spans="1:65" s="2" customFormat="1" ht="21.75" customHeight="1">
      <c r="A175" s="34"/>
      <c r="B175" s="35"/>
      <c r="C175" s="187" t="s">
        <v>206</v>
      </c>
      <c r="D175" s="187" t="s">
        <v>157</v>
      </c>
      <c r="E175" s="188" t="s">
        <v>1241</v>
      </c>
      <c r="F175" s="189" t="s">
        <v>1242</v>
      </c>
      <c r="G175" s="190" t="s">
        <v>237</v>
      </c>
      <c r="H175" s="191">
        <v>12</v>
      </c>
      <c r="I175" s="192"/>
      <c r="J175" s="193">
        <f>ROUND(I175*H175,2)</f>
        <v>0</v>
      </c>
      <c r="K175" s="194"/>
      <c r="L175" s="39"/>
      <c r="M175" s="195" t="s">
        <v>1</v>
      </c>
      <c r="N175" s="196" t="s">
        <v>45</v>
      </c>
      <c r="O175" s="71"/>
      <c r="P175" s="197">
        <f>O175*H175</f>
        <v>0</v>
      </c>
      <c r="Q175" s="197">
        <v>1.5200000000000001E-3</v>
      </c>
      <c r="R175" s="197">
        <f>Q175*H175</f>
        <v>1.8239999999999999E-2</v>
      </c>
      <c r="S175" s="197">
        <v>0</v>
      </c>
      <c r="T175" s="198">
        <f>S175*H175</f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254</v>
      </c>
      <c r="AT175" s="199" t="s">
        <v>157</v>
      </c>
      <c r="AU175" s="199" t="s">
        <v>162</v>
      </c>
      <c r="AY175" s="17" t="s">
        <v>153</v>
      </c>
      <c r="BE175" s="200">
        <f>IF(N175="základní",J175,0)</f>
        <v>0</v>
      </c>
      <c r="BF175" s="200">
        <f>IF(N175="snížená",J175,0)</f>
        <v>0</v>
      </c>
      <c r="BG175" s="200">
        <f>IF(N175="zákl. přenesená",J175,0)</f>
        <v>0</v>
      </c>
      <c r="BH175" s="200">
        <f>IF(N175="sníž. přenesená",J175,0)</f>
        <v>0</v>
      </c>
      <c r="BI175" s="200">
        <f>IF(N175="nulová",J175,0)</f>
        <v>0</v>
      </c>
      <c r="BJ175" s="17" t="s">
        <v>162</v>
      </c>
      <c r="BK175" s="200">
        <f>ROUND(I175*H175,2)</f>
        <v>0</v>
      </c>
      <c r="BL175" s="17" t="s">
        <v>254</v>
      </c>
      <c r="BM175" s="199" t="s">
        <v>1243</v>
      </c>
    </row>
    <row r="176" spans="1:65" s="13" customFormat="1">
      <c r="B176" s="201"/>
      <c r="C176" s="202"/>
      <c r="D176" s="203" t="s">
        <v>164</v>
      </c>
      <c r="E176" s="204" t="s">
        <v>1</v>
      </c>
      <c r="F176" s="205" t="s">
        <v>1244</v>
      </c>
      <c r="G176" s="202"/>
      <c r="H176" s="204" t="s">
        <v>1</v>
      </c>
      <c r="I176" s="206"/>
      <c r="J176" s="202"/>
      <c r="K176" s="202"/>
      <c r="L176" s="207"/>
      <c r="M176" s="208"/>
      <c r="N176" s="209"/>
      <c r="O176" s="209"/>
      <c r="P176" s="209"/>
      <c r="Q176" s="209"/>
      <c r="R176" s="209"/>
      <c r="S176" s="209"/>
      <c r="T176" s="210"/>
      <c r="AT176" s="211" t="s">
        <v>164</v>
      </c>
      <c r="AU176" s="211" t="s">
        <v>162</v>
      </c>
      <c r="AV176" s="13" t="s">
        <v>87</v>
      </c>
      <c r="AW176" s="13" t="s">
        <v>34</v>
      </c>
      <c r="AX176" s="13" t="s">
        <v>79</v>
      </c>
      <c r="AY176" s="211" t="s">
        <v>153</v>
      </c>
    </row>
    <row r="177" spans="1:65" s="14" customFormat="1">
      <c r="B177" s="212"/>
      <c r="C177" s="213"/>
      <c r="D177" s="203" t="s">
        <v>164</v>
      </c>
      <c r="E177" s="214" t="s">
        <v>1</v>
      </c>
      <c r="F177" s="215" t="s">
        <v>1245</v>
      </c>
      <c r="G177" s="213"/>
      <c r="H177" s="216">
        <v>12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164</v>
      </c>
      <c r="AU177" s="222" t="s">
        <v>162</v>
      </c>
      <c r="AV177" s="14" t="s">
        <v>162</v>
      </c>
      <c r="AW177" s="14" t="s">
        <v>34</v>
      </c>
      <c r="AX177" s="14" t="s">
        <v>79</v>
      </c>
      <c r="AY177" s="222" t="s">
        <v>153</v>
      </c>
    </row>
    <row r="178" spans="1:65" s="15" customFormat="1">
      <c r="B178" s="223"/>
      <c r="C178" s="224"/>
      <c r="D178" s="203" t="s">
        <v>164</v>
      </c>
      <c r="E178" s="225" t="s">
        <v>1</v>
      </c>
      <c r="F178" s="226" t="s">
        <v>167</v>
      </c>
      <c r="G178" s="224"/>
      <c r="H178" s="227">
        <v>12</v>
      </c>
      <c r="I178" s="228"/>
      <c r="J178" s="224"/>
      <c r="K178" s="224"/>
      <c r="L178" s="229"/>
      <c r="M178" s="230"/>
      <c r="N178" s="231"/>
      <c r="O178" s="231"/>
      <c r="P178" s="231"/>
      <c r="Q178" s="231"/>
      <c r="R178" s="231"/>
      <c r="S178" s="231"/>
      <c r="T178" s="232"/>
      <c r="AT178" s="233" t="s">
        <v>164</v>
      </c>
      <c r="AU178" s="233" t="s">
        <v>162</v>
      </c>
      <c r="AV178" s="15" t="s">
        <v>161</v>
      </c>
      <c r="AW178" s="15" t="s">
        <v>34</v>
      </c>
      <c r="AX178" s="15" t="s">
        <v>87</v>
      </c>
      <c r="AY178" s="233" t="s">
        <v>153</v>
      </c>
    </row>
    <row r="179" spans="1:65" s="2" customFormat="1" ht="16.5" customHeight="1">
      <c r="A179" s="34"/>
      <c r="B179" s="35"/>
      <c r="C179" s="187" t="s">
        <v>183</v>
      </c>
      <c r="D179" s="187" t="s">
        <v>157</v>
      </c>
      <c r="E179" s="188" t="s">
        <v>1246</v>
      </c>
      <c r="F179" s="189" t="s">
        <v>1247</v>
      </c>
      <c r="G179" s="190" t="s">
        <v>249</v>
      </c>
      <c r="H179" s="191">
        <v>8</v>
      </c>
      <c r="I179" s="192"/>
      <c r="J179" s="193">
        <f>ROUND(I179*H179,2)</f>
        <v>0</v>
      </c>
      <c r="K179" s="194"/>
      <c r="L179" s="39"/>
      <c r="M179" s="195" t="s">
        <v>1</v>
      </c>
      <c r="N179" s="196" t="s">
        <v>45</v>
      </c>
      <c r="O179" s="71"/>
      <c r="P179" s="197">
        <f>O179*H179</f>
        <v>0</v>
      </c>
      <c r="Q179" s="197">
        <v>0</v>
      </c>
      <c r="R179" s="197">
        <f>Q179*H179</f>
        <v>0</v>
      </c>
      <c r="S179" s="197">
        <v>0</v>
      </c>
      <c r="T179" s="19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254</v>
      </c>
      <c r="AT179" s="199" t="s">
        <v>157</v>
      </c>
      <c r="AU179" s="199" t="s">
        <v>162</v>
      </c>
      <c r="AY179" s="17" t="s">
        <v>153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7" t="s">
        <v>162</v>
      </c>
      <c r="BK179" s="200">
        <f>ROUND(I179*H179,2)</f>
        <v>0</v>
      </c>
      <c r="BL179" s="17" t="s">
        <v>254</v>
      </c>
      <c r="BM179" s="199" t="s">
        <v>1248</v>
      </c>
    </row>
    <row r="180" spans="1:65" s="2" customFormat="1" ht="16.5" customHeight="1">
      <c r="A180" s="34"/>
      <c r="B180" s="35"/>
      <c r="C180" s="187" t="s">
        <v>216</v>
      </c>
      <c r="D180" s="187" t="s">
        <v>157</v>
      </c>
      <c r="E180" s="188" t="s">
        <v>1249</v>
      </c>
      <c r="F180" s="189" t="s">
        <v>1250</v>
      </c>
      <c r="G180" s="190" t="s">
        <v>249</v>
      </c>
      <c r="H180" s="191">
        <v>8</v>
      </c>
      <c r="I180" s="192"/>
      <c r="J180" s="193">
        <f>ROUND(I180*H180,2)</f>
        <v>0</v>
      </c>
      <c r="K180" s="194"/>
      <c r="L180" s="39"/>
      <c r="M180" s="195" t="s">
        <v>1</v>
      </c>
      <c r="N180" s="196" t="s">
        <v>45</v>
      </c>
      <c r="O180" s="71"/>
      <c r="P180" s="197">
        <f>O180*H180</f>
        <v>0</v>
      </c>
      <c r="Q180" s="197">
        <v>0</v>
      </c>
      <c r="R180" s="197">
        <f>Q180*H180</f>
        <v>0</v>
      </c>
      <c r="S180" s="197">
        <v>0</v>
      </c>
      <c r="T180" s="19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254</v>
      </c>
      <c r="AT180" s="199" t="s">
        <v>157</v>
      </c>
      <c r="AU180" s="199" t="s">
        <v>162</v>
      </c>
      <c r="AY180" s="17" t="s">
        <v>153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7" t="s">
        <v>162</v>
      </c>
      <c r="BK180" s="200">
        <f>ROUND(I180*H180,2)</f>
        <v>0</v>
      </c>
      <c r="BL180" s="17" t="s">
        <v>254</v>
      </c>
      <c r="BM180" s="199" t="s">
        <v>1251</v>
      </c>
    </row>
    <row r="181" spans="1:65" s="2" customFormat="1" ht="21.75" customHeight="1">
      <c r="A181" s="34"/>
      <c r="B181" s="35"/>
      <c r="C181" s="187" t="s">
        <v>225</v>
      </c>
      <c r="D181" s="187" t="s">
        <v>157</v>
      </c>
      <c r="E181" s="188" t="s">
        <v>1252</v>
      </c>
      <c r="F181" s="189" t="s">
        <v>1253</v>
      </c>
      <c r="G181" s="190" t="s">
        <v>249</v>
      </c>
      <c r="H181" s="191">
        <v>4</v>
      </c>
      <c r="I181" s="192"/>
      <c r="J181" s="193">
        <f>ROUND(I181*H181,2)</f>
        <v>0</v>
      </c>
      <c r="K181" s="194"/>
      <c r="L181" s="39"/>
      <c r="M181" s="195" t="s">
        <v>1</v>
      </c>
      <c r="N181" s="196" t="s">
        <v>45</v>
      </c>
      <c r="O181" s="71"/>
      <c r="P181" s="197">
        <f>O181*H181</f>
        <v>0</v>
      </c>
      <c r="Q181" s="197">
        <v>0</v>
      </c>
      <c r="R181" s="197">
        <f>Q181*H181</f>
        <v>0</v>
      </c>
      <c r="S181" s="197">
        <v>0</v>
      </c>
      <c r="T181" s="198">
        <f>S181*H181</f>
        <v>0</v>
      </c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R181" s="199" t="s">
        <v>254</v>
      </c>
      <c r="AT181" s="199" t="s">
        <v>157</v>
      </c>
      <c r="AU181" s="199" t="s">
        <v>162</v>
      </c>
      <c r="AY181" s="17" t="s">
        <v>153</v>
      </c>
      <c r="BE181" s="200">
        <f>IF(N181="základní",J181,0)</f>
        <v>0</v>
      </c>
      <c r="BF181" s="200">
        <f>IF(N181="snížená",J181,0)</f>
        <v>0</v>
      </c>
      <c r="BG181" s="200">
        <f>IF(N181="zákl. přenesená",J181,0)</f>
        <v>0</v>
      </c>
      <c r="BH181" s="200">
        <f>IF(N181="sníž. přenesená",J181,0)</f>
        <v>0</v>
      </c>
      <c r="BI181" s="200">
        <f>IF(N181="nulová",J181,0)</f>
        <v>0</v>
      </c>
      <c r="BJ181" s="17" t="s">
        <v>162</v>
      </c>
      <c r="BK181" s="200">
        <f>ROUND(I181*H181,2)</f>
        <v>0</v>
      </c>
      <c r="BL181" s="17" t="s">
        <v>254</v>
      </c>
      <c r="BM181" s="199" t="s">
        <v>1254</v>
      </c>
    </row>
    <row r="182" spans="1:65" s="2" customFormat="1" ht="21.75" customHeight="1">
      <c r="A182" s="34"/>
      <c r="B182" s="35"/>
      <c r="C182" s="187" t="s">
        <v>229</v>
      </c>
      <c r="D182" s="187" t="s">
        <v>157</v>
      </c>
      <c r="E182" s="188" t="s">
        <v>1255</v>
      </c>
      <c r="F182" s="189" t="s">
        <v>1256</v>
      </c>
      <c r="G182" s="190" t="s">
        <v>249</v>
      </c>
      <c r="H182" s="191">
        <v>8</v>
      </c>
      <c r="I182" s="192"/>
      <c r="J182" s="193">
        <f>ROUND(I182*H182,2)</f>
        <v>0</v>
      </c>
      <c r="K182" s="194"/>
      <c r="L182" s="39"/>
      <c r="M182" s="195" t="s">
        <v>1</v>
      </c>
      <c r="N182" s="196" t="s">
        <v>45</v>
      </c>
      <c r="O182" s="71"/>
      <c r="P182" s="197">
        <f>O182*H182</f>
        <v>0</v>
      </c>
      <c r="Q182" s="197">
        <v>3.4000000000000002E-4</v>
      </c>
      <c r="R182" s="197">
        <f>Q182*H182</f>
        <v>2.7200000000000002E-3</v>
      </c>
      <c r="S182" s="197">
        <v>0</v>
      </c>
      <c r="T182" s="19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254</v>
      </c>
      <c r="AT182" s="199" t="s">
        <v>157</v>
      </c>
      <c r="AU182" s="199" t="s">
        <v>162</v>
      </c>
      <c r="AY182" s="17" t="s">
        <v>153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7" t="s">
        <v>162</v>
      </c>
      <c r="BK182" s="200">
        <f>ROUND(I182*H182,2)</f>
        <v>0</v>
      </c>
      <c r="BL182" s="17" t="s">
        <v>254</v>
      </c>
      <c r="BM182" s="199" t="s">
        <v>1257</v>
      </c>
    </row>
    <row r="183" spans="1:65" s="14" customFormat="1">
      <c r="B183" s="212"/>
      <c r="C183" s="213"/>
      <c r="D183" s="203" t="s">
        <v>164</v>
      </c>
      <c r="E183" s="214" t="s">
        <v>1</v>
      </c>
      <c r="F183" s="215" t="s">
        <v>183</v>
      </c>
      <c r="G183" s="213"/>
      <c r="H183" s="216">
        <v>8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164</v>
      </c>
      <c r="AU183" s="222" t="s">
        <v>162</v>
      </c>
      <c r="AV183" s="14" t="s">
        <v>162</v>
      </c>
      <c r="AW183" s="14" t="s">
        <v>34</v>
      </c>
      <c r="AX183" s="14" t="s">
        <v>79</v>
      </c>
      <c r="AY183" s="222" t="s">
        <v>153</v>
      </c>
    </row>
    <row r="184" spans="1:65" s="15" customFormat="1">
      <c r="B184" s="223"/>
      <c r="C184" s="224"/>
      <c r="D184" s="203" t="s">
        <v>164</v>
      </c>
      <c r="E184" s="225" t="s">
        <v>1</v>
      </c>
      <c r="F184" s="226" t="s">
        <v>167</v>
      </c>
      <c r="G184" s="224"/>
      <c r="H184" s="227">
        <v>8</v>
      </c>
      <c r="I184" s="228"/>
      <c r="J184" s="224"/>
      <c r="K184" s="224"/>
      <c r="L184" s="229"/>
      <c r="M184" s="230"/>
      <c r="N184" s="231"/>
      <c r="O184" s="231"/>
      <c r="P184" s="231"/>
      <c r="Q184" s="231"/>
      <c r="R184" s="231"/>
      <c r="S184" s="231"/>
      <c r="T184" s="232"/>
      <c r="AT184" s="233" t="s">
        <v>164</v>
      </c>
      <c r="AU184" s="233" t="s">
        <v>162</v>
      </c>
      <c r="AV184" s="15" t="s">
        <v>161</v>
      </c>
      <c r="AW184" s="15" t="s">
        <v>34</v>
      </c>
      <c r="AX184" s="15" t="s">
        <v>87</v>
      </c>
      <c r="AY184" s="233" t="s">
        <v>153</v>
      </c>
    </row>
    <row r="185" spans="1:65" s="2" customFormat="1" ht="21.75" customHeight="1">
      <c r="A185" s="34"/>
      <c r="B185" s="35"/>
      <c r="C185" s="187" t="s">
        <v>234</v>
      </c>
      <c r="D185" s="187" t="s">
        <v>157</v>
      </c>
      <c r="E185" s="188" t="s">
        <v>1258</v>
      </c>
      <c r="F185" s="189" t="s">
        <v>1259</v>
      </c>
      <c r="G185" s="190" t="s">
        <v>249</v>
      </c>
      <c r="H185" s="191">
        <v>6</v>
      </c>
      <c r="I185" s="192"/>
      <c r="J185" s="193">
        <f>ROUND(I185*H185,2)</f>
        <v>0</v>
      </c>
      <c r="K185" s="194"/>
      <c r="L185" s="39"/>
      <c r="M185" s="195" t="s">
        <v>1</v>
      </c>
      <c r="N185" s="196" t="s">
        <v>45</v>
      </c>
      <c r="O185" s="71"/>
      <c r="P185" s="197">
        <f>O185*H185</f>
        <v>0</v>
      </c>
      <c r="Q185" s="197">
        <v>5.1000000000000004E-4</v>
      </c>
      <c r="R185" s="197">
        <f>Q185*H185</f>
        <v>3.0600000000000002E-3</v>
      </c>
      <c r="S185" s="197">
        <v>0</v>
      </c>
      <c r="T185" s="19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254</v>
      </c>
      <c r="AT185" s="199" t="s">
        <v>157</v>
      </c>
      <c r="AU185" s="199" t="s">
        <v>162</v>
      </c>
      <c r="AY185" s="17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7" t="s">
        <v>162</v>
      </c>
      <c r="BK185" s="200">
        <f>ROUND(I185*H185,2)</f>
        <v>0</v>
      </c>
      <c r="BL185" s="17" t="s">
        <v>254</v>
      </c>
      <c r="BM185" s="199" t="s">
        <v>1260</v>
      </c>
    </row>
    <row r="186" spans="1:65" s="13" customFormat="1">
      <c r="B186" s="201"/>
      <c r="C186" s="202"/>
      <c r="D186" s="203" t="s">
        <v>164</v>
      </c>
      <c r="E186" s="204" t="s">
        <v>1</v>
      </c>
      <c r="F186" s="205" t="s">
        <v>1244</v>
      </c>
      <c r="G186" s="202"/>
      <c r="H186" s="204" t="s">
        <v>1</v>
      </c>
      <c r="I186" s="206"/>
      <c r="J186" s="202"/>
      <c r="K186" s="202"/>
      <c r="L186" s="207"/>
      <c r="M186" s="208"/>
      <c r="N186" s="209"/>
      <c r="O186" s="209"/>
      <c r="P186" s="209"/>
      <c r="Q186" s="209"/>
      <c r="R186" s="209"/>
      <c r="S186" s="209"/>
      <c r="T186" s="210"/>
      <c r="AT186" s="211" t="s">
        <v>164</v>
      </c>
      <c r="AU186" s="211" t="s">
        <v>162</v>
      </c>
      <c r="AV186" s="13" t="s">
        <v>87</v>
      </c>
      <c r="AW186" s="13" t="s">
        <v>34</v>
      </c>
      <c r="AX186" s="13" t="s">
        <v>79</v>
      </c>
      <c r="AY186" s="211" t="s">
        <v>153</v>
      </c>
    </row>
    <row r="187" spans="1:65" s="14" customFormat="1">
      <c r="B187" s="212"/>
      <c r="C187" s="213"/>
      <c r="D187" s="203" t="s">
        <v>164</v>
      </c>
      <c r="E187" s="214" t="s">
        <v>1</v>
      </c>
      <c r="F187" s="215" t="s">
        <v>200</v>
      </c>
      <c r="G187" s="213"/>
      <c r="H187" s="216">
        <v>6</v>
      </c>
      <c r="I187" s="217"/>
      <c r="J187" s="213"/>
      <c r="K187" s="213"/>
      <c r="L187" s="218"/>
      <c r="M187" s="219"/>
      <c r="N187" s="220"/>
      <c r="O187" s="220"/>
      <c r="P187" s="220"/>
      <c r="Q187" s="220"/>
      <c r="R187" s="220"/>
      <c r="S187" s="220"/>
      <c r="T187" s="221"/>
      <c r="AT187" s="222" t="s">
        <v>164</v>
      </c>
      <c r="AU187" s="222" t="s">
        <v>162</v>
      </c>
      <c r="AV187" s="14" t="s">
        <v>162</v>
      </c>
      <c r="AW187" s="14" t="s">
        <v>34</v>
      </c>
      <c r="AX187" s="14" t="s">
        <v>79</v>
      </c>
      <c r="AY187" s="222" t="s">
        <v>153</v>
      </c>
    </row>
    <row r="188" spans="1:65" s="15" customFormat="1">
      <c r="B188" s="223"/>
      <c r="C188" s="224"/>
      <c r="D188" s="203" t="s">
        <v>164</v>
      </c>
      <c r="E188" s="225" t="s">
        <v>1</v>
      </c>
      <c r="F188" s="226" t="s">
        <v>167</v>
      </c>
      <c r="G188" s="224"/>
      <c r="H188" s="227">
        <v>6</v>
      </c>
      <c r="I188" s="228"/>
      <c r="J188" s="224"/>
      <c r="K188" s="224"/>
      <c r="L188" s="229"/>
      <c r="M188" s="230"/>
      <c r="N188" s="231"/>
      <c r="O188" s="231"/>
      <c r="P188" s="231"/>
      <c r="Q188" s="231"/>
      <c r="R188" s="231"/>
      <c r="S188" s="231"/>
      <c r="T188" s="232"/>
      <c r="AT188" s="233" t="s">
        <v>164</v>
      </c>
      <c r="AU188" s="233" t="s">
        <v>162</v>
      </c>
      <c r="AV188" s="15" t="s">
        <v>161</v>
      </c>
      <c r="AW188" s="15" t="s">
        <v>34</v>
      </c>
      <c r="AX188" s="15" t="s">
        <v>87</v>
      </c>
      <c r="AY188" s="233" t="s">
        <v>153</v>
      </c>
    </row>
    <row r="189" spans="1:65" s="2" customFormat="1" ht="21.75" customHeight="1">
      <c r="A189" s="34"/>
      <c r="B189" s="35"/>
      <c r="C189" s="187" t="s">
        <v>241</v>
      </c>
      <c r="D189" s="187" t="s">
        <v>157</v>
      </c>
      <c r="E189" s="188" t="s">
        <v>1261</v>
      </c>
      <c r="F189" s="189" t="s">
        <v>1262</v>
      </c>
      <c r="G189" s="190" t="s">
        <v>237</v>
      </c>
      <c r="H189" s="191">
        <v>77.8</v>
      </c>
      <c r="I189" s="192"/>
      <c r="J189" s="193">
        <f>ROUND(I189*H189,2)</f>
        <v>0</v>
      </c>
      <c r="K189" s="194"/>
      <c r="L189" s="39"/>
      <c r="M189" s="195" t="s">
        <v>1</v>
      </c>
      <c r="N189" s="196" t="s">
        <v>45</v>
      </c>
      <c r="O189" s="71"/>
      <c r="P189" s="197">
        <f>O189*H189</f>
        <v>0</v>
      </c>
      <c r="Q189" s="197">
        <v>0</v>
      </c>
      <c r="R189" s="197">
        <f>Q189*H189</f>
        <v>0</v>
      </c>
      <c r="S189" s="197">
        <v>0</v>
      </c>
      <c r="T189" s="198">
        <f>S189*H189</f>
        <v>0</v>
      </c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R189" s="199" t="s">
        <v>254</v>
      </c>
      <c r="AT189" s="199" t="s">
        <v>157</v>
      </c>
      <c r="AU189" s="199" t="s">
        <v>162</v>
      </c>
      <c r="AY189" s="17" t="s">
        <v>153</v>
      </c>
      <c r="BE189" s="200">
        <f>IF(N189="základní",J189,0)</f>
        <v>0</v>
      </c>
      <c r="BF189" s="200">
        <f>IF(N189="snížená",J189,0)</f>
        <v>0</v>
      </c>
      <c r="BG189" s="200">
        <f>IF(N189="zákl. přenesená",J189,0)</f>
        <v>0</v>
      </c>
      <c r="BH189" s="200">
        <f>IF(N189="sníž. přenesená",J189,0)</f>
        <v>0</v>
      </c>
      <c r="BI189" s="200">
        <f>IF(N189="nulová",J189,0)</f>
        <v>0</v>
      </c>
      <c r="BJ189" s="17" t="s">
        <v>162</v>
      </c>
      <c r="BK189" s="200">
        <f>ROUND(I189*H189,2)</f>
        <v>0</v>
      </c>
      <c r="BL189" s="17" t="s">
        <v>254</v>
      </c>
      <c r="BM189" s="199" t="s">
        <v>1263</v>
      </c>
    </row>
    <row r="190" spans="1:65" s="14" customFormat="1">
      <c r="B190" s="212"/>
      <c r="C190" s="213"/>
      <c r="D190" s="203" t="s">
        <v>164</v>
      </c>
      <c r="E190" s="214" t="s">
        <v>1</v>
      </c>
      <c r="F190" s="215" t="s">
        <v>1264</v>
      </c>
      <c r="G190" s="213"/>
      <c r="H190" s="216">
        <v>77.8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164</v>
      </c>
      <c r="AU190" s="222" t="s">
        <v>162</v>
      </c>
      <c r="AV190" s="14" t="s">
        <v>162</v>
      </c>
      <c r="AW190" s="14" t="s">
        <v>34</v>
      </c>
      <c r="AX190" s="14" t="s">
        <v>79</v>
      </c>
      <c r="AY190" s="222" t="s">
        <v>153</v>
      </c>
    </row>
    <row r="191" spans="1:65" s="15" customFormat="1">
      <c r="B191" s="223"/>
      <c r="C191" s="224"/>
      <c r="D191" s="203" t="s">
        <v>164</v>
      </c>
      <c r="E191" s="225" t="s">
        <v>1</v>
      </c>
      <c r="F191" s="226" t="s">
        <v>167</v>
      </c>
      <c r="G191" s="224"/>
      <c r="H191" s="227">
        <v>77.8</v>
      </c>
      <c r="I191" s="228"/>
      <c r="J191" s="224"/>
      <c r="K191" s="224"/>
      <c r="L191" s="229"/>
      <c r="M191" s="230"/>
      <c r="N191" s="231"/>
      <c r="O191" s="231"/>
      <c r="P191" s="231"/>
      <c r="Q191" s="231"/>
      <c r="R191" s="231"/>
      <c r="S191" s="231"/>
      <c r="T191" s="232"/>
      <c r="AT191" s="233" t="s">
        <v>164</v>
      </c>
      <c r="AU191" s="233" t="s">
        <v>162</v>
      </c>
      <c r="AV191" s="15" t="s">
        <v>161</v>
      </c>
      <c r="AW191" s="15" t="s">
        <v>34</v>
      </c>
      <c r="AX191" s="15" t="s">
        <v>87</v>
      </c>
      <c r="AY191" s="233" t="s">
        <v>153</v>
      </c>
    </row>
    <row r="192" spans="1:65" s="2" customFormat="1" ht="21.75" customHeight="1">
      <c r="A192" s="34"/>
      <c r="B192" s="35"/>
      <c r="C192" s="187" t="s">
        <v>246</v>
      </c>
      <c r="D192" s="187" t="s">
        <v>157</v>
      </c>
      <c r="E192" s="188" t="s">
        <v>1265</v>
      </c>
      <c r="F192" s="189" t="s">
        <v>1266</v>
      </c>
      <c r="G192" s="190" t="s">
        <v>176</v>
      </c>
      <c r="H192" s="191">
        <v>0.107</v>
      </c>
      <c r="I192" s="192"/>
      <c r="J192" s="193">
        <f>ROUND(I192*H192,2)</f>
        <v>0</v>
      </c>
      <c r="K192" s="194"/>
      <c r="L192" s="39"/>
      <c r="M192" s="195" t="s">
        <v>1</v>
      </c>
      <c r="N192" s="196" t="s">
        <v>45</v>
      </c>
      <c r="O192" s="71"/>
      <c r="P192" s="197">
        <f>O192*H192</f>
        <v>0</v>
      </c>
      <c r="Q192" s="197">
        <v>0</v>
      </c>
      <c r="R192" s="197">
        <f>Q192*H192</f>
        <v>0</v>
      </c>
      <c r="S192" s="197">
        <v>0</v>
      </c>
      <c r="T192" s="19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254</v>
      </c>
      <c r="AT192" s="199" t="s">
        <v>157</v>
      </c>
      <c r="AU192" s="199" t="s">
        <v>162</v>
      </c>
      <c r="AY192" s="17" t="s">
        <v>153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7" t="s">
        <v>162</v>
      </c>
      <c r="BK192" s="200">
        <f>ROUND(I192*H192,2)</f>
        <v>0</v>
      </c>
      <c r="BL192" s="17" t="s">
        <v>254</v>
      </c>
      <c r="BM192" s="199" t="s">
        <v>1267</v>
      </c>
    </row>
    <row r="193" spans="1:65" s="12" customFormat="1" ht="22.8" customHeight="1">
      <c r="B193" s="171"/>
      <c r="C193" s="172"/>
      <c r="D193" s="173" t="s">
        <v>78</v>
      </c>
      <c r="E193" s="185" t="s">
        <v>1268</v>
      </c>
      <c r="F193" s="185" t="s">
        <v>1269</v>
      </c>
      <c r="G193" s="172"/>
      <c r="H193" s="172"/>
      <c r="I193" s="175"/>
      <c r="J193" s="186">
        <f>BK193</f>
        <v>0</v>
      </c>
      <c r="K193" s="172"/>
      <c r="L193" s="177"/>
      <c r="M193" s="178"/>
      <c r="N193" s="179"/>
      <c r="O193" s="179"/>
      <c r="P193" s="180">
        <f>SUM(P194:P224)</f>
        <v>0</v>
      </c>
      <c r="Q193" s="179"/>
      <c r="R193" s="180">
        <f>SUM(R194:R224)</f>
        <v>0.18812099999999998</v>
      </c>
      <c r="S193" s="179"/>
      <c r="T193" s="181">
        <f>SUM(T194:T224)</f>
        <v>0</v>
      </c>
      <c r="AR193" s="182" t="s">
        <v>162</v>
      </c>
      <c r="AT193" s="183" t="s">
        <v>78</v>
      </c>
      <c r="AU193" s="183" t="s">
        <v>87</v>
      </c>
      <c r="AY193" s="182" t="s">
        <v>153</v>
      </c>
      <c r="BK193" s="184">
        <f>SUM(BK194:BK224)</f>
        <v>0</v>
      </c>
    </row>
    <row r="194" spans="1:65" s="2" customFormat="1" ht="21.75" customHeight="1">
      <c r="A194" s="34"/>
      <c r="B194" s="35"/>
      <c r="C194" s="187" t="s">
        <v>8</v>
      </c>
      <c r="D194" s="187" t="s">
        <v>157</v>
      </c>
      <c r="E194" s="188" t="s">
        <v>1270</v>
      </c>
      <c r="F194" s="189" t="s">
        <v>1271</v>
      </c>
      <c r="G194" s="190" t="s">
        <v>237</v>
      </c>
      <c r="H194" s="191">
        <v>36</v>
      </c>
      <c r="I194" s="192"/>
      <c r="J194" s="193">
        <f>ROUND(I194*H194,2)</f>
        <v>0</v>
      </c>
      <c r="K194" s="194"/>
      <c r="L194" s="39"/>
      <c r="M194" s="195" t="s">
        <v>1</v>
      </c>
      <c r="N194" s="196" t="s">
        <v>45</v>
      </c>
      <c r="O194" s="71"/>
      <c r="P194" s="197">
        <f>O194*H194</f>
        <v>0</v>
      </c>
      <c r="Q194" s="197">
        <v>8.4999999999999995E-4</v>
      </c>
      <c r="R194" s="197">
        <f>Q194*H194</f>
        <v>3.0599999999999999E-2</v>
      </c>
      <c r="S194" s="197">
        <v>0</v>
      </c>
      <c r="T194" s="19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254</v>
      </c>
      <c r="AT194" s="199" t="s">
        <v>157</v>
      </c>
      <c r="AU194" s="199" t="s">
        <v>162</v>
      </c>
      <c r="AY194" s="17" t="s">
        <v>153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7" t="s">
        <v>162</v>
      </c>
      <c r="BK194" s="200">
        <f>ROUND(I194*H194,2)</f>
        <v>0</v>
      </c>
      <c r="BL194" s="17" t="s">
        <v>254</v>
      </c>
      <c r="BM194" s="199" t="s">
        <v>1272</v>
      </c>
    </row>
    <row r="195" spans="1:65" s="14" customFormat="1">
      <c r="B195" s="212"/>
      <c r="C195" s="213"/>
      <c r="D195" s="203" t="s">
        <v>164</v>
      </c>
      <c r="E195" s="214" t="s">
        <v>1</v>
      </c>
      <c r="F195" s="215" t="s">
        <v>1273</v>
      </c>
      <c r="G195" s="213"/>
      <c r="H195" s="216">
        <v>36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164</v>
      </c>
      <c r="AU195" s="222" t="s">
        <v>162</v>
      </c>
      <c r="AV195" s="14" t="s">
        <v>162</v>
      </c>
      <c r="AW195" s="14" t="s">
        <v>34</v>
      </c>
      <c r="AX195" s="14" t="s">
        <v>79</v>
      </c>
      <c r="AY195" s="222" t="s">
        <v>153</v>
      </c>
    </row>
    <row r="196" spans="1:65" s="15" customFormat="1">
      <c r="B196" s="223"/>
      <c r="C196" s="224"/>
      <c r="D196" s="203" t="s">
        <v>164</v>
      </c>
      <c r="E196" s="225" t="s">
        <v>1</v>
      </c>
      <c r="F196" s="226" t="s">
        <v>167</v>
      </c>
      <c r="G196" s="224"/>
      <c r="H196" s="227">
        <v>36</v>
      </c>
      <c r="I196" s="228"/>
      <c r="J196" s="224"/>
      <c r="K196" s="224"/>
      <c r="L196" s="229"/>
      <c r="M196" s="230"/>
      <c r="N196" s="231"/>
      <c r="O196" s="231"/>
      <c r="P196" s="231"/>
      <c r="Q196" s="231"/>
      <c r="R196" s="231"/>
      <c r="S196" s="231"/>
      <c r="T196" s="232"/>
      <c r="AT196" s="233" t="s">
        <v>164</v>
      </c>
      <c r="AU196" s="233" t="s">
        <v>162</v>
      </c>
      <c r="AV196" s="15" t="s">
        <v>161</v>
      </c>
      <c r="AW196" s="15" t="s">
        <v>34</v>
      </c>
      <c r="AX196" s="15" t="s">
        <v>87</v>
      </c>
      <c r="AY196" s="233" t="s">
        <v>153</v>
      </c>
    </row>
    <row r="197" spans="1:65" s="2" customFormat="1" ht="21.75" customHeight="1">
      <c r="A197" s="34"/>
      <c r="B197" s="35"/>
      <c r="C197" s="187" t="s">
        <v>254</v>
      </c>
      <c r="D197" s="187" t="s">
        <v>157</v>
      </c>
      <c r="E197" s="188" t="s">
        <v>1274</v>
      </c>
      <c r="F197" s="189" t="s">
        <v>1275</v>
      </c>
      <c r="G197" s="190" t="s">
        <v>237</v>
      </c>
      <c r="H197" s="191">
        <v>72</v>
      </c>
      <c r="I197" s="192"/>
      <c r="J197" s="193">
        <f>ROUND(I197*H197,2)</f>
        <v>0</v>
      </c>
      <c r="K197" s="194"/>
      <c r="L197" s="39"/>
      <c r="M197" s="195" t="s">
        <v>1</v>
      </c>
      <c r="N197" s="196" t="s">
        <v>45</v>
      </c>
      <c r="O197" s="71"/>
      <c r="P197" s="197">
        <f>O197*H197</f>
        <v>0</v>
      </c>
      <c r="Q197" s="197">
        <v>1.16E-3</v>
      </c>
      <c r="R197" s="197">
        <f>Q197*H197</f>
        <v>8.3519999999999997E-2</v>
      </c>
      <c r="S197" s="197">
        <v>0</v>
      </c>
      <c r="T197" s="19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254</v>
      </c>
      <c r="AT197" s="199" t="s">
        <v>157</v>
      </c>
      <c r="AU197" s="199" t="s">
        <v>162</v>
      </c>
      <c r="AY197" s="17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7" t="s">
        <v>162</v>
      </c>
      <c r="BK197" s="200">
        <f>ROUND(I197*H197,2)</f>
        <v>0</v>
      </c>
      <c r="BL197" s="17" t="s">
        <v>254</v>
      </c>
      <c r="BM197" s="199" t="s">
        <v>1276</v>
      </c>
    </row>
    <row r="198" spans="1:65" s="14" customFormat="1">
      <c r="B198" s="212"/>
      <c r="C198" s="213"/>
      <c r="D198" s="203" t="s">
        <v>164</v>
      </c>
      <c r="E198" s="214" t="s">
        <v>1</v>
      </c>
      <c r="F198" s="215" t="s">
        <v>1277</v>
      </c>
      <c r="G198" s="213"/>
      <c r="H198" s="216">
        <v>57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164</v>
      </c>
      <c r="AU198" s="222" t="s">
        <v>162</v>
      </c>
      <c r="AV198" s="14" t="s">
        <v>162</v>
      </c>
      <c r="AW198" s="14" t="s">
        <v>34</v>
      </c>
      <c r="AX198" s="14" t="s">
        <v>79</v>
      </c>
      <c r="AY198" s="222" t="s">
        <v>153</v>
      </c>
    </row>
    <row r="199" spans="1:65" s="14" customFormat="1">
      <c r="B199" s="212"/>
      <c r="C199" s="213"/>
      <c r="D199" s="203" t="s">
        <v>164</v>
      </c>
      <c r="E199" s="214" t="s">
        <v>1</v>
      </c>
      <c r="F199" s="215" t="s">
        <v>8</v>
      </c>
      <c r="G199" s="213"/>
      <c r="H199" s="216">
        <v>15</v>
      </c>
      <c r="I199" s="217"/>
      <c r="J199" s="213"/>
      <c r="K199" s="213"/>
      <c r="L199" s="218"/>
      <c r="M199" s="219"/>
      <c r="N199" s="220"/>
      <c r="O199" s="220"/>
      <c r="P199" s="220"/>
      <c r="Q199" s="220"/>
      <c r="R199" s="220"/>
      <c r="S199" s="220"/>
      <c r="T199" s="221"/>
      <c r="AT199" s="222" t="s">
        <v>164</v>
      </c>
      <c r="AU199" s="222" t="s">
        <v>162</v>
      </c>
      <c r="AV199" s="14" t="s">
        <v>162</v>
      </c>
      <c r="AW199" s="14" t="s">
        <v>34</v>
      </c>
      <c r="AX199" s="14" t="s">
        <v>79</v>
      </c>
      <c r="AY199" s="222" t="s">
        <v>153</v>
      </c>
    </row>
    <row r="200" spans="1:65" s="15" customFormat="1">
      <c r="B200" s="223"/>
      <c r="C200" s="224"/>
      <c r="D200" s="203" t="s">
        <v>164</v>
      </c>
      <c r="E200" s="225" t="s">
        <v>1</v>
      </c>
      <c r="F200" s="226" t="s">
        <v>167</v>
      </c>
      <c r="G200" s="224"/>
      <c r="H200" s="227">
        <v>72</v>
      </c>
      <c r="I200" s="228"/>
      <c r="J200" s="224"/>
      <c r="K200" s="224"/>
      <c r="L200" s="229"/>
      <c r="M200" s="230"/>
      <c r="N200" s="231"/>
      <c r="O200" s="231"/>
      <c r="P200" s="231"/>
      <c r="Q200" s="231"/>
      <c r="R200" s="231"/>
      <c r="S200" s="231"/>
      <c r="T200" s="232"/>
      <c r="AT200" s="233" t="s">
        <v>164</v>
      </c>
      <c r="AU200" s="233" t="s">
        <v>162</v>
      </c>
      <c r="AV200" s="15" t="s">
        <v>161</v>
      </c>
      <c r="AW200" s="15" t="s">
        <v>34</v>
      </c>
      <c r="AX200" s="15" t="s">
        <v>87</v>
      </c>
      <c r="AY200" s="233" t="s">
        <v>153</v>
      </c>
    </row>
    <row r="201" spans="1:65" s="2" customFormat="1" ht="21.75" customHeight="1">
      <c r="A201" s="34"/>
      <c r="B201" s="35"/>
      <c r="C201" s="187" t="s">
        <v>260</v>
      </c>
      <c r="D201" s="187" t="s">
        <v>157</v>
      </c>
      <c r="E201" s="188" t="s">
        <v>1278</v>
      </c>
      <c r="F201" s="189" t="s">
        <v>1279</v>
      </c>
      <c r="G201" s="190" t="s">
        <v>237</v>
      </c>
      <c r="H201" s="191">
        <v>15.7</v>
      </c>
      <c r="I201" s="192"/>
      <c r="J201" s="193">
        <f>ROUND(I201*H201,2)</f>
        <v>0</v>
      </c>
      <c r="K201" s="194"/>
      <c r="L201" s="39"/>
      <c r="M201" s="195" t="s">
        <v>1</v>
      </c>
      <c r="N201" s="196" t="s">
        <v>45</v>
      </c>
      <c r="O201" s="71"/>
      <c r="P201" s="197">
        <f>O201*H201</f>
        <v>0</v>
      </c>
      <c r="Q201" s="197">
        <v>1.4400000000000001E-3</v>
      </c>
      <c r="R201" s="197">
        <f>Q201*H201</f>
        <v>2.2608E-2</v>
      </c>
      <c r="S201" s="197">
        <v>0</v>
      </c>
      <c r="T201" s="198">
        <f>S201*H201</f>
        <v>0</v>
      </c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R201" s="199" t="s">
        <v>254</v>
      </c>
      <c r="AT201" s="199" t="s">
        <v>157</v>
      </c>
      <c r="AU201" s="199" t="s">
        <v>162</v>
      </c>
      <c r="AY201" s="17" t="s">
        <v>153</v>
      </c>
      <c r="BE201" s="200">
        <f>IF(N201="základní",J201,0)</f>
        <v>0</v>
      </c>
      <c r="BF201" s="200">
        <f>IF(N201="snížená",J201,0)</f>
        <v>0</v>
      </c>
      <c r="BG201" s="200">
        <f>IF(N201="zákl. přenesená",J201,0)</f>
        <v>0</v>
      </c>
      <c r="BH201" s="200">
        <f>IF(N201="sníž. přenesená",J201,0)</f>
        <v>0</v>
      </c>
      <c r="BI201" s="200">
        <f>IF(N201="nulová",J201,0)</f>
        <v>0</v>
      </c>
      <c r="BJ201" s="17" t="s">
        <v>162</v>
      </c>
      <c r="BK201" s="200">
        <f>ROUND(I201*H201,2)</f>
        <v>0</v>
      </c>
      <c r="BL201" s="17" t="s">
        <v>254</v>
      </c>
      <c r="BM201" s="199" t="s">
        <v>1280</v>
      </c>
    </row>
    <row r="202" spans="1:65" s="14" customFormat="1">
      <c r="B202" s="212"/>
      <c r="C202" s="213"/>
      <c r="D202" s="203" t="s">
        <v>164</v>
      </c>
      <c r="E202" s="214" t="s">
        <v>1</v>
      </c>
      <c r="F202" s="215" t="s">
        <v>1281</v>
      </c>
      <c r="G202" s="213"/>
      <c r="H202" s="216">
        <v>4.7</v>
      </c>
      <c r="I202" s="217"/>
      <c r="J202" s="213"/>
      <c r="K202" s="213"/>
      <c r="L202" s="218"/>
      <c r="M202" s="219"/>
      <c r="N202" s="220"/>
      <c r="O202" s="220"/>
      <c r="P202" s="220"/>
      <c r="Q202" s="220"/>
      <c r="R202" s="220"/>
      <c r="S202" s="220"/>
      <c r="T202" s="221"/>
      <c r="AT202" s="222" t="s">
        <v>164</v>
      </c>
      <c r="AU202" s="222" t="s">
        <v>162</v>
      </c>
      <c r="AV202" s="14" t="s">
        <v>162</v>
      </c>
      <c r="AW202" s="14" t="s">
        <v>34</v>
      </c>
      <c r="AX202" s="14" t="s">
        <v>79</v>
      </c>
      <c r="AY202" s="222" t="s">
        <v>153</v>
      </c>
    </row>
    <row r="203" spans="1:65" s="14" customFormat="1">
      <c r="B203" s="212"/>
      <c r="C203" s="213"/>
      <c r="D203" s="203" t="s">
        <v>164</v>
      </c>
      <c r="E203" s="214" t="s">
        <v>1</v>
      </c>
      <c r="F203" s="215" t="s">
        <v>229</v>
      </c>
      <c r="G203" s="213"/>
      <c r="H203" s="216">
        <v>11</v>
      </c>
      <c r="I203" s="217"/>
      <c r="J203" s="213"/>
      <c r="K203" s="213"/>
      <c r="L203" s="218"/>
      <c r="M203" s="219"/>
      <c r="N203" s="220"/>
      <c r="O203" s="220"/>
      <c r="P203" s="220"/>
      <c r="Q203" s="220"/>
      <c r="R203" s="220"/>
      <c r="S203" s="220"/>
      <c r="T203" s="221"/>
      <c r="AT203" s="222" t="s">
        <v>164</v>
      </c>
      <c r="AU203" s="222" t="s">
        <v>162</v>
      </c>
      <c r="AV203" s="14" t="s">
        <v>162</v>
      </c>
      <c r="AW203" s="14" t="s">
        <v>34</v>
      </c>
      <c r="AX203" s="14" t="s">
        <v>79</v>
      </c>
      <c r="AY203" s="222" t="s">
        <v>153</v>
      </c>
    </row>
    <row r="204" spans="1:65" s="15" customFormat="1">
      <c r="B204" s="223"/>
      <c r="C204" s="224"/>
      <c r="D204" s="203" t="s">
        <v>164</v>
      </c>
      <c r="E204" s="225" t="s">
        <v>1</v>
      </c>
      <c r="F204" s="226" t="s">
        <v>167</v>
      </c>
      <c r="G204" s="224"/>
      <c r="H204" s="227">
        <v>15.7</v>
      </c>
      <c r="I204" s="228"/>
      <c r="J204" s="224"/>
      <c r="K204" s="224"/>
      <c r="L204" s="229"/>
      <c r="M204" s="230"/>
      <c r="N204" s="231"/>
      <c r="O204" s="231"/>
      <c r="P204" s="231"/>
      <c r="Q204" s="231"/>
      <c r="R204" s="231"/>
      <c r="S204" s="231"/>
      <c r="T204" s="232"/>
      <c r="AT204" s="233" t="s">
        <v>164</v>
      </c>
      <c r="AU204" s="233" t="s">
        <v>162</v>
      </c>
      <c r="AV204" s="15" t="s">
        <v>161</v>
      </c>
      <c r="AW204" s="15" t="s">
        <v>34</v>
      </c>
      <c r="AX204" s="15" t="s">
        <v>87</v>
      </c>
      <c r="AY204" s="233" t="s">
        <v>153</v>
      </c>
    </row>
    <row r="205" spans="1:65" s="2" customFormat="1" ht="21.75" customHeight="1">
      <c r="A205" s="34"/>
      <c r="B205" s="35"/>
      <c r="C205" s="187" t="s">
        <v>265</v>
      </c>
      <c r="D205" s="187" t="s">
        <v>157</v>
      </c>
      <c r="E205" s="188" t="s">
        <v>1282</v>
      </c>
      <c r="F205" s="189" t="s">
        <v>1283</v>
      </c>
      <c r="G205" s="190" t="s">
        <v>1284</v>
      </c>
      <c r="H205" s="191">
        <v>4</v>
      </c>
      <c r="I205" s="192"/>
      <c r="J205" s="193">
        <f>ROUND(I205*H205,2)</f>
        <v>0</v>
      </c>
      <c r="K205" s="194"/>
      <c r="L205" s="39"/>
      <c r="M205" s="195" t="s">
        <v>1</v>
      </c>
      <c r="N205" s="196" t="s">
        <v>45</v>
      </c>
      <c r="O205" s="71"/>
      <c r="P205" s="197">
        <f>O205*H205</f>
        <v>0</v>
      </c>
      <c r="Q205" s="197">
        <v>0</v>
      </c>
      <c r="R205" s="197">
        <f>Q205*H205</f>
        <v>0</v>
      </c>
      <c r="S205" s="197">
        <v>0</v>
      </c>
      <c r="T205" s="198">
        <f>S205*H205</f>
        <v>0</v>
      </c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R205" s="199" t="s">
        <v>254</v>
      </c>
      <c r="AT205" s="199" t="s">
        <v>157</v>
      </c>
      <c r="AU205" s="199" t="s">
        <v>162</v>
      </c>
      <c r="AY205" s="17" t="s">
        <v>153</v>
      </c>
      <c r="BE205" s="200">
        <f>IF(N205="základní",J205,0)</f>
        <v>0</v>
      </c>
      <c r="BF205" s="200">
        <f>IF(N205="snížená",J205,0)</f>
        <v>0</v>
      </c>
      <c r="BG205" s="200">
        <f>IF(N205="zákl. přenesená",J205,0)</f>
        <v>0</v>
      </c>
      <c r="BH205" s="200">
        <f>IF(N205="sníž. přenesená",J205,0)</f>
        <v>0</v>
      </c>
      <c r="BI205" s="200">
        <f>IF(N205="nulová",J205,0)</f>
        <v>0</v>
      </c>
      <c r="BJ205" s="17" t="s">
        <v>162</v>
      </c>
      <c r="BK205" s="200">
        <f>ROUND(I205*H205,2)</f>
        <v>0</v>
      </c>
      <c r="BL205" s="17" t="s">
        <v>254</v>
      </c>
      <c r="BM205" s="199" t="s">
        <v>1285</v>
      </c>
    </row>
    <row r="206" spans="1:65" s="2" customFormat="1" ht="21.75" customHeight="1">
      <c r="A206" s="34"/>
      <c r="B206" s="35"/>
      <c r="C206" s="187" t="s">
        <v>269</v>
      </c>
      <c r="D206" s="187" t="s">
        <v>157</v>
      </c>
      <c r="E206" s="188" t="s">
        <v>1286</v>
      </c>
      <c r="F206" s="189" t="s">
        <v>1287</v>
      </c>
      <c r="G206" s="190" t="s">
        <v>1284</v>
      </c>
      <c r="H206" s="191">
        <v>1</v>
      </c>
      <c r="I206" s="192"/>
      <c r="J206" s="193">
        <f>ROUND(I206*H206,2)</f>
        <v>0</v>
      </c>
      <c r="K206" s="194"/>
      <c r="L206" s="39"/>
      <c r="M206" s="195" t="s">
        <v>1</v>
      </c>
      <c r="N206" s="196" t="s">
        <v>45</v>
      </c>
      <c r="O206" s="71"/>
      <c r="P206" s="197">
        <f>O206*H206</f>
        <v>0</v>
      </c>
      <c r="Q206" s="197">
        <v>0</v>
      </c>
      <c r="R206" s="197">
        <f>Q206*H206</f>
        <v>0</v>
      </c>
      <c r="S206" s="197">
        <v>0</v>
      </c>
      <c r="T206" s="19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254</v>
      </c>
      <c r="AT206" s="199" t="s">
        <v>157</v>
      </c>
      <c r="AU206" s="199" t="s">
        <v>162</v>
      </c>
      <c r="AY206" s="17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7" t="s">
        <v>162</v>
      </c>
      <c r="BK206" s="200">
        <f>ROUND(I206*H206,2)</f>
        <v>0</v>
      </c>
      <c r="BL206" s="17" t="s">
        <v>254</v>
      </c>
      <c r="BM206" s="199" t="s">
        <v>1288</v>
      </c>
    </row>
    <row r="207" spans="1:65" s="2" customFormat="1" ht="33" customHeight="1">
      <c r="A207" s="34"/>
      <c r="B207" s="35"/>
      <c r="C207" s="187" t="s">
        <v>274</v>
      </c>
      <c r="D207" s="187" t="s">
        <v>157</v>
      </c>
      <c r="E207" s="188" t="s">
        <v>1289</v>
      </c>
      <c r="F207" s="189" t="s">
        <v>1290</v>
      </c>
      <c r="G207" s="190" t="s">
        <v>237</v>
      </c>
      <c r="H207" s="191">
        <v>36</v>
      </c>
      <c r="I207" s="192"/>
      <c r="J207" s="193">
        <f>ROUND(I207*H207,2)</f>
        <v>0</v>
      </c>
      <c r="K207" s="194"/>
      <c r="L207" s="39"/>
      <c r="M207" s="195" t="s">
        <v>1</v>
      </c>
      <c r="N207" s="196" t="s">
        <v>45</v>
      </c>
      <c r="O207" s="71"/>
      <c r="P207" s="197">
        <f>O207*H207</f>
        <v>0</v>
      </c>
      <c r="Q207" s="197">
        <v>6.9999999999999994E-5</v>
      </c>
      <c r="R207" s="197">
        <f>Q207*H207</f>
        <v>2.5199999999999997E-3</v>
      </c>
      <c r="S207" s="197">
        <v>0</v>
      </c>
      <c r="T207" s="198">
        <f>S207*H207</f>
        <v>0</v>
      </c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R207" s="199" t="s">
        <v>254</v>
      </c>
      <c r="AT207" s="199" t="s">
        <v>157</v>
      </c>
      <c r="AU207" s="199" t="s">
        <v>162</v>
      </c>
      <c r="AY207" s="17" t="s">
        <v>153</v>
      </c>
      <c r="BE207" s="200">
        <f>IF(N207="základní",J207,0)</f>
        <v>0</v>
      </c>
      <c r="BF207" s="200">
        <f>IF(N207="snížená",J207,0)</f>
        <v>0</v>
      </c>
      <c r="BG207" s="200">
        <f>IF(N207="zákl. přenesená",J207,0)</f>
        <v>0</v>
      </c>
      <c r="BH207" s="200">
        <f>IF(N207="sníž. přenesená",J207,0)</f>
        <v>0</v>
      </c>
      <c r="BI207" s="200">
        <f>IF(N207="nulová",J207,0)</f>
        <v>0</v>
      </c>
      <c r="BJ207" s="17" t="s">
        <v>162</v>
      </c>
      <c r="BK207" s="200">
        <f>ROUND(I207*H207,2)</f>
        <v>0</v>
      </c>
      <c r="BL207" s="17" t="s">
        <v>254</v>
      </c>
      <c r="BM207" s="199" t="s">
        <v>1291</v>
      </c>
    </row>
    <row r="208" spans="1:65" s="14" customFormat="1">
      <c r="B208" s="212"/>
      <c r="C208" s="213"/>
      <c r="D208" s="203" t="s">
        <v>164</v>
      </c>
      <c r="E208" s="214" t="s">
        <v>1</v>
      </c>
      <c r="F208" s="215" t="s">
        <v>366</v>
      </c>
      <c r="G208" s="213"/>
      <c r="H208" s="216">
        <v>36</v>
      </c>
      <c r="I208" s="217"/>
      <c r="J208" s="213"/>
      <c r="K208" s="213"/>
      <c r="L208" s="218"/>
      <c r="M208" s="219"/>
      <c r="N208" s="220"/>
      <c r="O208" s="220"/>
      <c r="P208" s="220"/>
      <c r="Q208" s="220"/>
      <c r="R208" s="220"/>
      <c r="S208" s="220"/>
      <c r="T208" s="221"/>
      <c r="AT208" s="222" t="s">
        <v>164</v>
      </c>
      <c r="AU208" s="222" t="s">
        <v>162</v>
      </c>
      <c r="AV208" s="14" t="s">
        <v>162</v>
      </c>
      <c r="AW208" s="14" t="s">
        <v>34</v>
      </c>
      <c r="AX208" s="14" t="s">
        <v>79</v>
      </c>
      <c r="AY208" s="222" t="s">
        <v>153</v>
      </c>
    </row>
    <row r="209" spans="1:65" s="15" customFormat="1">
      <c r="B209" s="223"/>
      <c r="C209" s="224"/>
      <c r="D209" s="203" t="s">
        <v>164</v>
      </c>
      <c r="E209" s="225" t="s">
        <v>1</v>
      </c>
      <c r="F209" s="226" t="s">
        <v>167</v>
      </c>
      <c r="G209" s="224"/>
      <c r="H209" s="227">
        <v>36</v>
      </c>
      <c r="I209" s="228"/>
      <c r="J209" s="224"/>
      <c r="K209" s="224"/>
      <c r="L209" s="229"/>
      <c r="M209" s="230"/>
      <c r="N209" s="231"/>
      <c r="O209" s="231"/>
      <c r="P209" s="231"/>
      <c r="Q209" s="231"/>
      <c r="R209" s="231"/>
      <c r="S209" s="231"/>
      <c r="T209" s="232"/>
      <c r="AT209" s="233" t="s">
        <v>164</v>
      </c>
      <c r="AU209" s="233" t="s">
        <v>162</v>
      </c>
      <c r="AV209" s="15" t="s">
        <v>161</v>
      </c>
      <c r="AW209" s="15" t="s">
        <v>34</v>
      </c>
      <c r="AX209" s="15" t="s">
        <v>87</v>
      </c>
      <c r="AY209" s="233" t="s">
        <v>153</v>
      </c>
    </row>
    <row r="210" spans="1:65" s="2" customFormat="1" ht="33" customHeight="1">
      <c r="A210" s="34"/>
      <c r="B210" s="35"/>
      <c r="C210" s="187" t="s">
        <v>7</v>
      </c>
      <c r="D210" s="187" t="s">
        <v>157</v>
      </c>
      <c r="E210" s="188" t="s">
        <v>1292</v>
      </c>
      <c r="F210" s="189" t="s">
        <v>1293</v>
      </c>
      <c r="G210" s="190" t="s">
        <v>237</v>
      </c>
      <c r="H210" s="191">
        <v>87.7</v>
      </c>
      <c r="I210" s="192"/>
      <c r="J210" s="193">
        <f>ROUND(I210*H210,2)</f>
        <v>0</v>
      </c>
      <c r="K210" s="194"/>
      <c r="L210" s="39"/>
      <c r="M210" s="195" t="s">
        <v>1</v>
      </c>
      <c r="N210" s="196" t="s">
        <v>45</v>
      </c>
      <c r="O210" s="71"/>
      <c r="P210" s="197">
        <f>O210*H210</f>
        <v>0</v>
      </c>
      <c r="Q210" s="197">
        <v>9.0000000000000006E-5</v>
      </c>
      <c r="R210" s="197">
        <f>Q210*H210</f>
        <v>7.8930000000000007E-3</v>
      </c>
      <c r="S210" s="197">
        <v>0</v>
      </c>
      <c r="T210" s="198">
        <f>S210*H210</f>
        <v>0</v>
      </c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R210" s="199" t="s">
        <v>254</v>
      </c>
      <c r="AT210" s="199" t="s">
        <v>157</v>
      </c>
      <c r="AU210" s="199" t="s">
        <v>162</v>
      </c>
      <c r="AY210" s="17" t="s">
        <v>153</v>
      </c>
      <c r="BE210" s="200">
        <f>IF(N210="základní",J210,0)</f>
        <v>0</v>
      </c>
      <c r="BF210" s="200">
        <f>IF(N210="snížená",J210,0)</f>
        <v>0</v>
      </c>
      <c r="BG210" s="200">
        <f>IF(N210="zákl. přenesená",J210,0)</f>
        <v>0</v>
      </c>
      <c r="BH210" s="200">
        <f>IF(N210="sníž. přenesená",J210,0)</f>
        <v>0</v>
      </c>
      <c r="BI210" s="200">
        <f>IF(N210="nulová",J210,0)</f>
        <v>0</v>
      </c>
      <c r="BJ210" s="17" t="s">
        <v>162</v>
      </c>
      <c r="BK210" s="200">
        <f>ROUND(I210*H210,2)</f>
        <v>0</v>
      </c>
      <c r="BL210" s="17" t="s">
        <v>254</v>
      </c>
      <c r="BM210" s="199" t="s">
        <v>1294</v>
      </c>
    </row>
    <row r="211" spans="1:65" s="14" customFormat="1">
      <c r="B211" s="212"/>
      <c r="C211" s="213"/>
      <c r="D211" s="203" t="s">
        <v>164</v>
      </c>
      <c r="E211" s="214" t="s">
        <v>1</v>
      </c>
      <c r="F211" s="215" t="s">
        <v>1295</v>
      </c>
      <c r="G211" s="213"/>
      <c r="H211" s="216">
        <v>87.7</v>
      </c>
      <c r="I211" s="217"/>
      <c r="J211" s="213"/>
      <c r="K211" s="213"/>
      <c r="L211" s="218"/>
      <c r="M211" s="219"/>
      <c r="N211" s="220"/>
      <c r="O211" s="220"/>
      <c r="P211" s="220"/>
      <c r="Q211" s="220"/>
      <c r="R211" s="220"/>
      <c r="S211" s="220"/>
      <c r="T211" s="221"/>
      <c r="AT211" s="222" t="s">
        <v>164</v>
      </c>
      <c r="AU211" s="222" t="s">
        <v>162</v>
      </c>
      <c r="AV211" s="14" t="s">
        <v>162</v>
      </c>
      <c r="AW211" s="14" t="s">
        <v>34</v>
      </c>
      <c r="AX211" s="14" t="s">
        <v>79</v>
      </c>
      <c r="AY211" s="222" t="s">
        <v>153</v>
      </c>
    </row>
    <row r="212" spans="1:65" s="15" customFormat="1">
      <c r="B212" s="223"/>
      <c r="C212" s="224"/>
      <c r="D212" s="203" t="s">
        <v>164</v>
      </c>
      <c r="E212" s="225" t="s">
        <v>1</v>
      </c>
      <c r="F212" s="226" t="s">
        <v>167</v>
      </c>
      <c r="G212" s="224"/>
      <c r="H212" s="227">
        <v>87.7</v>
      </c>
      <c r="I212" s="228"/>
      <c r="J212" s="224"/>
      <c r="K212" s="224"/>
      <c r="L212" s="229"/>
      <c r="M212" s="230"/>
      <c r="N212" s="231"/>
      <c r="O212" s="231"/>
      <c r="P212" s="231"/>
      <c r="Q212" s="231"/>
      <c r="R212" s="231"/>
      <c r="S212" s="231"/>
      <c r="T212" s="232"/>
      <c r="AT212" s="233" t="s">
        <v>164</v>
      </c>
      <c r="AU212" s="233" t="s">
        <v>162</v>
      </c>
      <c r="AV212" s="15" t="s">
        <v>161</v>
      </c>
      <c r="AW212" s="15" t="s">
        <v>34</v>
      </c>
      <c r="AX212" s="15" t="s">
        <v>87</v>
      </c>
      <c r="AY212" s="233" t="s">
        <v>153</v>
      </c>
    </row>
    <row r="213" spans="1:65" s="2" customFormat="1" ht="16.5" customHeight="1">
      <c r="A213" s="34"/>
      <c r="B213" s="35"/>
      <c r="C213" s="187" t="s">
        <v>282</v>
      </c>
      <c r="D213" s="187" t="s">
        <v>157</v>
      </c>
      <c r="E213" s="188" t="s">
        <v>1296</v>
      </c>
      <c r="F213" s="189" t="s">
        <v>1297</v>
      </c>
      <c r="G213" s="190" t="s">
        <v>249</v>
      </c>
      <c r="H213" s="191">
        <v>40</v>
      </c>
      <c r="I213" s="192"/>
      <c r="J213" s="193">
        <f t="shared" ref="J213:J218" si="0">ROUND(I213*H213,2)</f>
        <v>0</v>
      </c>
      <c r="K213" s="194"/>
      <c r="L213" s="39"/>
      <c r="M213" s="195" t="s">
        <v>1</v>
      </c>
      <c r="N213" s="196" t="s">
        <v>45</v>
      </c>
      <c r="O213" s="71"/>
      <c r="P213" s="197">
        <f t="shared" ref="P213:P218" si="1">O213*H213</f>
        <v>0</v>
      </c>
      <c r="Q213" s="197">
        <v>0</v>
      </c>
      <c r="R213" s="197">
        <f t="shared" ref="R213:R218" si="2">Q213*H213</f>
        <v>0</v>
      </c>
      <c r="S213" s="197">
        <v>0</v>
      </c>
      <c r="T213" s="198">
        <f t="shared" ref="T213:T218" si="3">S213*H213</f>
        <v>0</v>
      </c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R213" s="199" t="s">
        <v>254</v>
      </c>
      <c r="AT213" s="199" t="s">
        <v>157</v>
      </c>
      <c r="AU213" s="199" t="s">
        <v>162</v>
      </c>
      <c r="AY213" s="17" t="s">
        <v>153</v>
      </c>
      <c r="BE213" s="200">
        <f t="shared" ref="BE213:BE218" si="4">IF(N213="základní",J213,0)</f>
        <v>0</v>
      </c>
      <c r="BF213" s="200">
        <f t="shared" ref="BF213:BF218" si="5">IF(N213="snížená",J213,0)</f>
        <v>0</v>
      </c>
      <c r="BG213" s="200">
        <f t="shared" ref="BG213:BG218" si="6">IF(N213="zákl. přenesená",J213,0)</f>
        <v>0</v>
      </c>
      <c r="BH213" s="200">
        <f t="shared" ref="BH213:BH218" si="7">IF(N213="sníž. přenesená",J213,0)</f>
        <v>0</v>
      </c>
      <c r="BI213" s="200">
        <f t="shared" ref="BI213:BI218" si="8">IF(N213="nulová",J213,0)</f>
        <v>0</v>
      </c>
      <c r="BJ213" s="17" t="s">
        <v>162</v>
      </c>
      <c r="BK213" s="200">
        <f t="shared" ref="BK213:BK218" si="9">ROUND(I213*H213,2)</f>
        <v>0</v>
      </c>
      <c r="BL213" s="17" t="s">
        <v>254</v>
      </c>
      <c r="BM213" s="199" t="s">
        <v>1298</v>
      </c>
    </row>
    <row r="214" spans="1:65" s="2" customFormat="1" ht="21.75" customHeight="1">
      <c r="A214" s="34"/>
      <c r="B214" s="35"/>
      <c r="C214" s="187" t="s">
        <v>288</v>
      </c>
      <c r="D214" s="187" t="s">
        <v>157</v>
      </c>
      <c r="E214" s="188" t="s">
        <v>1299</v>
      </c>
      <c r="F214" s="189" t="s">
        <v>1300</v>
      </c>
      <c r="G214" s="190" t="s">
        <v>249</v>
      </c>
      <c r="H214" s="191">
        <v>32</v>
      </c>
      <c r="I214" s="192"/>
      <c r="J214" s="193">
        <f t="shared" si="0"/>
        <v>0</v>
      </c>
      <c r="K214" s="194"/>
      <c r="L214" s="39"/>
      <c r="M214" s="195" t="s">
        <v>1</v>
      </c>
      <c r="N214" s="196" t="s">
        <v>45</v>
      </c>
      <c r="O214" s="71"/>
      <c r="P214" s="197">
        <f t="shared" si="1"/>
        <v>0</v>
      </c>
      <c r="Q214" s="197">
        <v>1.7000000000000001E-4</v>
      </c>
      <c r="R214" s="197">
        <f t="shared" si="2"/>
        <v>5.4400000000000004E-3</v>
      </c>
      <c r="S214" s="197">
        <v>0</v>
      </c>
      <c r="T214" s="198">
        <f t="shared" si="3"/>
        <v>0</v>
      </c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R214" s="199" t="s">
        <v>254</v>
      </c>
      <c r="AT214" s="199" t="s">
        <v>157</v>
      </c>
      <c r="AU214" s="199" t="s">
        <v>162</v>
      </c>
      <c r="AY214" s="17" t="s">
        <v>153</v>
      </c>
      <c r="BE214" s="200">
        <f t="shared" si="4"/>
        <v>0</v>
      </c>
      <c r="BF214" s="200">
        <f t="shared" si="5"/>
        <v>0</v>
      </c>
      <c r="BG214" s="200">
        <f t="shared" si="6"/>
        <v>0</v>
      </c>
      <c r="BH214" s="200">
        <f t="shared" si="7"/>
        <v>0</v>
      </c>
      <c r="BI214" s="200">
        <f t="shared" si="8"/>
        <v>0</v>
      </c>
      <c r="BJ214" s="17" t="s">
        <v>162</v>
      </c>
      <c r="BK214" s="200">
        <f t="shared" si="9"/>
        <v>0</v>
      </c>
      <c r="BL214" s="17" t="s">
        <v>254</v>
      </c>
      <c r="BM214" s="199" t="s">
        <v>1301</v>
      </c>
    </row>
    <row r="215" spans="1:65" s="2" customFormat="1" ht="21.75" customHeight="1">
      <c r="A215" s="34"/>
      <c r="B215" s="35"/>
      <c r="C215" s="187" t="s">
        <v>296</v>
      </c>
      <c r="D215" s="187" t="s">
        <v>157</v>
      </c>
      <c r="E215" s="188" t="s">
        <v>1302</v>
      </c>
      <c r="F215" s="189" t="s">
        <v>1303</v>
      </c>
      <c r="G215" s="190" t="s">
        <v>249</v>
      </c>
      <c r="H215" s="191">
        <v>8</v>
      </c>
      <c r="I215" s="192"/>
      <c r="J215" s="193">
        <f t="shared" si="0"/>
        <v>0</v>
      </c>
      <c r="K215" s="194"/>
      <c r="L215" s="39"/>
      <c r="M215" s="195" t="s">
        <v>1</v>
      </c>
      <c r="N215" s="196" t="s">
        <v>45</v>
      </c>
      <c r="O215" s="71"/>
      <c r="P215" s="197">
        <f t="shared" si="1"/>
        <v>0</v>
      </c>
      <c r="Q215" s="197">
        <v>5.6999999999999998E-4</v>
      </c>
      <c r="R215" s="197">
        <f t="shared" si="2"/>
        <v>4.5599999999999998E-3</v>
      </c>
      <c r="S215" s="197">
        <v>0</v>
      </c>
      <c r="T215" s="198">
        <f t="shared" si="3"/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254</v>
      </c>
      <c r="AT215" s="199" t="s">
        <v>157</v>
      </c>
      <c r="AU215" s="199" t="s">
        <v>162</v>
      </c>
      <c r="AY215" s="17" t="s">
        <v>153</v>
      </c>
      <c r="BE215" s="200">
        <f t="shared" si="4"/>
        <v>0</v>
      </c>
      <c r="BF215" s="200">
        <f t="shared" si="5"/>
        <v>0</v>
      </c>
      <c r="BG215" s="200">
        <f t="shared" si="6"/>
        <v>0</v>
      </c>
      <c r="BH215" s="200">
        <f t="shared" si="7"/>
        <v>0</v>
      </c>
      <c r="BI215" s="200">
        <f t="shared" si="8"/>
        <v>0</v>
      </c>
      <c r="BJ215" s="17" t="s">
        <v>162</v>
      </c>
      <c r="BK215" s="200">
        <f t="shared" si="9"/>
        <v>0</v>
      </c>
      <c r="BL215" s="17" t="s">
        <v>254</v>
      </c>
      <c r="BM215" s="199" t="s">
        <v>1304</v>
      </c>
    </row>
    <row r="216" spans="1:65" s="2" customFormat="1" ht="16.5" customHeight="1">
      <c r="A216" s="34"/>
      <c r="B216" s="35"/>
      <c r="C216" s="187" t="s">
        <v>300</v>
      </c>
      <c r="D216" s="187" t="s">
        <v>157</v>
      </c>
      <c r="E216" s="188" t="s">
        <v>1305</v>
      </c>
      <c r="F216" s="189" t="s">
        <v>1306</v>
      </c>
      <c r="G216" s="190" t="s">
        <v>249</v>
      </c>
      <c r="H216" s="191">
        <v>4</v>
      </c>
      <c r="I216" s="192"/>
      <c r="J216" s="193">
        <f t="shared" si="0"/>
        <v>0</v>
      </c>
      <c r="K216" s="194"/>
      <c r="L216" s="39"/>
      <c r="M216" s="195" t="s">
        <v>1</v>
      </c>
      <c r="N216" s="196" t="s">
        <v>45</v>
      </c>
      <c r="O216" s="71"/>
      <c r="P216" s="197">
        <f t="shared" si="1"/>
        <v>0</v>
      </c>
      <c r="Q216" s="197">
        <v>2.9E-4</v>
      </c>
      <c r="R216" s="197">
        <f t="shared" si="2"/>
        <v>1.16E-3</v>
      </c>
      <c r="S216" s="197">
        <v>0</v>
      </c>
      <c r="T216" s="198">
        <f t="shared" si="3"/>
        <v>0</v>
      </c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R216" s="199" t="s">
        <v>254</v>
      </c>
      <c r="AT216" s="199" t="s">
        <v>157</v>
      </c>
      <c r="AU216" s="199" t="s">
        <v>162</v>
      </c>
      <c r="AY216" s="17" t="s">
        <v>153</v>
      </c>
      <c r="BE216" s="200">
        <f t="shared" si="4"/>
        <v>0</v>
      </c>
      <c r="BF216" s="200">
        <f t="shared" si="5"/>
        <v>0</v>
      </c>
      <c r="BG216" s="200">
        <f t="shared" si="6"/>
        <v>0</v>
      </c>
      <c r="BH216" s="200">
        <f t="shared" si="7"/>
        <v>0</v>
      </c>
      <c r="BI216" s="200">
        <f t="shared" si="8"/>
        <v>0</v>
      </c>
      <c r="BJ216" s="17" t="s">
        <v>162</v>
      </c>
      <c r="BK216" s="200">
        <f t="shared" si="9"/>
        <v>0</v>
      </c>
      <c r="BL216" s="17" t="s">
        <v>254</v>
      </c>
      <c r="BM216" s="199" t="s">
        <v>1307</v>
      </c>
    </row>
    <row r="217" spans="1:65" s="2" customFormat="1" ht="33" customHeight="1">
      <c r="A217" s="34"/>
      <c r="B217" s="35"/>
      <c r="C217" s="187" t="s">
        <v>295</v>
      </c>
      <c r="D217" s="187" t="s">
        <v>157</v>
      </c>
      <c r="E217" s="188" t="s">
        <v>1308</v>
      </c>
      <c r="F217" s="189" t="s">
        <v>1309</v>
      </c>
      <c r="G217" s="190" t="s">
        <v>249</v>
      </c>
      <c r="H217" s="191">
        <v>4</v>
      </c>
      <c r="I217" s="192"/>
      <c r="J217" s="193">
        <f t="shared" si="0"/>
        <v>0</v>
      </c>
      <c r="K217" s="194"/>
      <c r="L217" s="39"/>
      <c r="M217" s="195" t="s">
        <v>1</v>
      </c>
      <c r="N217" s="196" t="s">
        <v>45</v>
      </c>
      <c r="O217" s="71"/>
      <c r="P217" s="197">
        <f t="shared" si="1"/>
        <v>0</v>
      </c>
      <c r="Q217" s="197">
        <v>1.2700000000000001E-3</v>
      </c>
      <c r="R217" s="197">
        <f t="shared" si="2"/>
        <v>5.0800000000000003E-3</v>
      </c>
      <c r="S217" s="197">
        <v>0</v>
      </c>
      <c r="T217" s="198">
        <f t="shared" si="3"/>
        <v>0</v>
      </c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R217" s="199" t="s">
        <v>254</v>
      </c>
      <c r="AT217" s="199" t="s">
        <v>157</v>
      </c>
      <c r="AU217" s="199" t="s">
        <v>162</v>
      </c>
      <c r="AY217" s="17" t="s">
        <v>153</v>
      </c>
      <c r="BE217" s="200">
        <f t="shared" si="4"/>
        <v>0</v>
      </c>
      <c r="BF217" s="200">
        <f t="shared" si="5"/>
        <v>0</v>
      </c>
      <c r="BG217" s="200">
        <f t="shared" si="6"/>
        <v>0</v>
      </c>
      <c r="BH217" s="200">
        <f t="shared" si="7"/>
        <v>0</v>
      </c>
      <c r="BI217" s="200">
        <f t="shared" si="8"/>
        <v>0</v>
      </c>
      <c r="BJ217" s="17" t="s">
        <v>162</v>
      </c>
      <c r="BK217" s="200">
        <f t="shared" si="9"/>
        <v>0</v>
      </c>
      <c r="BL217" s="17" t="s">
        <v>254</v>
      </c>
      <c r="BM217" s="199" t="s">
        <v>1310</v>
      </c>
    </row>
    <row r="218" spans="1:65" s="2" customFormat="1" ht="21.75" customHeight="1">
      <c r="A218" s="34"/>
      <c r="B218" s="35"/>
      <c r="C218" s="187" t="s">
        <v>307</v>
      </c>
      <c r="D218" s="187" t="s">
        <v>157</v>
      </c>
      <c r="E218" s="188" t="s">
        <v>1311</v>
      </c>
      <c r="F218" s="189" t="s">
        <v>1312</v>
      </c>
      <c r="G218" s="190" t="s">
        <v>237</v>
      </c>
      <c r="H218" s="191">
        <v>123.7</v>
      </c>
      <c r="I218" s="192"/>
      <c r="J218" s="193">
        <f t="shared" si="0"/>
        <v>0</v>
      </c>
      <c r="K218" s="194"/>
      <c r="L218" s="39"/>
      <c r="M218" s="195" t="s">
        <v>1</v>
      </c>
      <c r="N218" s="196" t="s">
        <v>45</v>
      </c>
      <c r="O218" s="71"/>
      <c r="P218" s="197">
        <f t="shared" si="1"/>
        <v>0</v>
      </c>
      <c r="Q218" s="197">
        <v>1.9000000000000001E-4</v>
      </c>
      <c r="R218" s="197">
        <f t="shared" si="2"/>
        <v>2.3503000000000003E-2</v>
      </c>
      <c r="S218" s="197">
        <v>0</v>
      </c>
      <c r="T218" s="198">
        <f t="shared" si="3"/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254</v>
      </c>
      <c r="AT218" s="199" t="s">
        <v>157</v>
      </c>
      <c r="AU218" s="199" t="s">
        <v>162</v>
      </c>
      <c r="AY218" s="17" t="s">
        <v>153</v>
      </c>
      <c r="BE218" s="200">
        <f t="shared" si="4"/>
        <v>0</v>
      </c>
      <c r="BF218" s="200">
        <f t="shared" si="5"/>
        <v>0</v>
      </c>
      <c r="BG218" s="200">
        <f t="shared" si="6"/>
        <v>0</v>
      </c>
      <c r="BH218" s="200">
        <f t="shared" si="7"/>
        <v>0</v>
      </c>
      <c r="BI218" s="200">
        <f t="shared" si="8"/>
        <v>0</v>
      </c>
      <c r="BJ218" s="17" t="s">
        <v>162</v>
      </c>
      <c r="BK218" s="200">
        <f t="shared" si="9"/>
        <v>0</v>
      </c>
      <c r="BL218" s="17" t="s">
        <v>254</v>
      </c>
      <c r="BM218" s="199" t="s">
        <v>1313</v>
      </c>
    </row>
    <row r="219" spans="1:65" s="14" customFormat="1">
      <c r="B219" s="212"/>
      <c r="C219" s="213"/>
      <c r="D219" s="203" t="s">
        <v>164</v>
      </c>
      <c r="E219" s="214" t="s">
        <v>1</v>
      </c>
      <c r="F219" s="215" t="s">
        <v>1314</v>
      </c>
      <c r="G219" s="213"/>
      <c r="H219" s="216">
        <v>123.7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164</v>
      </c>
      <c r="AU219" s="222" t="s">
        <v>162</v>
      </c>
      <c r="AV219" s="14" t="s">
        <v>162</v>
      </c>
      <c r="AW219" s="14" t="s">
        <v>34</v>
      </c>
      <c r="AX219" s="14" t="s">
        <v>79</v>
      </c>
      <c r="AY219" s="222" t="s">
        <v>153</v>
      </c>
    </row>
    <row r="220" spans="1:65" s="15" customFormat="1">
      <c r="B220" s="223"/>
      <c r="C220" s="224"/>
      <c r="D220" s="203" t="s">
        <v>164</v>
      </c>
      <c r="E220" s="225" t="s">
        <v>1</v>
      </c>
      <c r="F220" s="226" t="s">
        <v>167</v>
      </c>
      <c r="G220" s="224"/>
      <c r="H220" s="227">
        <v>123.7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AT220" s="233" t="s">
        <v>164</v>
      </c>
      <c r="AU220" s="233" t="s">
        <v>162</v>
      </c>
      <c r="AV220" s="15" t="s">
        <v>161</v>
      </c>
      <c r="AW220" s="15" t="s">
        <v>34</v>
      </c>
      <c r="AX220" s="15" t="s">
        <v>87</v>
      </c>
      <c r="AY220" s="233" t="s">
        <v>153</v>
      </c>
    </row>
    <row r="221" spans="1:65" s="2" customFormat="1" ht="21.75" customHeight="1">
      <c r="A221" s="34"/>
      <c r="B221" s="35"/>
      <c r="C221" s="187" t="s">
        <v>315</v>
      </c>
      <c r="D221" s="187" t="s">
        <v>157</v>
      </c>
      <c r="E221" s="188" t="s">
        <v>1315</v>
      </c>
      <c r="F221" s="189" t="s">
        <v>1316</v>
      </c>
      <c r="G221" s="190" t="s">
        <v>237</v>
      </c>
      <c r="H221" s="191">
        <v>123.7</v>
      </c>
      <c r="I221" s="192"/>
      <c r="J221" s="193">
        <f>ROUND(I221*H221,2)</f>
        <v>0</v>
      </c>
      <c r="K221" s="194"/>
      <c r="L221" s="39"/>
      <c r="M221" s="195" t="s">
        <v>1</v>
      </c>
      <c r="N221" s="196" t="s">
        <v>45</v>
      </c>
      <c r="O221" s="71"/>
      <c r="P221" s="197">
        <f>O221*H221</f>
        <v>0</v>
      </c>
      <c r="Q221" s="197">
        <v>1.0000000000000001E-5</v>
      </c>
      <c r="R221" s="197">
        <f>Q221*H221</f>
        <v>1.237E-3</v>
      </c>
      <c r="S221" s="197">
        <v>0</v>
      </c>
      <c r="T221" s="19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254</v>
      </c>
      <c r="AT221" s="199" t="s">
        <v>157</v>
      </c>
      <c r="AU221" s="199" t="s">
        <v>162</v>
      </c>
      <c r="AY221" s="17" t="s">
        <v>153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7" t="s">
        <v>162</v>
      </c>
      <c r="BK221" s="200">
        <f>ROUND(I221*H221,2)</f>
        <v>0</v>
      </c>
      <c r="BL221" s="17" t="s">
        <v>254</v>
      </c>
      <c r="BM221" s="199" t="s">
        <v>1317</v>
      </c>
    </row>
    <row r="222" spans="1:65" s="14" customFormat="1">
      <c r="B222" s="212"/>
      <c r="C222" s="213"/>
      <c r="D222" s="203" t="s">
        <v>164</v>
      </c>
      <c r="E222" s="214" t="s">
        <v>1</v>
      </c>
      <c r="F222" s="215" t="s">
        <v>1318</v>
      </c>
      <c r="G222" s="213"/>
      <c r="H222" s="216">
        <v>123.7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164</v>
      </c>
      <c r="AU222" s="222" t="s">
        <v>162</v>
      </c>
      <c r="AV222" s="14" t="s">
        <v>162</v>
      </c>
      <c r="AW222" s="14" t="s">
        <v>34</v>
      </c>
      <c r="AX222" s="14" t="s">
        <v>79</v>
      </c>
      <c r="AY222" s="222" t="s">
        <v>153</v>
      </c>
    </row>
    <row r="223" spans="1:65" s="15" customFormat="1">
      <c r="B223" s="223"/>
      <c r="C223" s="224"/>
      <c r="D223" s="203" t="s">
        <v>164</v>
      </c>
      <c r="E223" s="225" t="s">
        <v>1</v>
      </c>
      <c r="F223" s="226" t="s">
        <v>167</v>
      </c>
      <c r="G223" s="224"/>
      <c r="H223" s="227">
        <v>123.7</v>
      </c>
      <c r="I223" s="228"/>
      <c r="J223" s="224"/>
      <c r="K223" s="224"/>
      <c r="L223" s="229"/>
      <c r="M223" s="230"/>
      <c r="N223" s="231"/>
      <c r="O223" s="231"/>
      <c r="P223" s="231"/>
      <c r="Q223" s="231"/>
      <c r="R223" s="231"/>
      <c r="S223" s="231"/>
      <c r="T223" s="232"/>
      <c r="AT223" s="233" t="s">
        <v>164</v>
      </c>
      <c r="AU223" s="233" t="s">
        <v>162</v>
      </c>
      <c r="AV223" s="15" t="s">
        <v>161</v>
      </c>
      <c r="AW223" s="15" t="s">
        <v>34</v>
      </c>
      <c r="AX223" s="15" t="s">
        <v>87</v>
      </c>
      <c r="AY223" s="233" t="s">
        <v>153</v>
      </c>
    </row>
    <row r="224" spans="1:65" s="2" customFormat="1" ht="21.75" customHeight="1">
      <c r="A224" s="34"/>
      <c r="B224" s="35"/>
      <c r="C224" s="187" t="s">
        <v>323</v>
      </c>
      <c r="D224" s="187" t="s">
        <v>157</v>
      </c>
      <c r="E224" s="188" t="s">
        <v>1319</v>
      </c>
      <c r="F224" s="189" t="s">
        <v>1320</v>
      </c>
      <c r="G224" s="190" t="s">
        <v>176</v>
      </c>
      <c r="H224" s="191">
        <v>0.188</v>
      </c>
      <c r="I224" s="192"/>
      <c r="J224" s="193">
        <f>ROUND(I224*H224,2)</f>
        <v>0</v>
      </c>
      <c r="K224" s="194"/>
      <c r="L224" s="39"/>
      <c r="M224" s="195" t="s">
        <v>1</v>
      </c>
      <c r="N224" s="196" t="s">
        <v>45</v>
      </c>
      <c r="O224" s="71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254</v>
      </c>
      <c r="AT224" s="199" t="s">
        <v>157</v>
      </c>
      <c r="AU224" s="199" t="s">
        <v>162</v>
      </c>
      <c r="AY224" s="17" t="s">
        <v>153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7" t="s">
        <v>162</v>
      </c>
      <c r="BK224" s="200">
        <f>ROUND(I224*H224,2)</f>
        <v>0</v>
      </c>
      <c r="BL224" s="17" t="s">
        <v>254</v>
      </c>
      <c r="BM224" s="199" t="s">
        <v>1321</v>
      </c>
    </row>
    <row r="225" spans="1:65" s="12" customFormat="1" ht="22.8" customHeight="1">
      <c r="B225" s="171"/>
      <c r="C225" s="172"/>
      <c r="D225" s="173" t="s">
        <v>78</v>
      </c>
      <c r="E225" s="185" t="s">
        <v>1322</v>
      </c>
      <c r="F225" s="185" t="s">
        <v>1323</v>
      </c>
      <c r="G225" s="172"/>
      <c r="H225" s="172"/>
      <c r="I225" s="175"/>
      <c r="J225" s="186">
        <f>BK225</f>
        <v>0</v>
      </c>
      <c r="K225" s="172"/>
      <c r="L225" s="177"/>
      <c r="M225" s="178"/>
      <c r="N225" s="179"/>
      <c r="O225" s="179"/>
      <c r="P225" s="180">
        <f>SUM(P226:P242)</f>
        <v>0</v>
      </c>
      <c r="Q225" s="179"/>
      <c r="R225" s="180">
        <f>SUM(R226:R242)</f>
        <v>0.47707999999999995</v>
      </c>
      <c r="S225" s="179"/>
      <c r="T225" s="181">
        <f>SUM(T226:T242)</f>
        <v>0</v>
      </c>
      <c r="AR225" s="182" t="s">
        <v>162</v>
      </c>
      <c r="AT225" s="183" t="s">
        <v>78</v>
      </c>
      <c r="AU225" s="183" t="s">
        <v>87</v>
      </c>
      <c r="AY225" s="182" t="s">
        <v>153</v>
      </c>
      <c r="BK225" s="184">
        <f>SUM(BK226:BK242)</f>
        <v>0</v>
      </c>
    </row>
    <row r="226" spans="1:65" s="2" customFormat="1" ht="21.75" customHeight="1">
      <c r="A226" s="34"/>
      <c r="B226" s="35"/>
      <c r="C226" s="187" t="s">
        <v>330</v>
      </c>
      <c r="D226" s="187" t="s">
        <v>157</v>
      </c>
      <c r="E226" s="188" t="s">
        <v>1324</v>
      </c>
      <c r="F226" s="189" t="s">
        <v>1325</v>
      </c>
      <c r="G226" s="190" t="s">
        <v>1284</v>
      </c>
      <c r="H226" s="191">
        <v>4</v>
      </c>
      <c r="I226" s="192"/>
      <c r="J226" s="193">
        <f t="shared" ref="J226:J232" si="10">ROUND(I226*H226,2)</f>
        <v>0</v>
      </c>
      <c r="K226" s="194"/>
      <c r="L226" s="39"/>
      <c r="M226" s="195" t="s">
        <v>1</v>
      </c>
      <c r="N226" s="196" t="s">
        <v>45</v>
      </c>
      <c r="O226" s="71"/>
      <c r="P226" s="197">
        <f t="shared" ref="P226:P232" si="11">O226*H226</f>
        <v>0</v>
      </c>
      <c r="Q226" s="197">
        <v>2.8219999999999999E-2</v>
      </c>
      <c r="R226" s="197">
        <f t="shared" ref="R226:R232" si="12">Q226*H226</f>
        <v>0.11287999999999999</v>
      </c>
      <c r="S226" s="197">
        <v>0</v>
      </c>
      <c r="T226" s="198">
        <f t="shared" ref="T226:T232" si="13">S226*H226</f>
        <v>0</v>
      </c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R226" s="199" t="s">
        <v>254</v>
      </c>
      <c r="AT226" s="199" t="s">
        <v>157</v>
      </c>
      <c r="AU226" s="199" t="s">
        <v>162</v>
      </c>
      <c r="AY226" s="17" t="s">
        <v>153</v>
      </c>
      <c r="BE226" s="200">
        <f t="shared" ref="BE226:BE232" si="14">IF(N226="základní",J226,0)</f>
        <v>0</v>
      </c>
      <c r="BF226" s="200">
        <f t="shared" ref="BF226:BF232" si="15">IF(N226="snížená",J226,0)</f>
        <v>0</v>
      </c>
      <c r="BG226" s="200">
        <f t="shared" ref="BG226:BG232" si="16">IF(N226="zákl. přenesená",J226,0)</f>
        <v>0</v>
      </c>
      <c r="BH226" s="200">
        <f t="shared" ref="BH226:BH232" si="17">IF(N226="sníž. přenesená",J226,0)</f>
        <v>0</v>
      </c>
      <c r="BI226" s="200">
        <f t="shared" ref="BI226:BI232" si="18">IF(N226="nulová",J226,0)</f>
        <v>0</v>
      </c>
      <c r="BJ226" s="17" t="s">
        <v>162</v>
      </c>
      <c r="BK226" s="200">
        <f t="shared" ref="BK226:BK232" si="19">ROUND(I226*H226,2)</f>
        <v>0</v>
      </c>
      <c r="BL226" s="17" t="s">
        <v>254</v>
      </c>
      <c r="BM226" s="199" t="s">
        <v>1326</v>
      </c>
    </row>
    <row r="227" spans="1:65" s="2" customFormat="1" ht="21.75" customHeight="1">
      <c r="A227" s="34"/>
      <c r="B227" s="35"/>
      <c r="C227" s="187" t="s">
        <v>338</v>
      </c>
      <c r="D227" s="187" t="s">
        <v>157</v>
      </c>
      <c r="E227" s="188" t="s">
        <v>1327</v>
      </c>
      <c r="F227" s="189" t="s">
        <v>1328</v>
      </c>
      <c r="G227" s="190" t="s">
        <v>1284</v>
      </c>
      <c r="H227" s="191">
        <v>4</v>
      </c>
      <c r="I227" s="192"/>
      <c r="J227" s="193">
        <f t="shared" si="10"/>
        <v>0</v>
      </c>
      <c r="K227" s="194"/>
      <c r="L227" s="39"/>
      <c r="M227" s="195" t="s">
        <v>1</v>
      </c>
      <c r="N227" s="196" t="s">
        <v>45</v>
      </c>
      <c r="O227" s="71"/>
      <c r="P227" s="197">
        <f t="shared" si="11"/>
        <v>0</v>
      </c>
      <c r="Q227" s="197">
        <v>1.797E-2</v>
      </c>
      <c r="R227" s="197">
        <f t="shared" si="12"/>
        <v>7.1879999999999999E-2</v>
      </c>
      <c r="S227" s="197">
        <v>0</v>
      </c>
      <c r="T227" s="198">
        <f t="shared" si="13"/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254</v>
      </c>
      <c r="AT227" s="199" t="s">
        <v>157</v>
      </c>
      <c r="AU227" s="199" t="s">
        <v>162</v>
      </c>
      <c r="AY227" s="17" t="s">
        <v>153</v>
      </c>
      <c r="BE227" s="200">
        <f t="shared" si="14"/>
        <v>0</v>
      </c>
      <c r="BF227" s="200">
        <f t="shared" si="15"/>
        <v>0</v>
      </c>
      <c r="BG227" s="200">
        <f t="shared" si="16"/>
        <v>0</v>
      </c>
      <c r="BH227" s="200">
        <f t="shared" si="17"/>
        <v>0</v>
      </c>
      <c r="BI227" s="200">
        <f t="shared" si="18"/>
        <v>0</v>
      </c>
      <c r="BJ227" s="17" t="s">
        <v>162</v>
      </c>
      <c r="BK227" s="200">
        <f t="shared" si="19"/>
        <v>0</v>
      </c>
      <c r="BL227" s="17" t="s">
        <v>254</v>
      </c>
      <c r="BM227" s="199" t="s">
        <v>1329</v>
      </c>
    </row>
    <row r="228" spans="1:65" s="2" customFormat="1" ht="21.75" customHeight="1">
      <c r="A228" s="34"/>
      <c r="B228" s="35"/>
      <c r="C228" s="187" t="s">
        <v>344</v>
      </c>
      <c r="D228" s="187" t="s">
        <v>157</v>
      </c>
      <c r="E228" s="188" t="s">
        <v>1330</v>
      </c>
      <c r="F228" s="189" t="s">
        <v>1331</v>
      </c>
      <c r="G228" s="190" t="s">
        <v>1284</v>
      </c>
      <c r="H228" s="191">
        <v>4</v>
      </c>
      <c r="I228" s="192"/>
      <c r="J228" s="193">
        <f t="shared" si="10"/>
        <v>0</v>
      </c>
      <c r="K228" s="194"/>
      <c r="L228" s="39"/>
      <c r="M228" s="195" t="s">
        <v>1</v>
      </c>
      <c r="N228" s="196" t="s">
        <v>45</v>
      </c>
      <c r="O228" s="71"/>
      <c r="P228" s="197">
        <f t="shared" si="11"/>
        <v>0</v>
      </c>
      <c r="Q228" s="197">
        <v>1.9570000000000001E-2</v>
      </c>
      <c r="R228" s="197">
        <f t="shared" si="12"/>
        <v>7.8280000000000002E-2</v>
      </c>
      <c r="S228" s="197">
        <v>0</v>
      </c>
      <c r="T228" s="198">
        <f t="shared" si="13"/>
        <v>0</v>
      </c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R228" s="199" t="s">
        <v>254</v>
      </c>
      <c r="AT228" s="199" t="s">
        <v>157</v>
      </c>
      <c r="AU228" s="199" t="s">
        <v>162</v>
      </c>
      <c r="AY228" s="17" t="s">
        <v>153</v>
      </c>
      <c r="BE228" s="200">
        <f t="shared" si="14"/>
        <v>0</v>
      </c>
      <c r="BF228" s="200">
        <f t="shared" si="15"/>
        <v>0</v>
      </c>
      <c r="BG228" s="200">
        <f t="shared" si="16"/>
        <v>0</v>
      </c>
      <c r="BH228" s="200">
        <f t="shared" si="17"/>
        <v>0</v>
      </c>
      <c r="BI228" s="200">
        <f t="shared" si="18"/>
        <v>0</v>
      </c>
      <c r="BJ228" s="17" t="s">
        <v>162</v>
      </c>
      <c r="BK228" s="200">
        <f t="shared" si="19"/>
        <v>0</v>
      </c>
      <c r="BL228" s="17" t="s">
        <v>254</v>
      </c>
      <c r="BM228" s="199" t="s">
        <v>1332</v>
      </c>
    </row>
    <row r="229" spans="1:65" s="2" customFormat="1" ht="33" customHeight="1">
      <c r="A229" s="34"/>
      <c r="B229" s="35"/>
      <c r="C229" s="187" t="s">
        <v>351</v>
      </c>
      <c r="D229" s="187" t="s">
        <v>157</v>
      </c>
      <c r="E229" s="188" t="s">
        <v>1333</v>
      </c>
      <c r="F229" s="189" t="s">
        <v>1334</v>
      </c>
      <c r="G229" s="190" t="s">
        <v>1284</v>
      </c>
      <c r="H229" s="191">
        <v>4</v>
      </c>
      <c r="I229" s="192"/>
      <c r="J229" s="193">
        <f t="shared" si="10"/>
        <v>0</v>
      </c>
      <c r="K229" s="194"/>
      <c r="L229" s="39"/>
      <c r="M229" s="195" t="s">
        <v>1</v>
      </c>
      <c r="N229" s="196" t="s">
        <v>45</v>
      </c>
      <c r="O229" s="71"/>
      <c r="P229" s="197">
        <f t="shared" si="11"/>
        <v>0</v>
      </c>
      <c r="Q229" s="197">
        <v>4.9300000000000004E-3</v>
      </c>
      <c r="R229" s="197">
        <f t="shared" si="12"/>
        <v>1.9720000000000001E-2</v>
      </c>
      <c r="S229" s="197">
        <v>0</v>
      </c>
      <c r="T229" s="198">
        <f t="shared" si="13"/>
        <v>0</v>
      </c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R229" s="199" t="s">
        <v>254</v>
      </c>
      <c r="AT229" s="199" t="s">
        <v>157</v>
      </c>
      <c r="AU229" s="199" t="s">
        <v>162</v>
      </c>
      <c r="AY229" s="17" t="s">
        <v>153</v>
      </c>
      <c r="BE229" s="200">
        <f t="shared" si="14"/>
        <v>0</v>
      </c>
      <c r="BF229" s="200">
        <f t="shared" si="15"/>
        <v>0</v>
      </c>
      <c r="BG229" s="200">
        <f t="shared" si="16"/>
        <v>0</v>
      </c>
      <c r="BH229" s="200">
        <f t="shared" si="17"/>
        <v>0</v>
      </c>
      <c r="BI229" s="200">
        <f t="shared" si="18"/>
        <v>0</v>
      </c>
      <c r="BJ229" s="17" t="s">
        <v>162</v>
      </c>
      <c r="BK229" s="200">
        <f t="shared" si="19"/>
        <v>0</v>
      </c>
      <c r="BL229" s="17" t="s">
        <v>254</v>
      </c>
      <c r="BM229" s="199" t="s">
        <v>1335</v>
      </c>
    </row>
    <row r="230" spans="1:65" s="2" customFormat="1" ht="16.5" customHeight="1">
      <c r="A230" s="34"/>
      <c r="B230" s="35"/>
      <c r="C230" s="187" t="s">
        <v>358</v>
      </c>
      <c r="D230" s="187" t="s">
        <v>157</v>
      </c>
      <c r="E230" s="188" t="s">
        <v>1336</v>
      </c>
      <c r="F230" s="189" t="s">
        <v>1337</v>
      </c>
      <c r="G230" s="190" t="s">
        <v>249</v>
      </c>
      <c r="H230" s="191">
        <v>4</v>
      </c>
      <c r="I230" s="192"/>
      <c r="J230" s="193">
        <f t="shared" si="10"/>
        <v>0</v>
      </c>
      <c r="K230" s="194"/>
      <c r="L230" s="39"/>
      <c r="M230" s="195" t="s">
        <v>1</v>
      </c>
      <c r="N230" s="196" t="s">
        <v>45</v>
      </c>
      <c r="O230" s="71"/>
      <c r="P230" s="197">
        <f t="shared" si="11"/>
        <v>0</v>
      </c>
      <c r="Q230" s="197">
        <v>1.98E-3</v>
      </c>
      <c r="R230" s="197">
        <f t="shared" si="12"/>
        <v>7.92E-3</v>
      </c>
      <c r="S230" s="197">
        <v>0</v>
      </c>
      <c r="T230" s="198">
        <f t="shared" si="13"/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254</v>
      </c>
      <c r="AT230" s="199" t="s">
        <v>157</v>
      </c>
      <c r="AU230" s="199" t="s">
        <v>162</v>
      </c>
      <c r="AY230" s="17" t="s">
        <v>153</v>
      </c>
      <c r="BE230" s="200">
        <f t="shared" si="14"/>
        <v>0</v>
      </c>
      <c r="BF230" s="200">
        <f t="shared" si="15"/>
        <v>0</v>
      </c>
      <c r="BG230" s="200">
        <f t="shared" si="16"/>
        <v>0</v>
      </c>
      <c r="BH230" s="200">
        <f t="shared" si="17"/>
        <v>0</v>
      </c>
      <c r="BI230" s="200">
        <f t="shared" si="18"/>
        <v>0</v>
      </c>
      <c r="BJ230" s="17" t="s">
        <v>162</v>
      </c>
      <c r="BK230" s="200">
        <f t="shared" si="19"/>
        <v>0</v>
      </c>
      <c r="BL230" s="17" t="s">
        <v>254</v>
      </c>
      <c r="BM230" s="199" t="s">
        <v>1338</v>
      </c>
    </row>
    <row r="231" spans="1:65" s="2" customFormat="1" ht="16.5" customHeight="1">
      <c r="A231" s="34"/>
      <c r="B231" s="35"/>
      <c r="C231" s="234" t="s">
        <v>362</v>
      </c>
      <c r="D231" s="234" t="s">
        <v>180</v>
      </c>
      <c r="E231" s="235" t="s">
        <v>1339</v>
      </c>
      <c r="F231" s="236" t="s">
        <v>1340</v>
      </c>
      <c r="G231" s="237" t="s">
        <v>249</v>
      </c>
      <c r="H231" s="238">
        <v>4</v>
      </c>
      <c r="I231" s="239"/>
      <c r="J231" s="240">
        <f t="shared" si="10"/>
        <v>0</v>
      </c>
      <c r="K231" s="241"/>
      <c r="L231" s="242"/>
      <c r="M231" s="243" t="s">
        <v>1</v>
      </c>
      <c r="N231" s="244" t="s">
        <v>45</v>
      </c>
      <c r="O231" s="71"/>
      <c r="P231" s="197">
        <f t="shared" si="11"/>
        <v>0</v>
      </c>
      <c r="Q231" s="197">
        <v>3.5999999999999997E-2</v>
      </c>
      <c r="R231" s="197">
        <f t="shared" si="12"/>
        <v>0.14399999999999999</v>
      </c>
      <c r="S231" s="197">
        <v>0</v>
      </c>
      <c r="T231" s="198">
        <f t="shared" si="13"/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344</v>
      </c>
      <c r="AT231" s="199" t="s">
        <v>180</v>
      </c>
      <c r="AU231" s="199" t="s">
        <v>162</v>
      </c>
      <c r="AY231" s="17" t="s">
        <v>153</v>
      </c>
      <c r="BE231" s="200">
        <f t="shared" si="14"/>
        <v>0</v>
      </c>
      <c r="BF231" s="200">
        <f t="shared" si="15"/>
        <v>0</v>
      </c>
      <c r="BG231" s="200">
        <f t="shared" si="16"/>
        <v>0</v>
      </c>
      <c r="BH231" s="200">
        <f t="shared" si="17"/>
        <v>0</v>
      </c>
      <c r="BI231" s="200">
        <f t="shared" si="18"/>
        <v>0</v>
      </c>
      <c r="BJ231" s="17" t="s">
        <v>162</v>
      </c>
      <c r="BK231" s="200">
        <f t="shared" si="19"/>
        <v>0</v>
      </c>
      <c r="BL231" s="17" t="s">
        <v>254</v>
      </c>
      <c r="BM231" s="199" t="s">
        <v>1341</v>
      </c>
    </row>
    <row r="232" spans="1:65" s="2" customFormat="1" ht="21.75" customHeight="1">
      <c r="A232" s="34"/>
      <c r="B232" s="35"/>
      <c r="C232" s="187" t="s">
        <v>366</v>
      </c>
      <c r="D232" s="187" t="s">
        <v>157</v>
      </c>
      <c r="E232" s="188" t="s">
        <v>1342</v>
      </c>
      <c r="F232" s="189" t="s">
        <v>1343</v>
      </c>
      <c r="G232" s="190" t="s">
        <v>1284</v>
      </c>
      <c r="H232" s="191">
        <v>32</v>
      </c>
      <c r="I232" s="192"/>
      <c r="J232" s="193">
        <f t="shared" si="10"/>
        <v>0</v>
      </c>
      <c r="K232" s="194"/>
      <c r="L232" s="39"/>
      <c r="M232" s="195" t="s">
        <v>1</v>
      </c>
      <c r="N232" s="196" t="s">
        <v>45</v>
      </c>
      <c r="O232" s="71"/>
      <c r="P232" s="197">
        <f t="shared" si="11"/>
        <v>0</v>
      </c>
      <c r="Q232" s="197">
        <v>2.4000000000000001E-4</v>
      </c>
      <c r="R232" s="197">
        <f t="shared" si="12"/>
        <v>7.6800000000000002E-3</v>
      </c>
      <c r="S232" s="197">
        <v>0</v>
      </c>
      <c r="T232" s="198">
        <f t="shared" si="13"/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254</v>
      </c>
      <c r="AT232" s="199" t="s">
        <v>157</v>
      </c>
      <c r="AU232" s="199" t="s">
        <v>162</v>
      </c>
      <c r="AY232" s="17" t="s">
        <v>153</v>
      </c>
      <c r="BE232" s="200">
        <f t="shared" si="14"/>
        <v>0</v>
      </c>
      <c r="BF232" s="200">
        <f t="shared" si="15"/>
        <v>0</v>
      </c>
      <c r="BG232" s="200">
        <f t="shared" si="16"/>
        <v>0</v>
      </c>
      <c r="BH232" s="200">
        <f t="shared" si="17"/>
        <v>0</v>
      </c>
      <c r="BI232" s="200">
        <f t="shared" si="18"/>
        <v>0</v>
      </c>
      <c r="BJ232" s="17" t="s">
        <v>162</v>
      </c>
      <c r="BK232" s="200">
        <f t="shared" si="19"/>
        <v>0</v>
      </c>
      <c r="BL232" s="17" t="s">
        <v>254</v>
      </c>
      <c r="BM232" s="199" t="s">
        <v>1344</v>
      </c>
    </row>
    <row r="233" spans="1:65" s="14" customFormat="1">
      <c r="B233" s="212"/>
      <c r="C233" s="213"/>
      <c r="D233" s="203" t="s">
        <v>164</v>
      </c>
      <c r="E233" s="214" t="s">
        <v>1</v>
      </c>
      <c r="F233" s="215" t="s">
        <v>344</v>
      </c>
      <c r="G233" s="213"/>
      <c r="H233" s="216">
        <v>32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164</v>
      </c>
      <c r="AU233" s="222" t="s">
        <v>162</v>
      </c>
      <c r="AV233" s="14" t="s">
        <v>162</v>
      </c>
      <c r="AW233" s="14" t="s">
        <v>34</v>
      </c>
      <c r="AX233" s="14" t="s">
        <v>79</v>
      </c>
      <c r="AY233" s="222" t="s">
        <v>153</v>
      </c>
    </row>
    <row r="234" spans="1:65" s="15" customFormat="1">
      <c r="B234" s="223"/>
      <c r="C234" s="224"/>
      <c r="D234" s="203" t="s">
        <v>164</v>
      </c>
      <c r="E234" s="225" t="s">
        <v>1</v>
      </c>
      <c r="F234" s="226" t="s">
        <v>167</v>
      </c>
      <c r="G234" s="224"/>
      <c r="H234" s="227">
        <v>32</v>
      </c>
      <c r="I234" s="228"/>
      <c r="J234" s="224"/>
      <c r="K234" s="224"/>
      <c r="L234" s="229"/>
      <c r="M234" s="230"/>
      <c r="N234" s="231"/>
      <c r="O234" s="231"/>
      <c r="P234" s="231"/>
      <c r="Q234" s="231"/>
      <c r="R234" s="231"/>
      <c r="S234" s="231"/>
      <c r="T234" s="232"/>
      <c r="AT234" s="233" t="s">
        <v>164</v>
      </c>
      <c r="AU234" s="233" t="s">
        <v>162</v>
      </c>
      <c r="AV234" s="15" t="s">
        <v>161</v>
      </c>
      <c r="AW234" s="15" t="s">
        <v>34</v>
      </c>
      <c r="AX234" s="15" t="s">
        <v>87</v>
      </c>
      <c r="AY234" s="233" t="s">
        <v>153</v>
      </c>
    </row>
    <row r="235" spans="1:65" s="2" customFormat="1" ht="16.5" customHeight="1">
      <c r="A235" s="34"/>
      <c r="B235" s="35"/>
      <c r="C235" s="187" t="s">
        <v>371</v>
      </c>
      <c r="D235" s="187" t="s">
        <v>157</v>
      </c>
      <c r="E235" s="188" t="s">
        <v>1345</v>
      </c>
      <c r="F235" s="189" t="s">
        <v>1346</v>
      </c>
      <c r="G235" s="190" t="s">
        <v>249</v>
      </c>
      <c r="H235" s="191">
        <v>4</v>
      </c>
      <c r="I235" s="192"/>
      <c r="J235" s="193">
        <f t="shared" ref="J235:J242" si="20">ROUND(I235*H235,2)</f>
        <v>0</v>
      </c>
      <c r="K235" s="194"/>
      <c r="L235" s="39"/>
      <c r="M235" s="195" t="s">
        <v>1</v>
      </c>
      <c r="N235" s="196" t="s">
        <v>45</v>
      </c>
      <c r="O235" s="71"/>
      <c r="P235" s="197">
        <f t="shared" ref="P235:P242" si="21">O235*H235</f>
        <v>0</v>
      </c>
      <c r="Q235" s="197">
        <v>1.09E-3</v>
      </c>
      <c r="R235" s="197">
        <f t="shared" ref="R235:R242" si="22">Q235*H235</f>
        <v>4.3600000000000002E-3</v>
      </c>
      <c r="S235" s="197">
        <v>0</v>
      </c>
      <c r="T235" s="198">
        <f t="shared" ref="T235:T242" si="23"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254</v>
      </c>
      <c r="AT235" s="199" t="s">
        <v>157</v>
      </c>
      <c r="AU235" s="199" t="s">
        <v>162</v>
      </c>
      <c r="AY235" s="17" t="s">
        <v>153</v>
      </c>
      <c r="BE235" s="200">
        <f t="shared" ref="BE235:BE242" si="24">IF(N235="základní",J235,0)</f>
        <v>0</v>
      </c>
      <c r="BF235" s="200">
        <f t="shared" ref="BF235:BF242" si="25">IF(N235="snížená",J235,0)</f>
        <v>0</v>
      </c>
      <c r="BG235" s="200">
        <f t="shared" ref="BG235:BG242" si="26">IF(N235="zákl. přenesená",J235,0)</f>
        <v>0</v>
      </c>
      <c r="BH235" s="200">
        <f t="shared" ref="BH235:BH242" si="27">IF(N235="sníž. přenesená",J235,0)</f>
        <v>0</v>
      </c>
      <c r="BI235" s="200">
        <f t="shared" ref="BI235:BI242" si="28">IF(N235="nulová",J235,0)</f>
        <v>0</v>
      </c>
      <c r="BJ235" s="17" t="s">
        <v>162</v>
      </c>
      <c r="BK235" s="200">
        <f t="shared" ref="BK235:BK242" si="29">ROUND(I235*H235,2)</f>
        <v>0</v>
      </c>
      <c r="BL235" s="17" t="s">
        <v>254</v>
      </c>
      <c r="BM235" s="199" t="s">
        <v>1347</v>
      </c>
    </row>
    <row r="236" spans="1:65" s="2" customFormat="1" ht="21.75" customHeight="1">
      <c r="A236" s="34"/>
      <c r="B236" s="35"/>
      <c r="C236" s="187" t="s">
        <v>376</v>
      </c>
      <c r="D236" s="187" t="s">
        <v>157</v>
      </c>
      <c r="E236" s="188" t="s">
        <v>1348</v>
      </c>
      <c r="F236" s="189" t="s">
        <v>1349</v>
      </c>
      <c r="G236" s="190" t="s">
        <v>1284</v>
      </c>
      <c r="H236" s="191">
        <v>4</v>
      </c>
      <c r="I236" s="192"/>
      <c r="J236" s="193">
        <f t="shared" si="20"/>
        <v>0</v>
      </c>
      <c r="K236" s="194"/>
      <c r="L236" s="39"/>
      <c r="M236" s="195" t="s">
        <v>1</v>
      </c>
      <c r="N236" s="196" t="s">
        <v>45</v>
      </c>
      <c r="O236" s="71"/>
      <c r="P236" s="197">
        <f t="shared" si="21"/>
        <v>0</v>
      </c>
      <c r="Q236" s="197">
        <v>1.8E-3</v>
      </c>
      <c r="R236" s="197">
        <f t="shared" si="22"/>
        <v>7.1999999999999998E-3</v>
      </c>
      <c r="S236" s="197">
        <v>0</v>
      </c>
      <c r="T236" s="198">
        <f t="shared" si="23"/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254</v>
      </c>
      <c r="AT236" s="199" t="s">
        <v>157</v>
      </c>
      <c r="AU236" s="199" t="s">
        <v>162</v>
      </c>
      <c r="AY236" s="17" t="s">
        <v>153</v>
      </c>
      <c r="BE236" s="200">
        <f t="shared" si="24"/>
        <v>0</v>
      </c>
      <c r="BF236" s="200">
        <f t="shared" si="25"/>
        <v>0</v>
      </c>
      <c r="BG236" s="200">
        <f t="shared" si="26"/>
        <v>0</v>
      </c>
      <c r="BH236" s="200">
        <f t="shared" si="27"/>
        <v>0</v>
      </c>
      <c r="BI236" s="200">
        <f t="shared" si="28"/>
        <v>0</v>
      </c>
      <c r="BJ236" s="17" t="s">
        <v>162</v>
      </c>
      <c r="BK236" s="200">
        <f t="shared" si="29"/>
        <v>0</v>
      </c>
      <c r="BL236" s="17" t="s">
        <v>254</v>
      </c>
      <c r="BM236" s="199" t="s">
        <v>1350</v>
      </c>
    </row>
    <row r="237" spans="1:65" s="2" customFormat="1" ht="21.75" customHeight="1">
      <c r="A237" s="34"/>
      <c r="B237" s="35"/>
      <c r="C237" s="187" t="s">
        <v>381</v>
      </c>
      <c r="D237" s="187" t="s">
        <v>157</v>
      </c>
      <c r="E237" s="188" t="s">
        <v>1351</v>
      </c>
      <c r="F237" s="189" t="s">
        <v>1352</v>
      </c>
      <c r="G237" s="190" t="s">
        <v>1284</v>
      </c>
      <c r="H237" s="191">
        <v>4</v>
      </c>
      <c r="I237" s="192"/>
      <c r="J237" s="193">
        <f t="shared" si="20"/>
        <v>0</v>
      </c>
      <c r="K237" s="194"/>
      <c r="L237" s="39"/>
      <c r="M237" s="195" t="s">
        <v>1</v>
      </c>
      <c r="N237" s="196" t="s">
        <v>45</v>
      </c>
      <c r="O237" s="71"/>
      <c r="P237" s="197">
        <f t="shared" si="21"/>
        <v>0</v>
      </c>
      <c r="Q237" s="197">
        <v>1.8E-3</v>
      </c>
      <c r="R237" s="197">
        <f t="shared" si="22"/>
        <v>7.1999999999999998E-3</v>
      </c>
      <c r="S237" s="197">
        <v>0</v>
      </c>
      <c r="T237" s="198">
        <f t="shared" si="23"/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254</v>
      </c>
      <c r="AT237" s="199" t="s">
        <v>157</v>
      </c>
      <c r="AU237" s="199" t="s">
        <v>162</v>
      </c>
      <c r="AY237" s="17" t="s">
        <v>153</v>
      </c>
      <c r="BE237" s="200">
        <f t="shared" si="24"/>
        <v>0</v>
      </c>
      <c r="BF237" s="200">
        <f t="shared" si="25"/>
        <v>0</v>
      </c>
      <c r="BG237" s="200">
        <f t="shared" si="26"/>
        <v>0</v>
      </c>
      <c r="BH237" s="200">
        <f t="shared" si="27"/>
        <v>0</v>
      </c>
      <c r="BI237" s="200">
        <f t="shared" si="28"/>
        <v>0</v>
      </c>
      <c r="BJ237" s="17" t="s">
        <v>162</v>
      </c>
      <c r="BK237" s="200">
        <f t="shared" si="29"/>
        <v>0</v>
      </c>
      <c r="BL237" s="17" t="s">
        <v>254</v>
      </c>
      <c r="BM237" s="199" t="s">
        <v>1353</v>
      </c>
    </row>
    <row r="238" spans="1:65" s="2" customFormat="1" ht="21.75" customHeight="1">
      <c r="A238" s="34"/>
      <c r="B238" s="35"/>
      <c r="C238" s="187" t="s">
        <v>388</v>
      </c>
      <c r="D238" s="187" t="s">
        <v>157</v>
      </c>
      <c r="E238" s="188" t="s">
        <v>1354</v>
      </c>
      <c r="F238" s="189" t="s">
        <v>1355</v>
      </c>
      <c r="G238" s="190" t="s">
        <v>1284</v>
      </c>
      <c r="H238" s="191">
        <v>4</v>
      </c>
      <c r="I238" s="192"/>
      <c r="J238" s="193">
        <f t="shared" si="20"/>
        <v>0</v>
      </c>
      <c r="K238" s="194"/>
      <c r="L238" s="39"/>
      <c r="M238" s="195" t="s">
        <v>1</v>
      </c>
      <c r="N238" s="196" t="s">
        <v>45</v>
      </c>
      <c r="O238" s="71"/>
      <c r="P238" s="197">
        <f t="shared" si="21"/>
        <v>0</v>
      </c>
      <c r="Q238" s="197">
        <v>2.3600000000000001E-3</v>
      </c>
      <c r="R238" s="197">
        <f t="shared" si="22"/>
        <v>9.4400000000000005E-3</v>
      </c>
      <c r="S238" s="197">
        <v>0</v>
      </c>
      <c r="T238" s="198">
        <f t="shared" si="23"/>
        <v>0</v>
      </c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R238" s="199" t="s">
        <v>254</v>
      </c>
      <c r="AT238" s="199" t="s">
        <v>157</v>
      </c>
      <c r="AU238" s="199" t="s">
        <v>162</v>
      </c>
      <c r="AY238" s="17" t="s">
        <v>153</v>
      </c>
      <c r="BE238" s="200">
        <f t="shared" si="24"/>
        <v>0</v>
      </c>
      <c r="BF238" s="200">
        <f t="shared" si="25"/>
        <v>0</v>
      </c>
      <c r="BG238" s="200">
        <f t="shared" si="26"/>
        <v>0</v>
      </c>
      <c r="BH238" s="200">
        <f t="shared" si="27"/>
        <v>0</v>
      </c>
      <c r="BI238" s="200">
        <f t="shared" si="28"/>
        <v>0</v>
      </c>
      <c r="BJ238" s="17" t="s">
        <v>162</v>
      </c>
      <c r="BK238" s="200">
        <f t="shared" si="29"/>
        <v>0</v>
      </c>
      <c r="BL238" s="17" t="s">
        <v>254</v>
      </c>
      <c r="BM238" s="199" t="s">
        <v>1356</v>
      </c>
    </row>
    <row r="239" spans="1:65" s="2" customFormat="1" ht="16.5" customHeight="1">
      <c r="A239" s="34"/>
      <c r="B239" s="35"/>
      <c r="C239" s="187" t="s">
        <v>396</v>
      </c>
      <c r="D239" s="187" t="s">
        <v>157</v>
      </c>
      <c r="E239" s="188" t="s">
        <v>1357</v>
      </c>
      <c r="F239" s="189" t="s">
        <v>1358</v>
      </c>
      <c r="G239" s="190" t="s">
        <v>249</v>
      </c>
      <c r="H239" s="191">
        <v>4</v>
      </c>
      <c r="I239" s="192"/>
      <c r="J239" s="193">
        <f t="shared" si="20"/>
        <v>0</v>
      </c>
      <c r="K239" s="194"/>
      <c r="L239" s="39"/>
      <c r="M239" s="195" t="s">
        <v>1</v>
      </c>
      <c r="N239" s="196" t="s">
        <v>45</v>
      </c>
      <c r="O239" s="71"/>
      <c r="P239" s="197">
        <f t="shared" si="21"/>
        <v>0</v>
      </c>
      <c r="Q239" s="197">
        <v>2.4000000000000001E-4</v>
      </c>
      <c r="R239" s="197">
        <f t="shared" si="22"/>
        <v>9.6000000000000002E-4</v>
      </c>
      <c r="S239" s="197">
        <v>0</v>
      </c>
      <c r="T239" s="198">
        <f t="shared" si="23"/>
        <v>0</v>
      </c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R239" s="199" t="s">
        <v>254</v>
      </c>
      <c r="AT239" s="199" t="s">
        <v>157</v>
      </c>
      <c r="AU239" s="199" t="s">
        <v>162</v>
      </c>
      <c r="AY239" s="17" t="s">
        <v>153</v>
      </c>
      <c r="BE239" s="200">
        <f t="shared" si="24"/>
        <v>0</v>
      </c>
      <c r="BF239" s="200">
        <f t="shared" si="25"/>
        <v>0</v>
      </c>
      <c r="BG239" s="200">
        <f t="shared" si="26"/>
        <v>0</v>
      </c>
      <c r="BH239" s="200">
        <f t="shared" si="27"/>
        <v>0</v>
      </c>
      <c r="BI239" s="200">
        <f t="shared" si="28"/>
        <v>0</v>
      </c>
      <c r="BJ239" s="17" t="s">
        <v>162</v>
      </c>
      <c r="BK239" s="200">
        <f t="shared" si="29"/>
        <v>0</v>
      </c>
      <c r="BL239" s="17" t="s">
        <v>254</v>
      </c>
      <c r="BM239" s="199" t="s">
        <v>1359</v>
      </c>
    </row>
    <row r="240" spans="1:65" s="2" customFormat="1" ht="21.75" customHeight="1">
      <c r="A240" s="34"/>
      <c r="B240" s="35"/>
      <c r="C240" s="187" t="s">
        <v>403</v>
      </c>
      <c r="D240" s="187" t="s">
        <v>157</v>
      </c>
      <c r="E240" s="188" t="s">
        <v>1360</v>
      </c>
      <c r="F240" s="189" t="s">
        <v>1361</v>
      </c>
      <c r="G240" s="190" t="s">
        <v>249</v>
      </c>
      <c r="H240" s="191">
        <v>4</v>
      </c>
      <c r="I240" s="192"/>
      <c r="J240" s="193">
        <f t="shared" si="20"/>
        <v>0</v>
      </c>
      <c r="K240" s="194"/>
      <c r="L240" s="39"/>
      <c r="M240" s="195" t="s">
        <v>1</v>
      </c>
      <c r="N240" s="196" t="s">
        <v>45</v>
      </c>
      <c r="O240" s="71"/>
      <c r="P240" s="197">
        <f t="shared" si="21"/>
        <v>0</v>
      </c>
      <c r="Q240" s="197">
        <v>3.6999999999999999E-4</v>
      </c>
      <c r="R240" s="197">
        <f t="shared" si="22"/>
        <v>1.48E-3</v>
      </c>
      <c r="S240" s="197">
        <v>0</v>
      </c>
      <c r="T240" s="198">
        <f t="shared" si="23"/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254</v>
      </c>
      <c r="AT240" s="199" t="s">
        <v>157</v>
      </c>
      <c r="AU240" s="199" t="s">
        <v>162</v>
      </c>
      <c r="AY240" s="17" t="s">
        <v>153</v>
      </c>
      <c r="BE240" s="200">
        <f t="shared" si="24"/>
        <v>0</v>
      </c>
      <c r="BF240" s="200">
        <f t="shared" si="25"/>
        <v>0</v>
      </c>
      <c r="BG240" s="200">
        <f t="shared" si="26"/>
        <v>0</v>
      </c>
      <c r="BH240" s="200">
        <f t="shared" si="27"/>
        <v>0</v>
      </c>
      <c r="BI240" s="200">
        <f t="shared" si="28"/>
        <v>0</v>
      </c>
      <c r="BJ240" s="17" t="s">
        <v>162</v>
      </c>
      <c r="BK240" s="200">
        <f t="shared" si="29"/>
        <v>0</v>
      </c>
      <c r="BL240" s="17" t="s">
        <v>254</v>
      </c>
      <c r="BM240" s="199" t="s">
        <v>1362</v>
      </c>
    </row>
    <row r="241" spans="1:65" s="2" customFormat="1" ht="16.5" customHeight="1">
      <c r="A241" s="34"/>
      <c r="B241" s="35"/>
      <c r="C241" s="187" t="s">
        <v>416</v>
      </c>
      <c r="D241" s="187" t="s">
        <v>157</v>
      </c>
      <c r="E241" s="188" t="s">
        <v>1363</v>
      </c>
      <c r="F241" s="189" t="s">
        <v>1364</v>
      </c>
      <c r="G241" s="190" t="s">
        <v>249</v>
      </c>
      <c r="H241" s="191">
        <v>4</v>
      </c>
      <c r="I241" s="192"/>
      <c r="J241" s="193">
        <f t="shared" si="20"/>
        <v>0</v>
      </c>
      <c r="K241" s="194"/>
      <c r="L241" s="39"/>
      <c r="M241" s="195" t="s">
        <v>1</v>
      </c>
      <c r="N241" s="196" t="s">
        <v>45</v>
      </c>
      <c r="O241" s="71"/>
      <c r="P241" s="197">
        <f t="shared" si="21"/>
        <v>0</v>
      </c>
      <c r="Q241" s="197">
        <v>2.7999999999999998E-4</v>
      </c>
      <c r="R241" s="197">
        <f t="shared" si="22"/>
        <v>1.1199999999999999E-3</v>
      </c>
      <c r="S241" s="197">
        <v>0</v>
      </c>
      <c r="T241" s="198">
        <f t="shared" si="23"/>
        <v>0</v>
      </c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R241" s="199" t="s">
        <v>254</v>
      </c>
      <c r="AT241" s="199" t="s">
        <v>157</v>
      </c>
      <c r="AU241" s="199" t="s">
        <v>162</v>
      </c>
      <c r="AY241" s="17" t="s">
        <v>153</v>
      </c>
      <c r="BE241" s="200">
        <f t="shared" si="24"/>
        <v>0</v>
      </c>
      <c r="BF241" s="200">
        <f t="shared" si="25"/>
        <v>0</v>
      </c>
      <c r="BG241" s="200">
        <f t="shared" si="26"/>
        <v>0</v>
      </c>
      <c r="BH241" s="200">
        <f t="shared" si="27"/>
        <v>0</v>
      </c>
      <c r="BI241" s="200">
        <f t="shared" si="28"/>
        <v>0</v>
      </c>
      <c r="BJ241" s="17" t="s">
        <v>162</v>
      </c>
      <c r="BK241" s="200">
        <f t="shared" si="29"/>
        <v>0</v>
      </c>
      <c r="BL241" s="17" t="s">
        <v>254</v>
      </c>
      <c r="BM241" s="199" t="s">
        <v>1365</v>
      </c>
    </row>
    <row r="242" spans="1:65" s="2" customFormat="1" ht="33" customHeight="1">
      <c r="A242" s="34"/>
      <c r="B242" s="35"/>
      <c r="C242" s="187" t="s">
        <v>424</v>
      </c>
      <c r="D242" s="187" t="s">
        <v>157</v>
      </c>
      <c r="E242" s="188" t="s">
        <v>1366</v>
      </c>
      <c r="F242" s="189" t="s">
        <v>1367</v>
      </c>
      <c r="G242" s="190" t="s">
        <v>249</v>
      </c>
      <c r="H242" s="191">
        <v>4</v>
      </c>
      <c r="I242" s="192"/>
      <c r="J242" s="193">
        <f t="shared" si="20"/>
        <v>0</v>
      </c>
      <c r="K242" s="194"/>
      <c r="L242" s="39"/>
      <c r="M242" s="195" t="s">
        <v>1</v>
      </c>
      <c r="N242" s="196" t="s">
        <v>45</v>
      </c>
      <c r="O242" s="71"/>
      <c r="P242" s="197">
        <f t="shared" si="21"/>
        <v>0</v>
      </c>
      <c r="Q242" s="197">
        <v>7.3999999999999999E-4</v>
      </c>
      <c r="R242" s="197">
        <f t="shared" si="22"/>
        <v>2.96E-3</v>
      </c>
      <c r="S242" s="197">
        <v>0</v>
      </c>
      <c r="T242" s="198">
        <f t="shared" si="23"/>
        <v>0</v>
      </c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R242" s="199" t="s">
        <v>254</v>
      </c>
      <c r="AT242" s="199" t="s">
        <v>157</v>
      </c>
      <c r="AU242" s="199" t="s">
        <v>162</v>
      </c>
      <c r="AY242" s="17" t="s">
        <v>153</v>
      </c>
      <c r="BE242" s="200">
        <f t="shared" si="24"/>
        <v>0</v>
      </c>
      <c r="BF242" s="200">
        <f t="shared" si="25"/>
        <v>0</v>
      </c>
      <c r="BG242" s="200">
        <f t="shared" si="26"/>
        <v>0</v>
      </c>
      <c r="BH242" s="200">
        <f t="shared" si="27"/>
        <v>0</v>
      </c>
      <c r="BI242" s="200">
        <f t="shared" si="28"/>
        <v>0</v>
      </c>
      <c r="BJ242" s="17" t="s">
        <v>162</v>
      </c>
      <c r="BK242" s="200">
        <f t="shared" si="29"/>
        <v>0</v>
      </c>
      <c r="BL242" s="17" t="s">
        <v>254</v>
      </c>
      <c r="BM242" s="199" t="s">
        <v>1368</v>
      </c>
    </row>
    <row r="243" spans="1:65" s="12" customFormat="1" ht="22.8" customHeight="1">
      <c r="B243" s="171"/>
      <c r="C243" s="172"/>
      <c r="D243" s="173" t="s">
        <v>78</v>
      </c>
      <c r="E243" s="185" t="s">
        <v>1369</v>
      </c>
      <c r="F243" s="185" t="s">
        <v>1370</v>
      </c>
      <c r="G243" s="172"/>
      <c r="H243" s="172"/>
      <c r="I243" s="175"/>
      <c r="J243" s="186">
        <f>BK243</f>
        <v>0</v>
      </c>
      <c r="K243" s="172"/>
      <c r="L243" s="177"/>
      <c r="M243" s="178"/>
      <c r="N243" s="179"/>
      <c r="O243" s="179"/>
      <c r="P243" s="180">
        <f>SUM(P244:P249)</f>
        <v>0</v>
      </c>
      <c r="Q243" s="179"/>
      <c r="R243" s="180">
        <f>SUM(R244:R249)</f>
        <v>2.0200000000000003E-2</v>
      </c>
      <c r="S243" s="179"/>
      <c r="T243" s="181">
        <f>SUM(T244:T249)</f>
        <v>0</v>
      </c>
      <c r="AR243" s="182" t="s">
        <v>162</v>
      </c>
      <c r="AT243" s="183" t="s">
        <v>78</v>
      </c>
      <c r="AU243" s="183" t="s">
        <v>87</v>
      </c>
      <c r="AY243" s="182" t="s">
        <v>153</v>
      </c>
      <c r="BK243" s="184">
        <f>SUM(BK244:BK249)</f>
        <v>0</v>
      </c>
    </row>
    <row r="244" spans="1:65" s="2" customFormat="1" ht="21.75" customHeight="1">
      <c r="A244" s="34"/>
      <c r="B244" s="35"/>
      <c r="C244" s="187" t="s">
        <v>430</v>
      </c>
      <c r="D244" s="187" t="s">
        <v>157</v>
      </c>
      <c r="E244" s="188" t="s">
        <v>1371</v>
      </c>
      <c r="F244" s="189" t="s">
        <v>1372</v>
      </c>
      <c r="G244" s="190" t="s">
        <v>249</v>
      </c>
      <c r="H244" s="191">
        <v>4</v>
      </c>
      <c r="I244" s="192"/>
      <c r="J244" s="193">
        <f>ROUND(I244*H244,2)</f>
        <v>0</v>
      </c>
      <c r="K244" s="194"/>
      <c r="L244" s="39"/>
      <c r="M244" s="195" t="s">
        <v>1</v>
      </c>
      <c r="N244" s="196" t="s">
        <v>45</v>
      </c>
      <c r="O244" s="71"/>
      <c r="P244" s="197">
        <f>O244*H244</f>
        <v>0</v>
      </c>
      <c r="Q244" s="197">
        <v>0</v>
      </c>
      <c r="R244" s="197">
        <f>Q244*H244</f>
        <v>0</v>
      </c>
      <c r="S244" s="197">
        <v>0</v>
      </c>
      <c r="T244" s="198">
        <f>S244*H244</f>
        <v>0</v>
      </c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R244" s="199" t="s">
        <v>254</v>
      </c>
      <c r="AT244" s="199" t="s">
        <v>157</v>
      </c>
      <c r="AU244" s="199" t="s">
        <v>162</v>
      </c>
      <c r="AY244" s="17" t="s">
        <v>153</v>
      </c>
      <c r="BE244" s="200">
        <f>IF(N244="základní",J244,0)</f>
        <v>0</v>
      </c>
      <c r="BF244" s="200">
        <f>IF(N244="snížená",J244,0)</f>
        <v>0</v>
      </c>
      <c r="BG244" s="200">
        <f>IF(N244="zákl. přenesená",J244,0)</f>
        <v>0</v>
      </c>
      <c r="BH244" s="200">
        <f>IF(N244="sníž. přenesená",J244,0)</f>
        <v>0</v>
      </c>
      <c r="BI244" s="200">
        <f>IF(N244="nulová",J244,0)</f>
        <v>0</v>
      </c>
      <c r="BJ244" s="17" t="s">
        <v>162</v>
      </c>
      <c r="BK244" s="200">
        <f>ROUND(I244*H244,2)</f>
        <v>0</v>
      </c>
      <c r="BL244" s="17" t="s">
        <v>254</v>
      </c>
      <c r="BM244" s="199" t="s">
        <v>1373</v>
      </c>
    </row>
    <row r="245" spans="1:65" s="2" customFormat="1" ht="21.75" customHeight="1">
      <c r="A245" s="34"/>
      <c r="B245" s="35"/>
      <c r="C245" s="187" t="s">
        <v>434</v>
      </c>
      <c r="D245" s="187" t="s">
        <v>157</v>
      </c>
      <c r="E245" s="188" t="s">
        <v>1374</v>
      </c>
      <c r="F245" s="189" t="s">
        <v>1375</v>
      </c>
      <c r="G245" s="190" t="s">
        <v>237</v>
      </c>
      <c r="H245" s="191">
        <v>20</v>
      </c>
      <c r="I245" s="192"/>
      <c r="J245" s="193">
        <f>ROUND(I245*H245,2)</f>
        <v>0</v>
      </c>
      <c r="K245" s="194"/>
      <c r="L245" s="39"/>
      <c r="M245" s="195" t="s">
        <v>1</v>
      </c>
      <c r="N245" s="196" t="s">
        <v>45</v>
      </c>
      <c r="O245" s="71"/>
      <c r="P245" s="197">
        <f>O245*H245</f>
        <v>0</v>
      </c>
      <c r="Q245" s="197">
        <v>0</v>
      </c>
      <c r="R245" s="197">
        <f>Q245*H245</f>
        <v>0</v>
      </c>
      <c r="S245" s="197">
        <v>0</v>
      </c>
      <c r="T245" s="198">
        <f>S245*H245</f>
        <v>0</v>
      </c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R245" s="199" t="s">
        <v>254</v>
      </c>
      <c r="AT245" s="199" t="s">
        <v>157</v>
      </c>
      <c r="AU245" s="199" t="s">
        <v>162</v>
      </c>
      <c r="AY245" s="17" t="s">
        <v>153</v>
      </c>
      <c r="BE245" s="200">
        <f>IF(N245="základní",J245,0)</f>
        <v>0</v>
      </c>
      <c r="BF245" s="200">
        <f>IF(N245="snížená",J245,0)</f>
        <v>0</v>
      </c>
      <c r="BG245" s="200">
        <f>IF(N245="zákl. přenesená",J245,0)</f>
        <v>0</v>
      </c>
      <c r="BH245" s="200">
        <f>IF(N245="sníž. přenesená",J245,0)</f>
        <v>0</v>
      </c>
      <c r="BI245" s="200">
        <f>IF(N245="nulová",J245,0)</f>
        <v>0</v>
      </c>
      <c r="BJ245" s="17" t="s">
        <v>162</v>
      </c>
      <c r="BK245" s="200">
        <f>ROUND(I245*H245,2)</f>
        <v>0</v>
      </c>
      <c r="BL245" s="17" t="s">
        <v>254</v>
      </c>
      <c r="BM245" s="199" t="s">
        <v>1376</v>
      </c>
    </row>
    <row r="246" spans="1:65" s="14" customFormat="1">
      <c r="B246" s="212"/>
      <c r="C246" s="213"/>
      <c r="D246" s="203" t="s">
        <v>164</v>
      </c>
      <c r="E246" s="214" t="s">
        <v>1</v>
      </c>
      <c r="F246" s="215" t="s">
        <v>1377</v>
      </c>
      <c r="G246" s="213"/>
      <c r="H246" s="216">
        <v>20</v>
      </c>
      <c r="I246" s="217"/>
      <c r="J246" s="213"/>
      <c r="K246" s="213"/>
      <c r="L246" s="218"/>
      <c r="M246" s="219"/>
      <c r="N246" s="220"/>
      <c r="O246" s="220"/>
      <c r="P246" s="220"/>
      <c r="Q246" s="220"/>
      <c r="R246" s="220"/>
      <c r="S246" s="220"/>
      <c r="T246" s="221"/>
      <c r="AT246" s="222" t="s">
        <v>164</v>
      </c>
      <c r="AU246" s="222" t="s">
        <v>162</v>
      </c>
      <c r="AV246" s="14" t="s">
        <v>162</v>
      </c>
      <c r="AW246" s="14" t="s">
        <v>34</v>
      </c>
      <c r="AX246" s="14" t="s">
        <v>79</v>
      </c>
      <c r="AY246" s="222" t="s">
        <v>153</v>
      </c>
    </row>
    <row r="247" spans="1:65" s="15" customFormat="1">
      <c r="B247" s="223"/>
      <c r="C247" s="224"/>
      <c r="D247" s="203" t="s">
        <v>164</v>
      </c>
      <c r="E247" s="225" t="s">
        <v>1</v>
      </c>
      <c r="F247" s="226" t="s">
        <v>167</v>
      </c>
      <c r="G247" s="224"/>
      <c r="H247" s="227">
        <v>20</v>
      </c>
      <c r="I247" s="228"/>
      <c r="J247" s="224"/>
      <c r="K247" s="224"/>
      <c r="L247" s="229"/>
      <c r="M247" s="230"/>
      <c r="N247" s="231"/>
      <c r="O247" s="231"/>
      <c r="P247" s="231"/>
      <c r="Q247" s="231"/>
      <c r="R247" s="231"/>
      <c r="S247" s="231"/>
      <c r="T247" s="232"/>
      <c r="AT247" s="233" t="s">
        <v>164</v>
      </c>
      <c r="AU247" s="233" t="s">
        <v>162</v>
      </c>
      <c r="AV247" s="15" t="s">
        <v>161</v>
      </c>
      <c r="AW247" s="15" t="s">
        <v>34</v>
      </c>
      <c r="AX247" s="15" t="s">
        <v>87</v>
      </c>
      <c r="AY247" s="233" t="s">
        <v>153</v>
      </c>
    </row>
    <row r="248" spans="1:65" s="2" customFormat="1" ht="21.75" customHeight="1">
      <c r="A248" s="34"/>
      <c r="B248" s="35"/>
      <c r="C248" s="234" t="s">
        <v>438</v>
      </c>
      <c r="D248" s="234" t="s">
        <v>180</v>
      </c>
      <c r="E248" s="235" t="s">
        <v>1378</v>
      </c>
      <c r="F248" s="236" t="s">
        <v>1379</v>
      </c>
      <c r="G248" s="237" t="s">
        <v>237</v>
      </c>
      <c r="H248" s="238">
        <v>20</v>
      </c>
      <c r="I248" s="239"/>
      <c r="J248" s="240">
        <f>ROUND(I248*H248,2)</f>
        <v>0</v>
      </c>
      <c r="K248" s="241"/>
      <c r="L248" s="242"/>
      <c r="M248" s="243" t="s">
        <v>1</v>
      </c>
      <c r="N248" s="244" t="s">
        <v>45</v>
      </c>
      <c r="O248" s="71"/>
      <c r="P248" s="197">
        <f>O248*H248</f>
        <v>0</v>
      </c>
      <c r="Q248" s="197">
        <v>1.01E-3</v>
      </c>
      <c r="R248" s="197">
        <f>Q248*H248</f>
        <v>2.0200000000000003E-2</v>
      </c>
      <c r="S248" s="197">
        <v>0</v>
      </c>
      <c r="T248" s="198">
        <f>S248*H248</f>
        <v>0</v>
      </c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R248" s="199" t="s">
        <v>344</v>
      </c>
      <c r="AT248" s="199" t="s">
        <v>180</v>
      </c>
      <c r="AU248" s="199" t="s">
        <v>162</v>
      </c>
      <c r="AY248" s="17" t="s">
        <v>153</v>
      </c>
      <c r="BE248" s="200">
        <f>IF(N248="základní",J248,0)</f>
        <v>0</v>
      </c>
      <c r="BF248" s="200">
        <f>IF(N248="snížená",J248,0)</f>
        <v>0</v>
      </c>
      <c r="BG248" s="200">
        <f>IF(N248="zákl. přenesená",J248,0)</f>
        <v>0</v>
      </c>
      <c r="BH248" s="200">
        <f>IF(N248="sníž. přenesená",J248,0)</f>
        <v>0</v>
      </c>
      <c r="BI248" s="200">
        <f>IF(N248="nulová",J248,0)</f>
        <v>0</v>
      </c>
      <c r="BJ248" s="17" t="s">
        <v>162</v>
      </c>
      <c r="BK248" s="200">
        <f>ROUND(I248*H248,2)</f>
        <v>0</v>
      </c>
      <c r="BL248" s="17" t="s">
        <v>254</v>
      </c>
      <c r="BM248" s="199" t="s">
        <v>1380</v>
      </c>
    </row>
    <row r="249" spans="1:65" s="2" customFormat="1" ht="21.75" customHeight="1">
      <c r="A249" s="34"/>
      <c r="B249" s="35"/>
      <c r="C249" s="187" t="s">
        <v>443</v>
      </c>
      <c r="D249" s="187" t="s">
        <v>157</v>
      </c>
      <c r="E249" s="188" t="s">
        <v>1381</v>
      </c>
      <c r="F249" s="189" t="s">
        <v>1382</v>
      </c>
      <c r="G249" s="190" t="s">
        <v>176</v>
      </c>
      <c r="H249" s="191">
        <v>0.02</v>
      </c>
      <c r="I249" s="192"/>
      <c r="J249" s="193">
        <f>ROUND(I249*H249,2)</f>
        <v>0</v>
      </c>
      <c r="K249" s="194"/>
      <c r="L249" s="39"/>
      <c r="M249" s="195" t="s">
        <v>1</v>
      </c>
      <c r="N249" s="196" t="s">
        <v>45</v>
      </c>
      <c r="O249" s="71"/>
      <c r="P249" s="197">
        <f>O249*H249</f>
        <v>0</v>
      </c>
      <c r="Q249" s="197">
        <v>0</v>
      </c>
      <c r="R249" s="197">
        <f>Q249*H249</f>
        <v>0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254</v>
      </c>
      <c r="AT249" s="199" t="s">
        <v>157</v>
      </c>
      <c r="AU249" s="199" t="s">
        <v>162</v>
      </c>
      <c r="AY249" s="17" t="s">
        <v>153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162</v>
      </c>
      <c r="BK249" s="200">
        <f>ROUND(I249*H249,2)</f>
        <v>0</v>
      </c>
      <c r="BL249" s="17" t="s">
        <v>254</v>
      </c>
      <c r="BM249" s="199" t="s">
        <v>1383</v>
      </c>
    </row>
    <row r="250" spans="1:65" s="12" customFormat="1" ht="25.95" customHeight="1">
      <c r="B250" s="171"/>
      <c r="C250" s="172"/>
      <c r="D250" s="173" t="s">
        <v>78</v>
      </c>
      <c r="E250" s="174" t="s">
        <v>1384</v>
      </c>
      <c r="F250" s="174" t="s">
        <v>1385</v>
      </c>
      <c r="G250" s="172"/>
      <c r="H250" s="172"/>
      <c r="I250" s="175"/>
      <c r="J250" s="176">
        <f>BK250</f>
        <v>0</v>
      </c>
      <c r="K250" s="172"/>
      <c r="L250" s="177"/>
      <c r="M250" s="178"/>
      <c r="N250" s="179"/>
      <c r="O250" s="179"/>
      <c r="P250" s="180">
        <f>SUM(P251:P256)</f>
        <v>0</v>
      </c>
      <c r="Q250" s="179"/>
      <c r="R250" s="180">
        <f>SUM(R251:R256)</f>
        <v>0</v>
      </c>
      <c r="S250" s="179"/>
      <c r="T250" s="181">
        <f>SUM(T251:T256)</f>
        <v>0</v>
      </c>
      <c r="AR250" s="182" t="s">
        <v>161</v>
      </c>
      <c r="AT250" s="183" t="s">
        <v>78</v>
      </c>
      <c r="AU250" s="183" t="s">
        <v>79</v>
      </c>
      <c r="AY250" s="182" t="s">
        <v>153</v>
      </c>
      <c r="BK250" s="184">
        <f>SUM(BK251:BK256)</f>
        <v>0</v>
      </c>
    </row>
    <row r="251" spans="1:65" s="2" customFormat="1" ht="21.75" customHeight="1">
      <c r="A251" s="34"/>
      <c r="B251" s="35"/>
      <c r="C251" s="187" t="s">
        <v>449</v>
      </c>
      <c r="D251" s="187" t="s">
        <v>157</v>
      </c>
      <c r="E251" s="188" t="s">
        <v>1386</v>
      </c>
      <c r="F251" s="189" t="s">
        <v>1387</v>
      </c>
      <c r="G251" s="190" t="s">
        <v>1388</v>
      </c>
      <c r="H251" s="191">
        <v>33</v>
      </c>
      <c r="I251" s="192"/>
      <c r="J251" s="193">
        <f>ROUND(I251*H251,2)</f>
        <v>0</v>
      </c>
      <c r="K251" s="194"/>
      <c r="L251" s="39"/>
      <c r="M251" s="195" t="s">
        <v>1</v>
      </c>
      <c r="N251" s="196" t="s">
        <v>45</v>
      </c>
      <c r="O251" s="71"/>
      <c r="P251" s="197">
        <f>O251*H251</f>
        <v>0</v>
      </c>
      <c r="Q251" s="197">
        <v>0</v>
      </c>
      <c r="R251" s="197">
        <f>Q251*H251</f>
        <v>0</v>
      </c>
      <c r="S251" s="197">
        <v>0</v>
      </c>
      <c r="T251" s="198">
        <f>S251*H251</f>
        <v>0</v>
      </c>
      <c r="U251" s="34"/>
      <c r="V251" s="34"/>
      <c r="W251" s="34"/>
      <c r="X251" s="34"/>
      <c r="Y251" s="34"/>
      <c r="Z251" s="34"/>
      <c r="AA251" s="34"/>
      <c r="AB251" s="34"/>
      <c r="AC251" s="34"/>
      <c r="AD251" s="34"/>
      <c r="AE251" s="34"/>
      <c r="AR251" s="199" t="s">
        <v>1389</v>
      </c>
      <c r="AT251" s="199" t="s">
        <v>157</v>
      </c>
      <c r="AU251" s="199" t="s">
        <v>87</v>
      </c>
      <c r="AY251" s="17" t="s">
        <v>153</v>
      </c>
      <c r="BE251" s="200">
        <f>IF(N251="základní",J251,0)</f>
        <v>0</v>
      </c>
      <c r="BF251" s="200">
        <f>IF(N251="snížená",J251,0)</f>
        <v>0</v>
      </c>
      <c r="BG251" s="200">
        <f>IF(N251="zákl. přenesená",J251,0)</f>
        <v>0</v>
      </c>
      <c r="BH251" s="200">
        <f>IF(N251="sníž. přenesená",J251,0)</f>
        <v>0</v>
      </c>
      <c r="BI251" s="200">
        <f>IF(N251="nulová",J251,0)</f>
        <v>0</v>
      </c>
      <c r="BJ251" s="17" t="s">
        <v>162</v>
      </c>
      <c r="BK251" s="200">
        <f>ROUND(I251*H251,2)</f>
        <v>0</v>
      </c>
      <c r="BL251" s="17" t="s">
        <v>1389</v>
      </c>
      <c r="BM251" s="199" t="s">
        <v>1390</v>
      </c>
    </row>
    <row r="252" spans="1:65" s="13" customFormat="1">
      <c r="B252" s="201"/>
      <c r="C252" s="202"/>
      <c r="D252" s="203" t="s">
        <v>164</v>
      </c>
      <c r="E252" s="204" t="s">
        <v>1</v>
      </c>
      <c r="F252" s="205" t="s">
        <v>1391</v>
      </c>
      <c r="G252" s="202"/>
      <c r="H252" s="204" t="s">
        <v>1</v>
      </c>
      <c r="I252" s="206"/>
      <c r="J252" s="202"/>
      <c r="K252" s="202"/>
      <c r="L252" s="207"/>
      <c r="M252" s="208"/>
      <c r="N252" s="209"/>
      <c r="O252" s="209"/>
      <c r="P252" s="209"/>
      <c r="Q252" s="209"/>
      <c r="R252" s="209"/>
      <c r="S252" s="209"/>
      <c r="T252" s="210"/>
      <c r="AT252" s="211" t="s">
        <v>164</v>
      </c>
      <c r="AU252" s="211" t="s">
        <v>87</v>
      </c>
      <c r="AV252" s="13" t="s">
        <v>87</v>
      </c>
      <c r="AW252" s="13" t="s">
        <v>34</v>
      </c>
      <c r="AX252" s="13" t="s">
        <v>79</v>
      </c>
      <c r="AY252" s="211" t="s">
        <v>153</v>
      </c>
    </row>
    <row r="253" spans="1:65" s="14" customFormat="1">
      <c r="B253" s="212"/>
      <c r="C253" s="213"/>
      <c r="D253" s="203" t="s">
        <v>164</v>
      </c>
      <c r="E253" s="214" t="s">
        <v>1</v>
      </c>
      <c r="F253" s="215" t="s">
        <v>183</v>
      </c>
      <c r="G253" s="213"/>
      <c r="H253" s="216">
        <v>8</v>
      </c>
      <c r="I253" s="217"/>
      <c r="J253" s="213"/>
      <c r="K253" s="213"/>
      <c r="L253" s="218"/>
      <c r="M253" s="219"/>
      <c r="N253" s="220"/>
      <c r="O253" s="220"/>
      <c r="P253" s="220"/>
      <c r="Q253" s="220"/>
      <c r="R253" s="220"/>
      <c r="S253" s="220"/>
      <c r="T253" s="221"/>
      <c r="AT253" s="222" t="s">
        <v>164</v>
      </c>
      <c r="AU253" s="222" t="s">
        <v>87</v>
      </c>
      <c r="AV253" s="14" t="s">
        <v>162</v>
      </c>
      <c r="AW253" s="14" t="s">
        <v>34</v>
      </c>
      <c r="AX253" s="14" t="s">
        <v>79</v>
      </c>
      <c r="AY253" s="222" t="s">
        <v>153</v>
      </c>
    </row>
    <row r="254" spans="1:65" s="13" customFormat="1">
      <c r="B254" s="201"/>
      <c r="C254" s="202"/>
      <c r="D254" s="203" t="s">
        <v>164</v>
      </c>
      <c r="E254" s="204" t="s">
        <v>1</v>
      </c>
      <c r="F254" s="205" t="s">
        <v>1392</v>
      </c>
      <c r="G254" s="202"/>
      <c r="H254" s="204" t="s">
        <v>1</v>
      </c>
      <c r="I254" s="206"/>
      <c r="J254" s="202"/>
      <c r="K254" s="202"/>
      <c r="L254" s="207"/>
      <c r="M254" s="208"/>
      <c r="N254" s="209"/>
      <c r="O254" s="209"/>
      <c r="P254" s="209"/>
      <c r="Q254" s="209"/>
      <c r="R254" s="209"/>
      <c r="S254" s="209"/>
      <c r="T254" s="210"/>
      <c r="AT254" s="211" t="s">
        <v>164</v>
      </c>
      <c r="AU254" s="211" t="s">
        <v>87</v>
      </c>
      <c r="AV254" s="13" t="s">
        <v>87</v>
      </c>
      <c r="AW254" s="13" t="s">
        <v>34</v>
      </c>
      <c r="AX254" s="13" t="s">
        <v>79</v>
      </c>
      <c r="AY254" s="211" t="s">
        <v>153</v>
      </c>
    </row>
    <row r="255" spans="1:65" s="14" customFormat="1">
      <c r="B255" s="212"/>
      <c r="C255" s="213"/>
      <c r="D255" s="203" t="s">
        <v>164</v>
      </c>
      <c r="E255" s="214" t="s">
        <v>1</v>
      </c>
      <c r="F255" s="215" t="s">
        <v>300</v>
      </c>
      <c r="G255" s="213"/>
      <c r="H255" s="216">
        <v>25</v>
      </c>
      <c r="I255" s="217"/>
      <c r="J255" s="213"/>
      <c r="K255" s="213"/>
      <c r="L255" s="218"/>
      <c r="M255" s="219"/>
      <c r="N255" s="220"/>
      <c r="O255" s="220"/>
      <c r="P255" s="220"/>
      <c r="Q255" s="220"/>
      <c r="R255" s="220"/>
      <c r="S255" s="220"/>
      <c r="T255" s="221"/>
      <c r="AT255" s="222" t="s">
        <v>164</v>
      </c>
      <c r="AU255" s="222" t="s">
        <v>87</v>
      </c>
      <c r="AV255" s="14" t="s">
        <v>162</v>
      </c>
      <c r="AW255" s="14" t="s">
        <v>34</v>
      </c>
      <c r="AX255" s="14" t="s">
        <v>79</v>
      </c>
      <c r="AY255" s="222" t="s">
        <v>153</v>
      </c>
    </row>
    <row r="256" spans="1:65" s="15" customFormat="1">
      <c r="B256" s="223"/>
      <c r="C256" s="224"/>
      <c r="D256" s="203" t="s">
        <v>164</v>
      </c>
      <c r="E256" s="225" t="s">
        <v>1</v>
      </c>
      <c r="F256" s="226" t="s">
        <v>167</v>
      </c>
      <c r="G256" s="224"/>
      <c r="H256" s="227">
        <v>33</v>
      </c>
      <c r="I256" s="228"/>
      <c r="J256" s="224"/>
      <c r="K256" s="224"/>
      <c r="L256" s="229"/>
      <c r="M256" s="250"/>
      <c r="N256" s="251"/>
      <c r="O256" s="251"/>
      <c r="P256" s="251"/>
      <c r="Q256" s="251"/>
      <c r="R256" s="251"/>
      <c r="S256" s="251"/>
      <c r="T256" s="252"/>
      <c r="AT256" s="233" t="s">
        <v>164</v>
      </c>
      <c r="AU256" s="233" t="s">
        <v>87</v>
      </c>
      <c r="AV256" s="15" t="s">
        <v>161</v>
      </c>
      <c r="AW256" s="15" t="s">
        <v>34</v>
      </c>
      <c r="AX256" s="15" t="s">
        <v>87</v>
      </c>
      <c r="AY256" s="233" t="s">
        <v>153</v>
      </c>
    </row>
    <row r="257" spans="1:31" s="2" customFormat="1" ht="6.9" customHeight="1">
      <c r="A257" s="34"/>
      <c r="B257" s="54"/>
      <c r="C257" s="55"/>
      <c r="D257" s="55"/>
      <c r="E257" s="55"/>
      <c r="F257" s="55"/>
      <c r="G257" s="55"/>
      <c r="H257" s="55"/>
      <c r="I257" s="55"/>
      <c r="J257" s="55"/>
      <c r="K257" s="55"/>
      <c r="L257" s="39"/>
      <c r="M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</row>
  </sheetData>
  <sheetProtection algorithmName="SHA-512" hashValue="aF1E1bIyFvMvgGcp72EFUFpS4cSsINo0jQ7zy1vYrFe3Cn5dDWcTgdQselklKz+TsU1TXcMdajXD1Gq6FxDB9w==" saltValue="DHMBc72ArjSuVFCKriRpDTP1LYQwlJCTS1CcyFkecW/tKYgJDrvo/7m+odBksA4PpUXHrXuIuEYukVQBPi9k7Q==" spinCount="100000" sheet="1" objects="1" scenarios="1" formatColumns="0" formatRows="0" autoFilter="0"/>
  <autoFilter ref="C121:K256" xr:uid="{00000000-0009-0000-0000-000002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08"/>
  <sheetViews>
    <sheetView showGridLines="0" topLeftCell="A17" workbookViewId="0">
      <selection activeCell="G170" sqref="G170"/>
    </sheetView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7" t="s">
        <v>94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01" t="str">
        <f>'Rekapitulace stavby'!K6</f>
        <v>Stavební úpravy objektu č.p.6 v obci Malšovice</v>
      </c>
      <c r="F7" s="302"/>
      <c r="G7" s="302"/>
      <c r="H7" s="302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3" t="s">
        <v>1393</v>
      </c>
      <c r="F9" s="304"/>
      <c r="G9" s="304"/>
      <c r="H9" s="30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5" t="str">
        <f>'Rekapitulace stavby'!E14</f>
        <v>Vyplň údaj</v>
      </c>
      <c r="F18" s="306"/>
      <c r="G18" s="306"/>
      <c r="H18" s="306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1199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1200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7" t="s">
        <v>1</v>
      </c>
      <c r="F27" s="307"/>
      <c r="G27" s="307"/>
      <c r="H27" s="307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43</v>
      </c>
      <c r="E33" s="112" t="s">
        <v>44</v>
      </c>
      <c r="F33" s="123">
        <f>ROUND((SUM(BE122:BE207)),  2)</f>
        <v>0</v>
      </c>
      <c r="G33" s="34"/>
      <c r="H33" s="34"/>
      <c r="I33" s="124">
        <v>0.21</v>
      </c>
      <c r="J33" s="123">
        <f>ROUND(((SUM(BE122:BE207))*I33),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45</v>
      </c>
      <c r="F34" s="123">
        <f>ROUND((SUM(BF122:BF207)),  2)</f>
        <v>0</v>
      </c>
      <c r="G34" s="34"/>
      <c r="H34" s="34"/>
      <c r="I34" s="124">
        <v>0.15</v>
      </c>
      <c r="J34" s="123">
        <f>ROUND(((SUM(BF122:BF207))*I34),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46</v>
      </c>
      <c r="F35" s="123">
        <f>ROUND((SUM(BG122:BG207)),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47</v>
      </c>
      <c r="F36" s="123">
        <f>ROUND((SUM(BH122:BH207)),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48</v>
      </c>
      <c r="F37" s="123">
        <f>ROUND((SUM(BI122:BI207)),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Stavební úpravy objektu č.p.6 v obci Malšovice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7" t="str">
        <f>E9</f>
        <v>03 - Ústřední vytápění</v>
      </c>
      <c r="F87" s="298"/>
      <c r="G87" s="298"/>
      <c r="H87" s="298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Uniprojekt-D.Šašek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" customHeight="1">
      <c r="B97" s="147"/>
      <c r="C97" s="148"/>
      <c r="D97" s="149" t="s">
        <v>121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95" customHeight="1">
      <c r="B98" s="153"/>
      <c r="C98" s="154"/>
      <c r="D98" s="155" t="s">
        <v>1394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95" customHeight="1">
      <c r="B99" s="153"/>
      <c r="C99" s="154"/>
      <c r="D99" s="155" t="s">
        <v>1395</v>
      </c>
      <c r="E99" s="156"/>
      <c r="F99" s="156"/>
      <c r="G99" s="156"/>
      <c r="H99" s="156"/>
      <c r="I99" s="156"/>
      <c r="J99" s="157">
        <f>J133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1396</v>
      </c>
      <c r="E100" s="156"/>
      <c r="F100" s="156"/>
      <c r="G100" s="156"/>
      <c r="H100" s="156"/>
      <c r="I100" s="156"/>
      <c r="J100" s="157">
        <f>J162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1397</v>
      </c>
      <c r="E101" s="156"/>
      <c r="F101" s="156"/>
      <c r="G101" s="156"/>
      <c r="H101" s="156"/>
      <c r="I101" s="156"/>
      <c r="J101" s="157">
        <f>J179</f>
        <v>0</v>
      </c>
      <c r="K101" s="154"/>
      <c r="L101" s="158"/>
    </row>
    <row r="102" spans="1:31" s="9" customFormat="1" ht="24.9" customHeight="1">
      <c r="B102" s="147"/>
      <c r="C102" s="148"/>
      <c r="D102" s="149" t="s">
        <v>1205</v>
      </c>
      <c r="E102" s="150"/>
      <c r="F102" s="150"/>
      <c r="G102" s="150"/>
      <c r="H102" s="150"/>
      <c r="I102" s="150"/>
      <c r="J102" s="151">
        <f>J201</f>
        <v>0</v>
      </c>
      <c r="K102" s="148"/>
      <c r="L102" s="152"/>
    </row>
    <row r="103" spans="1:31" s="2" customFormat="1" ht="21.9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" customHeight="1">
      <c r="A109" s="34"/>
      <c r="B109" s="35"/>
      <c r="C109" s="23" t="s">
        <v>138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299" t="str">
        <f>E7</f>
        <v>Stavební úpravy objektu č.p.6 v obci Malšovice</v>
      </c>
      <c r="F112" s="300"/>
      <c r="G112" s="300"/>
      <c r="H112" s="300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105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87" t="str">
        <f>E9</f>
        <v>03 - Ústřední vytápění</v>
      </c>
      <c r="F114" s="298"/>
      <c r="G114" s="298"/>
      <c r="H114" s="298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Malšovice budova č.p. 6</v>
      </c>
      <c r="G116" s="36"/>
      <c r="H116" s="36"/>
      <c r="I116" s="29" t="s">
        <v>22</v>
      </c>
      <c r="J116" s="66" t="str">
        <f>IF(J12="","",J12)</f>
        <v>12. 1. 2021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15" customHeight="1">
      <c r="A118" s="34"/>
      <c r="B118" s="35"/>
      <c r="C118" s="29" t="s">
        <v>24</v>
      </c>
      <c r="D118" s="36"/>
      <c r="E118" s="36"/>
      <c r="F118" s="27" t="str">
        <f>E15</f>
        <v>Obec Malšovice</v>
      </c>
      <c r="G118" s="36"/>
      <c r="H118" s="36"/>
      <c r="I118" s="29" t="s">
        <v>31</v>
      </c>
      <c r="J118" s="32" t="str">
        <f>E21</f>
        <v>Uniprojekt-D.Šašek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15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Josef Beran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139</v>
      </c>
      <c r="D121" s="162" t="s">
        <v>64</v>
      </c>
      <c r="E121" s="162" t="s">
        <v>60</v>
      </c>
      <c r="F121" s="162" t="s">
        <v>61</v>
      </c>
      <c r="G121" s="162" t="s">
        <v>140</v>
      </c>
      <c r="H121" s="162" t="s">
        <v>141</v>
      </c>
      <c r="I121" s="162" t="s">
        <v>142</v>
      </c>
      <c r="J121" s="163" t="s">
        <v>110</v>
      </c>
      <c r="K121" s="164" t="s">
        <v>143</v>
      </c>
      <c r="L121" s="165"/>
      <c r="M121" s="75" t="s">
        <v>1</v>
      </c>
      <c r="N121" s="76" t="s">
        <v>43</v>
      </c>
      <c r="O121" s="76" t="s">
        <v>144</v>
      </c>
      <c r="P121" s="76" t="s">
        <v>145</v>
      </c>
      <c r="Q121" s="76" t="s">
        <v>146</v>
      </c>
      <c r="R121" s="76" t="s">
        <v>147</v>
      </c>
      <c r="S121" s="76" t="s">
        <v>148</v>
      </c>
      <c r="T121" s="77" t="s">
        <v>149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" customHeight="1">
      <c r="A122" s="34"/>
      <c r="B122" s="35"/>
      <c r="C122" s="82" t="s">
        <v>150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P123+P201</f>
        <v>0</v>
      </c>
      <c r="Q122" s="79"/>
      <c r="R122" s="168">
        <f>R123+R201</f>
        <v>0.66265799999999997</v>
      </c>
      <c r="S122" s="79"/>
      <c r="T122" s="169">
        <f>T123+T201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78</v>
      </c>
      <c r="AU122" s="17" t="s">
        <v>112</v>
      </c>
      <c r="BK122" s="170">
        <f>BK123+BK201</f>
        <v>0</v>
      </c>
    </row>
    <row r="123" spans="1:65" s="12" customFormat="1" ht="25.95" customHeight="1">
      <c r="B123" s="171"/>
      <c r="C123" s="172"/>
      <c r="D123" s="173" t="s">
        <v>78</v>
      </c>
      <c r="E123" s="174" t="s">
        <v>392</v>
      </c>
      <c r="F123" s="174" t="s">
        <v>393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P124+P133+P162+P179</f>
        <v>0</v>
      </c>
      <c r="Q123" s="179"/>
      <c r="R123" s="180">
        <f>R124+R133+R162+R179</f>
        <v>0.66265799999999997</v>
      </c>
      <c r="S123" s="179"/>
      <c r="T123" s="181">
        <f>T124+T133+T162+T179</f>
        <v>0</v>
      </c>
      <c r="AR123" s="182" t="s">
        <v>162</v>
      </c>
      <c r="AT123" s="183" t="s">
        <v>78</v>
      </c>
      <c r="AU123" s="183" t="s">
        <v>79</v>
      </c>
      <c r="AY123" s="182" t="s">
        <v>153</v>
      </c>
      <c r="BK123" s="184">
        <f>BK124+BK133+BK162+BK179</f>
        <v>0</v>
      </c>
    </row>
    <row r="124" spans="1:65" s="12" customFormat="1" ht="22.8" customHeight="1">
      <c r="B124" s="171"/>
      <c r="C124" s="172"/>
      <c r="D124" s="173" t="s">
        <v>78</v>
      </c>
      <c r="E124" s="185" t="s">
        <v>1398</v>
      </c>
      <c r="F124" s="185" t="s">
        <v>1399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SUM(P125:P132)</f>
        <v>0</v>
      </c>
      <c r="Q124" s="179"/>
      <c r="R124" s="180">
        <f>SUM(R125:R132)</f>
        <v>0.20696000000000001</v>
      </c>
      <c r="S124" s="179"/>
      <c r="T124" s="181">
        <f>SUM(T125:T132)</f>
        <v>0</v>
      </c>
      <c r="AR124" s="182" t="s">
        <v>162</v>
      </c>
      <c r="AT124" s="183" t="s">
        <v>78</v>
      </c>
      <c r="AU124" s="183" t="s">
        <v>87</v>
      </c>
      <c r="AY124" s="182" t="s">
        <v>153</v>
      </c>
      <c r="BK124" s="184">
        <f>SUM(BK125:BK132)</f>
        <v>0</v>
      </c>
    </row>
    <row r="125" spans="1:65" s="2" customFormat="1" ht="21.75" customHeight="1">
      <c r="A125" s="34"/>
      <c r="B125" s="35"/>
      <c r="C125" s="187" t="s">
        <v>87</v>
      </c>
      <c r="D125" s="187" t="s">
        <v>157</v>
      </c>
      <c r="E125" s="188" t="s">
        <v>1400</v>
      </c>
      <c r="F125" s="189" t="s">
        <v>1401</v>
      </c>
      <c r="G125" s="190" t="s">
        <v>1284</v>
      </c>
      <c r="H125" s="191">
        <v>4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45</v>
      </c>
      <c r="O125" s="71"/>
      <c r="P125" s="197">
        <f>O125*H125</f>
        <v>0</v>
      </c>
      <c r="Q125" s="197">
        <v>2.6099999999999999E-3</v>
      </c>
      <c r="R125" s="197">
        <f>Q125*H125</f>
        <v>1.044E-2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254</v>
      </c>
      <c r="AT125" s="199" t="s">
        <v>157</v>
      </c>
      <c r="AU125" s="199" t="s">
        <v>162</v>
      </c>
      <c r="AY125" s="17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162</v>
      </c>
      <c r="BK125" s="200">
        <f>ROUND(I125*H125,2)</f>
        <v>0</v>
      </c>
      <c r="BL125" s="17" t="s">
        <v>254</v>
      </c>
      <c r="BM125" s="199" t="s">
        <v>1402</v>
      </c>
    </row>
    <row r="126" spans="1:65" s="2" customFormat="1" ht="21.75" customHeight="1">
      <c r="A126" s="34"/>
      <c r="B126" s="35"/>
      <c r="C126" s="234" t="s">
        <v>162</v>
      </c>
      <c r="D126" s="234" t="s">
        <v>180</v>
      </c>
      <c r="E126" s="235" t="s">
        <v>1403</v>
      </c>
      <c r="F126" s="236" t="s">
        <v>1404</v>
      </c>
      <c r="G126" s="237" t="s">
        <v>249</v>
      </c>
      <c r="H126" s="238">
        <v>4</v>
      </c>
      <c r="I126" s="239"/>
      <c r="J126" s="240">
        <f>ROUND(I126*H126,2)</f>
        <v>0</v>
      </c>
      <c r="K126" s="241"/>
      <c r="L126" s="242"/>
      <c r="M126" s="243" t="s">
        <v>1</v>
      </c>
      <c r="N126" s="244" t="s">
        <v>45</v>
      </c>
      <c r="O126" s="71"/>
      <c r="P126" s="197">
        <f>O126*H126</f>
        <v>0</v>
      </c>
      <c r="Q126" s="197">
        <v>4.4999999999999998E-2</v>
      </c>
      <c r="R126" s="197">
        <f>Q126*H126</f>
        <v>0.18</v>
      </c>
      <c r="S126" s="197">
        <v>0</v>
      </c>
      <c r="T126" s="198">
        <f>S126*H126</f>
        <v>0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R126" s="199" t="s">
        <v>344</v>
      </c>
      <c r="AT126" s="199" t="s">
        <v>180</v>
      </c>
      <c r="AU126" s="199" t="s">
        <v>162</v>
      </c>
      <c r="AY126" s="17" t="s">
        <v>153</v>
      </c>
      <c r="BE126" s="200">
        <f>IF(N126="základní",J126,0)</f>
        <v>0</v>
      </c>
      <c r="BF126" s="200">
        <f>IF(N126="snížená",J126,0)</f>
        <v>0</v>
      </c>
      <c r="BG126" s="200">
        <f>IF(N126="zákl. přenesená",J126,0)</f>
        <v>0</v>
      </c>
      <c r="BH126" s="200">
        <f>IF(N126="sníž. přenesená",J126,0)</f>
        <v>0</v>
      </c>
      <c r="BI126" s="200">
        <f>IF(N126="nulová",J126,0)</f>
        <v>0</v>
      </c>
      <c r="BJ126" s="17" t="s">
        <v>162</v>
      </c>
      <c r="BK126" s="200">
        <f>ROUND(I126*H126,2)</f>
        <v>0</v>
      </c>
      <c r="BL126" s="17" t="s">
        <v>254</v>
      </c>
      <c r="BM126" s="199" t="s">
        <v>1405</v>
      </c>
    </row>
    <row r="127" spans="1:65" s="2" customFormat="1" ht="16.5" customHeight="1">
      <c r="A127" s="34"/>
      <c r="B127" s="35"/>
      <c r="C127" s="187" t="s">
        <v>155</v>
      </c>
      <c r="D127" s="187" t="s">
        <v>157</v>
      </c>
      <c r="E127" s="188" t="s">
        <v>1406</v>
      </c>
      <c r="F127" s="189" t="s">
        <v>1407</v>
      </c>
      <c r="G127" s="190" t="s">
        <v>237</v>
      </c>
      <c r="H127" s="191">
        <v>4</v>
      </c>
      <c r="I127" s="192"/>
      <c r="J127" s="193">
        <f>ROUND(I127*H127,2)</f>
        <v>0</v>
      </c>
      <c r="K127" s="194"/>
      <c r="L127" s="39"/>
      <c r="M127" s="195" t="s">
        <v>1</v>
      </c>
      <c r="N127" s="196" t="s">
        <v>45</v>
      </c>
      <c r="O127" s="71"/>
      <c r="P127" s="197">
        <f>O127*H127</f>
        <v>0</v>
      </c>
      <c r="Q127" s="197">
        <v>3.8999999999999999E-4</v>
      </c>
      <c r="R127" s="197">
        <f>Q127*H127</f>
        <v>1.56E-3</v>
      </c>
      <c r="S127" s="197">
        <v>0</v>
      </c>
      <c r="T127" s="19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254</v>
      </c>
      <c r="AT127" s="199" t="s">
        <v>157</v>
      </c>
      <c r="AU127" s="199" t="s">
        <v>162</v>
      </c>
      <c r="AY127" s="17" t="s">
        <v>153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7" t="s">
        <v>162</v>
      </c>
      <c r="BK127" s="200">
        <f>ROUND(I127*H127,2)</f>
        <v>0</v>
      </c>
      <c r="BL127" s="17" t="s">
        <v>254</v>
      </c>
      <c r="BM127" s="199" t="s">
        <v>1408</v>
      </c>
    </row>
    <row r="128" spans="1:65" s="2" customFormat="1" ht="33" customHeight="1">
      <c r="A128" s="34"/>
      <c r="B128" s="35"/>
      <c r="C128" s="187" t="s">
        <v>161</v>
      </c>
      <c r="D128" s="187" t="s">
        <v>157</v>
      </c>
      <c r="E128" s="188" t="s">
        <v>1409</v>
      </c>
      <c r="F128" s="189" t="s">
        <v>1410</v>
      </c>
      <c r="G128" s="190" t="s">
        <v>1284</v>
      </c>
      <c r="H128" s="191">
        <v>4</v>
      </c>
      <c r="I128" s="192"/>
      <c r="J128" s="193">
        <f>ROUND(I128*H128,2)</f>
        <v>0</v>
      </c>
      <c r="K128" s="194"/>
      <c r="L128" s="39"/>
      <c r="M128" s="195" t="s">
        <v>1</v>
      </c>
      <c r="N128" s="196" t="s">
        <v>45</v>
      </c>
      <c r="O128" s="71"/>
      <c r="P128" s="197">
        <f>O128*H128</f>
        <v>0</v>
      </c>
      <c r="Q128" s="197">
        <v>1.49E-3</v>
      </c>
      <c r="R128" s="197">
        <f>Q128*H128</f>
        <v>5.96E-3</v>
      </c>
      <c r="S128" s="197">
        <v>0</v>
      </c>
      <c r="T128" s="198">
        <f>S128*H128</f>
        <v>0</v>
      </c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R128" s="199" t="s">
        <v>254</v>
      </c>
      <c r="AT128" s="199" t="s">
        <v>157</v>
      </c>
      <c r="AU128" s="199" t="s">
        <v>162</v>
      </c>
      <c r="AY128" s="17" t="s">
        <v>153</v>
      </c>
      <c r="BE128" s="200">
        <f>IF(N128="základní",J128,0)</f>
        <v>0</v>
      </c>
      <c r="BF128" s="200">
        <f>IF(N128="snížená",J128,0)</f>
        <v>0</v>
      </c>
      <c r="BG128" s="200">
        <f>IF(N128="zákl. přenesená",J128,0)</f>
        <v>0</v>
      </c>
      <c r="BH128" s="200">
        <f>IF(N128="sníž. přenesená",J128,0)</f>
        <v>0</v>
      </c>
      <c r="BI128" s="200">
        <f>IF(N128="nulová",J128,0)</f>
        <v>0</v>
      </c>
      <c r="BJ128" s="17" t="s">
        <v>162</v>
      </c>
      <c r="BK128" s="200">
        <f>ROUND(I128*H128,2)</f>
        <v>0</v>
      </c>
      <c r="BL128" s="17" t="s">
        <v>254</v>
      </c>
      <c r="BM128" s="199" t="s">
        <v>1411</v>
      </c>
    </row>
    <row r="129" spans="1:65" s="2" customFormat="1" ht="21.75" customHeight="1">
      <c r="A129" s="34"/>
      <c r="B129" s="35"/>
      <c r="C129" s="187" t="s">
        <v>186</v>
      </c>
      <c r="D129" s="187" t="s">
        <v>157</v>
      </c>
      <c r="E129" s="188" t="s">
        <v>1412</v>
      </c>
      <c r="F129" s="189" t="s">
        <v>1413</v>
      </c>
      <c r="G129" s="190" t="s">
        <v>237</v>
      </c>
      <c r="H129" s="191">
        <v>20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45</v>
      </c>
      <c r="O129" s="71"/>
      <c r="P129" s="197">
        <f>O129*H129</f>
        <v>0</v>
      </c>
      <c r="Q129" s="197">
        <v>4.4999999999999999E-4</v>
      </c>
      <c r="R129" s="197">
        <f>Q129*H129</f>
        <v>8.9999999999999993E-3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254</v>
      </c>
      <c r="AT129" s="199" t="s">
        <v>157</v>
      </c>
      <c r="AU129" s="199" t="s">
        <v>162</v>
      </c>
      <c r="AY129" s="17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162</v>
      </c>
      <c r="BK129" s="200">
        <f>ROUND(I129*H129,2)</f>
        <v>0</v>
      </c>
      <c r="BL129" s="17" t="s">
        <v>254</v>
      </c>
      <c r="BM129" s="199" t="s">
        <v>1414</v>
      </c>
    </row>
    <row r="130" spans="1:65" s="14" customFormat="1">
      <c r="B130" s="212"/>
      <c r="C130" s="213"/>
      <c r="D130" s="203" t="s">
        <v>164</v>
      </c>
      <c r="E130" s="214" t="s">
        <v>1</v>
      </c>
      <c r="F130" s="215" t="s">
        <v>1415</v>
      </c>
      <c r="G130" s="213"/>
      <c r="H130" s="216">
        <v>20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164</v>
      </c>
      <c r="AU130" s="222" t="s">
        <v>162</v>
      </c>
      <c r="AV130" s="14" t="s">
        <v>162</v>
      </c>
      <c r="AW130" s="14" t="s">
        <v>34</v>
      </c>
      <c r="AX130" s="14" t="s">
        <v>79</v>
      </c>
      <c r="AY130" s="222" t="s">
        <v>153</v>
      </c>
    </row>
    <row r="131" spans="1:65" s="15" customFormat="1">
      <c r="B131" s="223"/>
      <c r="C131" s="224"/>
      <c r="D131" s="203" t="s">
        <v>164</v>
      </c>
      <c r="E131" s="225" t="s">
        <v>1</v>
      </c>
      <c r="F131" s="226" t="s">
        <v>167</v>
      </c>
      <c r="G131" s="224"/>
      <c r="H131" s="227">
        <v>20</v>
      </c>
      <c r="I131" s="228"/>
      <c r="J131" s="224"/>
      <c r="K131" s="224"/>
      <c r="L131" s="229"/>
      <c r="M131" s="230"/>
      <c r="N131" s="231"/>
      <c r="O131" s="231"/>
      <c r="P131" s="231"/>
      <c r="Q131" s="231"/>
      <c r="R131" s="231"/>
      <c r="S131" s="231"/>
      <c r="T131" s="232"/>
      <c r="AT131" s="233" t="s">
        <v>164</v>
      </c>
      <c r="AU131" s="233" t="s">
        <v>162</v>
      </c>
      <c r="AV131" s="15" t="s">
        <v>161</v>
      </c>
      <c r="AW131" s="15" t="s">
        <v>34</v>
      </c>
      <c r="AX131" s="15" t="s">
        <v>87</v>
      </c>
      <c r="AY131" s="233" t="s">
        <v>153</v>
      </c>
    </row>
    <row r="132" spans="1:65" s="2" customFormat="1" ht="21.75" customHeight="1">
      <c r="A132" s="34"/>
      <c r="B132" s="35"/>
      <c r="C132" s="187" t="s">
        <v>200</v>
      </c>
      <c r="D132" s="187" t="s">
        <v>157</v>
      </c>
      <c r="E132" s="188" t="s">
        <v>1416</v>
      </c>
      <c r="F132" s="189" t="s">
        <v>1417</v>
      </c>
      <c r="G132" s="190" t="s">
        <v>176</v>
      </c>
      <c r="H132" s="191">
        <v>0.20699999999999999</v>
      </c>
      <c r="I132" s="192"/>
      <c r="J132" s="193">
        <f>ROUND(I132*H132,2)</f>
        <v>0</v>
      </c>
      <c r="K132" s="194"/>
      <c r="L132" s="39"/>
      <c r="M132" s="195" t="s">
        <v>1</v>
      </c>
      <c r="N132" s="196" t="s">
        <v>45</v>
      </c>
      <c r="O132" s="71"/>
      <c r="P132" s="197">
        <f>O132*H132</f>
        <v>0</v>
      </c>
      <c r="Q132" s="197">
        <v>0</v>
      </c>
      <c r="R132" s="197">
        <f>Q132*H132</f>
        <v>0</v>
      </c>
      <c r="S132" s="197">
        <v>0</v>
      </c>
      <c r="T132" s="198">
        <f>S132*H132</f>
        <v>0</v>
      </c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R132" s="199" t="s">
        <v>254</v>
      </c>
      <c r="AT132" s="199" t="s">
        <v>157</v>
      </c>
      <c r="AU132" s="199" t="s">
        <v>162</v>
      </c>
      <c r="AY132" s="17" t="s">
        <v>153</v>
      </c>
      <c r="BE132" s="200">
        <f>IF(N132="základní",J132,0)</f>
        <v>0</v>
      </c>
      <c r="BF132" s="200">
        <f>IF(N132="snížená",J132,0)</f>
        <v>0</v>
      </c>
      <c r="BG132" s="200">
        <f>IF(N132="zákl. přenesená",J132,0)</f>
        <v>0</v>
      </c>
      <c r="BH132" s="200">
        <f>IF(N132="sníž. přenesená",J132,0)</f>
        <v>0</v>
      </c>
      <c r="BI132" s="200">
        <f>IF(N132="nulová",J132,0)</f>
        <v>0</v>
      </c>
      <c r="BJ132" s="17" t="s">
        <v>162</v>
      </c>
      <c r="BK132" s="200">
        <f>ROUND(I132*H132,2)</f>
        <v>0</v>
      </c>
      <c r="BL132" s="17" t="s">
        <v>254</v>
      </c>
      <c r="BM132" s="199" t="s">
        <v>1418</v>
      </c>
    </row>
    <row r="133" spans="1:65" s="12" customFormat="1" ht="22.8" customHeight="1">
      <c r="B133" s="171"/>
      <c r="C133" s="172"/>
      <c r="D133" s="173" t="s">
        <v>78</v>
      </c>
      <c r="E133" s="185" t="s">
        <v>1419</v>
      </c>
      <c r="F133" s="185" t="s">
        <v>1420</v>
      </c>
      <c r="G133" s="172"/>
      <c r="H133" s="172"/>
      <c r="I133" s="175"/>
      <c r="J133" s="186">
        <f>BK133</f>
        <v>0</v>
      </c>
      <c r="K133" s="172"/>
      <c r="L133" s="177"/>
      <c r="M133" s="178"/>
      <c r="N133" s="179"/>
      <c r="O133" s="179"/>
      <c r="P133" s="180">
        <f>SUM(P134:P161)</f>
        <v>0</v>
      </c>
      <c r="Q133" s="179"/>
      <c r="R133" s="180">
        <f>SUM(R134:R161)</f>
        <v>6.7258000000000012E-2</v>
      </c>
      <c r="S133" s="179"/>
      <c r="T133" s="181">
        <f>SUM(T134:T161)</f>
        <v>0</v>
      </c>
      <c r="AR133" s="182" t="s">
        <v>162</v>
      </c>
      <c r="AT133" s="183" t="s">
        <v>78</v>
      </c>
      <c r="AU133" s="183" t="s">
        <v>87</v>
      </c>
      <c r="AY133" s="182" t="s">
        <v>153</v>
      </c>
      <c r="BK133" s="184">
        <f>SUM(BK134:BK161)</f>
        <v>0</v>
      </c>
    </row>
    <row r="134" spans="1:65" s="2" customFormat="1" ht="21.75" customHeight="1">
      <c r="A134" s="34"/>
      <c r="B134" s="35"/>
      <c r="C134" s="187" t="s">
        <v>206</v>
      </c>
      <c r="D134" s="187" t="s">
        <v>157</v>
      </c>
      <c r="E134" s="188" t="s">
        <v>1421</v>
      </c>
      <c r="F134" s="189" t="s">
        <v>1422</v>
      </c>
      <c r="G134" s="190" t="s">
        <v>237</v>
      </c>
      <c r="H134" s="191">
        <v>107.9</v>
      </c>
      <c r="I134" s="192"/>
      <c r="J134" s="193">
        <f>ROUND(I134*H134,2)</f>
        <v>0</v>
      </c>
      <c r="K134" s="194"/>
      <c r="L134" s="39"/>
      <c r="M134" s="195" t="s">
        <v>1</v>
      </c>
      <c r="N134" s="196" t="s">
        <v>45</v>
      </c>
      <c r="O134" s="71"/>
      <c r="P134" s="197">
        <f>O134*H134</f>
        <v>0</v>
      </c>
      <c r="Q134" s="197">
        <v>5.5000000000000003E-4</v>
      </c>
      <c r="R134" s="197">
        <f>Q134*H134</f>
        <v>5.9345000000000009E-2</v>
      </c>
      <c r="S134" s="197">
        <v>0</v>
      </c>
      <c r="T134" s="198">
        <f>S134*H134</f>
        <v>0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254</v>
      </c>
      <c r="AT134" s="199" t="s">
        <v>157</v>
      </c>
      <c r="AU134" s="199" t="s">
        <v>162</v>
      </c>
      <c r="AY134" s="17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7" t="s">
        <v>162</v>
      </c>
      <c r="BK134" s="200">
        <f>ROUND(I134*H134,2)</f>
        <v>0</v>
      </c>
      <c r="BL134" s="17" t="s">
        <v>254</v>
      </c>
      <c r="BM134" s="199" t="s">
        <v>1423</v>
      </c>
    </row>
    <row r="135" spans="1:65" s="13" customFormat="1">
      <c r="B135" s="201"/>
      <c r="C135" s="202"/>
      <c r="D135" s="203" t="s">
        <v>164</v>
      </c>
      <c r="E135" s="204" t="s">
        <v>1</v>
      </c>
      <c r="F135" s="205" t="s">
        <v>1211</v>
      </c>
      <c r="G135" s="202"/>
      <c r="H135" s="204" t="s">
        <v>1</v>
      </c>
      <c r="I135" s="206"/>
      <c r="J135" s="202"/>
      <c r="K135" s="202"/>
      <c r="L135" s="207"/>
      <c r="M135" s="208"/>
      <c r="N135" s="209"/>
      <c r="O135" s="209"/>
      <c r="P135" s="209"/>
      <c r="Q135" s="209"/>
      <c r="R135" s="209"/>
      <c r="S135" s="209"/>
      <c r="T135" s="210"/>
      <c r="AT135" s="211" t="s">
        <v>164</v>
      </c>
      <c r="AU135" s="211" t="s">
        <v>162</v>
      </c>
      <c r="AV135" s="13" t="s">
        <v>87</v>
      </c>
      <c r="AW135" s="13" t="s">
        <v>34</v>
      </c>
      <c r="AX135" s="13" t="s">
        <v>79</v>
      </c>
      <c r="AY135" s="211" t="s">
        <v>153</v>
      </c>
    </row>
    <row r="136" spans="1:65" s="14" customFormat="1">
      <c r="B136" s="212"/>
      <c r="C136" s="213"/>
      <c r="D136" s="203" t="s">
        <v>164</v>
      </c>
      <c r="E136" s="214" t="s">
        <v>1</v>
      </c>
      <c r="F136" s="215" t="s">
        <v>1424</v>
      </c>
      <c r="G136" s="213"/>
      <c r="H136" s="216">
        <v>10</v>
      </c>
      <c r="I136" s="217"/>
      <c r="J136" s="213"/>
      <c r="K136" s="213"/>
      <c r="L136" s="218"/>
      <c r="M136" s="219"/>
      <c r="N136" s="220"/>
      <c r="O136" s="220"/>
      <c r="P136" s="220"/>
      <c r="Q136" s="220"/>
      <c r="R136" s="220"/>
      <c r="S136" s="220"/>
      <c r="T136" s="221"/>
      <c r="AT136" s="222" t="s">
        <v>164</v>
      </c>
      <c r="AU136" s="222" t="s">
        <v>162</v>
      </c>
      <c r="AV136" s="14" t="s">
        <v>162</v>
      </c>
      <c r="AW136" s="14" t="s">
        <v>34</v>
      </c>
      <c r="AX136" s="14" t="s">
        <v>79</v>
      </c>
      <c r="AY136" s="222" t="s">
        <v>153</v>
      </c>
    </row>
    <row r="137" spans="1:65" s="14" customFormat="1">
      <c r="B137" s="212"/>
      <c r="C137" s="213"/>
      <c r="D137" s="203" t="s">
        <v>164</v>
      </c>
      <c r="E137" s="214" t="s">
        <v>1</v>
      </c>
      <c r="F137" s="215" t="s">
        <v>1425</v>
      </c>
      <c r="G137" s="213"/>
      <c r="H137" s="216">
        <v>7</v>
      </c>
      <c r="I137" s="217"/>
      <c r="J137" s="213"/>
      <c r="K137" s="213"/>
      <c r="L137" s="218"/>
      <c r="M137" s="219"/>
      <c r="N137" s="220"/>
      <c r="O137" s="220"/>
      <c r="P137" s="220"/>
      <c r="Q137" s="220"/>
      <c r="R137" s="220"/>
      <c r="S137" s="220"/>
      <c r="T137" s="221"/>
      <c r="AT137" s="222" t="s">
        <v>164</v>
      </c>
      <c r="AU137" s="222" t="s">
        <v>162</v>
      </c>
      <c r="AV137" s="14" t="s">
        <v>162</v>
      </c>
      <c r="AW137" s="14" t="s">
        <v>34</v>
      </c>
      <c r="AX137" s="14" t="s">
        <v>79</v>
      </c>
      <c r="AY137" s="222" t="s">
        <v>153</v>
      </c>
    </row>
    <row r="138" spans="1:65" s="14" customFormat="1">
      <c r="B138" s="212"/>
      <c r="C138" s="213"/>
      <c r="D138" s="203" t="s">
        <v>164</v>
      </c>
      <c r="E138" s="214" t="s">
        <v>1</v>
      </c>
      <c r="F138" s="215" t="s">
        <v>1426</v>
      </c>
      <c r="G138" s="213"/>
      <c r="H138" s="216">
        <v>1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164</v>
      </c>
      <c r="AU138" s="222" t="s">
        <v>162</v>
      </c>
      <c r="AV138" s="14" t="s">
        <v>162</v>
      </c>
      <c r="AW138" s="14" t="s">
        <v>34</v>
      </c>
      <c r="AX138" s="14" t="s">
        <v>79</v>
      </c>
      <c r="AY138" s="222" t="s">
        <v>153</v>
      </c>
    </row>
    <row r="139" spans="1:65" s="14" customFormat="1">
      <c r="B139" s="212"/>
      <c r="C139" s="213"/>
      <c r="D139" s="203" t="s">
        <v>164</v>
      </c>
      <c r="E139" s="214" t="s">
        <v>1</v>
      </c>
      <c r="F139" s="215" t="s">
        <v>1427</v>
      </c>
      <c r="G139" s="213"/>
      <c r="H139" s="216">
        <v>2.5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164</v>
      </c>
      <c r="AU139" s="222" t="s">
        <v>162</v>
      </c>
      <c r="AV139" s="14" t="s">
        <v>162</v>
      </c>
      <c r="AW139" s="14" t="s">
        <v>34</v>
      </c>
      <c r="AX139" s="14" t="s">
        <v>79</v>
      </c>
      <c r="AY139" s="222" t="s">
        <v>153</v>
      </c>
    </row>
    <row r="140" spans="1:65" s="14" customFormat="1">
      <c r="B140" s="212"/>
      <c r="C140" s="213"/>
      <c r="D140" s="203" t="s">
        <v>164</v>
      </c>
      <c r="E140" s="214" t="s">
        <v>1</v>
      </c>
      <c r="F140" s="215" t="s">
        <v>1428</v>
      </c>
      <c r="G140" s="213"/>
      <c r="H140" s="216">
        <v>2.4</v>
      </c>
      <c r="I140" s="217"/>
      <c r="J140" s="213"/>
      <c r="K140" s="213"/>
      <c r="L140" s="218"/>
      <c r="M140" s="219"/>
      <c r="N140" s="220"/>
      <c r="O140" s="220"/>
      <c r="P140" s="220"/>
      <c r="Q140" s="220"/>
      <c r="R140" s="220"/>
      <c r="S140" s="220"/>
      <c r="T140" s="221"/>
      <c r="AT140" s="222" t="s">
        <v>164</v>
      </c>
      <c r="AU140" s="222" t="s">
        <v>162</v>
      </c>
      <c r="AV140" s="14" t="s">
        <v>162</v>
      </c>
      <c r="AW140" s="14" t="s">
        <v>34</v>
      </c>
      <c r="AX140" s="14" t="s">
        <v>79</v>
      </c>
      <c r="AY140" s="222" t="s">
        <v>153</v>
      </c>
    </row>
    <row r="141" spans="1:65" s="14" customFormat="1">
      <c r="B141" s="212"/>
      <c r="C141" s="213"/>
      <c r="D141" s="203" t="s">
        <v>164</v>
      </c>
      <c r="E141" s="214" t="s">
        <v>1</v>
      </c>
      <c r="F141" s="215" t="s">
        <v>716</v>
      </c>
      <c r="G141" s="213"/>
      <c r="H141" s="216">
        <v>4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164</v>
      </c>
      <c r="AU141" s="222" t="s">
        <v>162</v>
      </c>
      <c r="AV141" s="14" t="s">
        <v>162</v>
      </c>
      <c r="AW141" s="14" t="s">
        <v>34</v>
      </c>
      <c r="AX141" s="14" t="s">
        <v>79</v>
      </c>
      <c r="AY141" s="222" t="s">
        <v>153</v>
      </c>
    </row>
    <row r="142" spans="1:65" s="13" customFormat="1">
      <c r="B142" s="201"/>
      <c r="C142" s="202"/>
      <c r="D142" s="203" t="s">
        <v>164</v>
      </c>
      <c r="E142" s="204" t="s">
        <v>1</v>
      </c>
      <c r="F142" s="205" t="s">
        <v>1212</v>
      </c>
      <c r="G142" s="202"/>
      <c r="H142" s="204" t="s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164</v>
      </c>
      <c r="AU142" s="211" t="s">
        <v>162</v>
      </c>
      <c r="AV142" s="13" t="s">
        <v>87</v>
      </c>
      <c r="AW142" s="13" t="s">
        <v>34</v>
      </c>
      <c r="AX142" s="13" t="s">
        <v>79</v>
      </c>
      <c r="AY142" s="211" t="s">
        <v>153</v>
      </c>
    </row>
    <row r="143" spans="1:65" s="14" customFormat="1">
      <c r="B143" s="212"/>
      <c r="C143" s="213"/>
      <c r="D143" s="203" t="s">
        <v>164</v>
      </c>
      <c r="E143" s="214" t="s">
        <v>1</v>
      </c>
      <c r="F143" s="215" t="s">
        <v>1428</v>
      </c>
      <c r="G143" s="213"/>
      <c r="H143" s="216">
        <v>2.4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164</v>
      </c>
      <c r="AU143" s="222" t="s">
        <v>162</v>
      </c>
      <c r="AV143" s="14" t="s">
        <v>162</v>
      </c>
      <c r="AW143" s="14" t="s">
        <v>34</v>
      </c>
      <c r="AX143" s="14" t="s">
        <v>79</v>
      </c>
      <c r="AY143" s="222" t="s">
        <v>153</v>
      </c>
    </row>
    <row r="144" spans="1:65" s="14" customFormat="1">
      <c r="B144" s="212"/>
      <c r="C144" s="213"/>
      <c r="D144" s="203" t="s">
        <v>164</v>
      </c>
      <c r="E144" s="214" t="s">
        <v>1</v>
      </c>
      <c r="F144" s="215" t="s">
        <v>1429</v>
      </c>
      <c r="G144" s="213"/>
      <c r="H144" s="216">
        <v>1.2</v>
      </c>
      <c r="I144" s="217"/>
      <c r="J144" s="213"/>
      <c r="K144" s="213"/>
      <c r="L144" s="218"/>
      <c r="M144" s="219"/>
      <c r="N144" s="220"/>
      <c r="O144" s="220"/>
      <c r="P144" s="220"/>
      <c r="Q144" s="220"/>
      <c r="R144" s="220"/>
      <c r="S144" s="220"/>
      <c r="T144" s="221"/>
      <c r="AT144" s="222" t="s">
        <v>164</v>
      </c>
      <c r="AU144" s="222" t="s">
        <v>162</v>
      </c>
      <c r="AV144" s="14" t="s">
        <v>162</v>
      </c>
      <c r="AW144" s="14" t="s">
        <v>34</v>
      </c>
      <c r="AX144" s="14" t="s">
        <v>79</v>
      </c>
      <c r="AY144" s="222" t="s">
        <v>153</v>
      </c>
    </row>
    <row r="145" spans="1:65" s="14" customFormat="1">
      <c r="B145" s="212"/>
      <c r="C145" s="213"/>
      <c r="D145" s="203" t="s">
        <v>164</v>
      </c>
      <c r="E145" s="214" t="s">
        <v>1</v>
      </c>
      <c r="F145" s="215" t="s">
        <v>281</v>
      </c>
      <c r="G145" s="213"/>
      <c r="H145" s="216">
        <v>3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164</v>
      </c>
      <c r="AU145" s="222" t="s">
        <v>162</v>
      </c>
      <c r="AV145" s="14" t="s">
        <v>162</v>
      </c>
      <c r="AW145" s="14" t="s">
        <v>34</v>
      </c>
      <c r="AX145" s="14" t="s">
        <v>79</v>
      </c>
      <c r="AY145" s="222" t="s">
        <v>153</v>
      </c>
    </row>
    <row r="146" spans="1:65" s="14" customFormat="1">
      <c r="B146" s="212"/>
      <c r="C146" s="213"/>
      <c r="D146" s="203" t="s">
        <v>164</v>
      </c>
      <c r="E146" s="214" t="s">
        <v>1</v>
      </c>
      <c r="F146" s="215" t="s">
        <v>1430</v>
      </c>
      <c r="G146" s="213"/>
      <c r="H146" s="216">
        <v>5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164</v>
      </c>
      <c r="AU146" s="222" t="s">
        <v>162</v>
      </c>
      <c r="AV146" s="14" t="s">
        <v>162</v>
      </c>
      <c r="AW146" s="14" t="s">
        <v>34</v>
      </c>
      <c r="AX146" s="14" t="s">
        <v>79</v>
      </c>
      <c r="AY146" s="222" t="s">
        <v>153</v>
      </c>
    </row>
    <row r="147" spans="1:65" s="14" customFormat="1">
      <c r="B147" s="212"/>
      <c r="C147" s="213"/>
      <c r="D147" s="203" t="s">
        <v>164</v>
      </c>
      <c r="E147" s="214" t="s">
        <v>1</v>
      </c>
      <c r="F147" s="215" t="s">
        <v>716</v>
      </c>
      <c r="G147" s="213"/>
      <c r="H147" s="216">
        <v>4</v>
      </c>
      <c r="I147" s="217"/>
      <c r="J147" s="213"/>
      <c r="K147" s="213"/>
      <c r="L147" s="218"/>
      <c r="M147" s="219"/>
      <c r="N147" s="220"/>
      <c r="O147" s="220"/>
      <c r="P147" s="220"/>
      <c r="Q147" s="220"/>
      <c r="R147" s="220"/>
      <c r="S147" s="220"/>
      <c r="T147" s="221"/>
      <c r="AT147" s="222" t="s">
        <v>164</v>
      </c>
      <c r="AU147" s="222" t="s">
        <v>162</v>
      </c>
      <c r="AV147" s="14" t="s">
        <v>162</v>
      </c>
      <c r="AW147" s="14" t="s">
        <v>34</v>
      </c>
      <c r="AX147" s="14" t="s">
        <v>79</v>
      </c>
      <c r="AY147" s="222" t="s">
        <v>153</v>
      </c>
    </row>
    <row r="148" spans="1:65" s="14" customFormat="1">
      <c r="B148" s="212"/>
      <c r="C148" s="213"/>
      <c r="D148" s="203" t="s">
        <v>164</v>
      </c>
      <c r="E148" s="214" t="s">
        <v>1</v>
      </c>
      <c r="F148" s="215" t="s">
        <v>1431</v>
      </c>
      <c r="G148" s="213"/>
      <c r="H148" s="216">
        <v>19</v>
      </c>
      <c r="I148" s="217"/>
      <c r="J148" s="213"/>
      <c r="K148" s="213"/>
      <c r="L148" s="218"/>
      <c r="M148" s="219"/>
      <c r="N148" s="220"/>
      <c r="O148" s="220"/>
      <c r="P148" s="220"/>
      <c r="Q148" s="220"/>
      <c r="R148" s="220"/>
      <c r="S148" s="220"/>
      <c r="T148" s="221"/>
      <c r="AT148" s="222" t="s">
        <v>164</v>
      </c>
      <c r="AU148" s="222" t="s">
        <v>162</v>
      </c>
      <c r="AV148" s="14" t="s">
        <v>162</v>
      </c>
      <c r="AW148" s="14" t="s">
        <v>34</v>
      </c>
      <c r="AX148" s="14" t="s">
        <v>79</v>
      </c>
      <c r="AY148" s="222" t="s">
        <v>153</v>
      </c>
    </row>
    <row r="149" spans="1:65" s="13" customFormat="1">
      <c r="B149" s="201"/>
      <c r="C149" s="202"/>
      <c r="D149" s="203" t="s">
        <v>164</v>
      </c>
      <c r="E149" s="204" t="s">
        <v>1</v>
      </c>
      <c r="F149" s="205" t="s">
        <v>1222</v>
      </c>
      <c r="G149" s="202"/>
      <c r="H149" s="204" t="s">
        <v>1</v>
      </c>
      <c r="I149" s="206"/>
      <c r="J149" s="202"/>
      <c r="K149" s="202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164</v>
      </c>
      <c r="AU149" s="211" t="s">
        <v>162</v>
      </c>
      <c r="AV149" s="13" t="s">
        <v>87</v>
      </c>
      <c r="AW149" s="13" t="s">
        <v>34</v>
      </c>
      <c r="AX149" s="13" t="s">
        <v>79</v>
      </c>
      <c r="AY149" s="211" t="s">
        <v>153</v>
      </c>
    </row>
    <row r="150" spans="1:65" s="14" customFormat="1">
      <c r="B150" s="212"/>
      <c r="C150" s="213"/>
      <c r="D150" s="203" t="s">
        <v>164</v>
      </c>
      <c r="E150" s="214" t="s">
        <v>1</v>
      </c>
      <c r="F150" s="215" t="s">
        <v>1432</v>
      </c>
      <c r="G150" s="213"/>
      <c r="H150" s="216">
        <v>2</v>
      </c>
      <c r="I150" s="217"/>
      <c r="J150" s="213"/>
      <c r="K150" s="213"/>
      <c r="L150" s="218"/>
      <c r="M150" s="219"/>
      <c r="N150" s="220"/>
      <c r="O150" s="220"/>
      <c r="P150" s="220"/>
      <c r="Q150" s="220"/>
      <c r="R150" s="220"/>
      <c r="S150" s="220"/>
      <c r="T150" s="221"/>
      <c r="AT150" s="222" t="s">
        <v>164</v>
      </c>
      <c r="AU150" s="222" t="s">
        <v>162</v>
      </c>
      <c r="AV150" s="14" t="s">
        <v>162</v>
      </c>
      <c r="AW150" s="14" t="s">
        <v>34</v>
      </c>
      <c r="AX150" s="14" t="s">
        <v>79</v>
      </c>
      <c r="AY150" s="222" t="s">
        <v>153</v>
      </c>
    </row>
    <row r="151" spans="1:65" s="14" customFormat="1">
      <c r="B151" s="212"/>
      <c r="C151" s="213"/>
      <c r="D151" s="203" t="s">
        <v>164</v>
      </c>
      <c r="E151" s="214" t="s">
        <v>1</v>
      </c>
      <c r="F151" s="215" t="s">
        <v>716</v>
      </c>
      <c r="G151" s="213"/>
      <c r="H151" s="216">
        <v>4</v>
      </c>
      <c r="I151" s="217"/>
      <c r="J151" s="213"/>
      <c r="K151" s="213"/>
      <c r="L151" s="218"/>
      <c r="M151" s="219"/>
      <c r="N151" s="220"/>
      <c r="O151" s="220"/>
      <c r="P151" s="220"/>
      <c r="Q151" s="220"/>
      <c r="R151" s="220"/>
      <c r="S151" s="220"/>
      <c r="T151" s="221"/>
      <c r="AT151" s="222" t="s">
        <v>164</v>
      </c>
      <c r="AU151" s="222" t="s">
        <v>162</v>
      </c>
      <c r="AV151" s="14" t="s">
        <v>162</v>
      </c>
      <c r="AW151" s="14" t="s">
        <v>34</v>
      </c>
      <c r="AX151" s="14" t="s">
        <v>79</v>
      </c>
      <c r="AY151" s="222" t="s">
        <v>153</v>
      </c>
    </row>
    <row r="152" spans="1:65" s="14" customFormat="1">
      <c r="B152" s="212"/>
      <c r="C152" s="213"/>
      <c r="D152" s="203" t="s">
        <v>164</v>
      </c>
      <c r="E152" s="214" t="s">
        <v>1</v>
      </c>
      <c r="F152" s="215" t="s">
        <v>1433</v>
      </c>
      <c r="G152" s="213"/>
      <c r="H152" s="216">
        <v>19.600000000000001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164</v>
      </c>
      <c r="AU152" s="222" t="s">
        <v>162</v>
      </c>
      <c r="AV152" s="14" t="s">
        <v>162</v>
      </c>
      <c r="AW152" s="14" t="s">
        <v>34</v>
      </c>
      <c r="AX152" s="14" t="s">
        <v>79</v>
      </c>
      <c r="AY152" s="222" t="s">
        <v>153</v>
      </c>
    </row>
    <row r="153" spans="1:65" s="13" customFormat="1">
      <c r="B153" s="201"/>
      <c r="C153" s="202"/>
      <c r="D153" s="203" t="s">
        <v>164</v>
      </c>
      <c r="E153" s="204" t="s">
        <v>1</v>
      </c>
      <c r="F153" s="205" t="s">
        <v>1434</v>
      </c>
      <c r="G153" s="202"/>
      <c r="H153" s="204" t="s">
        <v>1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164</v>
      </c>
      <c r="AU153" s="211" t="s">
        <v>162</v>
      </c>
      <c r="AV153" s="13" t="s">
        <v>87</v>
      </c>
      <c r="AW153" s="13" t="s">
        <v>34</v>
      </c>
      <c r="AX153" s="13" t="s">
        <v>79</v>
      </c>
      <c r="AY153" s="211" t="s">
        <v>153</v>
      </c>
    </row>
    <row r="154" spans="1:65" s="14" customFormat="1">
      <c r="B154" s="212"/>
      <c r="C154" s="213"/>
      <c r="D154" s="203" t="s">
        <v>164</v>
      </c>
      <c r="E154" s="214" t="s">
        <v>1</v>
      </c>
      <c r="F154" s="215" t="s">
        <v>1428</v>
      </c>
      <c r="G154" s="213"/>
      <c r="H154" s="216">
        <v>2.4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164</v>
      </c>
      <c r="AU154" s="222" t="s">
        <v>162</v>
      </c>
      <c r="AV154" s="14" t="s">
        <v>162</v>
      </c>
      <c r="AW154" s="14" t="s">
        <v>34</v>
      </c>
      <c r="AX154" s="14" t="s">
        <v>79</v>
      </c>
      <c r="AY154" s="222" t="s">
        <v>153</v>
      </c>
    </row>
    <row r="155" spans="1:65" s="14" customFormat="1">
      <c r="B155" s="212"/>
      <c r="C155" s="213"/>
      <c r="D155" s="203" t="s">
        <v>164</v>
      </c>
      <c r="E155" s="214" t="s">
        <v>1</v>
      </c>
      <c r="F155" s="215" t="s">
        <v>1435</v>
      </c>
      <c r="G155" s="213"/>
      <c r="H155" s="216">
        <v>4.4000000000000004</v>
      </c>
      <c r="I155" s="217"/>
      <c r="J155" s="213"/>
      <c r="K155" s="213"/>
      <c r="L155" s="218"/>
      <c r="M155" s="219"/>
      <c r="N155" s="220"/>
      <c r="O155" s="220"/>
      <c r="P155" s="220"/>
      <c r="Q155" s="220"/>
      <c r="R155" s="220"/>
      <c r="S155" s="220"/>
      <c r="T155" s="221"/>
      <c r="AT155" s="222" t="s">
        <v>164</v>
      </c>
      <c r="AU155" s="222" t="s">
        <v>162</v>
      </c>
      <c r="AV155" s="14" t="s">
        <v>162</v>
      </c>
      <c r="AW155" s="14" t="s">
        <v>34</v>
      </c>
      <c r="AX155" s="14" t="s">
        <v>79</v>
      </c>
      <c r="AY155" s="222" t="s">
        <v>153</v>
      </c>
    </row>
    <row r="156" spans="1:65" s="14" customFormat="1">
      <c r="B156" s="212"/>
      <c r="C156" s="213"/>
      <c r="D156" s="203" t="s">
        <v>164</v>
      </c>
      <c r="E156" s="214" t="s">
        <v>1</v>
      </c>
      <c r="F156" s="215" t="s">
        <v>1436</v>
      </c>
      <c r="G156" s="213"/>
      <c r="H156" s="216">
        <v>14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164</v>
      </c>
      <c r="AU156" s="222" t="s">
        <v>162</v>
      </c>
      <c r="AV156" s="14" t="s">
        <v>162</v>
      </c>
      <c r="AW156" s="14" t="s">
        <v>34</v>
      </c>
      <c r="AX156" s="14" t="s">
        <v>79</v>
      </c>
      <c r="AY156" s="222" t="s">
        <v>153</v>
      </c>
    </row>
    <row r="157" spans="1:65" s="15" customFormat="1">
      <c r="B157" s="223"/>
      <c r="C157" s="224"/>
      <c r="D157" s="203" t="s">
        <v>164</v>
      </c>
      <c r="E157" s="225" t="s">
        <v>1</v>
      </c>
      <c r="F157" s="226" t="s">
        <v>167</v>
      </c>
      <c r="G157" s="224"/>
      <c r="H157" s="227">
        <v>107.9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AT157" s="233" t="s">
        <v>164</v>
      </c>
      <c r="AU157" s="233" t="s">
        <v>162</v>
      </c>
      <c r="AV157" s="15" t="s">
        <v>161</v>
      </c>
      <c r="AW157" s="15" t="s">
        <v>34</v>
      </c>
      <c r="AX157" s="15" t="s">
        <v>87</v>
      </c>
      <c r="AY157" s="233" t="s">
        <v>153</v>
      </c>
    </row>
    <row r="158" spans="1:65" s="2" customFormat="1" ht="21.75" customHeight="1">
      <c r="A158" s="34"/>
      <c r="B158" s="35"/>
      <c r="C158" s="187" t="s">
        <v>183</v>
      </c>
      <c r="D158" s="187" t="s">
        <v>157</v>
      </c>
      <c r="E158" s="188" t="s">
        <v>1437</v>
      </c>
      <c r="F158" s="189" t="s">
        <v>1438</v>
      </c>
      <c r="G158" s="190" t="s">
        <v>249</v>
      </c>
      <c r="H158" s="191">
        <v>36</v>
      </c>
      <c r="I158" s="192"/>
      <c r="J158" s="193">
        <f>ROUND(I158*H158,2)</f>
        <v>0</v>
      </c>
      <c r="K158" s="194"/>
      <c r="L158" s="39"/>
      <c r="M158" s="195" t="s">
        <v>1</v>
      </c>
      <c r="N158" s="196" t="s">
        <v>45</v>
      </c>
      <c r="O158" s="71"/>
      <c r="P158" s="197">
        <f>O158*H158</f>
        <v>0</v>
      </c>
      <c r="Q158" s="197">
        <v>1.0000000000000001E-5</v>
      </c>
      <c r="R158" s="197">
        <f>Q158*H158</f>
        <v>3.6000000000000002E-4</v>
      </c>
      <c r="S158" s="197">
        <v>0</v>
      </c>
      <c r="T158" s="19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254</v>
      </c>
      <c r="AT158" s="199" t="s">
        <v>157</v>
      </c>
      <c r="AU158" s="199" t="s">
        <v>162</v>
      </c>
      <c r="AY158" s="17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7" t="s">
        <v>162</v>
      </c>
      <c r="BK158" s="200">
        <f>ROUND(I158*H158,2)</f>
        <v>0</v>
      </c>
      <c r="BL158" s="17" t="s">
        <v>254</v>
      </c>
      <c r="BM158" s="199" t="s">
        <v>1439</v>
      </c>
    </row>
    <row r="159" spans="1:65" s="2" customFormat="1" ht="16.5" customHeight="1">
      <c r="A159" s="34"/>
      <c r="B159" s="35"/>
      <c r="C159" s="187" t="s">
        <v>216</v>
      </c>
      <c r="D159" s="187" t="s">
        <v>157</v>
      </c>
      <c r="E159" s="188" t="s">
        <v>1440</v>
      </c>
      <c r="F159" s="189" t="s">
        <v>1441</v>
      </c>
      <c r="G159" s="190" t="s">
        <v>237</v>
      </c>
      <c r="H159" s="191">
        <v>107.9</v>
      </c>
      <c r="I159" s="192"/>
      <c r="J159" s="193">
        <f>ROUND(I159*H159,2)</f>
        <v>0</v>
      </c>
      <c r="K159" s="194"/>
      <c r="L159" s="39"/>
      <c r="M159" s="195" t="s">
        <v>1</v>
      </c>
      <c r="N159" s="196" t="s">
        <v>45</v>
      </c>
      <c r="O159" s="71"/>
      <c r="P159" s="197">
        <f>O159*H159</f>
        <v>0</v>
      </c>
      <c r="Q159" s="197">
        <v>0</v>
      </c>
      <c r="R159" s="197">
        <f>Q159*H159</f>
        <v>0</v>
      </c>
      <c r="S159" s="197">
        <v>0</v>
      </c>
      <c r="T159" s="198">
        <f>S159*H159</f>
        <v>0</v>
      </c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R159" s="199" t="s">
        <v>254</v>
      </c>
      <c r="AT159" s="199" t="s">
        <v>157</v>
      </c>
      <c r="AU159" s="199" t="s">
        <v>162</v>
      </c>
      <c r="AY159" s="17" t="s">
        <v>153</v>
      </c>
      <c r="BE159" s="200">
        <f>IF(N159="základní",J159,0)</f>
        <v>0</v>
      </c>
      <c r="BF159" s="200">
        <f>IF(N159="snížená",J159,0)</f>
        <v>0</v>
      </c>
      <c r="BG159" s="200">
        <f>IF(N159="zákl. přenesená",J159,0)</f>
        <v>0</v>
      </c>
      <c r="BH159" s="200">
        <f>IF(N159="sníž. přenesená",J159,0)</f>
        <v>0</v>
      </c>
      <c r="BI159" s="200">
        <f>IF(N159="nulová",J159,0)</f>
        <v>0</v>
      </c>
      <c r="BJ159" s="17" t="s">
        <v>162</v>
      </c>
      <c r="BK159" s="200">
        <f>ROUND(I159*H159,2)</f>
        <v>0</v>
      </c>
      <c r="BL159" s="17" t="s">
        <v>254</v>
      </c>
      <c r="BM159" s="199" t="s">
        <v>1442</v>
      </c>
    </row>
    <row r="160" spans="1:65" s="2" customFormat="1" ht="33" customHeight="1">
      <c r="A160" s="34"/>
      <c r="B160" s="35"/>
      <c r="C160" s="187" t="s">
        <v>225</v>
      </c>
      <c r="D160" s="187" t="s">
        <v>157</v>
      </c>
      <c r="E160" s="188" t="s">
        <v>1443</v>
      </c>
      <c r="F160" s="189" t="s">
        <v>1444</v>
      </c>
      <c r="G160" s="190" t="s">
        <v>237</v>
      </c>
      <c r="H160" s="191">
        <v>107.9</v>
      </c>
      <c r="I160" s="192"/>
      <c r="J160" s="193">
        <f>ROUND(I160*H160,2)</f>
        <v>0</v>
      </c>
      <c r="K160" s="194"/>
      <c r="L160" s="39"/>
      <c r="M160" s="195" t="s">
        <v>1</v>
      </c>
      <c r="N160" s="196" t="s">
        <v>45</v>
      </c>
      <c r="O160" s="71"/>
      <c r="P160" s="197">
        <f>O160*H160</f>
        <v>0</v>
      </c>
      <c r="Q160" s="197">
        <v>6.9999999999999994E-5</v>
      </c>
      <c r="R160" s="197">
        <f>Q160*H160</f>
        <v>7.5529999999999998E-3</v>
      </c>
      <c r="S160" s="197">
        <v>0</v>
      </c>
      <c r="T160" s="198">
        <f>S160*H160</f>
        <v>0</v>
      </c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R160" s="199" t="s">
        <v>254</v>
      </c>
      <c r="AT160" s="199" t="s">
        <v>157</v>
      </c>
      <c r="AU160" s="199" t="s">
        <v>162</v>
      </c>
      <c r="AY160" s="17" t="s">
        <v>153</v>
      </c>
      <c r="BE160" s="200">
        <f>IF(N160="základní",J160,0)</f>
        <v>0</v>
      </c>
      <c r="BF160" s="200">
        <f>IF(N160="snížená",J160,0)</f>
        <v>0</v>
      </c>
      <c r="BG160" s="200">
        <f>IF(N160="zákl. přenesená",J160,0)</f>
        <v>0</v>
      </c>
      <c r="BH160" s="200">
        <f>IF(N160="sníž. přenesená",J160,0)</f>
        <v>0</v>
      </c>
      <c r="BI160" s="200">
        <f>IF(N160="nulová",J160,0)</f>
        <v>0</v>
      </c>
      <c r="BJ160" s="17" t="s">
        <v>162</v>
      </c>
      <c r="BK160" s="200">
        <f>ROUND(I160*H160,2)</f>
        <v>0</v>
      </c>
      <c r="BL160" s="17" t="s">
        <v>254</v>
      </c>
      <c r="BM160" s="199" t="s">
        <v>1445</v>
      </c>
    </row>
    <row r="161" spans="1:65" s="2" customFormat="1" ht="21.75" customHeight="1">
      <c r="A161" s="34"/>
      <c r="B161" s="35"/>
      <c r="C161" s="187" t="s">
        <v>229</v>
      </c>
      <c r="D161" s="187" t="s">
        <v>157</v>
      </c>
      <c r="E161" s="188" t="s">
        <v>1446</v>
      </c>
      <c r="F161" s="189" t="s">
        <v>1447</v>
      </c>
      <c r="G161" s="190" t="s">
        <v>176</v>
      </c>
      <c r="H161" s="191">
        <v>6.7000000000000004E-2</v>
      </c>
      <c r="I161" s="192"/>
      <c r="J161" s="193">
        <f>ROUND(I161*H161,2)</f>
        <v>0</v>
      </c>
      <c r="K161" s="194"/>
      <c r="L161" s="39"/>
      <c r="M161" s="195" t="s">
        <v>1</v>
      </c>
      <c r="N161" s="196" t="s">
        <v>45</v>
      </c>
      <c r="O161" s="71"/>
      <c r="P161" s="197">
        <f>O161*H161</f>
        <v>0</v>
      </c>
      <c r="Q161" s="197">
        <v>0</v>
      </c>
      <c r="R161" s="197">
        <f>Q161*H161</f>
        <v>0</v>
      </c>
      <c r="S161" s="197">
        <v>0</v>
      </c>
      <c r="T161" s="19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254</v>
      </c>
      <c r="AT161" s="199" t="s">
        <v>157</v>
      </c>
      <c r="AU161" s="199" t="s">
        <v>162</v>
      </c>
      <c r="AY161" s="17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7" t="s">
        <v>162</v>
      </c>
      <c r="BK161" s="200">
        <f>ROUND(I161*H161,2)</f>
        <v>0</v>
      </c>
      <c r="BL161" s="17" t="s">
        <v>254</v>
      </c>
      <c r="BM161" s="199" t="s">
        <v>1448</v>
      </c>
    </row>
    <row r="162" spans="1:65" s="12" customFormat="1" ht="22.8" customHeight="1">
      <c r="B162" s="171"/>
      <c r="C162" s="172"/>
      <c r="D162" s="173" t="s">
        <v>78</v>
      </c>
      <c r="E162" s="185" t="s">
        <v>1449</v>
      </c>
      <c r="F162" s="185" t="s">
        <v>1450</v>
      </c>
      <c r="G162" s="172"/>
      <c r="H162" s="172"/>
      <c r="I162" s="175"/>
      <c r="J162" s="186">
        <f>BK162</f>
        <v>0</v>
      </c>
      <c r="K162" s="172"/>
      <c r="L162" s="177"/>
      <c r="M162" s="178"/>
      <c r="N162" s="179"/>
      <c r="O162" s="179"/>
      <c r="P162" s="180">
        <f>SUM(P163:P178)</f>
        <v>0</v>
      </c>
      <c r="Q162" s="179"/>
      <c r="R162" s="180">
        <f>SUM(R163:R178)</f>
        <v>1.5140000000000001E-2</v>
      </c>
      <c r="S162" s="179"/>
      <c r="T162" s="181">
        <f>SUM(T163:T178)</f>
        <v>0</v>
      </c>
      <c r="AR162" s="182" t="s">
        <v>162</v>
      </c>
      <c r="AT162" s="183" t="s">
        <v>78</v>
      </c>
      <c r="AU162" s="183" t="s">
        <v>87</v>
      </c>
      <c r="AY162" s="182" t="s">
        <v>153</v>
      </c>
      <c r="BK162" s="184">
        <f>SUM(BK163:BK178)</f>
        <v>0</v>
      </c>
    </row>
    <row r="163" spans="1:65" s="2" customFormat="1" ht="21.75" customHeight="1">
      <c r="A163" s="34"/>
      <c r="B163" s="35"/>
      <c r="C163" s="187" t="s">
        <v>234</v>
      </c>
      <c r="D163" s="187" t="s">
        <v>157</v>
      </c>
      <c r="E163" s="188" t="s">
        <v>1451</v>
      </c>
      <c r="F163" s="189" t="s">
        <v>1452</v>
      </c>
      <c r="G163" s="190" t="s">
        <v>249</v>
      </c>
      <c r="H163" s="191">
        <v>14</v>
      </c>
      <c r="I163" s="192"/>
      <c r="J163" s="193">
        <f>ROUND(I163*H163,2)</f>
        <v>0</v>
      </c>
      <c r="K163" s="194"/>
      <c r="L163" s="39"/>
      <c r="M163" s="195" t="s">
        <v>1</v>
      </c>
      <c r="N163" s="196" t="s">
        <v>45</v>
      </c>
      <c r="O163" s="71"/>
      <c r="P163" s="197">
        <f>O163*H163</f>
        <v>0</v>
      </c>
      <c r="Q163" s="197">
        <v>2.9E-4</v>
      </c>
      <c r="R163" s="197">
        <f>Q163*H163</f>
        <v>4.0600000000000002E-3</v>
      </c>
      <c r="S163" s="197">
        <v>0</v>
      </c>
      <c r="T163" s="198">
        <f>S163*H163</f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254</v>
      </c>
      <c r="AT163" s="199" t="s">
        <v>157</v>
      </c>
      <c r="AU163" s="199" t="s">
        <v>162</v>
      </c>
      <c r="AY163" s="17" t="s">
        <v>153</v>
      </c>
      <c r="BE163" s="200">
        <f>IF(N163="základní",J163,0)</f>
        <v>0</v>
      </c>
      <c r="BF163" s="200">
        <f>IF(N163="snížená",J163,0)</f>
        <v>0</v>
      </c>
      <c r="BG163" s="200">
        <f>IF(N163="zákl. přenesená",J163,0)</f>
        <v>0</v>
      </c>
      <c r="BH163" s="200">
        <f>IF(N163="sníž. přenesená",J163,0)</f>
        <v>0</v>
      </c>
      <c r="BI163" s="200">
        <f>IF(N163="nulová",J163,0)</f>
        <v>0</v>
      </c>
      <c r="BJ163" s="17" t="s">
        <v>162</v>
      </c>
      <c r="BK163" s="200">
        <f>ROUND(I163*H163,2)</f>
        <v>0</v>
      </c>
      <c r="BL163" s="17" t="s">
        <v>254</v>
      </c>
      <c r="BM163" s="199" t="s">
        <v>1453</v>
      </c>
    </row>
    <row r="164" spans="1:65" s="13" customFormat="1">
      <c r="B164" s="201"/>
      <c r="C164" s="202"/>
      <c r="D164" s="203" t="s">
        <v>164</v>
      </c>
      <c r="E164" s="204" t="s">
        <v>1</v>
      </c>
      <c r="F164" s="205" t="s">
        <v>1211</v>
      </c>
      <c r="G164" s="202"/>
      <c r="H164" s="204" t="s">
        <v>1</v>
      </c>
      <c r="I164" s="206"/>
      <c r="J164" s="202"/>
      <c r="K164" s="202"/>
      <c r="L164" s="207"/>
      <c r="M164" s="208"/>
      <c r="N164" s="209"/>
      <c r="O164" s="209"/>
      <c r="P164" s="209"/>
      <c r="Q164" s="209"/>
      <c r="R164" s="209"/>
      <c r="S164" s="209"/>
      <c r="T164" s="210"/>
      <c r="AT164" s="211" t="s">
        <v>164</v>
      </c>
      <c r="AU164" s="211" t="s">
        <v>162</v>
      </c>
      <c r="AV164" s="13" t="s">
        <v>87</v>
      </c>
      <c r="AW164" s="13" t="s">
        <v>34</v>
      </c>
      <c r="AX164" s="13" t="s">
        <v>79</v>
      </c>
      <c r="AY164" s="211" t="s">
        <v>153</v>
      </c>
    </row>
    <row r="165" spans="1:65" s="14" customFormat="1">
      <c r="B165" s="212"/>
      <c r="C165" s="213"/>
      <c r="D165" s="203" t="s">
        <v>164</v>
      </c>
      <c r="E165" s="214" t="s">
        <v>1</v>
      </c>
      <c r="F165" s="215" t="s">
        <v>155</v>
      </c>
      <c r="G165" s="213"/>
      <c r="H165" s="216">
        <v>3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164</v>
      </c>
      <c r="AU165" s="222" t="s">
        <v>162</v>
      </c>
      <c r="AV165" s="14" t="s">
        <v>162</v>
      </c>
      <c r="AW165" s="14" t="s">
        <v>34</v>
      </c>
      <c r="AX165" s="14" t="s">
        <v>79</v>
      </c>
      <c r="AY165" s="222" t="s">
        <v>153</v>
      </c>
    </row>
    <row r="166" spans="1:65" s="13" customFormat="1">
      <c r="B166" s="201"/>
      <c r="C166" s="202"/>
      <c r="D166" s="203" t="s">
        <v>164</v>
      </c>
      <c r="E166" s="204" t="s">
        <v>1</v>
      </c>
      <c r="F166" s="205" t="s">
        <v>1212</v>
      </c>
      <c r="G166" s="202"/>
      <c r="H166" s="204" t="s">
        <v>1</v>
      </c>
      <c r="I166" s="206"/>
      <c r="J166" s="202"/>
      <c r="K166" s="202"/>
      <c r="L166" s="207"/>
      <c r="M166" s="208"/>
      <c r="N166" s="209"/>
      <c r="O166" s="209"/>
      <c r="P166" s="209"/>
      <c r="Q166" s="209"/>
      <c r="R166" s="209"/>
      <c r="S166" s="209"/>
      <c r="T166" s="210"/>
      <c r="AT166" s="211" t="s">
        <v>164</v>
      </c>
      <c r="AU166" s="211" t="s">
        <v>162</v>
      </c>
      <c r="AV166" s="13" t="s">
        <v>87</v>
      </c>
      <c r="AW166" s="13" t="s">
        <v>34</v>
      </c>
      <c r="AX166" s="13" t="s">
        <v>79</v>
      </c>
      <c r="AY166" s="211" t="s">
        <v>153</v>
      </c>
    </row>
    <row r="167" spans="1:65" s="14" customFormat="1">
      <c r="B167" s="212"/>
      <c r="C167" s="213"/>
      <c r="D167" s="203" t="s">
        <v>164</v>
      </c>
      <c r="E167" s="214" t="s">
        <v>1</v>
      </c>
      <c r="F167" s="215" t="s">
        <v>161</v>
      </c>
      <c r="G167" s="213"/>
      <c r="H167" s="216">
        <v>4</v>
      </c>
      <c r="I167" s="217"/>
      <c r="J167" s="213"/>
      <c r="K167" s="213"/>
      <c r="L167" s="218"/>
      <c r="M167" s="219"/>
      <c r="N167" s="220"/>
      <c r="O167" s="220"/>
      <c r="P167" s="220"/>
      <c r="Q167" s="220"/>
      <c r="R167" s="220"/>
      <c r="S167" s="220"/>
      <c r="T167" s="221"/>
      <c r="AT167" s="222" t="s">
        <v>164</v>
      </c>
      <c r="AU167" s="222" t="s">
        <v>162</v>
      </c>
      <c r="AV167" s="14" t="s">
        <v>162</v>
      </c>
      <c r="AW167" s="14" t="s">
        <v>34</v>
      </c>
      <c r="AX167" s="14" t="s">
        <v>79</v>
      </c>
      <c r="AY167" s="222" t="s">
        <v>153</v>
      </c>
    </row>
    <row r="168" spans="1:65" s="13" customFormat="1">
      <c r="B168" s="201"/>
      <c r="C168" s="202"/>
      <c r="D168" s="203" t="s">
        <v>164</v>
      </c>
      <c r="E168" s="204" t="s">
        <v>1</v>
      </c>
      <c r="F168" s="205" t="s">
        <v>1222</v>
      </c>
      <c r="G168" s="202"/>
      <c r="H168" s="204" t="s">
        <v>1</v>
      </c>
      <c r="I168" s="206"/>
      <c r="J168" s="202"/>
      <c r="K168" s="202"/>
      <c r="L168" s="207"/>
      <c r="M168" s="208"/>
      <c r="N168" s="209"/>
      <c r="O168" s="209"/>
      <c r="P168" s="209"/>
      <c r="Q168" s="209"/>
      <c r="R168" s="209"/>
      <c r="S168" s="209"/>
      <c r="T168" s="210"/>
      <c r="AT168" s="211" t="s">
        <v>164</v>
      </c>
      <c r="AU168" s="211" t="s">
        <v>162</v>
      </c>
      <c r="AV168" s="13" t="s">
        <v>87</v>
      </c>
      <c r="AW168" s="13" t="s">
        <v>34</v>
      </c>
      <c r="AX168" s="13" t="s">
        <v>79</v>
      </c>
      <c r="AY168" s="211" t="s">
        <v>153</v>
      </c>
    </row>
    <row r="169" spans="1:65" s="14" customFormat="1">
      <c r="B169" s="212"/>
      <c r="C169" s="213"/>
      <c r="D169" s="203" t="s">
        <v>164</v>
      </c>
      <c r="E169" s="214" t="s">
        <v>1</v>
      </c>
      <c r="F169" s="215" t="s">
        <v>161</v>
      </c>
      <c r="G169" s="213"/>
      <c r="H169" s="216">
        <v>4</v>
      </c>
      <c r="I169" s="217"/>
      <c r="J169" s="213"/>
      <c r="K169" s="213"/>
      <c r="L169" s="218"/>
      <c r="M169" s="219"/>
      <c r="N169" s="220"/>
      <c r="O169" s="220"/>
      <c r="P169" s="220"/>
      <c r="Q169" s="220"/>
      <c r="R169" s="220"/>
      <c r="S169" s="220"/>
      <c r="T169" s="221"/>
      <c r="AT169" s="222" t="s">
        <v>164</v>
      </c>
      <c r="AU169" s="222" t="s">
        <v>162</v>
      </c>
      <c r="AV169" s="14" t="s">
        <v>162</v>
      </c>
      <c r="AW169" s="14" t="s">
        <v>34</v>
      </c>
      <c r="AX169" s="14" t="s">
        <v>79</v>
      </c>
      <c r="AY169" s="222" t="s">
        <v>153</v>
      </c>
    </row>
    <row r="170" spans="1:65" s="13" customFormat="1">
      <c r="B170" s="201"/>
      <c r="C170" s="202"/>
      <c r="D170" s="203" t="s">
        <v>164</v>
      </c>
      <c r="E170" s="204" t="s">
        <v>1</v>
      </c>
      <c r="F170" s="205" t="s">
        <v>1434</v>
      </c>
      <c r="G170" s="202"/>
      <c r="H170" s="204" t="s">
        <v>1</v>
      </c>
      <c r="I170" s="206"/>
      <c r="J170" s="202"/>
      <c r="K170" s="202"/>
      <c r="L170" s="207"/>
      <c r="M170" s="208"/>
      <c r="N170" s="209"/>
      <c r="O170" s="209"/>
      <c r="P170" s="209"/>
      <c r="Q170" s="209"/>
      <c r="R170" s="209"/>
      <c r="S170" s="209"/>
      <c r="T170" s="210"/>
      <c r="AT170" s="211" t="s">
        <v>164</v>
      </c>
      <c r="AU170" s="211" t="s">
        <v>162</v>
      </c>
      <c r="AV170" s="13" t="s">
        <v>87</v>
      </c>
      <c r="AW170" s="13" t="s">
        <v>34</v>
      </c>
      <c r="AX170" s="13" t="s">
        <v>79</v>
      </c>
      <c r="AY170" s="211" t="s">
        <v>153</v>
      </c>
    </row>
    <row r="171" spans="1:65" s="14" customFormat="1">
      <c r="B171" s="212"/>
      <c r="C171" s="213"/>
      <c r="D171" s="203" t="s">
        <v>164</v>
      </c>
      <c r="E171" s="214" t="s">
        <v>1</v>
      </c>
      <c r="F171" s="215" t="s">
        <v>155</v>
      </c>
      <c r="G171" s="213"/>
      <c r="H171" s="216">
        <v>3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164</v>
      </c>
      <c r="AU171" s="222" t="s">
        <v>162</v>
      </c>
      <c r="AV171" s="14" t="s">
        <v>162</v>
      </c>
      <c r="AW171" s="14" t="s">
        <v>34</v>
      </c>
      <c r="AX171" s="14" t="s">
        <v>79</v>
      </c>
      <c r="AY171" s="222" t="s">
        <v>153</v>
      </c>
    </row>
    <row r="172" spans="1:65" s="15" customFormat="1">
      <c r="B172" s="223"/>
      <c r="C172" s="224"/>
      <c r="D172" s="203" t="s">
        <v>164</v>
      </c>
      <c r="E172" s="225" t="s">
        <v>1</v>
      </c>
      <c r="F172" s="226" t="s">
        <v>167</v>
      </c>
      <c r="G172" s="224"/>
      <c r="H172" s="227">
        <v>14</v>
      </c>
      <c r="I172" s="228"/>
      <c r="J172" s="224"/>
      <c r="K172" s="224"/>
      <c r="L172" s="229"/>
      <c r="M172" s="230"/>
      <c r="N172" s="231"/>
      <c r="O172" s="231"/>
      <c r="P172" s="231"/>
      <c r="Q172" s="231"/>
      <c r="R172" s="231"/>
      <c r="S172" s="231"/>
      <c r="T172" s="232"/>
      <c r="AT172" s="233" t="s">
        <v>164</v>
      </c>
      <c r="AU172" s="233" t="s">
        <v>162</v>
      </c>
      <c r="AV172" s="15" t="s">
        <v>161</v>
      </c>
      <c r="AW172" s="15" t="s">
        <v>34</v>
      </c>
      <c r="AX172" s="15" t="s">
        <v>87</v>
      </c>
      <c r="AY172" s="233" t="s">
        <v>153</v>
      </c>
    </row>
    <row r="173" spans="1:65" s="2" customFormat="1" ht="21.75" customHeight="1">
      <c r="A173" s="34"/>
      <c r="B173" s="35"/>
      <c r="C173" s="187" t="s">
        <v>241</v>
      </c>
      <c r="D173" s="187" t="s">
        <v>157</v>
      </c>
      <c r="E173" s="188" t="s">
        <v>1454</v>
      </c>
      <c r="F173" s="189" t="s">
        <v>1455</v>
      </c>
      <c r="G173" s="190" t="s">
        <v>249</v>
      </c>
      <c r="H173" s="191">
        <v>14</v>
      </c>
      <c r="I173" s="192"/>
      <c r="J173" s="193">
        <f t="shared" ref="J173:J178" si="0">ROUND(I173*H173,2)</f>
        <v>0</v>
      </c>
      <c r="K173" s="194"/>
      <c r="L173" s="39"/>
      <c r="M173" s="195" t="s">
        <v>1</v>
      </c>
      <c r="N173" s="196" t="s">
        <v>45</v>
      </c>
      <c r="O173" s="71"/>
      <c r="P173" s="197">
        <f t="shared" ref="P173:P178" si="1">O173*H173</f>
        <v>0</v>
      </c>
      <c r="Q173" s="197">
        <v>1.3999999999999999E-4</v>
      </c>
      <c r="R173" s="197">
        <f t="shared" ref="R173:R178" si="2">Q173*H173</f>
        <v>1.9599999999999999E-3</v>
      </c>
      <c r="S173" s="197">
        <v>0</v>
      </c>
      <c r="T173" s="198">
        <f t="shared" ref="T173:T178" si="3"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254</v>
      </c>
      <c r="AT173" s="199" t="s">
        <v>157</v>
      </c>
      <c r="AU173" s="199" t="s">
        <v>162</v>
      </c>
      <c r="AY173" s="17" t="s">
        <v>153</v>
      </c>
      <c r="BE173" s="200">
        <f t="shared" ref="BE173:BE178" si="4">IF(N173="základní",J173,0)</f>
        <v>0</v>
      </c>
      <c r="BF173" s="200">
        <f t="shared" ref="BF173:BF178" si="5">IF(N173="snížená",J173,0)</f>
        <v>0</v>
      </c>
      <c r="BG173" s="200">
        <f t="shared" ref="BG173:BG178" si="6">IF(N173="zákl. přenesená",J173,0)</f>
        <v>0</v>
      </c>
      <c r="BH173" s="200">
        <f t="shared" ref="BH173:BH178" si="7">IF(N173="sníž. přenesená",J173,0)</f>
        <v>0</v>
      </c>
      <c r="BI173" s="200">
        <f t="shared" ref="BI173:BI178" si="8">IF(N173="nulová",J173,0)</f>
        <v>0</v>
      </c>
      <c r="BJ173" s="17" t="s">
        <v>162</v>
      </c>
      <c r="BK173" s="200">
        <f t="shared" ref="BK173:BK178" si="9">ROUND(I173*H173,2)</f>
        <v>0</v>
      </c>
      <c r="BL173" s="17" t="s">
        <v>254</v>
      </c>
      <c r="BM173" s="199" t="s">
        <v>1456</v>
      </c>
    </row>
    <row r="174" spans="1:65" s="2" customFormat="1" ht="21.75" customHeight="1">
      <c r="A174" s="34"/>
      <c r="B174" s="35"/>
      <c r="C174" s="187" t="s">
        <v>246</v>
      </c>
      <c r="D174" s="187" t="s">
        <v>157</v>
      </c>
      <c r="E174" s="188" t="s">
        <v>1457</v>
      </c>
      <c r="F174" s="189" t="s">
        <v>1458</v>
      </c>
      <c r="G174" s="190" t="s">
        <v>249</v>
      </c>
      <c r="H174" s="191">
        <v>14</v>
      </c>
      <c r="I174" s="192"/>
      <c r="J174" s="193">
        <f t="shared" si="0"/>
        <v>0</v>
      </c>
      <c r="K174" s="194"/>
      <c r="L174" s="39"/>
      <c r="M174" s="195" t="s">
        <v>1</v>
      </c>
      <c r="N174" s="196" t="s">
        <v>45</v>
      </c>
      <c r="O174" s="71"/>
      <c r="P174" s="197">
        <f t="shared" si="1"/>
        <v>0</v>
      </c>
      <c r="Q174" s="197">
        <v>2.5999999999999998E-4</v>
      </c>
      <c r="R174" s="197">
        <f t="shared" si="2"/>
        <v>3.6399999999999996E-3</v>
      </c>
      <c r="S174" s="197">
        <v>0</v>
      </c>
      <c r="T174" s="198">
        <f t="shared" si="3"/>
        <v>0</v>
      </c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R174" s="199" t="s">
        <v>254</v>
      </c>
      <c r="AT174" s="199" t="s">
        <v>157</v>
      </c>
      <c r="AU174" s="199" t="s">
        <v>162</v>
      </c>
      <c r="AY174" s="17" t="s">
        <v>153</v>
      </c>
      <c r="BE174" s="200">
        <f t="shared" si="4"/>
        <v>0</v>
      </c>
      <c r="BF174" s="200">
        <f t="shared" si="5"/>
        <v>0</v>
      </c>
      <c r="BG174" s="200">
        <f t="shared" si="6"/>
        <v>0</v>
      </c>
      <c r="BH174" s="200">
        <f t="shared" si="7"/>
        <v>0</v>
      </c>
      <c r="BI174" s="200">
        <f t="shared" si="8"/>
        <v>0</v>
      </c>
      <c r="BJ174" s="17" t="s">
        <v>162</v>
      </c>
      <c r="BK174" s="200">
        <f t="shared" si="9"/>
        <v>0</v>
      </c>
      <c r="BL174" s="17" t="s">
        <v>254</v>
      </c>
      <c r="BM174" s="199" t="s">
        <v>1459</v>
      </c>
    </row>
    <row r="175" spans="1:65" s="2" customFormat="1" ht="21.75" customHeight="1">
      <c r="A175" s="34"/>
      <c r="B175" s="35"/>
      <c r="C175" s="187" t="s">
        <v>8</v>
      </c>
      <c r="D175" s="187" t="s">
        <v>157</v>
      </c>
      <c r="E175" s="188" t="s">
        <v>1460</v>
      </c>
      <c r="F175" s="189" t="s">
        <v>1461</v>
      </c>
      <c r="G175" s="190" t="s">
        <v>249</v>
      </c>
      <c r="H175" s="191">
        <v>8</v>
      </c>
      <c r="I175" s="192"/>
      <c r="J175" s="193">
        <f t="shared" si="0"/>
        <v>0</v>
      </c>
      <c r="K175" s="194"/>
      <c r="L175" s="39"/>
      <c r="M175" s="195" t="s">
        <v>1</v>
      </c>
      <c r="N175" s="196" t="s">
        <v>45</v>
      </c>
      <c r="O175" s="71"/>
      <c r="P175" s="197">
        <f t="shared" si="1"/>
        <v>0</v>
      </c>
      <c r="Q175" s="197">
        <v>2.2000000000000001E-4</v>
      </c>
      <c r="R175" s="197">
        <f t="shared" si="2"/>
        <v>1.7600000000000001E-3</v>
      </c>
      <c r="S175" s="197">
        <v>0</v>
      </c>
      <c r="T175" s="198">
        <f t="shared" si="3"/>
        <v>0</v>
      </c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R175" s="199" t="s">
        <v>254</v>
      </c>
      <c r="AT175" s="199" t="s">
        <v>157</v>
      </c>
      <c r="AU175" s="199" t="s">
        <v>162</v>
      </c>
      <c r="AY175" s="17" t="s">
        <v>153</v>
      </c>
      <c r="BE175" s="200">
        <f t="shared" si="4"/>
        <v>0</v>
      </c>
      <c r="BF175" s="200">
        <f t="shared" si="5"/>
        <v>0</v>
      </c>
      <c r="BG175" s="200">
        <f t="shared" si="6"/>
        <v>0</v>
      </c>
      <c r="BH175" s="200">
        <f t="shared" si="7"/>
        <v>0</v>
      </c>
      <c r="BI175" s="200">
        <f t="shared" si="8"/>
        <v>0</v>
      </c>
      <c r="BJ175" s="17" t="s">
        <v>162</v>
      </c>
      <c r="BK175" s="200">
        <f t="shared" si="9"/>
        <v>0</v>
      </c>
      <c r="BL175" s="17" t="s">
        <v>254</v>
      </c>
      <c r="BM175" s="199" t="s">
        <v>1462</v>
      </c>
    </row>
    <row r="176" spans="1:65" s="2" customFormat="1" ht="21.75" customHeight="1">
      <c r="A176" s="34"/>
      <c r="B176" s="35"/>
      <c r="C176" s="187" t="s">
        <v>254</v>
      </c>
      <c r="D176" s="187" t="s">
        <v>157</v>
      </c>
      <c r="E176" s="188" t="s">
        <v>1463</v>
      </c>
      <c r="F176" s="189" t="s">
        <v>1464</v>
      </c>
      <c r="G176" s="190" t="s">
        <v>249</v>
      </c>
      <c r="H176" s="191">
        <v>4</v>
      </c>
      <c r="I176" s="192"/>
      <c r="J176" s="193">
        <f t="shared" si="0"/>
        <v>0</v>
      </c>
      <c r="K176" s="194"/>
      <c r="L176" s="39"/>
      <c r="M176" s="195" t="s">
        <v>1</v>
      </c>
      <c r="N176" s="196" t="s">
        <v>45</v>
      </c>
      <c r="O176" s="71"/>
      <c r="P176" s="197">
        <f t="shared" si="1"/>
        <v>0</v>
      </c>
      <c r="Q176" s="197">
        <v>1.9000000000000001E-4</v>
      </c>
      <c r="R176" s="197">
        <f t="shared" si="2"/>
        <v>7.6000000000000004E-4</v>
      </c>
      <c r="S176" s="197">
        <v>0</v>
      </c>
      <c r="T176" s="198">
        <f t="shared" si="3"/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254</v>
      </c>
      <c r="AT176" s="199" t="s">
        <v>157</v>
      </c>
      <c r="AU176" s="199" t="s">
        <v>162</v>
      </c>
      <c r="AY176" s="17" t="s">
        <v>153</v>
      </c>
      <c r="BE176" s="200">
        <f t="shared" si="4"/>
        <v>0</v>
      </c>
      <c r="BF176" s="200">
        <f t="shared" si="5"/>
        <v>0</v>
      </c>
      <c r="BG176" s="200">
        <f t="shared" si="6"/>
        <v>0</v>
      </c>
      <c r="BH176" s="200">
        <f t="shared" si="7"/>
        <v>0</v>
      </c>
      <c r="BI176" s="200">
        <f t="shared" si="8"/>
        <v>0</v>
      </c>
      <c r="BJ176" s="17" t="s">
        <v>162</v>
      </c>
      <c r="BK176" s="200">
        <f t="shared" si="9"/>
        <v>0</v>
      </c>
      <c r="BL176" s="17" t="s">
        <v>254</v>
      </c>
      <c r="BM176" s="199" t="s">
        <v>1465</v>
      </c>
    </row>
    <row r="177" spans="1:65" s="2" customFormat="1" ht="21.75" customHeight="1">
      <c r="A177" s="34"/>
      <c r="B177" s="35"/>
      <c r="C177" s="187" t="s">
        <v>260</v>
      </c>
      <c r="D177" s="187" t="s">
        <v>157</v>
      </c>
      <c r="E177" s="188" t="s">
        <v>1466</v>
      </c>
      <c r="F177" s="189" t="s">
        <v>1467</v>
      </c>
      <c r="G177" s="190" t="s">
        <v>249</v>
      </c>
      <c r="H177" s="191">
        <v>8</v>
      </c>
      <c r="I177" s="192"/>
      <c r="J177" s="193">
        <f t="shared" si="0"/>
        <v>0</v>
      </c>
      <c r="K177" s="194"/>
      <c r="L177" s="39"/>
      <c r="M177" s="195" t="s">
        <v>1</v>
      </c>
      <c r="N177" s="196" t="s">
        <v>45</v>
      </c>
      <c r="O177" s="71"/>
      <c r="P177" s="197">
        <f t="shared" si="1"/>
        <v>0</v>
      </c>
      <c r="Q177" s="197">
        <v>3.6999999999999999E-4</v>
      </c>
      <c r="R177" s="197">
        <f t="shared" si="2"/>
        <v>2.96E-3</v>
      </c>
      <c r="S177" s="197">
        <v>0</v>
      </c>
      <c r="T177" s="198">
        <f t="shared" si="3"/>
        <v>0</v>
      </c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R177" s="199" t="s">
        <v>254</v>
      </c>
      <c r="AT177" s="199" t="s">
        <v>157</v>
      </c>
      <c r="AU177" s="199" t="s">
        <v>162</v>
      </c>
      <c r="AY177" s="17" t="s">
        <v>153</v>
      </c>
      <c r="BE177" s="200">
        <f t="shared" si="4"/>
        <v>0</v>
      </c>
      <c r="BF177" s="200">
        <f t="shared" si="5"/>
        <v>0</v>
      </c>
      <c r="BG177" s="200">
        <f t="shared" si="6"/>
        <v>0</v>
      </c>
      <c r="BH177" s="200">
        <f t="shared" si="7"/>
        <v>0</v>
      </c>
      <c r="BI177" s="200">
        <f t="shared" si="8"/>
        <v>0</v>
      </c>
      <c r="BJ177" s="17" t="s">
        <v>162</v>
      </c>
      <c r="BK177" s="200">
        <f t="shared" si="9"/>
        <v>0</v>
      </c>
      <c r="BL177" s="17" t="s">
        <v>254</v>
      </c>
      <c r="BM177" s="199" t="s">
        <v>1468</v>
      </c>
    </row>
    <row r="178" spans="1:65" s="2" customFormat="1" ht="21.75" customHeight="1">
      <c r="A178" s="34"/>
      <c r="B178" s="35"/>
      <c r="C178" s="187" t="s">
        <v>265</v>
      </c>
      <c r="D178" s="187" t="s">
        <v>157</v>
      </c>
      <c r="E178" s="188" t="s">
        <v>1469</v>
      </c>
      <c r="F178" s="189" t="s">
        <v>1470</v>
      </c>
      <c r="G178" s="190" t="s">
        <v>176</v>
      </c>
      <c r="H178" s="191">
        <v>1.4999999999999999E-2</v>
      </c>
      <c r="I178" s="192"/>
      <c r="J178" s="193">
        <f t="shared" si="0"/>
        <v>0</v>
      </c>
      <c r="K178" s="194"/>
      <c r="L178" s="39"/>
      <c r="M178" s="195" t="s">
        <v>1</v>
      </c>
      <c r="N178" s="196" t="s">
        <v>45</v>
      </c>
      <c r="O178" s="71"/>
      <c r="P178" s="197">
        <f t="shared" si="1"/>
        <v>0</v>
      </c>
      <c r="Q178" s="197">
        <v>0</v>
      </c>
      <c r="R178" s="197">
        <f t="shared" si="2"/>
        <v>0</v>
      </c>
      <c r="S178" s="197">
        <v>0</v>
      </c>
      <c r="T178" s="198">
        <f t="shared" si="3"/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254</v>
      </c>
      <c r="AT178" s="199" t="s">
        <v>157</v>
      </c>
      <c r="AU178" s="199" t="s">
        <v>162</v>
      </c>
      <c r="AY178" s="17" t="s">
        <v>153</v>
      </c>
      <c r="BE178" s="200">
        <f t="shared" si="4"/>
        <v>0</v>
      </c>
      <c r="BF178" s="200">
        <f t="shared" si="5"/>
        <v>0</v>
      </c>
      <c r="BG178" s="200">
        <f t="shared" si="6"/>
        <v>0</v>
      </c>
      <c r="BH178" s="200">
        <f t="shared" si="7"/>
        <v>0</v>
      </c>
      <c r="BI178" s="200">
        <f t="shared" si="8"/>
        <v>0</v>
      </c>
      <c r="BJ178" s="17" t="s">
        <v>162</v>
      </c>
      <c r="BK178" s="200">
        <f t="shared" si="9"/>
        <v>0</v>
      </c>
      <c r="BL178" s="17" t="s">
        <v>254</v>
      </c>
      <c r="BM178" s="199" t="s">
        <v>1471</v>
      </c>
    </row>
    <row r="179" spans="1:65" s="12" customFormat="1" ht="22.8" customHeight="1">
      <c r="B179" s="171"/>
      <c r="C179" s="172"/>
      <c r="D179" s="173" t="s">
        <v>78</v>
      </c>
      <c r="E179" s="185" t="s">
        <v>1472</v>
      </c>
      <c r="F179" s="185" t="s">
        <v>1473</v>
      </c>
      <c r="G179" s="172"/>
      <c r="H179" s="172"/>
      <c r="I179" s="175"/>
      <c r="J179" s="186">
        <f>BK179</f>
        <v>0</v>
      </c>
      <c r="K179" s="172"/>
      <c r="L179" s="177"/>
      <c r="M179" s="178"/>
      <c r="N179" s="179"/>
      <c r="O179" s="179"/>
      <c r="P179" s="180">
        <f>SUM(P180:P200)</f>
        <v>0</v>
      </c>
      <c r="Q179" s="179"/>
      <c r="R179" s="180">
        <f>SUM(R180:R200)</f>
        <v>0.37329999999999997</v>
      </c>
      <c r="S179" s="179"/>
      <c r="T179" s="181">
        <f>SUM(T180:T200)</f>
        <v>0</v>
      </c>
      <c r="AR179" s="182" t="s">
        <v>162</v>
      </c>
      <c r="AT179" s="183" t="s">
        <v>78</v>
      </c>
      <c r="AU179" s="183" t="s">
        <v>87</v>
      </c>
      <c r="AY179" s="182" t="s">
        <v>153</v>
      </c>
      <c r="BK179" s="184">
        <f>SUM(BK180:BK200)</f>
        <v>0</v>
      </c>
    </row>
    <row r="180" spans="1:65" s="2" customFormat="1" ht="33" customHeight="1">
      <c r="A180" s="34"/>
      <c r="B180" s="35"/>
      <c r="C180" s="187" t="s">
        <v>269</v>
      </c>
      <c r="D180" s="187" t="s">
        <v>157</v>
      </c>
      <c r="E180" s="188" t="s">
        <v>1474</v>
      </c>
      <c r="F180" s="189" t="s">
        <v>1475</v>
      </c>
      <c r="G180" s="190" t="s">
        <v>249</v>
      </c>
      <c r="H180" s="191">
        <v>9</v>
      </c>
      <c r="I180" s="192"/>
      <c r="J180" s="193">
        <f>ROUND(I180*H180,2)</f>
        <v>0</v>
      </c>
      <c r="K180" s="194"/>
      <c r="L180" s="39"/>
      <c r="M180" s="195" t="s">
        <v>1</v>
      </c>
      <c r="N180" s="196" t="s">
        <v>45</v>
      </c>
      <c r="O180" s="71"/>
      <c r="P180" s="197">
        <f>O180*H180</f>
        <v>0</v>
      </c>
      <c r="Q180" s="197">
        <v>1.8599999999999998E-2</v>
      </c>
      <c r="R180" s="197">
        <f>Q180*H180</f>
        <v>0.16739999999999999</v>
      </c>
      <c r="S180" s="197">
        <v>0</v>
      </c>
      <c r="T180" s="198">
        <f>S180*H180</f>
        <v>0</v>
      </c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R180" s="199" t="s">
        <v>254</v>
      </c>
      <c r="AT180" s="199" t="s">
        <v>157</v>
      </c>
      <c r="AU180" s="199" t="s">
        <v>162</v>
      </c>
      <c r="AY180" s="17" t="s">
        <v>153</v>
      </c>
      <c r="BE180" s="200">
        <f>IF(N180="základní",J180,0)</f>
        <v>0</v>
      </c>
      <c r="BF180" s="200">
        <f>IF(N180="snížená",J180,0)</f>
        <v>0</v>
      </c>
      <c r="BG180" s="200">
        <f>IF(N180="zákl. přenesená",J180,0)</f>
        <v>0</v>
      </c>
      <c r="BH180" s="200">
        <f>IF(N180="sníž. přenesená",J180,0)</f>
        <v>0</v>
      </c>
      <c r="BI180" s="200">
        <f>IF(N180="nulová",J180,0)</f>
        <v>0</v>
      </c>
      <c r="BJ180" s="17" t="s">
        <v>162</v>
      </c>
      <c r="BK180" s="200">
        <f>ROUND(I180*H180,2)</f>
        <v>0</v>
      </c>
      <c r="BL180" s="17" t="s">
        <v>254</v>
      </c>
      <c r="BM180" s="199" t="s">
        <v>1476</v>
      </c>
    </row>
    <row r="181" spans="1:65" s="13" customFormat="1">
      <c r="B181" s="201"/>
      <c r="C181" s="202"/>
      <c r="D181" s="203" t="s">
        <v>164</v>
      </c>
      <c r="E181" s="204" t="s">
        <v>1</v>
      </c>
      <c r="F181" s="205" t="s">
        <v>1477</v>
      </c>
      <c r="G181" s="202"/>
      <c r="H181" s="204" t="s">
        <v>1</v>
      </c>
      <c r="I181" s="206"/>
      <c r="J181" s="202"/>
      <c r="K181" s="202"/>
      <c r="L181" s="207"/>
      <c r="M181" s="208"/>
      <c r="N181" s="209"/>
      <c r="O181" s="209"/>
      <c r="P181" s="209"/>
      <c r="Q181" s="209"/>
      <c r="R181" s="209"/>
      <c r="S181" s="209"/>
      <c r="T181" s="210"/>
      <c r="AT181" s="211" t="s">
        <v>164</v>
      </c>
      <c r="AU181" s="211" t="s">
        <v>162</v>
      </c>
      <c r="AV181" s="13" t="s">
        <v>87</v>
      </c>
      <c r="AW181" s="13" t="s">
        <v>34</v>
      </c>
      <c r="AX181" s="13" t="s">
        <v>79</v>
      </c>
      <c r="AY181" s="211" t="s">
        <v>153</v>
      </c>
    </row>
    <row r="182" spans="1:65" s="14" customFormat="1">
      <c r="B182" s="212"/>
      <c r="C182" s="213"/>
      <c r="D182" s="203" t="s">
        <v>164</v>
      </c>
      <c r="E182" s="214" t="s">
        <v>1</v>
      </c>
      <c r="F182" s="215" t="s">
        <v>216</v>
      </c>
      <c r="G182" s="213"/>
      <c r="H182" s="216">
        <v>9</v>
      </c>
      <c r="I182" s="217"/>
      <c r="J182" s="213"/>
      <c r="K182" s="213"/>
      <c r="L182" s="218"/>
      <c r="M182" s="219"/>
      <c r="N182" s="220"/>
      <c r="O182" s="220"/>
      <c r="P182" s="220"/>
      <c r="Q182" s="220"/>
      <c r="R182" s="220"/>
      <c r="S182" s="220"/>
      <c r="T182" s="221"/>
      <c r="AT182" s="222" t="s">
        <v>164</v>
      </c>
      <c r="AU182" s="222" t="s">
        <v>162</v>
      </c>
      <c r="AV182" s="14" t="s">
        <v>162</v>
      </c>
      <c r="AW182" s="14" t="s">
        <v>34</v>
      </c>
      <c r="AX182" s="14" t="s">
        <v>79</v>
      </c>
      <c r="AY182" s="222" t="s">
        <v>153</v>
      </c>
    </row>
    <row r="183" spans="1:65" s="15" customFormat="1">
      <c r="B183" s="223"/>
      <c r="C183" s="224"/>
      <c r="D183" s="203" t="s">
        <v>164</v>
      </c>
      <c r="E183" s="225" t="s">
        <v>1</v>
      </c>
      <c r="F183" s="226" t="s">
        <v>167</v>
      </c>
      <c r="G183" s="224"/>
      <c r="H183" s="227">
        <v>9</v>
      </c>
      <c r="I183" s="228"/>
      <c r="J183" s="224"/>
      <c r="K183" s="224"/>
      <c r="L183" s="229"/>
      <c r="M183" s="230"/>
      <c r="N183" s="231"/>
      <c r="O183" s="231"/>
      <c r="P183" s="231"/>
      <c r="Q183" s="231"/>
      <c r="R183" s="231"/>
      <c r="S183" s="231"/>
      <c r="T183" s="232"/>
      <c r="AT183" s="233" t="s">
        <v>164</v>
      </c>
      <c r="AU183" s="233" t="s">
        <v>162</v>
      </c>
      <c r="AV183" s="15" t="s">
        <v>161</v>
      </c>
      <c r="AW183" s="15" t="s">
        <v>34</v>
      </c>
      <c r="AX183" s="15" t="s">
        <v>87</v>
      </c>
      <c r="AY183" s="233" t="s">
        <v>153</v>
      </c>
    </row>
    <row r="184" spans="1:65" s="2" customFormat="1" ht="33" customHeight="1">
      <c r="A184" s="34"/>
      <c r="B184" s="35"/>
      <c r="C184" s="187" t="s">
        <v>274</v>
      </c>
      <c r="D184" s="187" t="s">
        <v>157</v>
      </c>
      <c r="E184" s="188" t="s">
        <v>1478</v>
      </c>
      <c r="F184" s="189" t="s">
        <v>1479</v>
      </c>
      <c r="G184" s="190" t="s">
        <v>249</v>
      </c>
      <c r="H184" s="191">
        <v>1</v>
      </c>
      <c r="I184" s="192"/>
      <c r="J184" s="193">
        <f>ROUND(I184*H184,2)</f>
        <v>0</v>
      </c>
      <c r="K184" s="194"/>
      <c r="L184" s="39"/>
      <c r="M184" s="195" t="s">
        <v>1</v>
      </c>
      <c r="N184" s="196" t="s">
        <v>45</v>
      </c>
      <c r="O184" s="71"/>
      <c r="P184" s="197">
        <f>O184*H184</f>
        <v>0</v>
      </c>
      <c r="Q184" s="197">
        <v>2.2700000000000001E-2</v>
      </c>
      <c r="R184" s="197">
        <f>Q184*H184</f>
        <v>2.2700000000000001E-2</v>
      </c>
      <c r="S184" s="197">
        <v>0</v>
      </c>
      <c r="T184" s="198">
        <f>S184*H184</f>
        <v>0</v>
      </c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R184" s="199" t="s">
        <v>254</v>
      </c>
      <c r="AT184" s="199" t="s">
        <v>157</v>
      </c>
      <c r="AU184" s="199" t="s">
        <v>162</v>
      </c>
      <c r="AY184" s="17" t="s">
        <v>153</v>
      </c>
      <c r="BE184" s="200">
        <f>IF(N184="základní",J184,0)</f>
        <v>0</v>
      </c>
      <c r="BF184" s="200">
        <f>IF(N184="snížená",J184,0)</f>
        <v>0</v>
      </c>
      <c r="BG184" s="200">
        <f>IF(N184="zákl. přenesená",J184,0)</f>
        <v>0</v>
      </c>
      <c r="BH184" s="200">
        <f>IF(N184="sníž. přenesená",J184,0)</f>
        <v>0</v>
      </c>
      <c r="BI184" s="200">
        <f>IF(N184="nulová",J184,0)</f>
        <v>0</v>
      </c>
      <c r="BJ184" s="17" t="s">
        <v>162</v>
      </c>
      <c r="BK184" s="200">
        <f>ROUND(I184*H184,2)</f>
        <v>0</v>
      </c>
      <c r="BL184" s="17" t="s">
        <v>254</v>
      </c>
      <c r="BM184" s="199" t="s">
        <v>1480</v>
      </c>
    </row>
    <row r="185" spans="1:65" s="13" customFormat="1">
      <c r="B185" s="201"/>
      <c r="C185" s="202"/>
      <c r="D185" s="203" t="s">
        <v>164</v>
      </c>
      <c r="E185" s="204" t="s">
        <v>1</v>
      </c>
      <c r="F185" s="205" t="s">
        <v>1481</v>
      </c>
      <c r="G185" s="202"/>
      <c r="H185" s="204" t="s">
        <v>1</v>
      </c>
      <c r="I185" s="206"/>
      <c r="J185" s="202"/>
      <c r="K185" s="202"/>
      <c r="L185" s="207"/>
      <c r="M185" s="208"/>
      <c r="N185" s="209"/>
      <c r="O185" s="209"/>
      <c r="P185" s="209"/>
      <c r="Q185" s="209"/>
      <c r="R185" s="209"/>
      <c r="S185" s="209"/>
      <c r="T185" s="210"/>
      <c r="AT185" s="211" t="s">
        <v>164</v>
      </c>
      <c r="AU185" s="211" t="s">
        <v>162</v>
      </c>
      <c r="AV185" s="13" t="s">
        <v>87</v>
      </c>
      <c r="AW185" s="13" t="s">
        <v>34</v>
      </c>
      <c r="AX185" s="13" t="s">
        <v>79</v>
      </c>
      <c r="AY185" s="211" t="s">
        <v>153</v>
      </c>
    </row>
    <row r="186" spans="1:65" s="14" customFormat="1">
      <c r="B186" s="212"/>
      <c r="C186" s="213"/>
      <c r="D186" s="203" t="s">
        <v>164</v>
      </c>
      <c r="E186" s="214" t="s">
        <v>1</v>
      </c>
      <c r="F186" s="215" t="s">
        <v>87</v>
      </c>
      <c r="G186" s="213"/>
      <c r="H186" s="216">
        <v>1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164</v>
      </c>
      <c r="AU186" s="222" t="s">
        <v>162</v>
      </c>
      <c r="AV186" s="14" t="s">
        <v>162</v>
      </c>
      <c r="AW186" s="14" t="s">
        <v>34</v>
      </c>
      <c r="AX186" s="14" t="s">
        <v>79</v>
      </c>
      <c r="AY186" s="222" t="s">
        <v>153</v>
      </c>
    </row>
    <row r="187" spans="1:65" s="15" customFormat="1">
      <c r="B187" s="223"/>
      <c r="C187" s="224"/>
      <c r="D187" s="203" t="s">
        <v>164</v>
      </c>
      <c r="E187" s="225" t="s">
        <v>1</v>
      </c>
      <c r="F187" s="226" t="s">
        <v>167</v>
      </c>
      <c r="G187" s="224"/>
      <c r="H187" s="227">
        <v>1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164</v>
      </c>
      <c r="AU187" s="233" t="s">
        <v>162</v>
      </c>
      <c r="AV187" s="15" t="s">
        <v>161</v>
      </c>
      <c r="AW187" s="15" t="s">
        <v>34</v>
      </c>
      <c r="AX187" s="15" t="s">
        <v>87</v>
      </c>
      <c r="AY187" s="233" t="s">
        <v>153</v>
      </c>
    </row>
    <row r="188" spans="1:65" s="2" customFormat="1" ht="33" customHeight="1">
      <c r="A188" s="34"/>
      <c r="B188" s="35"/>
      <c r="C188" s="187" t="s">
        <v>7</v>
      </c>
      <c r="D188" s="187" t="s">
        <v>157</v>
      </c>
      <c r="E188" s="188" t="s">
        <v>1482</v>
      </c>
      <c r="F188" s="189" t="s">
        <v>1483</v>
      </c>
      <c r="G188" s="190" t="s">
        <v>249</v>
      </c>
      <c r="H188" s="191">
        <v>1</v>
      </c>
      <c r="I188" s="192"/>
      <c r="J188" s="193">
        <f>ROUND(I188*H188,2)</f>
        <v>0</v>
      </c>
      <c r="K188" s="194"/>
      <c r="L188" s="39"/>
      <c r="M188" s="195" t="s">
        <v>1</v>
      </c>
      <c r="N188" s="196" t="s">
        <v>45</v>
      </c>
      <c r="O188" s="71"/>
      <c r="P188" s="197">
        <f>O188*H188</f>
        <v>0</v>
      </c>
      <c r="Q188" s="197">
        <v>2.5159999999999998E-2</v>
      </c>
      <c r="R188" s="197">
        <f>Q188*H188</f>
        <v>2.5159999999999998E-2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254</v>
      </c>
      <c r="AT188" s="199" t="s">
        <v>157</v>
      </c>
      <c r="AU188" s="199" t="s">
        <v>162</v>
      </c>
      <c r="AY188" s="17" t="s">
        <v>153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162</v>
      </c>
      <c r="BK188" s="200">
        <f>ROUND(I188*H188,2)</f>
        <v>0</v>
      </c>
      <c r="BL188" s="17" t="s">
        <v>254</v>
      </c>
      <c r="BM188" s="199" t="s">
        <v>1484</v>
      </c>
    </row>
    <row r="189" spans="1:65" s="13" customFormat="1">
      <c r="B189" s="201"/>
      <c r="C189" s="202"/>
      <c r="D189" s="203" t="s">
        <v>164</v>
      </c>
      <c r="E189" s="204" t="s">
        <v>1</v>
      </c>
      <c r="F189" s="205" t="s">
        <v>1485</v>
      </c>
      <c r="G189" s="202"/>
      <c r="H189" s="204" t="s">
        <v>1</v>
      </c>
      <c r="I189" s="206"/>
      <c r="J189" s="202"/>
      <c r="K189" s="202"/>
      <c r="L189" s="207"/>
      <c r="M189" s="208"/>
      <c r="N189" s="209"/>
      <c r="O189" s="209"/>
      <c r="P189" s="209"/>
      <c r="Q189" s="209"/>
      <c r="R189" s="209"/>
      <c r="S189" s="209"/>
      <c r="T189" s="210"/>
      <c r="AT189" s="211" t="s">
        <v>164</v>
      </c>
      <c r="AU189" s="211" t="s">
        <v>162</v>
      </c>
      <c r="AV189" s="13" t="s">
        <v>87</v>
      </c>
      <c r="AW189" s="13" t="s">
        <v>34</v>
      </c>
      <c r="AX189" s="13" t="s">
        <v>79</v>
      </c>
      <c r="AY189" s="211" t="s">
        <v>153</v>
      </c>
    </row>
    <row r="190" spans="1:65" s="14" customFormat="1">
      <c r="B190" s="212"/>
      <c r="C190" s="213"/>
      <c r="D190" s="203" t="s">
        <v>164</v>
      </c>
      <c r="E190" s="214" t="s">
        <v>1</v>
      </c>
      <c r="F190" s="215" t="s">
        <v>87</v>
      </c>
      <c r="G190" s="213"/>
      <c r="H190" s="216">
        <v>1</v>
      </c>
      <c r="I190" s="217"/>
      <c r="J190" s="213"/>
      <c r="K190" s="213"/>
      <c r="L190" s="218"/>
      <c r="M190" s="219"/>
      <c r="N190" s="220"/>
      <c r="O190" s="220"/>
      <c r="P190" s="220"/>
      <c r="Q190" s="220"/>
      <c r="R190" s="220"/>
      <c r="S190" s="220"/>
      <c r="T190" s="221"/>
      <c r="AT190" s="222" t="s">
        <v>164</v>
      </c>
      <c r="AU190" s="222" t="s">
        <v>162</v>
      </c>
      <c r="AV190" s="14" t="s">
        <v>162</v>
      </c>
      <c r="AW190" s="14" t="s">
        <v>34</v>
      </c>
      <c r="AX190" s="14" t="s">
        <v>79</v>
      </c>
      <c r="AY190" s="222" t="s">
        <v>153</v>
      </c>
    </row>
    <row r="191" spans="1:65" s="15" customFormat="1">
      <c r="B191" s="223"/>
      <c r="C191" s="224"/>
      <c r="D191" s="203" t="s">
        <v>164</v>
      </c>
      <c r="E191" s="225" t="s">
        <v>1</v>
      </c>
      <c r="F191" s="226" t="s">
        <v>167</v>
      </c>
      <c r="G191" s="224"/>
      <c r="H191" s="227">
        <v>1</v>
      </c>
      <c r="I191" s="228"/>
      <c r="J191" s="224"/>
      <c r="K191" s="224"/>
      <c r="L191" s="229"/>
      <c r="M191" s="230"/>
      <c r="N191" s="231"/>
      <c r="O191" s="231"/>
      <c r="P191" s="231"/>
      <c r="Q191" s="231"/>
      <c r="R191" s="231"/>
      <c r="S191" s="231"/>
      <c r="T191" s="232"/>
      <c r="AT191" s="233" t="s">
        <v>164</v>
      </c>
      <c r="AU191" s="233" t="s">
        <v>162</v>
      </c>
      <c r="AV191" s="15" t="s">
        <v>161</v>
      </c>
      <c r="AW191" s="15" t="s">
        <v>34</v>
      </c>
      <c r="AX191" s="15" t="s">
        <v>87</v>
      </c>
      <c r="AY191" s="233" t="s">
        <v>153</v>
      </c>
    </row>
    <row r="192" spans="1:65" s="2" customFormat="1" ht="33" customHeight="1">
      <c r="A192" s="34"/>
      <c r="B192" s="35"/>
      <c r="C192" s="187" t="s">
        <v>282</v>
      </c>
      <c r="D192" s="187" t="s">
        <v>157</v>
      </c>
      <c r="E192" s="188" t="s">
        <v>1486</v>
      </c>
      <c r="F192" s="189" t="s">
        <v>1487</v>
      </c>
      <c r="G192" s="190" t="s">
        <v>249</v>
      </c>
      <c r="H192" s="191">
        <v>2</v>
      </c>
      <c r="I192" s="192"/>
      <c r="J192" s="193">
        <f>ROUND(I192*H192,2)</f>
        <v>0</v>
      </c>
      <c r="K192" s="194"/>
      <c r="L192" s="39"/>
      <c r="M192" s="195" t="s">
        <v>1</v>
      </c>
      <c r="N192" s="196" t="s">
        <v>45</v>
      </c>
      <c r="O192" s="71"/>
      <c r="P192" s="197">
        <f>O192*H192</f>
        <v>0</v>
      </c>
      <c r="Q192" s="197">
        <v>3.6639999999999999E-2</v>
      </c>
      <c r="R192" s="197">
        <f>Q192*H192</f>
        <v>7.3279999999999998E-2</v>
      </c>
      <c r="S192" s="197">
        <v>0</v>
      </c>
      <c r="T192" s="198">
        <f>S192*H192</f>
        <v>0</v>
      </c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R192" s="199" t="s">
        <v>254</v>
      </c>
      <c r="AT192" s="199" t="s">
        <v>157</v>
      </c>
      <c r="AU192" s="199" t="s">
        <v>162</v>
      </c>
      <c r="AY192" s="17" t="s">
        <v>153</v>
      </c>
      <c r="BE192" s="200">
        <f>IF(N192="základní",J192,0)</f>
        <v>0</v>
      </c>
      <c r="BF192" s="200">
        <f>IF(N192="snížená",J192,0)</f>
        <v>0</v>
      </c>
      <c r="BG192" s="200">
        <f>IF(N192="zákl. přenesená",J192,0)</f>
        <v>0</v>
      </c>
      <c r="BH192" s="200">
        <f>IF(N192="sníž. přenesená",J192,0)</f>
        <v>0</v>
      </c>
      <c r="BI192" s="200">
        <f>IF(N192="nulová",J192,0)</f>
        <v>0</v>
      </c>
      <c r="BJ192" s="17" t="s">
        <v>162</v>
      </c>
      <c r="BK192" s="200">
        <f>ROUND(I192*H192,2)</f>
        <v>0</v>
      </c>
      <c r="BL192" s="17" t="s">
        <v>254</v>
      </c>
      <c r="BM192" s="199" t="s">
        <v>1488</v>
      </c>
    </row>
    <row r="193" spans="1:65" s="13" customFormat="1">
      <c r="B193" s="201"/>
      <c r="C193" s="202"/>
      <c r="D193" s="203" t="s">
        <v>164</v>
      </c>
      <c r="E193" s="204" t="s">
        <v>1</v>
      </c>
      <c r="F193" s="205" t="s">
        <v>1489</v>
      </c>
      <c r="G193" s="202"/>
      <c r="H193" s="204" t="s">
        <v>1</v>
      </c>
      <c r="I193" s="206"/>
      <c r="J193" s="202"/>
      <c r="K193" s="202"/>
      <c r="L193" s="207"/>
      <c r="M193" s="208"/>
      <c r="N193" s="209"/>
      <c r="O193" s="209"/>
      <c r="P193" s="209"/>
      <c r="Q193" s="209"/>
      <c r="R193" s="209"/>
      <c r="S193" s="209"/>
      <c r="T193" s="210"/>
      <c r="AT193" s="211" t="s">
        <v>164</v>
      </c>
      <c r="AU193" s="211" t="s">
        <v>162</v>
      </c>
      <c r="AV193" s="13" t="s">
        <v>87</v>
      </c>
      <c r="AW193" s="13" t="s">
        <v>34</v>
      </c>
      <c r="AX193" s="13" t="s">
        <v>79</v>
      </c>
      <c r="AY193" s="211" t="s">
        <v>153</v>
      </c>
    </row>
    <row r="194" spans="1:65" s="14" customFormat="1">
      <c r="B194" s="212"/>
      <c r="C194" s="213"/>
      <c r="D194" s="203" t="s">
        <v>164</v>
      </c>
      <c r="E194" s="214" t="s">
        <v>1</v>
      </c>
      <c r="F194" s="215" t="s">
        <v>162</v>
      </c>
      <c r="G194" s="213"/>
      <c r="H194" s="216">
        <v>2</v>
      </c>
      <c r="I194" s="217"/>
      <c r="J194" s="213"/>
      <c r="K194" s="213"/>
      <c r="L194" s="218"/>
      <c r="M194" s="219"/>
      <c r="N194" s="220"/>
      <c r="O194" s="220"/>
      <c r="P194" s="220"/>
      <c r="Q194" s="220"/>
      <c r="R194" s="220"/>
      <c r="S194" s="220"/>
      <c r="T194" s="221"/>
      <c r="AT194" s="222" t="s">
        <v>164</v>
      </c>
      <c r="AU194" s="222" t="s">
        <v>162</v>
      </c>
      <c r="AV194" s="14" t="s">
        <v>162</v>
      </c>
      <c r="AW194" s="14" t="s">
        <v>34</v>
      </c>
      <c r="AX194" s="14" t="s">
        <v>79</v>
      </c>
      <c r="AY194" s="222" t="s">
        <v>153</v>
      </c>
    </row>
    <row r="195" spans="1:65" s="15" customFormat="1">
      <c r="B195" s="223"/>
      <c r="C195" s="224"/>
      <c r="D195" s="203" t="s">
        <v>164</v>
      </c>
      <c r="E195" s="225" t="s">
        <v>1</v>
      </c>
      <c r="F195" s="226" t="s">
        <v>167</v>
      </c>
      <c r="G195" s="224"/>
      <c r="H195" s="227">
        <v>2</v>
      </c>
      <c r="I195" s="228"/>
      <c r="J195" s="224"/>
      <c r="K195" s="224"/>
      <c r="L195" s="229"/>
      <c r="M195" s="230"/>
      <c r="N195" s="231"/>
      <c r="O195" s="231"/>
      <c r="P195" s="231"/>
      <c r="Q195" s="231"/>
      <c r="R195" s="231"/>
      <c r="S195" s="231"/>
      <c r="T195" s="232"/>
      <c r="AT195" s="233" t="s">
        <v>164</v>
      </c>
      <c r="AU195" s="233" t="s">
        <v>162</v>
      </c>
      <c r="AV195" s="15" t="s">
        <v>161</v>
      </c>
      <c r="AW195" s="15" t="s">
        <v>34</v>
      </c>
      <c r="AX195" s="15" t="s">
        <v>87</v>
      </c>
      <c r="AY195" s="233" t="s">
        <v>153</v>
      </c>
    </row>
    <row r="196" spans="1:65" s="2" customFormat="1" ht="33" customHeight="1">
      <c r="A196" s="34"/>
      <c r="B196" s="35"/>
      <c r="C196" s="187" t="s">
        <v>288</v>
      </c>
      <c r="D196" s="187" t="s">
        <v>157</v>
      </c>
      <c r="E196" s="188" t="s">
        <v>1490</v>
      </c>
      <c r="F196" s="189" t="s">
        <v>1491</v>
      </c>
      <c r="G196" s="190" t="s">
        <v>249</v>
      </c>
      <c r="H196" s="191">
        <v>2</v>
      </c>
      <c r="I196" s="192"/>
      <c r="J196" s="193">
        <f>ROUND(I196*H196,2)</f>
        <v>0</v>
      </c>
      <c r="K196" s="194"/>
      <c r="L196" s="39"/>
      <c r="M196" s="195" t="s">
        <v>1</v>
      </c>
      <c r="N196" s="196" t="s">
        <v>45</v>
      </c>
      <c r="O196" s="71"/>
      <c r="P196" s="197">
        <f>O196*H196</f>
        <v>0</v>
      </c>
      <c r="Q196" s="197">
        <v>4.2380000000000001E-2</v>
      </c>
      <c r="R196" s="197">
        <f>Q196*H196</f>
        <v>8.4760000000000002E-2</v>
      </c>
      <c r="S196" s="197">
        <v>0</v>
      </c>
      <c r="T196" s="198">
        <f>S196*H196</f>
        <v>0</v>
      </c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R196" s="199" t="s">
        <v>254</v>
      </c>
      <c r="AT196" s="199" t="s">
        <v>157</v>
      </c>
      <c r="AU196" s="199" t="s">
        <v>162</v>
      </c>
      <c r="AY196" s="17" t="s">
        <v>153</v>
      </c>
      <c r="BE196" s="200">
        <f>IF(N196="základní",J196,0)</f>
        <v>0</v>
      </c>
      <c r="BF196" s="200">
        <f>IF(N196="snížená",J196,0)</f>
        <v>0</v>
      </c>
      <c r="BG196" s="200">
        <f>IF(N196="zákl. přenesená",J196,0)</f>
        <v>0</v>
      </c>
      <c r="BH196" s="200">
        <f>IF(N196="sníž. přenesená",J196,0)</f>
        <v>0</v>
      </c>
      <c r="BI196" s="200">
        <f>IF(N196="nulová",J196,0)</f>
        <v>0</v>
      </c>
      <c r="BJ196" s="17" t="s">
        <v>162</v>
      </c>
      <c r="BK196" s="200">
        <f>ROUND(I196*H196,2)</f>
        <v>0</v>
      </c>
      <c r="BL196" s="17" t="s">
        <v>254</v>
      </c>
      <c r="BM196" s="199" t="s">
        <v>1492</v>
      </c>
    </row>
    <row r="197" spans="1:65" s="13" customFormat="1">
      <c r="B197" s="201"/>
      <c r="C197" s="202"/>
      <c r="D197" s="203" t="s">
        <v>164</v>
      </c>
      <c r="E197" s="204" t="s">
        <v>1</v>
      </c>
      <c r="F197" s="205" t="s">
        <v>1493</v>
      </c>
      <c r="G197" s="202"/>
      <c r="H197" s="204" t="s">
        <v>1</v>
      </c>
      <c r="I197" s="206"/>
      <c r="J197" s="202"/>
      <c r="K197" s="202"/>
      <c r="L197" s="207"/>
      <c r="M197" s="208"/>
      <c r="N197" s="209"/>
      <c r="O197" s="209"/>
      <c r="P197" s="209"/>
      <c r="Q197" s="209"/>
      <c r="R197" s="209"/>
      <c r="S197" s="209"/>
      <c r="T197" s="210"/>
      <c r="AT197" s="211" t="s">
        <v>164</v>
      </c>
      <c r="AU197" s="211" t="s">
        <v>162</v>
      </c>
      <c r="AV197" s="13" t="s">
        <v>87</v>
      </c>
      <c r="AW197" s="13" t="s">
        <v>34</v>
      </c>
      <c r="AX197" s="13" t="s">
        <v>79</v>
      </c>
      <c r="AY197" s="211" t="s">
        <v>153</v>
      </c>
    </row>
    <row r="198" spans="1:65" s="14" customFormat="1">
      <c r="B198" s="212"/>
      <c r="C198" s="213"/>
      <c r="D198" s="203" t="s">
        <v>164</v>
      </c>
      <c r="E198" s="214" t="s">
        <v>1</v>
      </c>
      <c r="F198" s="215" t="s">
        <v>162</v>
      </c>
      <c r="G198" s="213"/>
      <c r="H198" s="216">
        <v>2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164</v>
      </c>
      <c r="AU198" s="222" t="s">
        <v>162</v>
      </c>
      <c r="AV198" s="14" t="s">
        <v>162</v>
      </c>
      <c r="AW198" s="14" t="s">
        <v>34</v>
      </c>
      <c r="AX198" s="14" t="s">
        <v>79</v>
      </c>
      <c r="AY198" s="222" t="s">
        <v>153</v>
      </c>
    </row>
    <row r="199" spans="1:65" s="15" customFormat="1">
      <c r="B199" s="223"/>
      <c r="C199" s="224"/>
      <c r="D199" s="203" t="s">
        <v>164</v>
      </c>
      <c r="E199" s="225" t="s">
        <v>1</v>
      </c>
      <c r="F199" s="226" t="s">
        <v>167</v>
      </c>
      <c r="G199" s="224"/>
      <c r="H199" s="227">
        <v>2</v>
      </c>
      <c r="I199" s="228"/>
      <c r="J199" s="224"/>
      <c r="K199" s="224"/>
      <c r="L199" s="229"/>
      <c r="M199" s="230"/>
      <c r="N199" s="231"/>
      <c r="O199" s="231"/>
      <c r="P199" s="231"/>
      <c r="Q199" s="231"/>
      <c r="R199" s="231"/>
      <c r="S199" s="231"/>
      <c r="T199" s="232"/>
      <c r="AT199" s="233" t="s">
        <v>164</v>
      </c>
      <c r="AU199" s="233" t="s">
        <v>162</v>
      </c>
      <c r="AV199" s="15" t="s">
        <v>161</v>
      </c>
      <c r="AW199" s="15" t="s">
        <v>34</v>
      </c>
      <c r="AX199" s="15" t="s">
        <v>87</v>
      </c>
      <c r="AY199" s="233" t="s">
        <v>153</v>
      </c>
    </row>
    <row r="200" spans="1:65" s="2" customFormat="1" ht="21.75" customHeight="1">
      <c r="A200" s="34"/>
      <c r="B200" s="35"/>
      <c r="C200" s="187" t="s">
        <v>296</v>
      </c>
      <c r="D200" s="187" t="s">
        <v>157</v>
      </c>
      <c r="E200" s="188" t="s">
        <v>1494</v>
      </c>
      <c r="F200" s="189" t="s">
        <v>1495</v>
      </c>
      <c r="G200" s="190" t="s">
        <v>176</v>
      </c>
      <c r="H200" s="191">
        <v>0.373</v>
      </c>
      <c r="I200" s="192"/>
      <c r="J200" s="193">
        <f>ROUND(I200*H200,2)</f>
        <v>0</v>
      </c>
      <c r="K200" s="194"/>
      <c r="L200" s="39"/>
      <c r="M200" s="195" t="s">
        <v>1</v>
      </c>
      <c r="N200" s="196" t="s">
        <v>45</v>
      </c>
      <c r="O200" s="71"/>
      <c r="P200" s="197">
        <f>O200*H200</f>
        <v>0</v>
      </c>
      <c r="Q200" s="197">
        <v>0</v>
      </c>
      <c r="R200" s="197">
        <f>Q200*H200</f>
        <v>0</v>
      </c>
      <c r="S200" s="197">
        <v>0</v>
      </c>
      <c r="T200" s="19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254</v>
      </c>
      <c r="AT200" s="199" t="s">
        <v>157</v>
      </c>
      <c r="AU200" s="199" t="s">
        <v>162</v>
      </c>
      <c r="AY200" s="17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7" t="s">
        <v>162</v>
      </c>
      <c r="BK200" s="200">
        <f>ROUND(I200*H200,2)</f>
        <v>0</v>
      </c>
      <c r="BL200" s="17" t="s">
        <v>254</v>
      </c>
      <c r="BM200" s="199" t="s">
        <v>1496</v>
      </c>
    </row>
    <row r="201" spans="1:65" s="12" customFormat="1" ht="25.95" customHeight="1">
      <c r="B201" s="171"/>
      <c r="C201" s="172"/>
      <c r="D201" s="173" t="s">
        <v>78</v>
      </c>
      <c r="E201" s="174" t="s">
        <v>1384</v>
      </c>
      <c r="F201" s="174" t="s">
        <v>1385</v>
      </c>
      <c r="G201" s="172"/>
      <c r="H201" s="172"/>
      <c r="I201" s="175"/>
      <c r="J201" s="176">
        <f>BK201</f>
        <v>0</v>
      </c>
      <c r="K201" s="172"/>
      <c r="L201" s="177"/>
      <c r="M201" s="178"/>
      <c r="N201" s="179"/>
      <c r="O201" s="179"/>
      <c r="P201" s="180">
        <f>SUM(P202:P207)</f>
        <v>0</v>
      </c>
      <c r="Q201" s="179"/>
      <c r="R201" s="180">
        <f>SUM(R202:R207)</f>
        <v>0</v>
      </c>
      <c r="S201" s="179"/>
      <c r="T201" s="181">
        <f>SUM(T202:T207)</f>
        <v>0</v>
      </c>
      <c r="AR201" s="182" t="s">
        <v>161</v>
      </c>
      <c r="AT201" s="183" t="s">
        <v>78</v>
      </c>
      <c r="AU201" s="183" t="s">
        <v>79</v>
      </c>
      <c r="AY201" s="182" t="s">
        <v>153</v>
      </c>
      <c r="BK201" s="184">
        <f>SUM(BK202:BK207)</f>
        <v>0</v>
      </c>
    </row>
    <row r="202" spans="1:65" s="2" customFormat="1" ht="21.75" customHeight="1">
      <c r="A202" s="34"/>
      <c r="B202" s="35"/>
      <c r="C202" s="187" t="s">
        <v>300</v>
      </c>
      <c r="D202" s="187" t="s">
        <v>157</v>
      </c>
      <c r="E202" s="188" t="s">
        <v>1386</v>
      </c>
      <c r="F202" s="189" t="s">
        <v>1387</v>
      </c>
      <c r="G202" s="190" t="s">
        <v>1388</v>
      </c>
      <c r="H202" s="191">
        <v>28</v>
      </c>
      <c r="I202" s="192"/>
      <c r="J202" s="193">
        <f>ROUND(I202*H202,2)</f>
        <v>0</v>
      </c>
      <c r="K202" s="194"/>
      <c r="L202" s="39"/>
      <c r="M202" s="195" t="s">
        <v>1</v>
      </c>
      <c r="N202" s="196" t="s">
        <v>45</v>
      </c>
      <c r="O202" s="71"/>
      <c r="P202" s="197">
        <f>O202*H202</f>
        <v>0</v>
      </c>
      <c r="Q202" s="197">
        <v>0</v>
      </c>
      <c r="R202" s="197">
        <f>Q202*H202</f>
        <v>0</v>
      </c>
      <c r="S202" s="197">
        <v>0</v>
      </c>
      <c r="T202" s="198">
        <f>S202*H202</f>
        <v>0</v>
      </c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R202" s="199" t="s">
        <v>1389</v>
      </c>
      <c r="AT202" s="199" t="s">
        <v>157</v>
      </c>
      <c r="AU202" s="199" t="s">
        <v>87</v>
      </c>
      <c r="AY202" s="17" t="s">
        <v>153</v>
      </c>
      <c r="BE202" s="200">
        <f>IF(N202="základní",J202,0)</f>
        <v>0</v>
      </c>
      <c r="BF202" s="200">
        <f>IF(N202="snížená",J202,0)</f>
        <v>0</v>
      </c>
      <c r="BG202" s="200">
        <f>IF(N202="zákl. přenesená",J202,0)</f>
        <v>0</v>
      </c>
      <c r="BH202" s="200">
        <f>IF(N202="sníž. přenesená",J202,0)</f>
        <v>0</v>
      </c>
      <c r="BI202" s="200">
        <f>IF(N202="nulová",J202,0)</f>
        <v>0</v>
      </c>
      <c r="BJ202" s="17" t="s">
        <v>162</v>
      </c>
      <c r="BK202" s="200">
        <f>ROUND(I202*H202,2)</f>
        <v>0</v>
      </c>
      <c r="BL202" s="17" t="s">
        <v>1389</v>
      </c>
      <c r="BM202" s="199" t="s">
        <v>1497</v>
      </c>
    </row>
    <row r="203" spans="1:65" s="13" customFormat="1">
      <c r="B203" s="201"/>
      <c r="C203" s="202"/>
      <c r="D203" s="203" t="s">
        <v>164</v>
      </c>
      <c r="E203" s="204" t="s">
        <v>1</v>
      </c>
      <c r="F203" s="205" t="s">
        <v>1498</v>
      </c>
      <c r="G203" s="202"/>
      <c r="H203" s="204" t="s">
        <v>1</v>
      </c>
      <c r="I203" s="206"/>
      <c r="J203" s="202"/>
      <c r="K203" s="202"/>
      <c r="L203" s="207"/>
      <c r="M203" s="208"/>
      <c r="N203" s="209"/>
      <c r="O203" s="209"/>
      <c r="P203" s="209"/>
      <c r="Q203" s="209"/>
      <c r="R203" s="209"/>
      <c r="S203" s="209"/>
      <c r="T203" s="210"/>
      <c r="AT203" s="211" t="s">
        <v>164</v>
      </c>
      <c r="AU203" s="211" t="s">
        <v>87</v>
      </c>
      <c r="AV203" s="13" t="s">
        <v>87</v>
      </c>
      <c r="AW203" s="13" t="s">
        <v>34</v>
      </c>
      <c r="AX203" s="13" t="s">
        <v>79</v>
      </c>
      <c r="AY203" s="211" t="s">
        <v>153</v>
      </c>
    </row>
    <row r="204" spans="1:65" s="14" customFormat="1">
      <c r="B204" s="212"/>
      <c r="C204" s="213"/>
      <c r="D204" s="203" t="s">
        <v>164</v>
      </c>
      <c r="E204" s="214" t="s">
        <v>1</v>
      </c>
      <c r="F204" s="215" t="s">
        <v>225</v>
      </c>
      <c r="G204" s="213"/>
      <c r="H204" s="216">
        <v>10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164</v>
      </c>
      <c r="AU204" s="222" t="s">
        <v>87</v>
      </c>
      <c r="AV204" s="14" t="s">
        <v>162</v>
      </c>
      <c r="AW204" s="14" t="s">
        <v>34</v>
      </c>
      <c r="AX204" s="14" t="s">
        <v>79</v>
      </c>
      <c r="AY204" s="222" t="s">
        <v>153</v>
      </c>
    </row>
    <row r="205" spans="1:65" s="13" customFormat="1">
      <c r="B205" s="201"/>
      <c r="C205" s="202"/>
      <c r="D205" s="203" t="s">
        <v>164</v>
      </c>
      <c r="E205" s="204" t="s">
        <v>1</v>
      </c>
      <c r="F205" s="205" t="s">
        <v>1499</v>
      </c>
      <c r="G205" s="202"/>
      <c r="H205" s="204" t="s">
        <v>1</v>
      </c>
      <c r="I205" s="206"/>
      <c r="J205" s="202"/>
      <c r="K205" s="202"/>
      <c r="L205" s="207"/>
      <c r="M205" s="208"/>
      <c r="N205" s="209"/>
      <c r="O205" s="209"/>
      <c r="P205" s="209"/>
      <c r="Q205" s="209"/>
      <c r="R205" s="209"/>
      <c r="S205" s="209"/>
      <c r="T205" s="210"/>
      <c r="AT205" s="211" t="s">
        <v>164</v>
      </c>
      <c r="AU205" s="211" t="s">
        <v>87</v>
      </c>
      <c r="AV205" s="13" t="s">
        <v>87</v>
      </c>
      <c r="AW205" s="13" t="s">
        <v>34</v>
      </c>
      <c r="AX205" s="13" t="s">
        <v>79</v>
      </c>
      <c r="AY205" s="211" t="s">
        <v>153</v>
      </c>
    </row>
    <row r="206" spans="1:65" s="14" customFormat="1">
      <c r="B206" s="212"/>
      <c r="C206" s="213"/>
      <c r="D206" s="203" t="s">
        <v>164</v>
      </c>
      <c r="E206" s="214" t="s">
        <v>1</v>
      </c>
      <c r="F206" s="215" t="s">
        <v>265</v>
      </c>
      <c r="G206" s="213"/>
      <c r="H206" s="216">
        <v>18</v>
      </c>
      <c r="I206" s="217"/>
      <c r="J206" s="213"/>
      <c r="K206" s="213"/>
      <c r="L206" s="218"/>
      <c r="M206" s="219"/>
      <c r="N206" s="220"/>
      <c r="O206" s="220"/>
      <c r="P206" s="220"/>
      <c r="Q206" s="220"/>
      <c r="R206" s="220"/>
      <c r="S206" s="220"/>
      <c r="T206" s="221"/>
      <c r="AT206" s="222" t="s">
        <v>164</v>
      </c>
      <c r="AU206" s="222" t="s">
        <v>87</v>
      </c>
      <c r="AV206" s="14" t="s">
        <v>162</v>
      </c>
      <c r="AW206" s="14" t="s">
        <v>34</v>
      </c>
      <c r="AX206" s="14" t="s">
        <v>79</v>
      </c>
      <c r="AY206" s="222" t="s">
        <v>153</v>
      </c>
    </row>
    <row r="207" spans="1:65" s="15" customFormat="1">
      <c r="B207" s="223"/>
      <c r="C207" s="224"/>
      <c r="D207" s="203" t="s">
        <v>164</v>
      </c>
      <c r="E207" s="225" t="s">
        <v>1</v>
      </c>
      <c r="F207" s="226" t="s">
        <v>167</v>
      </c>
      <c r="G207" s="224"/>
      <c r="H207" s="227">
        <v>28</v>
      </c>
      <c r="I207" s="228"/>
      <c r="J207" s="224"/>
      <c r="K207" s="224"/>
      <c r="L207" s="229"/>
      <c r="M207" s="250"/>
      <c r="N207" s="251"/>
      <c r="O207" s="251"/>
      <c r="P207" s="251"/>
      <c r="Q207" s="251"/>
      <c r="R207" s="251"/>
      <c r="S207" s="251"/>
      <c r="T207" s="252"/>
      <c r="AT207" s="233" t="s">
        <v>164</v>
      </c>
      <c r="AU207" s="233" t="s">
        <v>87</v>
      </c>
      <c r="AV207" s="15" t="s">
        <v>161</v>
      </c>
      <c r="AW207" s="15" t="s">
        <v>34</v>
      </c>
      <c r="AX207" s="15" t="s">
        <v>87</v>
      </c>
      <c r="AY207" s="233" t="s">
        <v>153</v>
      </c>
    </row>
    <row r="208" spans="1:65" s="2" customFormat="1" ht="6.9" customHeight="1">
      <c r="A208" s="34"/>
      <c r="B208" s="54"/>
      <c r="C208" s="55"/>
      <c r="D208" s="55"/>
      <c r="E208" s="55"/>
      <c r="F208" s="55"/>
      <c r="G208" s="55"/>
      <c r="H208" s="55"/>
      <c r="I208" s="55"/>
      <c r="J208" s="55"/>
      <c r="K208" s="55"/>
      <c r="L208" s="39"/>
      <c r="M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</row>
  </sheetData>
  <sheetProtection algorithmName="SHA-512" hashValue="Sq+DfcjpAOeraC0MKq0GIHi88qZqin3Iuf42SKqrLD04huaEIywnd3wHxTlj702Y/QKlVCG+RpODgLiudYtvOg==" saltValue="k1OVwXasggIrtbFUb0PYNgaxTdj343LAvZnAsF6pGEokvNEdA0/DrGj3yqm6s98LUQ4YfH5kNS8CXaNPNW7+8A==" spinCount="100000" sheet="1" objects="1" scenarios="1" formatColumns="0" formatRows="0" autoFilter="0"/>
  <autoFilter ref="C121:K207" xr:uid="{00000000-0009-0000-0000-000003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179"/>
  <sheetViews>
    <sheetView showGridLines="0" topLeftCell="A28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7" t="s">
        <v>97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01" t="str">
        <f>'Rekapitulace stavby'!K6</f>
        <v>Stavební úpravy objektu č.p.6 v obci Malšovice</v>
      </c>
      <c r="F7" s="302"/>
      <c r="G7" s="302"/>
      <c r="H7" s="302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3" t="s">
        <v>1500</v>
      </c>
      <c r="F9" s="304"/>
      <c r="G9" s="304"/>
      <c r="H9" s="30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5" t="str">
        <f>'Rekapitulace stavby'!E14</f>
        <v>Vyplň údaj</v>
      </c>
      <c r="F18" s="306"/>
      <c r="G18" s="306"/>
      <c r="H18" s="306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1199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1200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7" t="s">
        <v>1</v>
      </c>
      <c r="F27" s="307"/>
      <c r="G27" s="307"/>
      <c r="H27" s="307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ROUND(J121,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43</v>
      </c>
      <c r="E33" s="112" t="s">
        <v>44</v>
      </c>
      <c r="F33" s="123">
        <f>ROUND((SUM(BE121:BE178)),  2)</f>
        <v>0</v>
      </c>
      <c r="G33" s="34"/>
      <c r="H33" s="34"/>
      <c r="I33" s="124">
        <v>0.21</v>
      </c>
      <c r="J33" s="123">
        <f>ROUND(((SUM(BE121:BE178))*I33),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45</v>
      </c>
      <c r="F34" s="123">
        <f>ROUND((SUM(BF121:BF178)),  2)</f>
        <v>0</v>
      </c>
      <c r="G34" s="34"/>
      <c r="H34" s="34"/>
      <c r="I34" s="124">
        <v>0.15</v>
      </c>
      <c r="J34" s="123">
        <f>ROUND(((SUM(BF121:BF178))*I34),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46</v>
      </c>
      <c r="F35" s="123">
        <f>ROUND((SUM(BG121:BG178)),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47</v>
      </c>
      <c r="F36" s="123">
        <f>ROUND((SUM(BH121:BH178)),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48</v>
      </c>
      <c r="F37" s="123">
        <f>ROUND((SUM(BI121:BI178)),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Stavební úpravy objektu č.p.6 v obci Malšovice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7" t="str">
        <f>E9</f>
        <v>04 - Plynoinstalace</v>
      </c>
      <c r="F87" s="298"/>
      <c r="G87" s="298"/>
      <c r="H87" s="298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Uniprojekt-D.Šašek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J121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" customHeight="1">
      <c r="B97" s="147"/>
      <c r="C97" s="148"/>
      <c r="D97" s="149" t="s">
        <v>121</v>
      </c>
      <c r="E97" s="150"/>
      <c r="F97" s="150"/>
      <c r="G97" s="150"/>
      <c r="H97" s="150"/>
      <c r="I97" s="150"/>
      <c r="J97" s="151">
        <f>J122</f>
        <v>0</v>
      </c>
      <c r="K97" s="148"/>
      <c r="L97" s="152"/>
    </row>
    <row r="98" spans="1:31" s="10" customFormat="1" ht="19.95" customHeight="1">
      <c r="B98" s="153"/>
      <c r="C98" s="154"/>
      <c r="D98" s="155" t="s">
        <v>1501</v>
      </c>
      <c r="E98" s="156"/>
      <c r="F98" s="156"/>
      <c r="G98" s="156"/>
      <c r="H98" s="156"/>
      <c r="I98" s="156"/>
      <c r="J98" s="157">
        <f>J123</f>
        <v>0</v>
      </c>
      <c r="K98" s="154"/>
      <c r="L98" s="158"/>
    </row>
    <row r="99" spans="1:31" s="9" customFormat="1" ht="24.9" customHeight="1">
      <c r="B99" s="147"/>
      <c r="C99" s="148"/>
      <c r="D99" s="149" t="s">
        <v>136</v>
      </c>
      <c r="E99" s="150"/>
      <c r="F99" s="150"/>
      <c r="G99" s="150"/>
      <c r="H99" s="150"/>
      <c r="I99" s="150"/>
      <c r="J99" s="151">
        <f>J169</f>
        <v>0</v>
      </c>
      <c r="K99" s="148"/>
      <c r="L99" s="152"/>
    </row>
    <row r="100" spans="1:31" s="10" customFormat="1" ht="19.95" customHeight="1">
      <c r="B100" s="153"/>
      <c r="C100" s="154"/>
      <c r="D100" s="155" t="s">
        <v>1502</v>
      </c>
      <c r="E100" s="156"/>
      <c r="F100" s="156"/>
      <c r="G100" s="156"/>
      <c r="H100" s="156"/>
      <c r="I100" s="156"/>
      <c r="J100" s="157">
        <f>J170</f>
        <v>0</v>
      </c>
      <c r="K100" s="154"/>
      <c r="L100" s="158"/>
    </row>
    <row r="101" spans="1:31" s="9" customFormat="1" ht="24.9" customHeight="1">
      <c r="B101" s="147"/>
      <c r="C101" s="148"/>
      <c r="D101" s="149" t="s">
        <v>1205</v>
      </c>
      <c r="E101" s="150"/>
      <c r="F101" s="150"/>
      <c r="G101" s="150"/>
      <c r="H101" s="150"/>
      <c r="I101" s="150"/>
      <c r="J101" s="151">
        <f>J172</f>
        <v>0</v>
      </c>
      <c r="K101" s="148"/>
      <c r="L101" s="152"/>
    </row>
    <row r="102" spans="1:31" s="2" customFormat="1" ht="21.9" customHeight="1">
      <c r="A102" s="34"/>
      <c r="B102" s="35"/>
      <c r="C102" s="36"/>
      <c r="D102" s="36"/>
      <c r="E102" s="36"/>
      <c r="F102" s="36"/>
      <c r="G102" s="36"/>
      <c r="H102" s="36"/>
      <c r="I102" s="36"/>
      <c r="J102" s="36"/>
      <c r="K102" s="36"/>
      <c r="L102" s="51"/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</row>
    <row r="103" spans="1:31" s="2" customFormat="1" ht="6.9" customHeight="1">
      <c r="A103" s="34"/>
      <c r="B103" s="54"/>
      <c r="C103" s="55"/>
      <c r="D103" s="55"/>
      <c r="E103" s="55"/>
      <c r="F103" s="55"/>
      <c r="G103" s="55"/>
      <c r="H103" s="55"/>
      <c r="I103" s="55"/>
      <c r="J103" s="55"/>
      <c r="K103" s="55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7" spans="1:31" s="2" customFormat="1" ht="6.9" customHeight="1">
      <c r="A107" s="34"/>
      <c r="B107" s="56"/>
      <c r="C107" s="57"/>
      <c r="D107" s="57"/>
      <c r="E107" s="57"/>
      <c r="F107" s="57"/>
      <c r="G107" s="57"/>
      <c r="H107" s="57"/>
      <c r="I107" s="57"/>
      <c r="J107" s="57"/>
      <c r="K107" s="57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24.9" customHeight="1">
      <c r="A108" s="34"/>
      <c r="B108" s="35"/>
      <c r="C108" s="23" t="s">
        <v>138</v>
      </c>
      <c r="D108" s="36"/>
      <c r="E108" s="36"/>
      <c r="F108" s="36"/>
      <c r="G108" s="36"/>
      <c r="H108" s="36"/>
      <c r="I108" s="36"/>
      <c r="J108" s="36"/>
      <c r="K108" s="36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6.9" customHeight="1">
      <c r="A109" s="34"/>
      <c r="B109" s="35"/>
      <c r="C109" s="36"/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12" customHeight="1">
      <c r="A110" s="34"/>
      <c r="B110" s="35"/>
      <c r="C110" s="29" t="s">
        <v>16</v>
      </c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6.5" customHeight="1">
      <c r="A111" s="34"/>
      <c r="B111" s="35"/>
      <c r="C111" s="36"/>
      <c r="D111" s="36"/>
      <c r="E111" s="299" t="str">
        <f>E7</f>
        <v>Stavební úpravy objektu č.p.6 v obci Malšovice</v>
      </c>
      <c r="F111" s="300"/>
      <c r="G111" s="300"/>
      <c r="H111" s="300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2" customHeight="1">
      <c r="A112" s="34"/>
      <c r="B112" s="35"/>
      <c r="C112" s="29" t="s">
        <v>105</v>
      </c>
      <c r="D112" s="36"/>
      <c r="E112" s="36"/>
      <c r="F112" s="36"/>
      <c r="G112" s="36"/>
      <c r="H112" s="36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6.5" customHeight="1">
      <c r="A113" s="34"/>
      <c r="B113" s="35"/>
      <c r="C113" s="36"/>
      <c r="D113" s="36"/>
      <c r="E113" s="287" t="str">
        <f>E9</f>
        <v>04 - Plynoinstalace</v>
      </c>
      <c r="F113" s="298"/>
      <c r="G113" s="298"/>
      <c r="H113" s="298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6.9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12" customHeight="1">
      <c r="A115" s="34"/>
      <c r="B115" s="35"/>
      <c r="C115" s="29" t="s">
        <v>20</v>
      </c>
      <c r="D115" s="36"/>
      <c r="E115" s="36"/>
      <c r="F115" s="27" t="str">
        <f>F12</f>
        <v>Malšovice budova č.p. 6</v>
      </c>
      <c r="G115" s="36"/>
      <c r="H115" s="36"/>
      <c r="I115" s="29" t="s">
        <v>22</v>
      </c>
      <c r="J115" s="66" t="str">
        <f>IF(J12="","",J12)</f>
        <v>12. 1. 2021</v>
      </c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6.9" customHeight="1">
      <c r="A116" s="34"/>
      <c r="B116" s="35"/>
      <c r="C116" s="36"/>
      <c r="D116" s="36"/>
      <c r="E116" s="36"/>
      <c r="F116" s="36"/>
      <c r="G116" s="36"/>
      <c r="H116" s="36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15.15" customHeight="1">
      <c r="A117" s="34"/>
      <c r="B117" s="35"/>
      <c r="C117" s="29" t="s">
        <v>24</v>
      </c>
      <c r="D117" s="36"/>
      <c r="E117" s="36"/>
      <c r="F117" s="27" t="str">
        <f>E15</f>
        <v>Obec Malšovice</v>
      </c>
      <c r="G117" s="36"/>
      <c r="H117" s="36"/>
      <c r="I117" s="29" t="s">
        <v>31</v>
      </c>
      <c r="J117" s="32" t="str">
        <f>E21</f>
        <v>Uniprojekt-D.Šašek</v>
      </c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15" customHeight="1">
      <c r="A118" s="34"/>
      <c r="B118" s="35"/>
      <c r="C118" s="29" t="s">
        <v>29</v>
      </c>
      <c r="D118" s="36"/>
      <c r="E118" s="36"/>
      <c r="F118" s="27" t="str">
        <f>IF(E18="","",E18)</f>
        <v>Vyplň údaj</v>
      </c>
      <c r="G118" s="36"/>
      <c r="H118" s="36"/>
      <c r="I118" s="29" t="s">
        <v>35</v>
      </c>
      <c r="J118" s="32" t="str">
        <f>E24</f>
        <v>Josef Beran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0.35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11" customFormat="1" ht="29.25" customHeight="1">
      <c r="A120" s="159"/>
      <c r="B120" s="160"/>
      <c r="C120" s="161" t="s">
        <v>139</v>
      </c>
      <c r="D120" s="162" t="s">
        <v>64</v>
      </c>
      <c r="E120" s="162" t="s">
        <v>60</v>
      </c>
      <c r="F120" s="162" t="s">
        <v>61</v>
      </c>
      <c r="G120" s="162" t="s">
        <v>140</v>
      </c>
      <c r="H120" s="162" t="s">
        <v>141</v>
      </c>
      <c r="I120" s="162" t="s">
        <v>142</v>
      </c>
      <c r="J120" s="163" t="s">
        <v>110</v>
      </c>
      <c r="K120" s="164" t="s">
        <v>143</v>
      </c>
      <c r="L120" s="165"/>
      <c r="M120" s="75" t="s">
        <v>1</v>
      </c>
      <c r="N120" s="76" t="s">
        <v>43</v>
      </c>
      <c r="O120" s="76" t="s">
        <v>144</v>
      </c>
      <c r="P120" s="76" t="s">
        <v>145</v>
      </c>
      <c r="Q120" s="76" t="s">
        <v>146</v>
      </c>
      <c r="R120" s="76" t="s">
        <v>147</v>
      </c>
      <c r="S120" s="76" t="s">
        <v>148</v>
      </c>
      <c r="T120" s="77" t="s">
        <v>149</v>
      </c>
      <c r="U120" s="159"/>
      <c r="V120" s="159"/>
      <c r="W120" s="159"/>
      <c r="X120" s="159"/>
      <c r="Y120" s="159"/>
      <c r="Z120" s="159"/>
      <c r="AA120" s="159"/>
      <c r="AB120" s="159"/>
      <c r="AC120" s="159"/>
      <c r="AD120" s="159"/>
      <c r="AE120" s="159"/>
    </row>
    <row r="121" spans="1:65" s="2" customFormat="1" ht="22.8" customHeight="1">
      <c r="A121" s="34"/>
      <c r="B121" s="35"/>
      <c r="C121" s="82" t="s">
        <v>150</v>
      </c>
      <c r="D121" s="36"/>
      <c r="E121" s="36"/>
      <c r="F121" s="36"/>
      <c r="G121" s="36"/>
      <c r="H121" s="36"/>
      <c r="I121" s="36"/>
      <c r="J121" s="166">
        <f>BK121</f>
        <v>0</v>
      </c>
      <c r="K121" s="36"/>
      <c r="L121" s="39"/>
      <c r="M121" s="78"/>
      <c r="N121" s="167"/>
      <c r="O121" s="79"/>
      <c r="P121" s="168">
        <f>P122+P169+P172</f>
        <v>0</v>
      </c>
      <c r="Q121" s="79"/>
      <c r="R121" s="168">
        <f>R122+R169+R172</f>
        <v>6.7999799999999985E-2</v>
      </c>
      <c r="S121" s="79"/>
      <c r="T121" s="169">
        <f>T122+T169+T172</f>
        <v>0</v>
      </c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T121" s="17" t="s">
        <v>78</v>
      </c>
      <c r="AU121" s="17" t="s">
        <v>112</v>
      </c>
      <c r="BK121" s="170">
        <f>BK122+BK169+BK172</f>
        <v>0</v>
      </c>
    </row>
    <row r="122" spans="1:65" s="12" customFormat="1" ht="25.95" customHeight="1">
      <c r="B122" s="171"/>
      <c r="C122" s="172"/>
      <c r="D122" s="173" t="s">
        <v>78</v>
      </c>
      <c r="E122" s="174" t="s">
        <v>392</v>
      </c>
      <c r="F122" s="174" t="s">
        <v>393</v>
      </c>
      <c r="G122" s="172"/>
      <c r="H122" s="172"/>
      <c r="I122" s="175"/>
      <c r="J122" s="176">
        <f>BK122</f>
        <v>0</v>
      </c>
      <c r="K122" s="172"/>
      <c r="L122" s="177"/>
      <c r="M122" s="178"/>
      <c r="N122" s="179"/>
      <c r="O122" s="179"/>
      <c r="P122" s="180">
        <f>P123</f>
        <v>0</v>
      </c>
      <c r="Q122" s="179"/>
      <c r="R122" s="180">
        <f>R123</f>
        <v>6.7999799999999985E-2</v>
      </c>
      <c r="S122" s="179"/>
      <c r="T122" s="181">
        <f>T123</f>
        <v>0</v>
      </c>
      <c r="AR122" s="182" t="s">
        <v>162</v>
      </c>
      <c r="AT122" s="183" t="s">
        <v>78</v>
      </c>
      <c r="AU122" s="183" t="s">
        <v>79</v>
      </c>
      <c r="AY122" s="182" t="s">
        <v>153</v>
      </c>
      <c r="BK122" s="184">
        <f>BK123</f>
        <v>0</v>
      </c>
    </row>
    <row r="123" spans="1:65" s="12" customFormat="1" ht="22.8" customHeight="1">
      <c r="B123" s="171"/>
      <c r="C123" s="172"/>
      <c r="D123" s="173" t="s">
        <v>78</v>
      </c>
      <c r="E123" s="185" t="s">
        <v>1503</v>
      </c>
      <c r="F123" s="185" t="s">
        <v>1504</v>
      </c>
      <c r="G123" s="172"/>
      <c r="H123" s="172"/>
      <c r="I123" s="175"/>
      <c r="J123" s="186">
        <f>BK123</f>
        <v>0</v>
      </c>
      <c r="K123" s="172"/>
      <c r="L123" s="177"/>
      <c r="M123" s="178"/>
      <c r="N123" s="179"/>
      <c r="O123" s="179"/>
      <c r="P123" s="180">
        <f>SUM(P124:P168)</f>
        <v>0</v>
      </c>
      <c r="Q123" s="179"/>
      <c r="R123" s="180">
        <f>SUM(R124:R168)</f>
        <v>6.7999799999999985E-2</v>
      </c>
      <c r="S123" s="179"/>
      <c r="T123" s="181">
        <f>SUM(T124:T168)</f>
        <v>0</v>
      </c>
      <c r="AR123" s="182" t="s">
        <v>162</v>
      </c>
      <c r="AT123" s="183" t="s">
        <v>78</v>
      </c>
      <c r="AU123" s="183" t="s">
        <v>87</v>
      </c>
      <c r="AY123" s="182" t="s">
        <v>153</v>
      </c>
      <c r="BK123" s="184">
        <f>SUM(BK124:BK168)</f>
        <v>0</v>
      </c>
    </row>
    <row r="124" spans="1:65" s="2" customFormat="1" ht="16.5" customHeight="1">
      <c r="A124" s="34"/>
      <c r="B124" s="35"/>
      <c r="C124" s="187" t="s">
        <v>87</v>
      </c>
      <c r="D124" s="187" t="s">
        <v>157</v>
      </c>
      <c r="E124" s="188" t="s">
        <v>1505</v>
      </c>
      <c r="F124" s="189" t="s">
        <v>1506</v>
      </c>
      <c r="G124" s="190" t="s">
        <v>237</v>
      </c>
      <c r="H124" s="191">
        <v>2</v>
      </c>
      <c r="I124" s="192"/>
      <c r="J124" s="193">
        <f>ROUND(I124*H124,2)</f>
        <v>0</v>
      </c>
      <c r="K124" s="194"/>
      <c r="L124" s="39"/>
      <c r="M124" s="195" t="s">
        <v>1</v>
      </c>
      <c r="N124" s="196" t="s">
        <v>45</v>
      </c>
      <c r="O124" s="71"/>
      <c r="P124" s="197">
        <f>O124*H124</f>
        <v>0</v>
      </c>
      <c r="Q124" s="197">
        <v>3.7799999999999999E-3</v>
      </c>
      <c r="R124" s="197">
        <f>Q124*H124</f>
        <v>7.5599999999999999E-3</v>
      </c>
      <c r="S124" s="197">
        <v>0</v>
      </c>
      <c r="T124" s="198">
        <f>S124*H124</f>
        <v>0</v>
      </c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R124" s="199" t="s">
        <v>254</v>
      </c>
      <c r="AT124" s="199" t="s">
        <v>157</v>
      </c>
      <c r="AU124" s="199" t="s">
        <v>162</v>
      </c>
      <c r="AY124" s="17" t="s">
        <v>153</v>
      </c>
      <c r="BE124" s="200">
        <f>IF(N124="základní",J124,0)</f>
        <v>0</v>
      </c>
      <c r="BF124" s="200">
        <f>IF(N124="snížená",J124,0)</f>
        <v>0</v>
      </c>
      <c r="BG124" s="200">
        <f>IF(N124="zákl. přenesená",J124,0)</f>
        <v>0</v>
      </c>
      <c r="BH124" s="200">
        <f>IF(N124="sníž. přenesená",J124,0)</f>
        <v>0</v>
      </c>
      <c r="BI124" s="200">
        <f>IF(N124="nulová",J124,0)</f>
        <v>0</v>
      </c>
      <c r="BJ124" s="17" t="s">
        <v>162</v>
      </c>
      <c r="BK124" s="200">
        <f>ROUND(I124*H124,2)</f>
        <v>0</v>
      </c>
      <c r="BL124" s="17" t="s">
        <v>254</v>
      </c>
      <c r="BM124" s="199" t="s">
        <v>1507</v>
      </c>
    </row>
    <row r="125" spans="1:65" s="2" customFormat="1" ht="21.75" customHeight="1">
      <c r="A125" s="34"/>
      <c r="B125" s="35"/>
      <c r="C125" s="187" t="s">
        <v>162</v>
      </c>
      <c r="D125" s="187" t="s">
        <v>157</v>
      </c>
      <c r="E125" s="188" t="s">
        <v>1508</v>
      </c>
      <c r="F125" s="189" t="s">
        <v>1509</v>
      </c>
      <c r="G125" s="190" t="s">
        <v>237</v>
      </c>
      <c r="H125" s="191">
        <v>6.6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45</v>
      </c>
      <c r="O125" s="71"/>
      <c r="P125" s="197">
        <f>O125*H125</f>
        <v>0</v>
      </c>
      <c r="Q125" s="197">
        <v>5.5000000000000003E-4</v>
      </c>
      <c r="R125" s="197">
        <f>Q125*H125</f>
        <v>3.63E-3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254</v>
      </c>
      <c r="AT125" s="199" t="s">
        <v>157</v>
      </c>
      <c r="AU125" s="199" t="s">
        <v>162</v>
      </c>
      <c r="AY125" s="17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162</v>
      </c>
      <c r="BK125" s="200">
        <f>ROUND(I125*H125,2)</f>
        <v>0</v>
      </c>
      <c r="BL125" s="17" t="s">
        <v>254</v>
      </c>
      <c r="BM125" s="199" t="s">
        <v>1510</v>
      </c>
    </row>
    <row r="126" spans="1:65" s="13" customFormat="1">
      <c r="B126" s="201"/>
      <c r="C126" s="202"/>
      <c r="D126" s="203" t="s">
        <v>164</v>
      </c>
      <c r="E126" s="204" t="s">
        <v>1</v>
      </c>
      <c r="F126" s="205" t="s">
        <v>1511</v>
      </c>
      <c r="G126" s="202"/>
      <c r="H126" s="204" t="s">
        <v>1</v>
      </c>
      <c r="I126" s="206"/>
      <c r="J126" s="202"/>
      <c r="K126" s="202"/>
      <c r="L126" s="207"/>
      <c r="M126" s="208"/>
      <c r="N126" s="209"/>
      <c r="O126" s="209"/>
      <c r="P126" s="209"/>
      <c r="Q126" s="209"/>
      <c r="R126" s="209"/>
      <c r="S126" s="209"/>
      <c r="T126" s="210"/>
      <c r="AT126" s="211" t="s">
        <v>164</v>
      </c>
      <c r="AU126" s="211" t="s">
        <v>162</v>
      </c>
      <c r="AV126" s="13" t="s">
        <v>87</v>
      </c>
      <c r="AW126" s="13" t="s">
        <v>34</v>
      </c>
      <c r="AX126" s="13" t="s">
        <v>79</v>
      </c>
      <c r="AY126" s="211" t="s">
        <v>153</v>
      </c>
    </row>
    <row r="127" spans="1:65" s="13" customFormat="1">
      <c r="B127" s="201"/>
      <c r="C127" s="202"/>
      <c r="D127" s="203" t="s">
        <v>164</v>
      </c>
      <c r="E127" s="204" t="s">
        <v>1</v>
      </c>
      <c r="F127" s="205" t="s">
        <v>1512</v>
      </c>
      <c r="G127" s="202"/>
      <c r="H127" s="204" t="s">
        <v>1</v>
      </c>
      <c r="I127" s="206"/>
      <c r="J127" s="202"/>
      <c r="K127" s="202"/>
      <c r="L127" s="207"/>
      <c r="M127" s="208"/>
      <c r="N127" s="209"/>
      <c r="O127" s="209"/>
      <c r="P127" s="209"/>
      <c r="Q127" s="209"/>
      <c r="R127" s="209"/>
      <c r="S127" s="209"/>
      <c r="T127" s="210"/>
      <c r="AT127" s="211" t="s">
        <v>164</v>
      </c>
      <c r="AU127" s="211" t="s">
        <v>162</v>
      </c>
      <c r="AV127" s="13" t="s">
        <v>87</v>
      </c>
      <c r="AW127" s="13" t="s">
        <v>34</v>
      </c>
      <c r="AX127" s="13" t="s">
        <v>79</v>
      </c>
      <c r="AY127" s="211" t="s">
        <v>153</v>
      </c>
    </row>
    <row r="128" spans="1:65" s="14" customFormat="1">
      <c r="B128" s="212"/>
      <c r="C128" s="213"/>
      <c r="D128" s="203" t="s">
        <v>164</v>
      </c>
      <c r="E128" s="214" t="s">
        <v>1</v>
      </c>
      <c r="F128" s="215" t="s">
        <v>1513</v>
      </c>
      <c r="G128" s="213"/>
      <c r="H128" s="216">
        <v>1.4</v>
      </c>
      <c r="I128" s="217"/>
      <c r="J128" s="213"/>
      <c r="K128" s="213"/>
      <c r="L128" s="218"/>
      <c r="M128" s="219"/>
      <c r="N128" s="220"/>
      <c r="O128" s="220"/>
      <c r="P128" s="220"/>
      <c r="Q128" s="220"/>
      <c r="R128" s="220"/>
      <c r="S128" s="220"/>
      <c r="T128" s="221"/>
      <c r="AT128" s="222" t="s">
        <v>164</v>
      </c>
      <c r="AU128" s="222" t="s">
        <v>162</v>
      </c>
      <c r="AV128" s="14" t="s">
        <v>162</v>
      </c>
      <c r="AW128" s="14" t="s">
        <v>34</v>
      </c>
      <c r="AX128" s="14" t="s">
        <v>79</v>
      </c>
      <c r="AY128" s="222" t="s">
        <v>153</v>
      </c>
    </row>
    <row r="129" spans="1:65" s="13" customFormat="1">
      <c r="B129" s="201"/>
      <c r="C129" s="202"/>
      <c r="D129" s="203" t="s">
        <v>164</v>
      </c>
      <c r="E129" s="204" t="s">
        <v>1</v>
      </c>
      <c r="F129" s="205" t="s">
        <v>1514</v>
      </c>
      <c r="G129" s="202"/>
      <c r="H129" s="204" t="s">
        <v>1</v>
      </c>
      <c r="I129" s="206"/>
      <c r="J129" s="202"/>
      <c r="K129" s="202"/>
      <c r="L129" s="207"/>
      <c r="M129" s="208"/>
      <c r="N129" s="209"/>
      <c r="O129" s="209"/>
      <c r="P129" s="209"/>
      <c r="Q129" s="209"/>
      <c r="R129" s="209"/>
      <c r="S129" s="209"/>
      <c r="T129" s="210"/>
      <c r="AT129" s="211" t="s">
        <v>164</v>
      </c>
      <c r="AU129" s="211" t="s">
        <v>162</v>
      </c>
      <c r="AV129" s="13" t="s">
        <v>87</v>
      </c>
      <c r="AW129" s="13" t="s">
        <v>34</v>
      </c>
      <c r="AX129" s="13" t="s">
        <v>79</v>
      </c>
      <c r="AY129" s="211" t="s">
        <v>153</v>
      </c>
    </row>
    <row r="130" spans="1:65" s="14" customFormat="1">
      <c r="B130" s="212"/>
      <c r="C130" s="213"/>
      <c r="D130" s="203" t="s">
        <v>164</v>
      </c>
      <c r="E130" s="214" t="s">
        <v>1</v>
      </c>
      <c r="F130" s="215" t="s">
        <v>1515</v>
      </c>
      <c r="G130" s="213"/>
      <c r="H130" s="216">
        <v>2.9</v>
      </c>
      <c r="I130" s="217"/>
      <c r="J130" s="213"/>
      <c r="K130" s="213"/>
      <c r="L130" s="218"/>
      <c r="M130" s="219"/>
      <c r="N130" s="220"/>
      <c r="O130" s="220"/>
      <c r="P130" s="220"/>
      <c r="Q130" s="220"/>
      <c r="R130" s="220"/>
      <c r="S130" s="220"/>
      <c r="T130" s="221"/>
      <c r="AT130" s="222" t="s">
        <v>164</v>
      </c>
      <c r="AU130" s="222" t="s">
        <v>162</v>
      </c>
      <c r="AV130" s="14" t="s">
        <v>162</v>
      </c>
      <c r="AW130" s="14" t="s">
        <v>34</v>
      </c>
      <c r="AX130" s="14" t="s">
        <v>79</v>
      </c>
      <c r="AY130" s="222" t="s">
        <v>153</v>
      </c>
    </row>
    <row r="131" spans="1:65" s="13" customFormat="1">
      <c r="B131" s="201"/>
      <c r="C131" s="202"/>
      <c r="D131" s="203" t="s">
        <v>164</v>
      </c>
      <c r="E131" s="204" t="s">
        <v>1</v>
      </c>
      <c r="F131" s="205" t="s">
        <v>1516</v>
      </c>
      <c r="G131" s="202"/>
      <c r="H131" s="204" t="s">
        <v>1</v>
      </c>
      <c r="I131" s="206"/>
      <c r="J131" s="202"/>
      <c r="K131" s="202"/>
      <c r="L131" s="207"/>
      <c r="M131" s="208"/>
      <c r="N131" s="209"/>
      <c r="O131" s="209"/>
      <c r="P131" s="209"/>
      <c r="Q131" s="209"/>
      <c r="R131" s="209"/>
      <c r="S131" s="209"/>
      <c r="T131" s="210"/>
      <c r="AT131" s="211" t="s">
        <v>164</v>
      </c>
      <c r="AU131" s="211" t="s">
        <v>162</v>
      </c>
      <c r="AV131" s="13" t="s">
        <v>87</v>
      </c>
      <c r="AW131" s="13" t="s">
        <v>34</v>
      </c>
      <c r="AX131" s="13" t="s">
        <v>79</v>
      </c>
      <c r="AY131" s="211" t="s">
        <v>153</v>
      </c>
    </row>
    <row r="132" spans="1:65" s="14" customFormat="1">
      <c r="B132" s="212"/>
      <c r="C132" s="213"/>
      <c r="D132" s="203" t="s">
        <v>164</v>
      </c>
      <c r="E132" s="214" t="s">
        <v>1</v>
      </c>
      <c r="F132" s="215" t="s">
        <v>87</v>
      </c>
      <c r="G132" s="213"/>
      <c r="H132" s="216">
        <v>1</v>
      </c>
      <c r="I132" s="217"/>
      <c r="J132" s="213"/>
      <c r="K132" s="213"/>
      <c r="L132" s="218"/>
      <c r="M132" s="219"/>
      <c r="N132" s="220"/>
      <c r="O132" s="220"/>
      <c r="P132" s="220"/>
      <c r="Q132" s="220"/>
      <c r="R132" s="220"/>
      <c r="S132" s="220"/>
      <c r="T132" s="221"/>
      <c r="AT132" s="222" t="s">
        <v>164</v>
      </c>
      <c r="AU132" s="222" t="s">
        <v>162</v>
      </c>
      <c r="AV132" s="14" t="s">
        <v>162</v>
      </c>
      <c r="AW132" s="14" t="s">
        <v>34</v>
      </c>
      <c r="AX132" s="14" t="s">
        <v>79</v>
      </c>
      <c r="AY132" s="222" t="s">
        <v>153</v>
      </c>
    </row>
    <row r="133" spans="1:65" s="13" customFormat="1">
      <c r="B133" s="201"/>
      <c r="C133" s="202"/>
      <c r="D133" s="203" t="s">
        <v>164</v>
      </c>
      <c r="E133" s="204" t="s">
        <v>1</v>
      </c>
      <c r="F133" s="205" t="s">
        <v>1517</v>
      </c>
      <c r="G133" s="202"/>
      <c r="H133" s="204" t="s">
        <v>1</v>
      </c>
      <c r="I133" s="206"/>
      <c r="J133" s="202"/>
      <c r="K133" s="202"/>
      <c r="L133" s="207"/>
      <c r="M133" s="208"/>
      <c r="N133" s="209"/>
      <c r="O133" s="209"/>
      <c r="P133" s="209"/>
      <c r="Q133" s="209"/>
      <c r="R133" s="209"/>
      <c r="S133" s="209"/>
      <c r="T133" s="210"/>
      <c r="AT133" s="211" t="s">
        <v>164</v>
      </c>
      <c r="AU133" s="211" t="s">
        <v>162</v>
      </c>
      <c r="AV133" s="13" t="s">
        <v>87</v>
      </c>
      <c r="AW133" s="13" t="s">
        <v>34</v>
      </c>
      <c r="AX133" s="13" t="s">
        <v>79</v>
      </c>
      <c r="AY133" s="211" t="s">
        <v>153</v>
      </c>
    </row>
    <row r="134" spans="1:65" s="14" customFormat="1">
      <c r="B134" s="212"/>
      <c r="C134" s="213"/>
      <c r="D134" s="203" t="s">
        <v>164</v>
      </c>
      <c r="E134" s="214" t="s">
        <v>1</v>
      </c>
      <c r="F134" s="215" t="s">
        <v>1518</v>
      </c>
      <c r="G134" s="213"/>
      <c r="H134" s="216">
        <v>1.3</v>
      </c>
      <c r="I134" s="217"/>
      <c r="J134" s="213"/>
      <c r="K134" s="213"/>
      <c r="L134" s="218"/>
      <c r="M134" s="219"/>
      <c r="N134" s="220"/>
      <c r="O134" s="220"/>
      <c r="P134" s="220"/>
      <c r="Q134" s="220"/>
      <c r="R134" s="220"/>
      <c r="S134" s="220"/>
      <c r="T134" s="221"/>
      <c r="AT134" s="222" t="s">
        <v>164</v>
      </c>
      <c r="AU134" s="222" t="s">
        <v>162</v>
      </c>
      <c r="AV134" s="14" t="s">
        <v>162</v>
      </c>
      <c r="AW134" s="14" t="s">
        <v>34</v>
      </c>
      <c r="AX134" s="14" t="s">
        <v>79</v>
      </c>
      <c r="AY134" s="222" t="s">
        <v>153</v>
      </c>
    </row>
    <row r="135" spans="1:65" s="15" customFormat="1">
      <c r="B135" s="223"/>
      <c r="C135" s="224"/>
      <c r="D135" s="203" t="s">
        <v>164</v>
      </c>
      <c r="E135" s="225" t="s">
        <v>1</v>
      </c>
      <c r="F135" s="226" t="s">
        <v>167</v>
      </c>
      <c r="G135" s="224"/>
      <c r="H135" s="227">
        <v>6.6</v>
      </c>
      <c r="I135" s="228"/>
      <c r="J135" s="224"/>
      <c r="K135" s="224"/>
      <c r="L135" s="229"/>
      <c r="M135" s="230"/>
      <c r="N135" s="231"/>
      <c r="O135" s="231"/>
      <c r="P135" s="231"/>
      <c r="Q135" s="231"/>
      <c r="R135" s="231"/>
      <c r="S135" s="231"/>
      <c r="T135" s="232"/>
      <c r="AT135" s="233" t="s">
        <v>164</v>
      </c>
      <c r="AU135" s="233" t="s">
        <v>162</v>
      </c>
      <c r="AV135" s="15" t="s">
        <v>161</v>
      </c>
      <c r="AW135" s="15" t="s">
        <v>34</v>
      </c>
      <c r="AX135" s="15" t="s">
        <v>87</v>
      </c>
      <c r="AY135" s="233" t="s">
        <v>153</v>
      </c>
    </row>
    <row r="136" spans="1:65" s="2" customFormat="1" ht="21.75" customHeight="1">
      <c r="A136" s="34"/>
      <c r="B136" s="35"/>
      <c r="C136" s="187" t="s">
        <v>155</v>
      </c>
      <c r="D136" s="187" t="s">
        <v>157</v>
      </c>
      <c r="E136" s="188" t="s">
        <v>1519</v>
      </c>
      <c r="F136" s="189" t="s">
        <v>1520</v>
      </c>
      <c r="G136" s="190" t="s">
        <v>237</v>
      </c>
      <c r="H136" s="191">
        <v>6.6</v>
      </c>
      <c r="I136" s="192"/>
      <c r="J136" s="193">
        <f>ROUND(I136*H136,2)</f>
        <v>0</v>
      </c>
      <c r="K136" s="194"/>
      <c r="L136" s="39"/>
      <c r="M136" s="195" t="s">
        <v>1</v>
      </c>
      <c r="N136" s="196" t="s">
        <v>45</v>
      </c>
      <c r="O136" s="71"/>
      <c r="P136" s="197">
        <f>O136*H136</f>
        <v>0</v>
      </c>
      <c r="Q136" s="197">
        <v>6.7000000000000002E-4</v>
      </c>
      <c r="R136" s="197">
        <f>Q136*H136</f>
        <v>4.4219999999999997E-3</v>
      </c>
      <c r="S136" s="197">
        <v>0</v>
      </c>
      <c r="T136" s="198">
        <f>S136*H136</f>
        <v>0</v>
      </c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R136" s="199" t="s">
        <v>254</v>
      </c>
      <c r="AT136" s="199" t="s">
        <v>157</v>
      </c>
      <c r="AU136" s="199" t="s">
        <v>162</v>
      </c>
      <c r="AY136" s="17" t="s">
        <v>153</v>
      </c>
      <c r="BE136" s="200">
        <f>IF(N136="základní",J136,0)</f>
        <v>0</v>
      </c>
      <c r="BF136" s="200">
        <f>IF(N136="snížená",J136,0)</f>
        <v>0</v>
      </c>
      <c r="BG136" s="200">
        <f>IF(N136="zákl. přenesená",J136,0)</f>
        <v>0</v>
      </c>
      <c r="BH136" s="200">
        <f>IF(N136="sníž. přenesená",J136,0)</f>
        <v>0</v>
      </c>
      <c r="BI136" s="200">
        <f>IF(N136="nulová",J136,0)</f>
        <v>0</v>
      </c>
      <c r="BJ136" s="17" t="s">
        <v>162</v>
      </c>
      <c r="BK136" s="200">
        <f>ROUND(I136*H136,2)</f>
        <v>0</v>
      </c>
      <c r="BL136" s="17" t="s">
        <v>254</v>
      </c>
      <c r="BM136" s="199" t="s">
        <v>1521</v>
      </c>
    </row>
    <row r="137" spans="1:65" s="13" customFormat="1">
      <c r="B137" s="201"/>
      <c r="C137" s="202"/>
      <c r="D137" s="203" t="s">
        <v>164</v>
      </c>
      <c r="E137" s="204" t="s">
        <v>1</v>
      </c>
      <c r="F137" s="205" t="s">
        <v>1522</v>
      </c>
      <c r="G137" s="202"/>
      <c r="H137" s="204" t="s">
        <v>1</v>
      </c>
      <c r="I137" s="206"/>
      <c r="J137" s="202"/>
      <c r="K137" s="202"/>
      <c r="L137" s="207"/>
      <c r="M137" s="208"/>
      <c r="N137" s="209"/>
      <c r="O137" s="209"/>
      <c r="P137" s="209"/>
      <c r="Q137" s="209"/>
      <c r="R137" s="209"/>
      <c r="S137" s="209"/>
      <c r="T137" s="210"/>
      <c r="AT137" s="211" t="s">
        <v>164</v>
      </c>
      <c r="AU137" s="211" t="s">
        <v>162</v>
      </c>
      <c r="AV137" s="13" t="s">
        <v>87</v>
      </c>
      <c r="AW137" s="13" t="s">
        <v>34</v>
      </c>
      <c r="AX137" s="13" t="s">
        <v>79</v>
      </c>
      <c r="AY137" s="211" t="s">
        <v>153</v>
      </c>
    </row>
    <row r="138" spans="1:65" s="13" customFormat="1">
      <c r="B138" s="201"/>
      <c r="C138" s="202"/>
      <c r="D138" s="203" t="s">
        <v>164</v>
      </c>
      <c r="E138" s="204" t="s">
        <v>1</v>
      </c>
      <c r="F138" s="205" t="s">
        <v>1512</v>
      </c>
      <c r="G138" s="202"/>
      <c r="H138" s="204" t="s">
        <v>1</v>
      </c>
      <c r="I138" s="206"/>
      <c r="J138" s="202"/>
      <c r="K138" s="202"/>
      <c r="L138" s="207"/>
      <c r="M138" s="208"/>
      <c r="N138" s="209"/>
      <c r="O138" s="209"/>
      <c r="P138" s="209"/>
      <c r="Q138" s="209"/>
      <c r="R138" s="209"/>
      <c r="S138" s="209"/>
      <c r="T138" s="210"/>
      <c r="AT138" s="211" t="s">
        <v>164</v>
      </c>
      <c r="AU138" s="211" t="s">
        <v>162</v>
      </c>
      <c r="AV138" s="13" t="s">
        <v>87</v>
      </c>
      <c r="AW138" s="13" t="s">
        <v>34</v>
      </c>
      <c r="AX138" s="13" t="s">
        <v>79</v>
      </c>
      <c r="AY138" s="211" t="s">
        <v>153</v>
      </c>
    </row>
    <row r="139" spans="1:65" s="14" customFormat="1">
      <c r="B139" s="212"/>
      <c r="C139" s="213"/>
      <c r="D139" s="203" t="s">
        <v>164</v>
      </c>
      <c r="E139" s="214" t="s">
        <v>1</v>
      </c>
      <c r="F139" s="215" t="s">
        <v>79</v>
      </c>
      <c r="G139" s="213"/>
      <c r="H139" s="216">
        <v>0</v>
      </c>
      <c r="I139" s="217"/>
      <c r="J139" s="213"/>
      <c r="K139" s="213"/>
      <c r="L139" s="218"/>
      <c r="M139" s="219"/>
      <c r="N139" s="220"/>
      <c r="O139" s="220"/>
      <c r="P139" s="220"/>
      <c r="Q139" s="220"/>
      <c r="R139" s="220"/>
      <c r="S139" s="220"/>
      <c r="T139" s="221"/>
      <c r="AT139" s="222" t="s">
        <v>164</v>
      </c>
      <c r="AU139" s="222" t="s">
        <v>162</v>
      </c>
      <c r="AV139" s="14" t="s">
        <v>162</v>
      </c>
      <c r="AW139" s="14" t="s">
        <v>34</v>
      </c>
      <c r="AX139" s="14" t="s">
        <v>79</v>
      </c>
      <c r="AY139" s="222" t="s">
        <v>153</v>
      </c>
    </row>
    <row r="140" spans="1:65" s="13" customFormat="1">
      <c r="B140" s="201"/>
      <c r="C140" s="202"/>
      <c r="D140" s="203" t="s">
        <v>164</v>
      </c>
      <c r="E140" s="204" t="s">
        <v>1</v>
      </c>
      <c r="F140" s="205" t="s">
        <v>1514</v>
      </c>
      <c r="G140" s="202"/>
      <c r="H140" s="204" t="s">
        <v>1</v>
      </c>
      <c r="I140" s="206"/>
      <c r="J140" s="202"/>
      <c r="K140" s="202"/>
      <c r="L140" s="207"/>
      <c r="M140" s="208"/>
      <c r="N140" s="209"/>
      <c r="O140" s="209"/>
      <c r="P140" s="209"/>
      <c r="Q140" s="209"/>
      <c r="R140" s="209"/>
      <c r="S140" s="209"/>
      <c r="T140" s="210"/>
      <c r="AT140" s="211" t="s">
        <v>164</v>
      </c>
      <c r="AU140" s="211" t="s">
        <v>162</v>
      </c>
      <c r="AV140" s="13" t="s">
        <v>87</v>
      </c>
      <c r="AW140" s="13" t="s">
        <v>34</v>
      </c>
      <c r="AX140" s="13" t="s">
        <v>79</v>
      </c>
      <c r="AY140" s="211" t="s">
        <v>153</v>
      </c>
    </row>
    <row r="141" spans="1:65" s="14" customFormat="1">
      <c r="B141" s="212"/>
      <c r="C141" s="213"/>
      <c r="D141" s="203" t="s">
        <v>164</v>
      </c>
      <c r="E141" s="214" t="s">
        <v>1</v>
      </c>
      <c r="F141" s="215" t="s">
        <v>1523</v>
      </c>
      <c r="G141" s="213"/>
      <c r="H141" s="216">
        <v>5.0999999999999996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164</v>
      </c>
      <c r="AU141" s="222" t="s">
        <v>162</v>
      </c>
      <c r="AV141" s="14" t="s">
        <v>162</v>
      </c>
      <c r="AW141" s="14" t="s">
        <v>34</v>
      </c>
      <c r="AX141" s="14" t="s">
        <v>79</v>
      </c>
      <c r="AY141" s="222" t="s">
        <v>153</v>
      </c>
    </row>
    <row r="142" spans="1:65" s="13" customFormat="1">
      <c r="B142" s="201"/>
      <c r="C142" s="202"/>
      <c r="D142" s="203" t="s">
        <v>164</v>
      </c>
      <c r="E142" s="204" t="s">
        <v>1</v>
      </c>
      <c r="F142" s="205" t="s">
        <v>1516</v>
      </c>
      <c r="G142" s="202"/>
      <c r="H142" s="204" t="s">
        <v>1</v>
      </c>
      <c r="I142" s="206"/>
      <c r="J142" s="202"/>
      <c r="K142" s="202"/>
      <c r="L142" s="207"/>
      <c r="M142" s="208"/>
      <c r="N142" s="209"/>
      <c r="O142" s="209"/>
      <c r="P142" s="209"/>
      <c r="Q142" s="209"/>
      <c r="R142" s="209"/>
      <c r="S142" s="209"/>
      <c r="T142" s="210"/>
      <c r="AT142" s="211" t="s">
        <v>164</v>
      </c>
      <c r="AU142" s="211" t="s">
        <v>162</v>
      </c>
      <c r="AV142" s="13" t="s">
        <v>87</v>
      </c>
      <c r="AW142" s="13" t="s">
        <v>34</v>
      </c>
      <c r="AX142" s="13" t="s">
        <v>79</v>
      </c>
      <c r="AY142" s="211" t="s">
        <v>153</v>
      </c>
    </row>
    <row r="143" spans="1:65" s="14" customFormat="1">
      <c r="B143" s="212"/>
      <c r="C143" s="213"/>
      <c r="D143" s="203" t="s">
        <v>164</v>
      </c>
      <c r="E143" s="214" t="s">
        <v>1</v>
      </c>
      <c r="F143" s="215" t="s">
        <v>1524</v>
      </c>
      <c r="G143" s="213"/>
      <c r="H143" s="216">
        <v>1.5</v>
      </c>
      <c r="I143" s="217"/>
      <c r="J143" s="213"/>
      <c r="K143" s="213"/>
      <c r="L143" s="218"/>
      <c r="M143" s="219"/>
      <c r="N143" s="220"/>
      <c r="O143" s="220"/>
      <c r="P143" s="220"/>
      <c r="Q143" s="220"/>
      <c r="R143" s="220"/>
      <c r="S143" s="220"/>
      <c r="T143" s="221"/>
      <c r="AT143" s="222" t="s">
        <v>164</v>
      </c>
      <c r="AU143" s="222" t="s">
        <v>162</v>
      </c>
      <c r="AV143" s="14" t="s">
        <v>162</v>
      </c>
      <c r="AW143" s="14" t="s">
        <v>34</v>
      </c>
      <c r="AX143" s="14" t="s">
        <v>79</v>
      </c>
      <c r="AY143" s="222" t="s">
        <v>153</v>
      </c>
    </row>
    <row r="144" spans="1:65" s="13" customFormat="1">
      <c r="B144" s="201"/>
      <c r="C144" s="202"/>
      <c r="D144" s="203" t="s">
        <v>164</v>
      </c>
      <c r="E144" s="204" t="s">
        <v>1</v>
      </c>
      <c r="F144" s="205" t="s">
        <v>1517</v>
      </c>
      <c r="G144" s="202"/>
      <c r="H144" s="204" t="s">
        <v>1</v>
      </c>
      <c r="I144" s="206"/>
      <c r="J144" s="202"/>
      <c r="K144" s="202"/>
      <c r="L144" s="207"/>
      <c r="M144" s="208"/>
      <c r="N144" s="209"/>
      <c r="O144" s="209"/>
      <c r="P144" s="209"/>
      <c r="Q144" s="209"/>
      <c r="R144" s="209"/>
      <c r="S144" s="209"/>
      <c r="T144" s="210"/>
      <c r="AT144" s="211" t="s">
        <v>164</v>
      </c>
      <c r="AU144" s="211" t="s">
        <v>162</v>
      </c>
      <c r="AV144" s="13" t="s">
        <v>87</v>
      </c>
      <c r="AW144" s="13" t="s">
        <v>34</v>
      </c>
      <c r="AX144" s="13" t="s">
        <v>79</v>
      </c>
      <c r="AY144" s="211" t="s">
        <v>153</v>
      </c>
    </row>
    <row r="145" spans="1:65" s="14" customFormat="1">
      <c r="B145" s="212"/>
      <c r="C145" s="213"/>
      <c r="D145" s="203" t="s">
        <v>164</v>
      </c>
      <c r="E145" s="214" t="s">
        <v>1</v>
      </c>
      <c r="F145" s="215" t="s">
        <v>79</v>
      </c>
      <c r="G145" s="213"/>
      <c r="H145" s="216">
        <v>0</v>
      </c>
      <c r="I145" s="217"/>
      <c r="J145" s="213"/>
      <c r="K145" s="213"/>
      <c r="L145" s="218"/>
      <c r="M145" s="219"/>
      <c r="N145" s="220"/>
      <c r="O145" s="220"/>
      <c r="P145" s="220"/>
      <c r="Q145" s="220"/>
      <c r="R145" s="220"/>
      <c r="S145" s="220"/>
      <c r="T145" s="221"/>
      <c r="AT145" s="222" t="s">
        <v>164</v>
      </c>
      <c r="AU145" s="222" t="s">
        <v>162</v>
      </c>
      <c r="AV145" s="14" t="s">
        <v>162</v>
      </c>
      <c r="AW145" s="14" t="s">
        <v>34</v>
      </c>
      <c r="AX145" s="14" t="s">
        <v>79</v>
      </c>
      <c r="AY145" s="222" t="s">
        <v>153</v>
      </c>
    </row>
    <row r="146" spans="1:65" s="15" customFormat="1">
      <c r="B146" s="223"/>
      <c r="C146" s="224"/>
      <c r="D146" s="203" t="s">
        <v>164</v>
      </c>
      <c r="E146" s="225" t="s">
        <v>1</v>
      </c>
      <c r="F146" s="226" t="s">
        <v>167</v>
      </c>
      <c r="G146" s="224"/>
      <c r="H146" s="227">
        <v>6.6</v>
      </c>
      <c r="I146" s="228"/>
      <c r="J146" s="224"/>
      <c r="K146" s="224"/>
      <c r="L146" s="229"/>
      <c r="M146" s="230"/>
      <c r="N146" s="231"/>
      <c r="O146" s="231"/>
      <c r="P146" s="231"/>
      <c r="Q146" s="231"/>
      <c r="R146" s="231"/>
      <c r="S146" s="231"/>
      <c r="T146" s="232"/>
      <c r="AT146" s="233" t="s">
        <v>164</v>
      </c>
      <c r="AU146" s="233" t="s">
        <v>162</v>
      </c>
      <c r="AV146" s="15" t="s">
        <v>161</v>
      </c>
      <c r="AW146" s="15" t="s">
        <v>34</v>
      </c>
      <c r="AX146" s="15" t="s">
        <v>87</v>
      </c>
      <c r="AY146" s="233" t="s">
        <v>153</v>
      </c>
    </row>
    <row r="147" spans="1:65" s="2" customFormat="1" ht="21.75" customHeight="1">
      <c r="A147" s="34"/>
      <c r="B147" s="35"/>
      <c r="C147" s="187" t="s">
        <v>161</v>
      </c>
      <c r="D147" s="187" t="s">
        <v>157</v>
      </c>
      <c r="E147" s="188" t="s">
        <v>1525</v>
      </c>
      <c r="F147" s="189" t="s">
        <v>1526</v>
      </c>
      <c r="G147" s="190" t="s">
        <v>237</v>
      </c>
      <c r="H147" s="191">
        <v>43.22</v>
      </c>
      <c r="I147" s="192"/>
      <c r="J147" s="193">
        <f>ROUND(I147*H147,2)</f>
        <v>0</v>
      </c>
      <c r="K147" s="194"/>
      <c r="L147" s="39"/>
      <c r="M147" s="195" t="s">
        <v>1</v>
      </c>
      <c r="N147" s="196" t="s">
        <v>45</v>
      </c>
      <c r="O147" s="71"/>
      <c r="P147" s="197">
        <f>O147*H147</f>
        <v>0</v>
      </c>
      <c r="Q147" s="197">
        <v>9.8999999999999999E-4</v>
      </c>
      <c r="R147" s="197">
        <f>Q147*H147</f>
        <v>4.2787800000000001E-2</v>
      </c>
      <c r="S147" s="197">
        <v>0</v>
      </c>
      <c r="T147" s="198">
        <f>S147*H147</f>
        <v>0</v>
      </c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R147" s="199" t="s">
        <v>254</v>
      </c>
      <c r="AT147" s="199" t="s">
        <v>157</v>
      </c>
      <c r="AU147" s="199" t="s">
        <v>162</v>
      </c>
      <c r="AY147" s="17" t="s">
        <v>153</v>
      </c>
      <c r="BE147" s="200">
        <f>IF(N147="základní",J147,0)</f>
        <v>0</v>
      </c>
      <c r="BF147" s="200">
        <f>IF(N147="snížená",J147,0)</f>
        <v>0</v>
      </c>
      <c r="BG147" s="200">
        <f>IF(N147="zákl. přenesená",J147,0)</f>
        <v>0</v>
      </c>
      <c r="BH147" s="200">
        <f>IF(N147="sníž. přenesená",J147,0)</f>
        <v>0</v>
      </c>
      <c r="BI147" s="200">
        <f>IF(N147="nulová",J147,0)</f>
        <v>0</v>
      </c>
      <c r="BJ147" s="17" t="s">
        <v>162</v>
      </c>
      <c r="BK147" s="200">
        <f>ROUND(I147*H147,2)</f>
        <v>0</v>
      </c>
      <c r="BL147" s="17" t="s">
        <v>254</v>
      </c>
      <c r="BM147" s="199" t="s">
        <v>1527</v>
      </c>
    </row>
    <row r="148" spans="1:65" s="13" customFormat="1">
      <c r="B148" s="201"/>
      <c r="C148" s="202"/>
      <c r="D148" s="203" t="s">
        <v>164</v>
      </c>
      <c r="E148" s="204" t="s">
        <v>1</v>
      </c>
      <c r="F148" s="205" t="s">
        <v>1528</v>
      </c>
      <c r="G148" s="202"/>
      <c r="H148" s="204" t="s">
        <v>1</v>
      </c>
      <c r="I148" s="206"/>
      <c r="J148" s="202"/>
      <c r="K148" s="202"/>
      <c r="L148" s="207"/>
      <c r="M148" s="208"/>
      <c r="N148" s="209"/>
      <c r="O148" s="209"/>
      <c r="P148" s="209"/>
      <c r="Q148" s="209"/>
      <c r="R148" s="209"/>
      <c r="S148" s="209"/>
      <c r="T148" s="210"/>
      <c r="AT148" s="211" t="s">
        <v>164</v>
      </c>
      <c r="AU148" s="211" t="s">
        <v>162</v>
      </c>
      <c r="AV148" s="13" t="s">
        <v>87</v>
      </c>
      <c r="AW148" s="13" t="s">
        <v>34</v>
      </c>
      <c r="AX148" s="13" t="s">
        <v>79</v>
      </c>
      <c r="AY148" s="211" t="s">
        <v>153</v>
      </c>
    </row>
    <row r="149" spans="1:65" s="13" customFormat="1">
      <c r="B149" s="201"/>
      <c r="C149" s="202"/>
      <c r="D149" s="203" t="s">
        <v>164</v>
      </c>
      <c r="E149" s="204" t="s">
        <v>1</v>
      </c>
      <c r="F149" s="205" t="s">
        <v>1512</v>
      </c>
      <c r="G149" s="202"/>
      <c r="H149" s="204" t="s">
        <v>1</v>
      </c>
      <c r="I149" s="206"/>
      <c r="J149" s="202"/>
      <c r="K149" s="202"/>
      <c r="L149" s="207"/>
      <c r="M149" s="208"/>
      <c r="N149" s="209"/>
      <c r="O149" s="209"/>
      <c r="P149" s="209"/>
      <c r="Q149" s="209"/>
      <c r="R149" s="209"/>
      <c r="S149" s="209"/>
      <c r="T149" s="210"/>
      <c r="AT149" s="211" t="s">
        <v>164</v>
      </c>
      <c r="AU149" s="211" t="s">
        <v>162</v>
      </c>
      <c r="AV149" s="13" t="s">
        <v>87</v>
      </c>
      <c r="AW149" s="13" t="s">
        <v>34</v>
      </c>
      <c r="AX149" s="13" t="s">
        <v>79</v>
      </c>
      <c r="AY149" s="211" t="s">
        <v>153</v>
      </c>
    </row>
    <row r="150" spans="1:65" s="14" customFormat="1">
      <c r="B150" s="212"/>
      <c r="C150" s="213"/>
      <c r="D150" s="203" t="s">
        <v>164</v>
      </c>
      <c r="E150" s="214" t="s">
        <v>1</v>
      </c>
      <c r="F150" s="215" t="s">
        <v>1529</v>
      </c>
      <c r="G150" s="213"/>
      <c r="H150" s="216">
        <v>6</v>
      </c>
      <c r="I150" s="217"/>
      <c r="J150" s="213"/>
      <c r="K150" s="213"/>
      <c r="L150" s="218"/>
      <c r="M150" s="219"/>
      <c r="N150" s="220"/>
      <c r="O150" s="220"/>
      <c r="P150" s="220"/>
      <c r="Q150" s="220"/>
      <c r="R150" s="220"/>
      <c r="S150" s="220"/>
      <c r="T150" s="221"/>
      <c r="AT150" s="222" t="s">
        <v>164</v>
      </c>
      <c r="AU150" s="222" t="s">
        <v>162</v>
      </c>
      <c r="AV150" s="14" t="s">
        <v>162</v>
      </c>
      <c r="AW150" s="14" t="s">
        <v>34</v>
      </c>
      <c r="AX150" s="14" t="s">
        <v>79</v>
      </c>
      <c r="AY150" s="222" t="s">
        <v>153</v>
      </c>
    </row>
    <row r="151" spans="1:65" s="13" customFormat="1">
      <c r="B151" s="201"/>
      <c r="C151" s="202"/>
      <c r="D151" s="203" t="s">
        <v>164</v>
      </c>
      <c r="E151" s="204" t="s">
        <v>1</v>
      </c>
      <c r="F151" s="205" t="s">
        <v>1514</v>
      </c>
      <c r="G151" s="202"/>
      <c r="H151" s="204" t="s">
        <v>1</v>
      </c>
      <c r="I151" s="206"/>
      <c r="J151" s="202"/>
      <c r="K151" s="202"/>
      <c r="L151" s="207"/>
      <c r="M151" s="208"/>
      <c r="N151" s="209"/>
      <c r="O151" s="209"/>
      <c r="P151" s="209"/>
      <c r="Q151" s="209"/>
      <c r="R151" s="209"/>
      <c r="S151" s="209"/>
      <c r="T151" s="210"/>
      <c r="AT151" s="211" t="s">
        <v>164</v>
      </c>
      <c r="AU151" s="211" t="s">
        <v>162</v>
      </c>
      <c r="AV151" s="13" t="s">
        <v>87</v>
      </c>
      <c r="AW151" s="13" t="s">
        <v>34</v>
      </c>
      <c r="AX151" s="13" t="s">
        <v>79</v>
      </c>
      <c r="AY151" s="211" t="s">
        <v>153</v>
      </c>
    </row>
    <row r="152" spans="1:65" s="14" customFormat="1">
      <c r="B152" s="212"/>
      <c r="C152" s="213"/>
      <c r="D152" s="203" t="s">
        <v>164</v>
      </c>
      <c r="E152" s="214" t="s">
        <v>1</v>
      </c>
      <c r="F152" s="215" t="s">
        <v>1530</v>
      </c>
      <c r="G152" s="213"/>
      <c r="H152" s="216">
        <v>7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164</v>
      </c>
      <c r="AU152" s="222" t="s">
        <v>162</v>
      </c>
      <c r="AV152" s="14" t="s">
        <v>162</v>
      </c>
      <c r="AW152" s="14" t="s">
        <v>34</v>
      </c>
      <c r="AX152" s="14" t="s">
        <v>79</v>
      </c>
      <c r="AY152" s="222" t="s">
        <v>153</v>
      </c>
    </row>
    <row r="153" spans="1:65" s="13" customFormat="1">
      <c r="B153" s="201"/>
      <c r="C153" s="202"/>
      <c r="D153" s="203" t="s">
        <v>164</v>
      </c>
      <c r="E153" s="204" t="s">
        <v>1</v>
      </c>
      <c r="F153" s="205" t="s">
        <v>1516</v>
      </c>
      <c r="G153" s="202"/>
      <c r="H153" s="204" t="s">
        <v>1</v>
      </c>
      <c r="I153" s="206"/>
      <c r="J153" s="202"/>
      <c r="K153" s="202"/>
      <c r="L153" s="207"/>
      <c r="M153" s="208"/>
      <c r="N153" s="209"/>
      <c r="O153" s="209"/>
      <c r="P153" s="209"/>
      <c r="Q153" s="209"/>
      <c r="R153" s="209"/>
      <c r="S153" s="209"/>
      <c r="T153" s="210"/>
      <c r="AT153" s="211" t="s">
        <v>164</v>
      </c>
      <c r="AU153" s="211" t="s">
        <v>162</v>
      </c>
      <c r="AV153" s="13" t="s">
        <v>87</v>
      </c>
      <c r="AW153" s="13" t="s">
        <v>34</v>
      </c>
      <c r="AX153" s="13" t="s">
        <v>79</v>
      </c>
      <c r="AY153" s="211" t="s">
        <v>153</v>
      </c>
    </row>
    <row r="154" spans="1:65" s="14" customFormat="1">
      <c r="B154" s="212"/>
      <c r="C154" s="213"/>
      <c r="D154" s="203" t="s">
        <v>164</v>
      </c>
      <c r="E154" s="214" t="s">
        <v>1</v>
      </c>
      <c r="F154" s="215" t="s">
        <v>1531</v>
      </c>
      <c r="G154" s="213"/>
      <c r="H154" s="216">
        <v>14.25</v>
      </c>
      <c r="I154" s="217"/>
      <c r="J154" s="213"/>
      <c r="K154" s="213"/>
      <c r="L154" s="218"/>
      <c r="M154" s="219"/>
      <c r="N154" s="220"/>
      <c r="O154" s="220"/>
      <c r="P154" s="220"/>
      <c r="Q154" s="220"/>
      <c r="R154" s="220"/>
      <c r="S154" s="220"/>
      <c r="T154" s="221"/>
      <c r="AT154" s="222" t="s">
        <v>164</v>
      </c>
      <c r="AU154" s="222" t="s">
        <v>162</v>
      </c>
      <c r="AV154" s="14" t="s">
        <v>162</v>
      </c>
      <c r="AW154" s="14" t="s">
        <v>34</v>
      </c>
      <c r="AX154" s="14" t="s">
        <v>79</v>
      </c>
      <c r="AY154" s="222" t="s">
        <v>153</v>
      </c>
    </row>
    <row r="155" spans="1:65" s="13" customFormat="1">
      <c r="B155" s="201"/>
      <c r="C155" s="202"/>
      <c r="D155" s="203" t="s">
        <v>164</v>
      </c>
      <c r="E155" s="204" t="s">
        <v>1</v>
      </c>
      <c r="F155" s="205" t="s">
        <v>1517</v>
      </c>
      <c r="G155" s="202"/>
      <c r="H155" s="204" t="s">
        <v>1</v>
      </c>
      <c r="I155" s="206"/>
      <c r="J155" s="202"/>
      <c r="K155" s="202"/>
      <c r="L155" s="207"/>
      <c r="M155" s="208"/>
      <c r="N155" s="209"/>
      <c r="O155" s="209"/>
      <c r="P155" s="209"/>
      <c r="Q155" s="209"/>
      <c r="R155" s="209"/>
      <c r="S155" s="209"/>
      <c r="T155" s="210"/>
      <c r="AT155" s="211" t="s">
        <v>164</v>
      </c>
      <c r="AU155" s="211" t="s">
        <v>162</v>
      </c>
      <c r="AV155" s="13" t="s">
        <v>87</v>
      </c>
      <c r="AW155" s="13" t="s">
        <v>34</v>
      </c>
      <c r="AX155" s="13" t="s">
        <v>79</v>
      </c>
      <c r="AY155" s="211" t="s">
        <v>153</v>
      </c>
    </row>
    <row r="156" spans="1:65" s="14" customFormat="1">
      <c r="B156" s="212"/>
      <c r="C156" s="213"/>
      <c r="D156" s="203" t="s">
        <v>164</v>
      </c>
      <c r="E156" s="214" t="s">
        <v>1</v>
      </c>
      <c r="F156" s="215" t="s">
        <v>1532</v>
      </c>
      <c r="G156" s="213"/>
      <c r="H156" s="216">
        <v>15.97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164</v>
      </c>
      <c r="AU156" s="222" t="s">
        <v>162</v>
      </c>
      <c r="AV156" s="14" t="s">
        <v>162</v>
      </c>
      <c r="AW156" s="14" t="s">
        <v>34</v>
      </c>
      <c r="AX156" s="14" t="s">
        <v>79</v>
      </c>
      <c r="AY156" s="222" t="s">
        <v>153</v>
      </c>
    </row>
    <row r="157" spans="1:65" s="15" customFormat="1">
      <c r="B157" s="223"/>
      <c r="C157" s="224"/>
      <c r="D157" s="203" t="s">
        <v>164</v>
      </c>
      <c r="E157" s="225" t="s">
        <v>1</v>
      </c>
      <c r="F157" s="226" t="s">
        <v>167</v>
      </c>
      <c r="G157" s="224"/>
      <c r="H157" s="227">
        <v>43.22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AT157" s="233" t="s">
        <v>164</v>
      </c>
      <c r="AU157" s="233" t="s">
        <v>162</v>
      </c>
      <c r="AV157" s="15" t="s">
        <v>161</v>
      </c>
      <c r="AW157" s="15" t="s">
        <v>34</v>
      </c>
      <c r="AX157" s="15" t="s">
        <v>87</v>
      </c>
      <c r="AY157" s="233" t="s">
        <v>153</v>
      </c>
    </row>
    <row r="158" spans="1:65" s="2" customFormat="1" ht="21.75" customHeight="1">
      <c r="A158" s="34"/>
      <c r="B158" s="35"/>
      <c r="C158" s="187" t="s">
        <v>186</v>
      </c>
      <c r="D158" s="187" t="s">
        <v>157</v>
      </c>
      <c r="E158" s="188" t="s">
        <v>1533</v>
      </c>
      <c r="F158" s="189" t="s">
        <v>1534</v>
      </c>
      <c r="G158" s="190" t="s">
        <v>1284</v>
      </c>
      <c r="H158" s="191">
        <v>8</v>
      </c>
      <c r="I158" s="192"/>
      <c r="J158" s="193">
        <f>ROUND(I158*H158,2)</f>
        <v>0</v>
      </c>
      <c r="K158" s="194"/>
      <c r="L158" s="39"/>
      <c r="M158" s="195" t="s">
        <v>1</v>
      </c>
      <c r="N158" s="196" t="s">
        <v>45</v>
      </c>
      <c r="O158" s="71"/>
      <c r="P158" s="197">
        <f>O158*H158</f>
        <v>0</v>
      </c>
      <c r="Q158" s="197">
        <v>2.5999999999999998E-4</v>
      </c>
      <c r="R158" s="197">
        <f>Q158*H158</f>
        <v>2.0799999999999998E-3</v>
      </c>
      <c r="S158" s="197">
        <v>0</v>
      </c>
      <c r="T158" s="19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254</v>
      </c>
      <c r="AT158" s="199" t="s">
        <v>157</v>
      </c>
      <c r="AU158" s="199" t="s">
        <v>162</v>
      </c>
      <c r="AY158" s="17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7" t="s">
        <v>162</v>
      </c>
      <c r="BK158" s="200">
        <f>ROUND(I158*H158,2)</f>
        <v>0</v>
      </c>
      <c r="BL158" s="17" t="s">
        <v>254</v>
      </c>
      <c r="BM158" s="199" t="s">
        <v>1535</v>
      </c>
    </row>
    <row r="159" spans="1:65" s="14" customFormat="1">
      <c r="B159" s="212"/>
      <c r="C159" s="213"/>
      <c r="D159" s="203" t="s">
        <v>164</v>
      </c>
      <c r="E159" s="214" t="s">
        <v>1</v>
      </c>
      <c r="F159" s="215" t="s">
        <v>183</v>
      </c>
      <c r="G159" s="213"/>
      <c r="H159" s="216">
        <v>8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164</v>
      </c>
      <c r="AU159" s="222" t="s">
        <v>162</v>
      </c>
      <c r="AV159" s="14" t="s">
        <v>162</v>
      </c>
      <c r="AW159" s="14" t="s">
        <v>34</v>
      </c>
      <c r="AX159" s="14" t="s">
        <v>79</v>
      </c>
      <c r="AY159" s="222" t="s">
        <v>153</v>
      </c>
    </row>
    <row r="160" spans="1:65" s="15" customFormat="1">
      <c r="B160" s="223"/>
      <c r="C160" s="224"/>
      <c r="D160" s="203" t="s">
        <v>164</v>
      </c>
      <c r="E160" s="225" t="s">
        <v>1</v>
      </c>
      <c r="F160" s="226" t="s">
        <v>167</v>
      </c>
      <c r="G160" s="224"/>
      <c r="H160" s="227">
        <v>8</v>
      </c>
      <c r="I160" s="228"/>
      <c r="J160" s="224"/>
      <c r="K160" s="224"/>
      <c r="L160" s="229"/>
      <c r="M160" s="230"/>
      <c r="N160" s="231"/>
      <c r="O160" s="231"/>
      <c r="P160" s="231"/>
      <c r="Q160" s="231"/>
      <c r="R160" s="231"/>
      <c r="S160" s="231"/>
      <c r="T160" s="232"/>
      <c r="AT160" s="233" t="s">
        <v>164</v>
      </c>
      <c r="AU160" s="233" t="s">
        <v>162</v>
      </c>
      <c r="AV160" s="15" t="s">
        <v>161</v>
      </c>
      <c r="AW160" s="15" t="s">
        <v>34</v>
      </c>
      <c r="AX160" s="15" t="s">
        <v>87</v>
      </c>
      <c r="AY160" s="233" t="s">
        <v>153</v>
      </c>
    </row>
    <row r="161" spans="1:65" s="2" customFormat="1" ht="16.5" customHeight="1">
      <c r="A161" s="34"/>
      <c r="B161" s="35"/>
      <c r="C161" s="187" t="s">
        <v>200</v>
      </c>
      <c r="D161" s="187" t="s">
        <v>157</v>
      </c>
      <c r="E161" s="188" t="s">
        <v>1536</v>
      </c>
      <c r="F161" s="189" t="s">
        <v>1537</v>
      </c>
      <c r="G161" s="190" t="s">
        <v>249</v>
      </c>
      <c r="H161" s="191">
        <v>4</v>
      </c>
      <c r="I161" s="192"/>
      <c r="J161" s="193">
        <f t="shared" ref="J161:J168" si="0">ROUND(I161*H161,2)</f>
        <v>0</v>
      </c>
      <c r="K161" s="194"/>
      <c r="L161" s="39"/>
      <c r="M161" s="195" t="s">
        <v>1</v>
      </c>
      <c r="N161" s="196" t="s">
        <v>45</v>
      </c>
      <c r="O161" s="71"/>
      <c r="P161" s="197">
        <f t="shared" ref="P161:P168" si="1">O161*H161</f>
        <v>0</v>
      </c>
      <c r="Q161" s="197">
        <v>1.2999999999999999E-4</v>
      </c>
      <c r="R161" s="197">
        <f t="shared" ref="R161:R168" si="2">Q161*H161</f>
        <v>5.1999999999999995E-4</v>
      </c>
      <c r="S161" s="197">
        <v>0</v>
      </c>
      <c r="T161" s="198">
        <f t="shared" ref="T161:T168" si="3"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254</v>
      </c>
      <c r="AT161" s="199" t="s">
        <v>157</v>
      </c>
      <c r="AU161" s="199" t="s">
        <v>162</v>
      </c>
      <c r="AY161" s="17" t="s">
        <v>153</v>
      </c>
      <c r="BE161" s="200">
        <f t="shared" ref="BE161:BE168" si="4">IF(N161="základní",J161,0)</f>
        <v>0</v>
      </c>
      <c r="BF161" s="200">
        <f t="shared" ref="BF161:BF168" si="5">IF(N161="snížená",J161,0)</f>
        <v>0</v>
      </c>
      <c r="BG161" s="200">
        <f t="shared" ref="BG161:BG168" si="6">IF(N161="zákl. přenesená",J161,0)</f>
        <v>0</v>
      </c>
      <c r="BH161" s="200">
        <f t="shared" ref="BH161:BH168" si="7">IF(N161="sníž. přenesená",J161,0)</f>
        <v>0</v>
      </c>
      <c r="BI161" s="200">
        <f t="shared" ref="BI161:BI168" si="8">IF(N161="nulová",J161,0)</f>
        <v>0</v>
      </c>
      <c r="BJ161" s="17" t="s">
        <v>162</v>
      </c>
      <c r="BK161" s="200">
        <f t="shared" ref="BK161:BK168" si="9">ROUND(I161*H161,2)</f>
        <v>0</v>
      </c>
      <c r="BL161" s="17" t="s">
        <v>254</v>
      </c>
      <c r="BM161" s="199" t="s">
        <v>1538</v>
      </c>
    </row>
    <row r="162" spans="1:65" s="2" customFormat="1" ht="16.5" customHeight="1">
      <c r="A162" s="34"/>
      <c r="B162" s="35"/>
      <c r="C162" s="187" t="s">
        <v>206</v>
      </c>
      <c r="D162" s="187" t="s">
        <v>157</v>
      </c>
      <c r="E162" s="188" t="s">
        <v>1539</v>
      </c>
      <c r="F162" s="189" t="s">
        <v>1540</v>
      </c>
      <c r="G162" s="190" t="s">
        <v>249</v>
      </c>
      <c r="H162" s="191">
        <v>4</v>
      </c>
      <c r="I162" s="192"/>
      <c r="J162" s="193">
        <f t="shared" si="0"/>
        <v>0</v>
      </c>
      <c r="K162" s="194"/>
      <c r="L162" s="39"/>
      <c r="M162" s="195" t="s">
        <v>1</v>
      </c>
      <c r="N162" s="196" t="s">
        <v>45</v>
      </c>
      <c r="O162" s="71"/>
      <c r="P162" s="197">
        <f t="shared" si="1"/>
        <v>0</v>
      </c>
      <c r="Q162" s="197">
        <v>2.3000000000000001E-4</v>
      </c>
      <c r="R162" s="197">
        <f t="shared" si="2"/>
        <v>9.2000000000000003E-4</v>
      </c>
      <c r="S162" s="197">
        <v>0</v>
      </c>
      <c r="T162" s="198">
        <f t="shared" si="3"/>
        <v>0</v>
      </c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R162" s="199" t="s">
        <v>254</v>
      </c>
      <c r="AT162" s="199" t="s">
        <v>157</v>
      </c>
      <c r="AU162" s="199" t="s">
        <v>162</v>
      </c>
      <c r="AY162" s="17" t="s">
        <v>153</v>
      </c>
      <c r="BE162" s="200">
        <f t="shared" si="4"/>
        <v>0</v>
      </c>
      <c r="BF162" s="200">
        <f t="shared" si="5"/>
        <v>0</v>
      </c>
      <c r="BG162" s="200">
        <f t="shared" si="6"/>
        <v>0</v>
      </c>
      <c r="BH162" s="200">
        <f t="shared" si="7"/>
        <v>0</v>
      </c>
      <c r="BI162" s="200">
        <f t="shared" si="8"/>
        <v>0</v>
      </c>
      <c r="BJ162" s="17" t="s">
        <v>162</v>
      </c>
      <c r="BK162" s="200">
        <f t="shared" si="9"/>
        <v>0</v>
      </c>
      <c r="BL162" s="17" t="s">
        <v>254</v>
      </c>
      <c r="BM162" s="199" t="s">
        <v>1541</v>
      </c>
    </row>
    <row r="163" spans="1:65" s="2" customFormat="1" ht="21.75" customHeight="1">
      <c r="A163" s="34"/>
      <c r="B163" s="35"/>
      <c r="C163" s="187" t="s">
        <v>183</v>
      </c>
      <c r="D163" s="187" t="s">
        <v>157</v>
      </c>
      <c r="E163" s="188" t="s">
        <v>1542</v>
      </c>
      <c r="F163" s="189" t="s">
        <v>1543</v>
      </c>
      <c r="G163" s="190" t="s">
        <v>249</v>
      </c>
      <c r="H163" s="191">
        <v>4</v>
      </c>
      <c r="I163" s="192"/>
      <c r="J163" s="193">
        <f t="shared" si="0"/>
        <v>0</v>
      </c>
      <c r="K163" s="194"/>
      <c r="L163" s="39"/>
      <c r="M163" s="195" t="s">
        <v>1</v>
      </c>
      <c r="N163" s="196" t="s">
        <v>45</v>
      </c>
      <c r="O163" s="71"/>
      <c r="P163" s="197">
        <f t="shared" si="1"/>
        <v>0</v>
      </c>
      <c r="Q163" s="197">
        <v>6.9999999999999994E-5</v>
      </c>
      <c r="R163" s="197">
        <f t="shared" si="2"/>
        <v>2.7999999999999998E-4</v>
      </c>
      <c r="S163" s="197">
        <v>0</v>
      </c>
      <c r="T163" s="198">
        <f t="shared" si="3"/>
        <v>0</v>
      </c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R163" s="199" t="s">
        <v>254</v>
      </c>
      <c r="AT163" s="199" t="s">
        <v>157</v>
      </c>
      <c r="AU163" s="199" t="s">
        <v>162</v>
      </c>
      <c r="AY163" s="17" t="s">
        <v>153</v>
      </c>
      <c r="BE163" s="200">
        <f t="shared" si="4"/>
        <v>0</v>
      </c>
      <c r="BF163" s="200">
        <f t="shared" si="5"/>
        <v>0</v>
      </c>
      <c r="BG163" s="200">
        <f t="shared" si="6"/>
        <v>0</v>
      </c>
      <c r="BH163" s="200">
        <f t="shared" si="7"/>
        <v>0</v>
      </c>
      <c r="BI163" s="200">
        <f t="shared" si="8"/>
        <v>0</v>
      </c>
      <c r="BJ163" s="17" t="s">
        <v>162</v>
      </c>
      <c r="BK163" s="200">
        <f t="shared" si="9"/>
        <v>0</v>
      </c>
      <c r="BL163" s="17" t="s">
        <v>254</v>
      </c>
      <c r="BM163" s="199" t="s">
        <v>1544</v>
      </c>
    </row>
    <row r="164" spans="1:65" s="2" customFormat="1" ht="21.75" customHeight="1">
      <c r="A164" s="34"/>
      <c r="B164" s="35"/>
      <c r="C164" s="187" t="s">
        <v>216</v>
      </c>
      <c r="D164" s="187" t="s">
        <v>157</v>
      </c>
      <c r="E164" s="188" t="s">
        <v>1545</v>
      </c>
      <c r="F164" s="189" t="s">
        <v>1546</v>
      </c>
      <c r="G164" s="190" t="s">
        <v>249</v>
      </c>
      <c r="H164" s="191">
        <v>4</v>
      </c>
      <c r="I164" s="192"/>
      <c r="J164" s="193">
        <f t="shared" si="0"/>
        <v>0</v>
      </c>
      <c r="K164" s="194"/>
      <c r="L164" s="39"/>
      <c r="M164" s="195" t="s">
        <v>1</v>
      </c>
      <c r="N164" s="196" t="s">
        <v>45</v>
      </c>
      <c r="O164" s="71"/>
      <c r="P164" s="197">
        <f t="shared" si="1"/>
        <v>0</v>
      </c>
      <c r="Q164" s="197">
        <v>1.1E-4</v>
      </c>
      <c r="R164" s="197">
        <f t="shared" si="2"/>
        <v>4.4000000000000002E-4</v>
      </c>
      <c r="S164" s="197">
        <v>0</v>
      </c>
      <c r="T164" s="198">
        <f t="shared" si="3"/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254</v>
      </c>
      <c r="AT164" s="199" t="s">
        <v>157</v>
      </c>
      <c r="AU164" s="199" t="s">
        <v>162</v>
      </c>
      <c r="AY164" s="17" t="s">
        <v>153</v>
      </c>
      <c r="BE164" s="200">
        <f t="shared" si="4"/>
        <v>0</v>
      </c>
      <c r="BF164" s="200">
        <f t="shared" si="5"/>
        <v>0</v>
      </c>
      <c r="BG164" s="200">
        <f t="shared" si="6"/>
        <v>0</v>
      </c>
      <c r="BH164" s="200">
        <f t="shared" si="7"/>
        <v>0</v>
      </c>
      <c r="BI164" s="200">
        <f t="shared" si="8"/>
        <v>0</v>
      </c>
      <c r="BJ164" s="17" t="s">
        <v>162</v>
      </c>
      <c r="BK164" s="200">
        <f t="shared" si="9"/>
        <v>0</v>
      </c>
      <c r="BL164" s="17" t="s">
        <v>254</v>
      </c>
      <c r="BM164" s="199" t="s">
        <v>1547</v>
      </c>
    </row>
    <row r="165" spans="1:65" s="2" customFormat="1" ht="21.75" customHeight="1">
      <c r="A165" s="34"/>
      <c r="B165" s="35"/>
      <c r="C165" s="187" t="s">
        <v>225</v>
      </c>
      <c r="D165" s="187" t="s">
        <v>157</v>
      </c>
      <c r="E165" s="188" t="s">
        <v>1548</v>
      </c>
      <c r="F165" s="189" t="s">
        <v>1549</v>
      </c>
      <c r="G165" s="190" t="s">
        <v>249</v>
      </c>
      <c r="H165" s="191">
        <v>4</v>
      </c>
      <c r="I165" s="192"/>
      <c r="J165" s="193">
        <f t="shared" si="0"/>
        <v>0</v>
      </c>
      <c r="K165" s="194"/>
      <c r="L165" s="39"/>
      <c r="M165" s="195" t="s">
        <v>1</v>
      </c>
      <c r="N165" s="196" t="s">
        <v>45</v>
      </c>
      <c r="O165" s="71"/>
      <c r="P165" s="197">
        <f t="shared" si="1"/>
        <v>0</v>
      </c>
      <c r="Q165" s="197">
        <v>3.5E-4</v>
      </c>
      <c r="R165" s="197">
        <f t="shared" si="2"/>
        <v>1.4E-3</v>
      </c>
      <c r="S165" s="197">
        <v>0</v>
      </c>
      <c r="T165" s="198">
        <f t="shared" si="3"/>
        <v>0</v>
      </c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R165" s="199" t="s">
        <v>254</v>
      </c>
      <c r="AT165" s="199" t="s">
        <v>157</v>
      </c>
      <c r="AU165" s="199" t="s">
        <v>162</v>
      </c>
      <c r="AY165" s="17" t="s">
        <v>153</v>
      </c>
      <c r="BE165" s="200">
        <f t="shared" si="4"/>
        <v>0</v>
      </c>
      <c r="BF165" s="200">
        <f t="shared" si="5"/>
        <v>0</v>
      </c>
      <c r="BG165" s="200">
        <f t="shared" si="6"/>
        <v>0</v>
      </c>
      <c r="BH165" s="200">
        <f t="shared" si="7"/>
        <v>0</v>
      </c>
      <c r="BI165" s="200">
        <f t="shared" si="8"/>
        <v>0</v>
      </c>
      <c r="BJ165" s="17" t="s">
        <v>162</v>
      </c>
      <c r="BK165" s="200">
        <f t="shared" si="9"/>
        <v>0</v>
      </c>
      <c r="BL165" s="17" t="s">
        <v>254</v>
      </c>
      <c r="BM165" s="199" t="s">
        <v>1550</v>
      </c>
    </row>
    <row r="166" spans="1:65" s="2" customFormat="1" ht="21.75" customHeight="1">
      <c r="A166" s="34"/>
      <c r="B166" s="35"/>
      <c r="C166" s="187" t="s">
        <v>229</v>
      </c>
      <c r="D166" s="187" t="s">
        <v>157</v>
      </c>
      <c r="E166" s="188" t="s">
        <v>1551</v>
      </c>
      <c r="F166" s="189" t="s">
        <v>1552</v>
      </c>
      <c r="G166" s="190" t="s">
        <v>249</v>
      </c>
      <c r="H166" s="191">
        <v>4</v>
      </c>
      <c r="I166" s="192"/>
      <c r="J166" s="193">
        <f t="shared" si="0"/>
        <v>0</v>
      </c>
      <c r="K166" s="194"/>
      <c r="L166" s="39"/>
      <c r="M166" s="195" t="s">
        <v>1</v>
      </c>
      <c r="N166" s="196" t="s">
        <v>45</v>
      </c>
      <c r="O166" s="71"/>
      <c r="P166" s="197">
        <f t="shared" si="1"/>
        <v>0</v>
      </c>
      <c r="Q166" s="197">
        <v>3.8000000000000002E-4</v>
      </c>
      <c r="R166" s="197">
        <f t="shared" si="2"/>
        <v>1.5200000000000001E-3</v>
      </c>
      <c r="S166" s="197">
        <v>0</v>
      </c>
      <c r="T166" s="198">
        <f t="shared" si="3"/>
        <v>0</v>
      </c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R166" s="199" t="s">
        <v>254</v>
      </c>
      <c r="AT166" s="199" t="s">
        <v>157</v>
      </c>
      <c r="AU166" s="199" t="s">
        <v>162</v>
      </c>
      <c r="AY166" s="17" t="s">
        <v>153</v>
      </c>
      <c r="BE166" s="200">
        <f t="shared" si="4"/>
        <v>0</v>
      </c>
      <c r="BF166" s="200">
        <f t="shared" si="5"/>
        <v>0</v>
      </c>
      <c r="BG166" s="200">
        <f t="shared" si="6"/>
        <v>0</v>
      </c>
      <c r="BH166" s="200">
        <f t="shared" si="7"/>
        <v>0</v>
      </c>
      <c r="BI166" s="200">
        <f t="shared" si="8"/>
        <v>0</v>
      </c>
      <c r="BJ166" s="17" t="s">
        <v>162</v>
      </c>
      <c r="BK166" s="200">
        <f t="shared" si="9"/>
        <v>0</v>
      </c>
      <c r="BL166" s="17" t="s">
        <v>254</v>
      </c>
      <c r="BM166" s="199" t="s">
        <v>1553</v>
      </c>
    </row>
    <row r="167" spans="1:65" s="2" customFormat="1" ht="21.75" customHeight="1">
      <c r="A167" s="34"/>
      <c r="B167" s="35"/>
      <c r="C167" s="187" t="s">
        <v>234</v>
      </c>
      <c r="D167" s="187" t="s">
        <v>157</v>
      </c>
      <c r="E167" s="188" t="s">
        <v>1554</v>
      </c>
      <c r="F167" s="189" t="s">
        <v>1555</v>
      </c>
      <c r="G167" s="190" t="s">
        <v>249</v>
      </c>
      <c r="H167" s="191">
        <v>4</v>
      </c>
      <c r="I167" s="192"/>
      <c r="J167" s="193">
        <f t="shared" si="0"/>
        <v>0</v>
      </c>
      <c r="K167" s="194"/>
      <c r="L167" s="39"/>
      <c r="M167" s="195" t="s">
        <v>1</v>
      </c>
      <c r="N167" s="196" t="s">
        <v>45</v>
      </c>
      <c r="O167" s="71"/>
      <c r="P167" s="197">
        <f t="shared" si="1"/>
        <v>0</v>
      </c>
      <c r="Q167" s="197">
        <v>6.0999999999999997E-4</v>
      </c>
      <c r="R167" s="197">
        <f t="shared" si="2"/>
        <v>2.4399999999999999E-3</v>
      </c>
      <c r="S167" s="197">
        <v>0</v>
      </c>
      <c r="T167" s="198">
        <f t="shared" si="3"/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254</v>
      </c>
      <c r="AT167" s="199" t="s">
        <v>157</v>
      </c>
      <c r="AU167" s="199" t="s">
        <v>162</v>
      </c>
      <c r="AY167" s="17" t="s">
        <v>153</v>
      </c>
      <c r="BE167" s="200">
        <f t="shared" si="4"/>
        <v>0</v>
      </c>
      <c r="BF167" s="200">
        <f t="shared" si="5"/>
        <v>0</v>
      </c>
      <c r="BG167" s="200">
        <f t="shared" si="6"/>
        <v>0</v>
      </c>
      <c r="BH167" s="200">
        <f t="shared" si="7"/>
        <v>0</v>
      </c>
      <c r="BI167" s="200">
        <f t="shared" si="8"/>
        <v>0</v>
      </c>
      <c r="BJ167" s="17" t="s">
        <v>162</v>
      </c>
      <c r="BK167" s="200">
        <f t="shared" si="9"/>
        <v>0</v>
      </c>
      <c r="BL167" s="17" t="s">
        <v>254</v>
      </c>
      <c r="BM167" s="199" t="s">
        <v>1556</v>
      </c>
    </row>
    <row r="168" spans="1:65" s="2" customFormat="1" ht="21.75" customHeight="1">
      <c r="A168" s="34"/>
      <c r="B168" s="35"/>
      <c r="C168" s="187" t="s">
        <v>241</v>
      </c>
      <c r="D168" s="187" t="s">
        <v>157</v>
      </c>
      <c r="E168" s="188" t="s">
        <v>1557</v>
      </c>
      <c r="F168" s="189" t="s">
        <v>1558</v>
      </c>
      <c r="G168" s="190" t="s">
        <v>176</v>
      </c>
      <c r="H168" s="191">
        <v>6.8000000000000005E-2</v>
      </c>
      <c r="I168" s="192"/>
      <c r="J168" s="193">
        <f t="shared" si="0"/>
        <v>0</v>
      </c>
      <c r="K168" s="194"/>
      <c r="L168" s="39"/>
      <c r="M168" s="195" t="s">
        <v>1</v>
      </c>
      <c r="N168" s="196" t="s">
        <v>45</v>
      </c>
      <c r="O168" s="71"/>
      <c r="P168" s="197">
        <f t="shared" si="1"/>
        <v>0</v>
      </c>
      <c r="Q168" s="197">
        <v>0</v>
      </c>
      <c r="R168" s="197">
        <f t="shared" si="2"/>
        <v>0</v>
      </c>
      <c r="S168" s="197">
        <v>0</v>
      </c>
      <c r="T168" s="198">
        <f t="shared" si="3"/>
        <v>0</v>
      </c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R168" s="199" t="s">
        <v>254</v>
      </c>
      <c r="AT168" s="199" t="s">
        <v>157</v>
      </c>
      <c r="AU168" s="199" t="s">
        <v>162</v>
      </c>
      <c r="AY168" s="17" t="s">
        <v>153</v>
      </c>
      <c r="BE168" s="200">
        <f t="shared" si="4"/>
        <v>0</v>
      </c>
      <c r="BF168" s="200">
        <f t="shared" si="5"/>
        <v>0</v>
      </c>
      <c r="BG168" s="200">
        <f t="shared" si="6"/>
        <v>0</v>
      </c>
      <c r="BH168" s="200">
        <f t="shared" si="7"/>
        <v>0</v>
      </c>
      <c r="BI168" s="200">
        <f t="shared" si="8"/>
        <v>0</v>
      </c>
      <c r="BJ168" s="17" t="s">
        <v>162</v>
      </c>
      <c r="BK168" s="200">
        <f t="shared" si="9"/>
        <v>0</v>
      </c>
      <c r="BL168" s="17" t="s">
        <v>254</v>
      </c>
      <c r="BM168" s="199" t="s">
        <v>1559</v>
      </c>
    </row>
    <row r="169" spans="1:65" s="12" customFormat="1" ht="25.95" customHeight="1">
      <c r="B169" s="171"/>
      <c r="C169" s="172"/>
      <c r="D169" s="173" t="s">
        <v>78</v>
      </c>
      <c r="E169" s="174" t="s">
        <v>180</v>
      </c>
      <c r="F169" s="174" t="s">
        <v>1187</v>
      </c>
      <c r="G169" s="172"/>
      <c r="H169" s="172"/>
      <c r="I169" s="175"/>
      <c r="J169" s="176">
        <f>BK169</f>
        <v>0</v>
      </c>
      <c r="K169" s="172"/>
      <c r="L169" s="177"/>
      <c r="M169" s="178"/>
      <c r="N169" s="179"/>
      <c r="O169" s="179"/>
      <c r="P169" s="180">
        <f>P170</f>
        <v>0</v>
      </c>
      <c r="Q169" s="179"/>
      <c r="R169" s="180">
        <f>R170</f>
        <v>0</v>
      </c>
      <c r="S169" s="179"/>
      <c r="T169" s="181">
        <f>T170</f>
        <v>0</v>
      </c>
      <c r="AR169" s="182" t="s">
        <v>155</v>
      </c>
      <c r="AT169" s="183" t="s">
        <v>78</v>
      </c>
      <c r="AU169" s="183" t="s">
        <v>79</v>
      </c>
      <c r="AY169" s="182" t="s">
        <v>153</v>
      </c>
      <c r="BK169" s="184">
        <f>BK170</f>
        <v>0</v>
      </c>
    </row>
    <row r="170" spans="1:65" s="12" customFormat="1" ht="22.8" customHeight="1">
      <c r="B170" s="171"/>
      <c r="C170" s="172"/>
      <c r="D170" s="173" t="s">
        <v>78</v>
      </c>
      <c r="E170" s="185" t="s">
        <v>1560</v>
      </c>
      <c r="F170" s="185" t="s">
        <v>1561</v>
      </c>
      <c r="G170" s="172"/>
      <c r="H170" s="172"/>
      <c r="I170" s="175"/>
      <c r="J170" s="186">
        <f>BK170</f>
        <v>0</v>
      </c>
      <c r="K170" s="172"/>
      <c r="L170" s="177"/>
      <c r="M170" s="178"/>
      <c r="N170" s="179"/>
      <c r="O170" s="179"/>
      <c r="P170" s="180">
        <f>P171</f>
        <v>0</v>
      </c>
      <c r="Q170" s="179"/>
      <c r="R170" s="180">
        <f>R171</f>
        <v>0</v>
      </c>
      <c r="S170" s="179"/>
      <c r="T170" s="181">
        <f>T171</f>
        <v>0</v>
      </c>
      <c r="AR170" s="182" t="s">
        <v>155</v>
      </c>
      <c r="AT170" s="183" t="s">
        <v>78</v>
      </c>
      <c r="AU170" s="183" t="s">
        <v>87</v>
      </c>
      <c r="AY170" s="182" t="s">
        <v>153</v>
      </c>
      <c r="BK170" s="184">
        <f>BK171</f>
        <v>0</v>
      </c>
    </row>
    <row r="171" spans="1:65" s="2" customFormat="1" ht="16.5" customHeight="1">
      <c r="A171" s="34"/>
      <c r="B171" s="35"/>
      <c r="C171" s="187" t="s">
        <v>246</v>
      </c>
      <c r="D171" s="187" t="s">
        <v>157</v>
      </c>
      <c r="E171" s="188" t="s">
        <v>1562</v>
      </c>
      <c r="F171" s="189" t="s">
        <v>1563</v>
      </c>
      <c r="G171" s="190" t="s">
        <v>1564</v>
      </c>
      <c r="H171" s="191">
        <v>4</v>
      </c>
      <c r="I171" s="192"/>
      <c r="J171" s="193">
        <f>ROUND(I171*H171,2)</f>
        <v>0</v>
      </c>
      <c r="K171" s="194"/>
      <c r="L171" s="39"/>
      <c r="M171" s="195" t="s">
        <v>1</v>
      </c>
      <c r="N171" s="196" t="s">
        <v>45</v>
      </c>
      <c r="O171" s="71"/>
      <c r="P171" s="197">
        <f>O171*H171</f>
        <v>0</v>
      </c>
      <c r="Q171" s="197">
        <v>0</v>
      </c>
      <c r="R171" s="197">
        <f>Q171*H171</f>
        <v>0</v>
      </c>
      <c r="S171" s="197">
        <v>0</v>
      </c>
      <c r="T171" s="198">
        <f>S171*H171</f>
        <v>0</v>
      </c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R171" s="199" t="s">
        <v>537</v>
      </c>
      <c r="AT171" s="199" t="s">
        <v>157</v>
      </c>
      <c r="AU171" s="199" t="s">
        <v>162</v>
      </c>
      <c r="AY171" s="17" t="s">
        <v>153</v>
      </c>
      <c r="BE171" s="200">
        <f>IF(N171="základní",J171,0)</f>
        <v>0</v>
      </c>
      <c r="BF171" s="200">
        <f>IF(N171="snížená",J171,0)</f>
        <v>0</v>
      </c>
      <c r="BG171" s="200">
        <f>IF(N171="zákl. přenesená",J171,0)</f>
        <v>0</v>
      </c>
      <c r="BH171" s="200">
        <f>IF(N171="sníž. přenesená",J171,0)</f>
        <v>0</v>
      </c>
      <c r="BI171" s="200">
        <f>IF(N171="nulová",J171,0)</f>
        <v>0</v>
      </c>
      <c r="BJ171" s="17" t="s">
        <v>162</v>
      </c>
      <c r="BK171" s="200">
        <f>ROUND(I171*H171,2)</f>
        <v>0</v>
      </c>
      <c r="BL171" s="17" t="s">
        <v>537</v>
      </c>
      <c r="BM171" s="199" t="s">
        <v>1565</v>
      </c>
    </row>
    <row r="172" spans="1:65" s="12" customFormat="1" ht="25.95" customHeight="1">
      <c r="B172" s="171"/>
      <c r="C172" s="172"/>
      <c r="D172" s="173" t="s">
        <v>78</v>
      </c>
      <c r="E172" s="174" t="s">
        <v>1384</v>
      </c>
      <c r="F172" s="174" t="s">
        <v>1385</v>
      </c>
      <c r="G172" s="172"/>
      <c r="H172" s="172"/>
      <c r="I172" s="175"/>
      <c r="J172" s="176">
        <f>BK172</f>
        <v>0</v>
      </c>
      <c r="K172" s="172"/>
      <c r="L172" s="177"/>
      <c r="M172" s="178"/>
      <c r="N172" s="179"/>
      <c r="O172" s="179"/>
      <c r="P172" s="180">
        <f>SUM(P173:P178)</f>
        <v>0</v>
      </c>
      <c r="Q172" s="179"/>
      <c r="R172" s="180">
        <f>SUM(R173:R178)</f>
        <v>0</v>
      </c>
      <c r="S172" s="179"/>
      <c r="T172" s="181">
        <f>SUM(T173:T178)</f>
        <v>0</v>
      </c>
      <c r="AR172" s="182" t="s">
        <v>161</v>
      </c>
      <c r="AT172" s="183" t="s">
        <v>78</v>
      </c>
      <c r="AU172" s="183" t="s">
        <v>79</v>
      </c>
      <c r="AY172" s="182" t="s">
        <v>153</v>
      </c>
      <c r="BK172" s="184">
        <f>SUM(BK173:BK178)</f>
        <v>0</v>
      </c>
    </row>
    <row r="173" spans="1:65" s="2" customFormat="1" ht="21.75" customHeight="1">
      <c r="A173" s="34"/>
      <c r="B173" s="35"/>
      <c r="C173" s="187" t="s">
        <v>8</v>
      </c>
      <c r="D173" s="187" t="s">
        <v>157</v>
      </c>
      <c r="E173" s="188" t="s">
        <v>1386</v>
      </c>
      <c r="F173" s="189" t="s">
        <v>1387</v>
      </c>
      <c r="G173" s="190" t="s">
        <v>1388</v>
      </c>
      <c r="H173" s="191">
        <v>10</v>
      </c>
      <c r="I173" s="192"/>
      <c r="J173" s="193">
        <f>ROUND(I173*H173,2)</f>
        <v>0</v>
      </c>
      <c r="K173" s="194"/>
      <c r="L173" s="39"/>
      <c r="M173" s="195" t="s">
        <v>1</v>
      </c>
      <c r="N173" s="196" t="s">
        <v>45</v>
      </c>
      <c r="O173" s="71"/>
      <c r="P173" s="197">
        <f>O173*H173</f>
        <v>0</v>
      </c>
      <c r="Q173" s="197">
        <v>0</v>
      </c>
      <c r="R173" s="197">
        <f>Q173*H173</f>
        <v>0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1389</v>
      </c>
      <c r="AT173" s="199" t="s">
        <v>157</v>
      </c>
      <c r="AU173" s="199" t="s">
        <v>87</v>
      </c>
      <c r="AY173" s="17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162</v>
      </c>
      <c r="BK173" s="200">
        <f>ROUND(I173*H173,2)</f>
        <v>0</v>
      </c>
      <c r="BL173" s="17" t="s">
        <v>1389</v>
      </c>
      <c r="BM173" s="199" t="s">
        <v>1566</v>
      </c>
    </row>
    <row r="174" spans="1:65" s="14" customFormat="1">
      <c r="B174" s="212"/>
      <c r="C174" s="213"/>
      <c r="D174" s="203" t="s">
        <v>164</v>
      </c>
      <c r="E174" s="214" t="s">
        <v>1</v>
      </c>
      <c r="F174" s="215" t="s">
        <v>225</v>
      </c>
      <c r="G174" s="213"/>
      <c r="H174" s="216">
        <v>10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164</v>
      </c>
      <c r="AU174" s="222" t="s">
        <v>87</v>
      </c>
      <c r="AV174" s="14" t="s">
        <v>162</v>
      </c>
      <c r="AW174" s="14" t="s">
        <v>34</v>
      </c>
      <c r="AX174" s="14" t="s">
        <v>79</v>
      </c>
      <c r="AY174" s="222" t="s">
        <v>153</v>
      </c>
    </row>
    <row r="175" spans="1:65" s="15" customFormat="1">
      <c r="B175" s="223"/>
      <c r="C175" s="224"/>
      <c r="D175" s="203" t="s">
        <v>164</v>
      </c>
      <c r="E175" s="225" t="s">
        <v>1</v>
      </c>
      <c r="F175" s="226" t="s">
        <v>167</v>
      </c>
      <c r="G175" s="224"/>
      <c r="H175" s="227">
        <v>10</v>
      </c>
      <c r="I175" s="228"/>
      <c r="J175" s="224"/>
      <c r="K175" s="224"/>
      <c r="L175" s="229"/>
      <c r="M175" s="230"/>
      <c r="N175" s="231"/>
      <c r="O175" s="231"/>
      <c r="P175" s="231"/>
      <c r="Q175" s="231"/>
      <c r="R175" s="231"/>
      <c r="S175" s="231"/>
      <c r="T175" s="232"/>
      <c r="AT175" s="233" t="s">
        <v>164</v>
      </c>
      <c r="AU175" s="233" t="s">
        <v>87</v>
      </c>
      <c r="AV175" s="15" t="s">
        <v>161</v>
      </c>
      <c r="AW175" s="15" t="s">
        <v>34</v>
      </c>
      <c r="AX175" s="15" t="s">
        <v>87</v>
      </c>
      <c r="AY175" s="233" t="s">
        <v>153</v>
      </c>
    </row>
    <row r="176" spans="1:65" s="2" customFormat="1" ht="21.75" customHeight="1">
      <c r="A176" s="34"/>
      <c r="B176" s="35"/>
      <c r="C176" s="187" t="s">
        <v>254</v>
      </c>
      <c r="D176" s="187" t="s">
        <v>157</v>
      </c>
      <c r="E176" s="188" t="s">
        <v>1567</v>
      </c>
      <c r="F176" s="189" t="s">
        <v>1568</v>
      </c>
      <c r="G176" s="190" t="s">
        <v>1388</v>
      </c>
      <c r="H176" s="191">
        <v>16</v>
      </c>
      <c r="I176" s="192"/>
      <c r="J176" s="193">
        <f>ROUND(I176*H176,2)</f>
        <v>0</v>
      </c>
      <c r="K176" s="194"/>
      <c r="L176" s="39"/>
      <c r="M176" s="195" t="s">
        <v>1</v>
      </c>
      <c r="N176" s="196" t="s">
        <v>45</v>
      </c>
      <c r="O176" s="71"/>
      <c r="P176" s="197">
        <f>O176*H176</f>
        <v>0</v>
      </c>
      <c r="Q176" s="197">
        <v>0</v>
      </c>
      <c r="R176" s="197">
        <f>Q176*H176</f>
        <v>0</v>
      </c>
      <c r="S176" s="197">
        <v>0</v>
      </c>
      <c r="T176" s="19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1389</v>
      </c>
      <c r="AT176" s="199" t="s">
        <v>157</v>
      </c>
      <c r="AU176" s="199" t="s">
        <v>87</v>
      </c>
      <c r="AY176" s="17" t="s">
        <v>153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7" t="s">
        <v>162</v>
      </c>
      <c r="BK176" s="200">
        <f>ROUND(I176*H176,2)</f>
        <v>0</v>
      </c>
      <c r="BL176" s="17" t="s">
        <v>1389</v>
      </c>
      <c r="BM176" s="199" t="s">
        <v>1569</v>
      </c>
    </row>
    <row r="177" spans="1:51" s="14" customFormat="1">
      <c r="B177" s="212"/>
      <c r="C177" s="213"/>
      <c r="D177" s="203" t="s">
        <v>164</v>
      </c>
      <c r="E177" s="214" t="s">
        <v>1</v>
      </c>
      <c r="F177" s="215" t="s">
        <v>1570</v>
      </c>
      <c r="G177" s="213"/>
      <c r="H177" s="216">
        <v>16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164</v>
      </c>
      <c r="AU177" s="222" t="s">
        <v>87</v>
      </c>
      <c r="AV177" s="14" t="s">
        <v>162</v>
      </c>
      <c r="AW177" s="14" t="s">
        <v>34</v>
      </c>
      <c r="AX177" s="14" t="s">
        <v>79</v>
      </c>
      <c r="AY177" s="222" t="s">
        <v>153</v>
      </c>
    </row>
    <row r="178" spans="1:51" s="15" customFormat="1">
      <c r="B178" s="223"/>
      <c r="C178" s="224"/>
      <c r="D178" s="203" t="s">
        <v>164</v>
      </c>
      <c r="E178" s="225" t="s">
        <v>1</v>
      </c>
      <c r="F178" s="226" t="s">
        <v>167</v>
      </c>
      <c r="G178" s="224"/>
      <c r="H178" s="227">
        <v>16</v>
      </c>
      <c r="I178" s="228"/>
      <c r="J178" s="224"/>
      <c r="K178" s="224"/>
      <c r="L178" s="229"/>
      <c r="M178" s="250"/>
      <c r="N178" s="251"/>
      <c r="O178" s="251"/>
      <c r="P178" s="251"/>
      <c r="Q178" s="251"/>
      <c r="R178" s="251"/>
      <c r="S178" s="251"/>
      <c r="T178" s="252"/>
      <c r="AT178" s="233" t="s">
        <v>164</v>
      </c>
      <c r="AU178" s="233" t="s">
        <v>87</v>
      </c>
      <c r="AV178" s="15" t="s">
        <v>161</v>
      </c>
      <c r="AW178" s="15" t="s">
        <v>34</v>
      </c>
      <c r="AX178" s="15" t="s">
        <v>87</v>
      </c>
      <c r="AY178" s="233" t="s">
        <v>153</v>
      </c>
    </row>
    <row r="179" spans="1:51" s="2" customFormat="1" ht="6.9" customHeight="1">
      <c r="A179" s="34"/>
      <c r="B179" s="54"/>
      <c r="C179" s="55"/>
      <c r="D179" s="55"/>
      <c r="E179" s="55"/>
      <c r="F179" s="55"/>
      <c r="G179" s="55"/>
      <c r="H179" s="55"/>
      <c r="I179" s="55"/>
      <c r="J179" s="55"/>
      <c r="K179" s="55"/>
      <c r="L179" s="39"/>
      <c r="M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</row>
  </sheetData>
  <sheetProtection algorithmName="SHA-512" hashValue="2McTd/7P4oOpbWnNcvMSMIm8akjW0uA9w3gsZ0DfSHBNf161OOjE/5d0MA/TdXYRcoEzCpzAYwvzRoVs7GHa6w==" saltValue="QBRc26Ve41t/EQvZCRkLMlld1ApPYMhhEQ9mwNFos4UyQXti/iIkXvi99NmKhaWGwgs3gj1IHcLn/vS4C+vK3A==" spinCount="100000" sheet="1" objects="1" scenarios="1" formatColumns="0" formatRows="0" autoFilter="0"/>
  <autoFilter ref="C120:K178" xr:uid="{00000000-0009-0000-0000-000004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74"/>
  <sheetViews>
    <sheetView showGridLines="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7" t="s">
        <v>100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01" t="str">
        <f>'Rekapitulace stavby'!K6</f>
        <v>Stavební úpravy objektu č.p.6 v obci Malšovice</v>
      </c>
      <c r="F7" s="302"/>
      <c r="G7" s="302"/>
      <c r="H7" s="302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3" t="s">
        <v>1571</v>
      </c>
      <c r="F9" s="304"/>
      <c r="G9" s="304"/>
      <c r="H9" s="30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5" t="str">
        <f>'Rekapitulace stavby'!E14</f>
        <v>Vyplň údaj</v>
      </c>
      <c r="F18" s="306"/>
      <c r="G18" s="306"/>
      <c r="H18" s="306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1572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1573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7" t="s">
        <v>1</v>
      </c>
      <c r="F27" s="307"/>
      <c r="G27" s="307"/>
      <c r="H27" s="307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ROUND(J126,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43</v>
      </c>
      <c r="E33" s="112" t="s">
        <v>44</v>
      </c>
      <c r="F33" s="123">
        <f>ROUND((SUM(BE126:BE373)),  2)</f>
        <v>0</v>
      </c>
      <c r="G33" s="34"/>
      <c r="H33" s="34"/>
      <c r="I33" s="124">
        <v>0.21</v>
      </c>
      <c r="J33" s="123">
        <f>ROUND(((SUM(BE126:BE373))*I33),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45</v>
      </c>
      <c r="F34" s="123">
        <f>ROUND((SUM(BF126:BF373)),  2)</f>
        <v>0</v>
      </c>
      <c r="G34" s="34"/>
      <c r="H34" s="34"/>
      <c r="I34" s="124">
        <v>0.15</v>
      </c>
      <c r="J34" s="123">
        <f>ROUND(((SUM(BF126:BF373))*I34),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46</v>
      </c>
      <c r="F35" s="123">
        <f>ROUND((SUM(BG126:BG373)),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47</v>
      </c>
      <c r="F36" s="123">
        <f>ROUND((SUM(BH126:BH373)),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48</v>
      </c>
      <c r="F37" s="123">
        <f>ROUND((SUM(BI126:BI373)),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Stavební úpravy objektu č.p.6 v obci Malšovice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7" t="str">
        <f>E9</f>
        <v>05 - Elektroinstalace</v>
      </c>
      <c r="F87" s="298"/>
      <c r="G87" s="298"/>
      <c r="H87" s="298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Pavel Knížek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J126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" customHeight="1">
      <c r="B97" s="147"/>
      <c r="C97" s="148"/>
      <c r="D97" s="149" t="s">
        <v>113</v>
      </c>
      <c r="E97" s="150"/>
      <c r="F97" s="150"/>
      <c r="G97" s="150"/>
      <c r="H97" s="150"/>
      <c r="I97" s="150"/>
      <c r="J97" s="151">
        <f>J127</f>
        <v>0</v>
      </c>
      <c r="K97" s="148"/>
      <c r="L97" s="152"/>
    </row>
    <row r="98" spans="1:31" s="10" customFormat="1" ht="19.95" customHeight="1">
      <c r="B98" s="153"/>
      <c r="C98" s="154"/>
      <c r="D98" s="155" t="s">
        <v>118</v>
      </c>
      <c r="E98" s="156"/>
      <c r="F98" s="156"/>
      <c r="G98" s="156"/>
      <c r="H98" s="156"/>
      <c r="I98" s="156"/>
      <c r="J98" s="157">
        <f>J128</f>
        <v>0</v>
      </c>
      <c r="K98" s="154"/>
      <c r="L98" s="158"/>
    </row>
    <row r="99" spans="1:31" s="9" customFormat="1" ht="24.9" customHeight="1">
      <c r="B99" s="147"/>
      <c r="C99" s="148"/>
      <c r="D99" s="149" t="s">
        <v>121</v>
      </c>
      <c r="E99" s="150"/>
      <c r="F99" s="150"/>
      <c r="G99" s="150"/>
      <c r="H99" s="150"/>
      <c r="I99" s="150"/>
      <c r="J99" s="151">
        <f>J143</f>
        <v>0</v>
      </c>
      <c r="K99" s="148"/>
      <c r="L99" s="152"/>
    </row>
    <row r="100" spans="1:31" s="10" customFormat="1" ht="19.95" customHeight="1">
      <c r="B100" s="153"/>
      <c r="C100" s="154"/>
      <c r="D100" s="155" t="s">
        <v>1574</v>
      </c>
      <c r="E100" s="156"/>
      <c r="F100" s="156"/>
      <c r="G100" s="156"/>
      <c r="H100" s="156"/>
      <c r="I100" s="156"/>
      <c r="J100" s="157">
        <f>J144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1575</v>
      </c>
      <c r="E101" s="156"/>
      <c r="F101" s="156"/>
      <c r="G101" s="156"/>
      <c r="H101" s="156"/>
      <c r="I101" s="156"/>
      <c r="J101" s="157">
        <f>J340</f>
        <v>0</v>
      </c>
      <c r="K101" s="154"/>
      <c r="L101" s="158"/>
    </row>
    <row r="102" spans="1:31" s="9" customFormat="1" ht="24.9" customHeight="1">
      <c r="B102" s="147"/>
      <c r="C102" s="148"/>
      <c r="D102" s="149" t="s">
        <v>136</v>
      </c>
      <c r="E102" s="150"/>
      <c r="F102" s="150"/>
      <c r="G102" s="150"/>
      <c r="H102" s="150"/>
      <c r="I102" s="150"/>
      <c r="J102" s="151">
        <f>J357</f>
        <v>0</v>
      </c>
      <c r="K102" s="148"/>
      <c r="L102" s="152"/>
    </row>
    <row r="103" spans="1:31" s="10" customFormat="1" ht="19.95" customHeight="1">
      <c r="B103" s="153"/>
      <c r="C103" s="154"/>
      <c r="D103" s="155" t="s">
        <v>1576</v>
      </c>
      <c r="E103" s="156"/>
      <c r="F103" s="156"/>
      <c r="G103" s="156"/>
      <c r="H103" s="156"/>
      <c r="I103" s="156"/>
      <c r="J103" s="157">
        <f>J358</f>
        <v>0</v>
      </c>
      <c r="K103" s="154"/>
      <c r="L103" s="158"/>
    </row>
    <row r="104" spans="1:31" s="10" customFormat="1" ht="19.95" customHeight="1">
      <c r="B104" s="153"/>
      <c r="C104" s="154"/>
      <c r="D104" s="155" t="s">
        <v>137</v>
      </c>
      <c r="E104" s="156"/>
      <c r="F104" s="156"/>
      <c r="G104" s="156"/>
      <c r="H104" s="156"/>
      <c r="I104" s="156"/>
      <c r="J104" s="157">
        <f>J365</f>
        <v>0</v>
      </c>
      <c r="K104" s="154"/>
      <c r="L104" s="158"/>
    </row>
    <row r="105" spans="1:31" s="9" customFormat="1" ht="24.9" customHeight="1">
      <c r="B105" s="147"/>
      <c r="C105" s="148"/>
      <c r="D105" s="149" t="s">
        <v>1577</v>
      </c>
      <c r="E105" s="150"/>
      <c r="F105" s="150"/>
      <c r="G105" s="150"/>
      <c r="H105" s="150"/>
      <c r="I105" s="150"/>
      <c r="J105" s="151">
        <f>J370</f>
        <v>0</v>
      </c>
      <c r="K105" s="148"/>
      <c r="L105" s="152"/>
    </row>
    <row r="106" spans="1:31" s="10" customFormat="1" ht="19.95" customHeight="1">
      <c r="B106" s="153"/>
      <c r="C106" s="154"/>
      <c r="D106" s="155" t="s">
        <v>1578</v>
      </c>
      <c r="E106" s="156"/>
      <c r="F106" s="156"/>
      <c r="G106" s="156"/>
      <c r="H106" s="156"/>
      <c r="I106" s="156"/>
      <c r="J106" s="157">
        <f>J371</f>
        <v>0</v>
      </c>
      <c r="K106" s="154"/>
      <c r="L106" s="158"/>
    </row>
    <row r="107" spans="1:31" s="2" customFormat="1" ht="21.9" customHeight="1">
      <c r="A107" s="34"/>
      <c r="B107" s="35"/>
      <c r="C107" s="36"/>
      <c r="D107" s="36"/>
      <c r="E107" s="36"/>
      <c r="F107" s="36"/>
      <c r="G107" s="36"/>
      <c r="H107" s="36"/>
      <c r="I107" s="36"/>
      <c r="J107" s="36"/>
      <c r="K107" s="36"/>
      <c r="L107" s="51"/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</row>
    <row r="108" spans="1:31" s="2" customFormat="1" ht="6.9" customHeight="1">
      <c r="A108" s="34"/>
      <c r="B108" s="54"/>
      <c r="C108" s="55"/>
      <c r="D108" s="55"/>
      <c r="E108" s="55"/>
      <c r="F108" s="55"/>
      <c r="G108" s="55"/>
      <c r="H108" s="55"/>
      <c r="I108" s="55"/>
      <c r="J108" s="55"/>
      <c r="K108" s="55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12" spans="1:31" s="2" customFormat="1" ht="6.9" customHeight="1">
      <c r="A112" s="34"/>
      <c r="B112" s="56"/>
      <c r="C112" s="57"/>
      <c r="D112" s="57"/>
      <c r="E112" s="57"/>
      <c r="F112" s="57"/>
      <c r="G112" s="57"/>
      <c r="H112" s="57"/>
      <c r="I112" s="57"/>
      <c r="J112" s="57"/>
      <c r="K112" s="57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3" s="2" customFormat="1" ht="24.9" customHeight="1">
      <c r="A113" s="34"/>
      <c r="B113" s="35"/>
      <c r="C113" s="23" t="s">
        <v>138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3" s="2" customFormat="1" ht="6.9" customHeight="1">
      <c r="A114" s="34"/>
      <c r="B114" s="35"/>
      <c r="C114" s="36"/>
      <c r="D114" s="36"/>
      <c r="E114" s="36"/>
      <c r="F114" s="36"/>
      <c r="G114" s="36"/>
      <c r="H114" s="36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3" s="2" customFormat="1" ht="12" customHeight="1">
      <c r="A115" s="34"/>
      <c r="B115" s="35"/>
      <c r="C115" s="29" t="s">
        <v>16</v>
      </c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3" s="2" customFormat="1" ht="16.5" customHeight="1">
      <c r="A116" s="34"/>
      <c r="B116" s="35"/>
      <c r="C116" s="36"/>
      <c r="D116" s="36"/>
      <c r="E116" s="299" t="str">
        <f>E7</f>
        <v>Stavební úpravy objektu č.p.6 v obci Malšovice</v>
      </c>
      <c r="F116" s="300"/>
      <c r="G116" s="300"/>
      <c r="H116" s="300"/>
      <c r="I116" s="36"/>
      <c r="J116" s="36"/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3" s="2" customFormat="1" ht="12" customHeight="1">
      <c r="A117" s="34"/>
      <c r="B117" s="35"/>
      <c r="C117" s="29" t="s">
        <v>105</v>
      </c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3" s="2" customFormat="1" ht="16.5" customHeight="1">
      <c r="A118" s="34"/>
      <c r="B118" s="35"/>
      <c r="C118" s="36"/>
      <c r="D118" s="36"/>
      <c r="E118" s="287" t="str">
        <f>E9</f>
        <v>05 - Elektroinstalace</v>
      </c>
      <c r="F118" s="298"/>
      <c r="G118" s="298"/>
      <c r="H118" s="298"/>
      <c r="I118" s="36"/>
      <c r="J118" s="36"/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3" s="2" customFormat="1" ht="6.9" customHeight="1">
      <c r="A119" s="34"/>
      <c r="B119" s="35"/>
      <c r="C119" s="36"/>
      <c r="D119" s="36"/>
      <c r="E119" s="36"/>
      <c r="F119" s="36"/>
      <c r="G119" s="36"/>
      <c r="H119" s="36"/>
      <c r="I119" s="36"/>
      <c r="J119" s="36"/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3" s="2" customFormat="1" ht="12" customHeight="1">
      <c r="A120" s="34"/>
      <c r="B120" s="35"/>
      <c r="C120" s="29" t="s">
        <v>20</v>
      </c>
      <c r="D120" s="36"/>
      <c r="E120" s="36"/>
      <c r="F120" s="27" t="str">
        <f>F12</f>
        <v>Malšovice budova č.p. 6</v>
      </c>
      <c r="G120" s="36"/>
      <c r="H120" s="36"/>
      <c r="I120" s="29" t="s">
        <v>22</v>
      </c>
      <c r="J120" s="66" t="str">
        <f>IF(J12="","",J12)</f>
        <v>12. 1. 2021</v>
      </c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3" s="2" customFormat="1" ht="6.9" customHeight="1">
      <c r="A121" s="34"/>
      <c r="B121" s="35"/>
      <c r="C121" s="36"/>
      <c r="D121" s="36"/>
      <c r="E121" s="36"/>
      <c r="F121" s="36"/>
      <c r="G121" s="36"/>
      <c r="H121" s="36"/>
      <c r="I121" s="36"/>
      <c r="J121" s="36"/>
      <c r="K121" s="36"/>
      <c r="L121" s="51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</row>
    <row r="122" spans="1:63" s="2" customFormat="1" ht="15.15" customHeight="1">
      <c r="A122" s="34"/>
      <c r="B122" s="35"/>
      <c r="C122" s="29" t="s">
        <v>24</v>
      </c>
      <c r="D122" s="36"/>
      <c r="E122" s="36"/>
      <c r="F122" s="27" t="str">
        <f>E15</f>
        <v>Obec Malšovice</v>
      </c>
      <c r="G122" s="36"/>
      <c r="H122" s="36"/>
      <c r="I122" s="29" t="s">
        <v>31</v>
      </c>
      <c r="J122" s="32" t="str">
        <f>E21</f>
        <v>Pavel Knížek</v>
      </c>
      <c r="K122" s="36"/>
      <c r="L122" s="51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</row>
    <row r="123" spans="1:63" s="2" customFormat="1" ht="15.15" customHeight="1">
      <c r="A123" s="34"/>
      <c r="B123" s="35"/>
      <c r="C123" s="29" t="s">
        <v>29</v>
      </c>
      <c r="D123" s="36"/>
      <c r="E123" s="36"/>
      <c r="F123" s="27" t="str">
        <f>IF(E18="","",E18)</f>
        <v>Vyplň údaj</v>
      </c>
      <c r="G123" s="36"/>
      <c r="H123" s="36"/>
      <c r="I123" s="29" t="s">
        <v>35</v>
      </c>
      <c r="J123" s="32" t="str">
        <f>E24</f>
        <v>Josef Beran</v>
      </c>
      <c r="K123" s="36"/>
      <c r="L123" s="51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</row>
    <row r="124" spans="1:63" s="2" customFormat="1" ht="10.35" customHeight="1">
      <c r="A124" s="34"/>
      <c r="B124" s="35"/>
      <c r="C124" s="36"/>
      <c r="D124" s="36"/>
      <c r="E124" s="36"/>
      <c r="F124" s="36"/>
      <c r="G124" s="36"/>
      <c r="H124" s="36"/>
      <c r="I124" s="36"/>
      <c r="J124" s="36"/>
      <c r="K124" s="36"/>
      <c r="L124" s="51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</row>
    <row r="125" spans="1:63" s="11" customFormat="1" ht="29.25" customHeight="1">
      <c r="A125" s="159"/>
      <c r="B125" s="160"/>
      <c r="C125" s="161" t="s">
        <v>139</v>
      </c>
      <c r="D125" s="162" t="s">
        <v>64</v>
      </c>
      <c r="E125" s="162" t="s">
        <v>60</v>
      </c>
      <c r="F125" s="162" t="s">
        <v>61</v>
      </c>
      <c r="G125" s="162" t="s">
        <v>140</v>
      </c>
      <c r="H125" s="162" t="s">
        <v>141</v>
      </c>
      <c r="I125" s="162" t="s">
        <v>142</v>
      </c>
      <c r="J125" s="163" t="s">
        <v>110</v>
      </c>
      <c r="K125" s="164" t="s">
        <v>143</v>
      </c>
      <c r="L125" s="165"/>
      <c r="M125" s="75" t="s">
        <v>1</v>
      </c>
      <c r="N125" s="76" t="s">
        <v>43</v>
      </c>
      <c r="O125" s="76" t="s">
        <v>144</v>
      </c>
      <c r="P125" s="76" t="s">
        <v>145</v>
      </c>
      <c r="Q125" s="76" t="s">
        <v>146</v>
      </c>
      <c r="R125" s="76" t="s">
        <v>147</v>
      </c>
      <c r="S125" s="76" t="s">
        <v>148</v>
      </c>
      <c r="T125" s="77" t="s">
        <v>149</v>
      </c>
      <c r="U125" s="159"/>
      <c r="V125" s="159"/>
      <c r="W125" s="159"/>
      <c r="X125" s="159"/>
      <c r="Y125" s="159"/>
      <c r="Z125" s="159"/>
      <c r="AA125" s="159"/>
      <c r="AB125" s="159"/>
      <c r="AC125" s="159"/>
      <c r="AD125" s="159"/>
      <c r="AE125" s="159"/>
    </row>
    <row r="126" spans="1:63" s="2" customFormat="1" ht="22.8" customHeight="1">
      <c r="A126" s="34"/>
      <c r="B126" s="35"/>
      <c r="C126" s="82" t="s">
        <v>150</v>
      </c>
      <c r="D126" s="36"/>
      <c r="E126" s="36"/>
      <c r="F126" s="36"/>
      <c r="G126" s="36"/>
      <c r="H126" s="36"/>
      <c r="I126" s="36"/>
      <c r="J126" s="166">
        <f>BK126</f>
        <v>0</v>
      </c>
      <c r="K126" s="36"/>
      <c r="L126" s="39"/>
      <c r="M126" s="78"/>
      <c r="N126" s="167"/>
      <c r="O126" s="79"/>
      <c r="P126" s="168">
        <f>P127+P143+P357+P370</f>
        <v>0</v>
      </c>
      <c r="Q126" s="79"/>
      <c r="R126" s="168">
        <f>R127+R143+R357+R370</f>
        <v>0.90898000000000012</v>
      </c>
      <c r="S126" s="79"/>
      <c r="T126" s="169">
        <f>T127+T143+T357+T370</f>
        <v>2.88</v>
      </c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T126" s="17" t="s">
        <v>78</v>
      </c>
      <c r="AU126" s="17" t="s">
        <v>112</v>
      </c>
      <c r="BK126" s="170">
        <f>BK127+BK143+BK357+BK370</f>
        <v>0</v>
      </c>
    </row>
    <row r="127" spans="1:63" s="12" customFormat="1" ht="25.95" customHeight="1">
      <c r="B127" s="171"/>
      <c r="C127" s="172"/>
      <c r="D127" s="173" t="s">
        <v>78</v>
      </c>
      <c r="E127" s="174" t="s">
        <v>151</v>
      </c>
      <c r="F127" s="174" t="s">
        <v>152</v>
      </c>
      <c r="G127" s="172"/>
      <c r="H127" s="172"/>
      <c r="I127" s="175"/>
      <c r="J127" s="176">
        <f>BK127</f>
        <v>0</v>
      </c>
      <c r="K127" s="172"/>
      <c r="L127" s="177"/>
      <c r="M127" s="178"/>
      <c r="N127" s="179"/>
      <c r="O127" s="179"/>
      <c r="P127" s="180">
        <f>P128</f>
        <v>0</v>
      </c>
      <c r="Q127" s="179"/>
      <c r="R127" s="180">
        <f>R128</f>
        <v>0</v>
      </c>
      <c r="S127" s="179"/>
      <c r="T127" s="181">
        <f>T128</f>
        <v>2.88</v>
      </c>
      <c r="AR127" s="182" t="s">
        <v>87</v>
      </c>
      <c r="AT127" s="183" t="s">
        <v>78</v>
      </c>
      <c r="AU127" s="183" t="s">
        <v>79</v>
      </c>
      <c r="AY127" s="182" t="s">
        <v>153</v>
      </c>
      <c r="BK127" s="184">
        <f>BK128</f>
        <v>0</v>
      </c>
    </row>
    <row r="128" spans="1:63" s="12" customFormat="1" ht="22.8" customHeight="1">
      <c r="B128" s="171"/>
      <c r="C128" s="172"/>
      <c r="D128" s="173" t="s">
        <v>78</v>
      </c>
      <c r="E128" s="185" t="s">
        <v>216</v>
      </c>
      <c r="F128" s="185" t="s">
        <v>287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SUM(P129:P142)</f>
        <v>0</v>
      </c>
      <c r="Q128" s="179"/>
      <c r="R128" s="180">
        <f>SUM(R129:R142)</f>
        <v>0</v>
      </c>
      <c r="S128" s="179"/>
      <c r="T128" s="181">
        <f>SUM(T129:T142)</f>
        <v>2.88</v>
      </c>
      <c r="AR128" s="182" t="s">
        <v>87</v>
      </c>
      <c r="AT128" s="183" t="s">
        <v>78</v>
      </c>
      <c r="AU128" s="183" t="s">
        <v>87</v>
      </c>
      <c r="AY128" s="182" t="s">
        <v>153</v>
      </c>
      <c r="BK128" s="184">
        <f>SUM(BK129:BK142)</f>
        <v>0</v>
      </c>
    </row>
    <row r="129" spans="1:65" s="2" customFormat="1" ht="21.75" customHeight="1">
      <c r="A129" s="34"/>
      <c r="B129" s="35"/>
      <c r="C129" s="187" t="s">
        <v>87</v>
      </c>
      <c r="D129" s="187" t="s">
        <v>157</v>
      </c>
      <c r="E129" s="188" t="s">
        <v>1579</v>
      </c>
      <c r="F129" s="189" t="s">
        <v>1580</v>
      </c>
      <c r="G129" s="190" t="s">
        <v>249</v>
      </c>
      <c r="H129" s="191">
        <v>150</v>
      </c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45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161</v>
      </c>
      <c r="AT129" s="199" t="s">
        <v>157</v>
      </c>
      <c r="AU129" s="199" t="s">
        <v>162</v>
      </c>
      <c r="AY129" s="17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162</v>
      </c>
      <c r="BK129" s="200">
        <f>ROUND(I129*H129,2)</f>
        <v>0</v>
      </c>
      <c r="BL129" s="17" t="s">
        <v>161</v>
      </c>
      <c r="BM129" s="199" t="s">
        <v>1581</v>
      </c>
    </row>
    <row r="130" spans="1:65" s="2" customFormat="1" ht="21.75" customHeight="1">
      <c r="A130" s="34"/>
      <c r="B130" s="35"/>
      <c r="C130" s="187" t="s">
        <v>162</v>
      </c>
      <c r="D130" s="187" t="s">
        <v>157</v>
      </c>
      <c r="E130" s="188" t="s">
        <v>1582</v>
      </c>
      <c r="F130" s="189" t="s">
        <v>1583</v>
      </c>
      <c r="G130" s="190" t="s">
        <v>249</v>
      </c>
      <c r="H130" s="191">
        <v>15</v>
      </c>
      <c r="I130" s="192"/>
      <c r="J130" s="193">
        <f>ROUND(I130*H130,2)</f>
        <v>0</v>
      </c>
      <c r="K130" s="194"/>
      <c r="L130" s="39"/>
      <c r="M130" s="195" t="s">
        <v>1</v>
      </c>
      <c r="N130" s="196" t="s">
        <v>45</v>
      </c>
      <c r="O130" s="71"/>
      <c r="P130" s="197">
        <f>O130*H130</f>
        <v>0</v>
      </c>
      <c r="Q130" s="197">
        <v>0</v>
      </c>
      <c r="R130" s="197">
        <f>Q130*H130</f>
        <v>0</v>
      </c>
      <c r="S130" s="197">
        <v>1E-3</v>
      </c>
      <c r="T130" s="198">
        <f>S130*H130</f>
        <v>1.4999999999999999E-2</v>
      </c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R130" s="199" t="s">
        <v>161</v>
      </c>
      <c r="AT130" s="199" t="s">
        <v>157</v>
      </c>
      <c r="AU130" s="199" t="s">
        <v>162</v>
      </c>
      <c r="AY130" s="17" t="s">
        <v>153</v>
      </c>
      <c r="BE130" s="200">
        <f>IF(N130="základní",J130,0)</f>
        <v>0</v>
      </c>
      <c r="BF130" s="200">
        <f>IF(N130="snížená",J130,0)</f>
        <v>0</v>
      </c>
      <c r="BG130" s="200">
        <f>IF(N130="zákl. přenesená",J130,0)</f>
        <v>0</v>
      </c>
      <c r="BH130" s="200">
        <f>IF(N130="sníž. přenesená",J130,0)</f>
        <v>0</v>
      </c>
      <c r="BI130" s="200">
        <f>IF(N130="nulová",J130,0)</f>
        <v>0</v>
      </c>
      <c r="BJ130" s="17" t="s">
        <v>162</v>
      </c>
      <c r="BK130" s="200">
        <f>ROUND(I130*H130,2)</f>
        <v>0</v>
      </c>
      <c r="BL130" s="17" t="s">
        <v>161</v>
      </c>
      <c r="BM130" s="199" t="s">
        <v>1584</v>
      </c>
    </row>
    <row r="131" spans="1:65" s="14" customFormat="1">
      <c r="B131" s="212"/>
      <c r="C131" s="213"/>
      <c r="D131" s="203" t="s">
        <v>164</v>
      </c>
      <c r="E131" s="214" t="s">
        <v>1</v>
      </c>
      <c r="F131" s="215" t="s">
        <v>8</v>
      </c>
      <c r="G131" s="213"/>
      <c r="H131" s="216">
        <v>15</v>
      </c>
      <c r="I131" s="217"/>
      <c r="J131" s="213"/>
      <c r="K131" s="213"/>
      <c r="L131" s="218"/>
      <c r="M131" s="219"/>
      <c r="N131" s="220"/>
      <c r="O131" s="220"/>
      <c r="P131" s="220"/>
      <c r="Q131" s="220"/>
      <c r="R131" s="220"/>
      <c r="S131" s="220"/>
      <c r="T131" s="221"/>
      <c r="AT131" s="222" t="s">
        <v>164</v>
      </c>
      <c r="AU131" s="222" t="s">
        <v>162</v>
      </c>
      <c r="AV131" s="14" t="s">
        <v>162</v>
      </c>
      <c r="AW131" s="14" t="s">
        <v>34</v>
      </c>
      <c r="AX131" s="14" t="s">
        <v>79</v>
      </c>
      <c r="AY131" s="222" t="s">
        <v>153</v>
      </c>
    </row>
    <row r="132" spans="1:65" s="15" customFormat="1">
      <c r="B132" s="223"/>
      <c r="C132" s="224"/>
      <c r="D132" s="203" t="s">
        <v>164</v>
      </c>
      <c r="E132" s="225" t="s">
        <v>1</v>
      </c>
      <c r="F132" s="226" t="s">
        <v>167</v>
      </c>
      <c r="G132" s="224"/>
      <c r="H132" s="227">
        <v>15</v>
      </c>
      <c r="I132" s="228"/>
      <c r="J132" s="224"/>
      <c r="K132" s="224"/>
      <c r="L132" s="229"/>
      <c r="M132" s="230"/>
      <c r="N132" s="231"/>
      <c r="O132" s="231"/>
      <c r="P132" s="231"/>
      <c r="Q132" s="231"/>
      <c r="R132" s="231"/>
      <c r="S132" s="231"/>
      <c r="T132" s="232"/>
      <c r="AT132" s="233" t="s">
        <v>164</v>
      </c>
      <c r="AU132" s="233" t="s">
        <v>162</v>
      </c>
      <c r="AV132" s="15" t="s">
        <v>161</v>
      </c>
      <c r="AW132" s="15" t="s">
        <v>34</v>
      </c>
      <c r="AX132" s="15" t="s">
        <v>87</v>
      </c>
      <c r="AY132" s="233" t="s">
        <v>153</v>
      </c>
    </row>
    <row r="133" spans="1:65" s="2" customFormat="1" ht="21.75" customHeight="1">
      <c r="A133" s="34"/>
      <c r="B133" s="35"/>
      <c r="C133" s="187" t="s">
        <v>155</v>
      </c>
      <c r="D133" s="187" t="s">
        <v>157</v>
      </c>
      <c r="E133" s="188" t="s">
        <v>1585</v>
      </c>
      <c r="F133" s="189" t="s">
        <v>1586</v>
      </c>
      <c r="G133" s="190" t="s">
        <v>170</v>
      </c>
      <c r="H133" s="191">
        <v>1</v>
      </c>
      <c r="I133" s="192"/>
      <c r="J133" s="193">
        <f>ROUND(I133*H133,2)</f>
        <v>0</v>
      </c>
      <c r="K133" s="194"/>
      <c r="L133" s="39"/>
      <c r="M133" s="195" t="s">
        <v>1</v>
      </c>
      <c r="N133" s="196" t="s">
        <v>45</v>
      </c>
      <c r="O133" s="71"/>
      <c r="P133" s="197">
        <f>O133*H133</f>
        <v>0</v>
      </c>
      <c r="Q133" s="197">
        <v>0</v>
      </c>
      <c r="R133" s="197">
        <f>Q133*H133</f>
        <v>0</v>
      </c>
      <c r="S133" s="197">
        <v>1.8</v>
      </c>
      <c r="T133" s="198">
        <f>S133*H133</f>
        <v>1.8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161</v>
      </c>
      <c r="AT133" s="199" t="s">
        <v>157</v>
      </c>
      <c r="AU133" s="199" t="s">
        <v>162</v>
      </c>
      <c r="AY133" s="17" t="s">
        <v>153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162</v>
      </c>
      <c r="BK133" s="200">
        <f>ROUND(I133*H133,2)</f>
        <v>0</v>
      </c>
      <c r="BL133" s="17" t="s">
        <v>161</v>
      </c>
      <c r="BM133" s="199" t="s">
        <v>1587</v>
      </c>
    </row>
    <row r="134" spans="1:65" s="2" customFormat="1" ht="21.75" customHeight="1">
      <c r="A134" s="34"/>
      <c r="B134" s="35"/>
      <c r="C134" s="187" t="s">
        <v>161</v>
      </c>
      <c r="D134" s="187" t="s">
        <v>157</v>
      </c>
      <c r="E134" s="188" t="s">
        <v>1588</v>
      </c>
      <c r="F134" s="189" t="s">
        <v>1589</v>
      </c>
      <c r="G134" s="190" t="s">
        <v>249</v>
      </c>
      <c r="H134" s="191">
        <v>85</v>
      </c>
      <c r="I134" s="192"/>
      <c r="J134" s="193">
        <f>ROUND(I134*H134,2)</f>
        <v>0</v>
      </c>
      <c r="K134" s="194"/>
      <c r="L134" s="39"/>
      <c r="M134" s="195" t="s">
        <v>1</v>
      </c>
      <c r="N134" s="196" t="s">
        <v>45</v>
      </c>
      <c r="O134" s="71"/>
      <c r="P134" s="197">
        <f>O134*H134</f>
        <v>0</v>
      </c>
      <c r="Q134" s="197">
        <v>0</v>
      </c>
      <c r="R134" s="197">
        <f>Q134*H134</f>
        <v>0</v>
      </c>
      <c r="S134" s="197">
        <v>1E-3</v>
      </c>
      <c r="T134" s="198">
        <f>S134*H134</f>
        <v>8.5000000000000006E-2</v>
      </c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R134" s="199" t="s">
        <v>161</v>
      </c>
      <c r="AT134" s="199" t="s">
        <v>157</v>
      </c>
      <c r="AU134" s="199" t="s">
        <v>162</v>
      </c>
      <c r="AY134" s="17" t="s">
        <v>153</v>
      </c>
      <c r="BE134" s="200">
        <f>IF(N134="základní",J134,0)</f>
        <v>0</v>
      </c>
      <c r="BF134" s="200">
        <f>IF(N134="snížená",J134,0)</f>
        <v>0</v>
      </c>
      <c r="BG134" s="200">
        <f>IF(N134="zákl. přenesená",J134,0)</f>
        <v>0</v>
      </c>
      <c r="BH134" s="200">
        <f>IF(N134="sníž. přenesená",J134,0)</f>
        <v>0</v>
      </c>
      <c r="BI134" s="200">
        <f>IF(N134="nulová",J134,0)</f>
        <v>0</v>
      </c>
      <c r="BJ134" s="17" t="s">
        <v>162</v>
      </c>
      <c r="BK134" s="200">
        <f>ROUND(I134*H134,2)</f>
        <v>0</v>
      </c>
      <c r="BL134" s="17" t="s">
        <v>161</v>
      </c>
      <c r="BM134" s="199" t="s">
        <v>1590</v>
      </c>
    </row>
    <row r="135" spans="1:65" s="14" customFormat="1">
      <c r="B135" s="212"/>
      <c r="C135" s="213"/>
      <c r="D135" s="203" t="s">
        <v>164</v>
      </c>
      <c r="E135" s="214" t="s">
        <v>1</v>
      </c>
      <c r="F135" s="215" t="s">
        <v>688</v>
      </c>
      <c r="G135" s="213"/>
      <c r="H135" s="216">
        <v>85</v>
      </c>
      <c r="I135" s="217"/>
      <c r="J135" s="213"/>
      <c r="K135" s="213"/>
      <c r="L135" s="218"/>
      <c r="M135" s="219"/>
      <c r="N135" s="220"/>
      <c r="O135" s="220"/>
      <c r="P135" s="220"/>
      <c r="Q135" s="220"/>
      <c r="R135" s="220"/>
      <c r="S135" s="220"/>
      <c r="T135" s="221"/>
      <c r="AT135" s="222" t="s">
        <v>164</v>
      </c>
      <c r="AU135" s="222" t="s">
        <v>162</v>
      </c>
      <c r="AV135" s="14" t="s">
        <v>162</v>
      </c>
      <c r="AW135" s="14" t="s">
        <v>34</v>
      </c>
      <c r="AX135" s="14" t="s">
        <v>79</v>
      </c>
      <c r="AY135" s="222" t="s">
        <v>153</v>
      </c>
    </row>
    <row r="136" spans="1:65" s="15" customFormat="1">
      <c r="B136" s="223"/>
      <c r="C136" s="224"/>
      <c r="D136" s="203" t="s">
        <v>164</v>
      </c>
      <c r="E136" s="225" t="s">
        <v>1</v>
      </c>
      <c r="F136" s="226" t="s">
        <v>167</v>
      </c>
      <c r="G136" s="224"/>
      <c r="H136" s="227">
        <v>85</v>
      </c>
      <c r="I136" s="228"/>
      <c r="J136" s="224"/>
      <c r="K136" s="224"/>
      <c r="L136" s="229"/>
      <c r="M136" s="230"/>
      <c r="N136" s="231"/>
      <c r="O136" s="231"/>
      <c r="P136" s="231"/>
      <c r="Q136" s="231"/>
      <c r="R136" s="231"/>
      <c r="S136" s="231"/>
      <c r="T136" s="232"/>
      <c r="AT136" s="233" t="s">
        <v>164</v>
      </c>
      <c r="AU136" s="233" t="s">
        <v>162</v>
      </c>
      <c r="AV136" s="15" t="s">
        <v>161</v>
      </c>
      <c r="AW136" s="15" t="s">
        <v>34</v>
      </c>
      <c r="AX136" s="15" t="s">
        <v>87</v>
      </c>
      <c r="AY136" s="233" t="s">
        <v>153</v>
      </c>
    </row>
    <row r="137" spans="1:65" s="2" customFormat="1" ht="21.75" customHeight="1">
      <c r="A137" s="34"/>
      <c r="B137" s="35"/>
      <c r="C137" s="187" t="s">
        <v>186</v>
      </c>
      <c r="D137" s="187" t="s">
        <v>157</v>
      </c>
      <c r="E137" s="188" t="s">
        <v>1591</v>
      </c>
      <c r="F137" s="189" t="s">
        <v>1592</v>
      </c>
      <c r="G137" s="190" t="s">
        <v>237</v>
      </c>
      <c r="H137" s="191">
        <v>250</v>
      </c>
      <c r="I137" s="192"/>
      <c r="J137" s="193">
        <f>ROUND(I137*H137,2)</f>
        <v>0</v>
      </c>
      <c r="K137" s="194"/>
      <c r="L137" s="39"/>
      <c r="M137" s="195" t="s">
        <v>1</v>
      </c>
      <c r="N137" s="196" t="s">
        <v>45</v>
      </c>
      <c r="O137" s="71"/>
      <c r="P137" s="197">
        <f>O137*H137</f>
        <v>0</v>
      </c>
      <c r="Q137" s="197">
        <v>0</v>
      </c>
      <c r="R137" s="197">
        <f>Q137*H137</f>
        <v>0</v>
      </c>
      <c r="S137" s="197">
        <v>2E-3</v>
      </c>
      <c r="T137" s="198">
        <f>S137*H137</f>
        <v>0.5</v>
      </c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R137" s="199" t="s">
        <v>161</v>
      </c>
      <c r="AT137" s="199" t="s">
        <v>157</v>
      </c>
      <c r="AU137" s="199" t="s">
        <v>162</v>
      </c>
      <c r="AY137" s="17" t="s">
        <v>153</v>
      </c>
      <c r="BE137" s="200">
        <f>IF(N137="základní",J137,0)</f>
        <v>0</v>
      </c>
      <c r="BF137" s="200">
        <f>IF(N137="snížená",J137,0)</f>
        <v>0</v>
      </c>
      <c r="BG137" s="200">
        <f>IF(N137="zákl. přenesená",J137,0)</f>
        <v>0</v>
      </c>
      <c r="BH137" s="200">
        <f>IF(N137="sníž. přenesená",J137,0)</f>
        <v>0</v>
      </c>
      <c r="BI137" s="200">
        <f>IF(N137="nulová",J137,0)</f>
        <v>0</v>
      </c>
      <c r="BJ137" s="17" t="s">
        <v>162</v>
      </c>
      <c r="BK137" s="200">
        <f>ROUND(I137*H137,2)</f>
        <v>0</v>
      </c>
      <c r="BL137" s="17" t="s">
        <v>161</v>
      </c>
      <c r="BM137" s="199" t="s">
        <v>1593</v>
      </c>
    </row>
    <row r="138" spans="1:65" s="14" customFormat="1">
      <c r="B138" s="212"/>
      <c r="C138" s="213"/>
      <c r="D138" s="203" t="s">
        <v>164</v>
      </c>
      <c r="E138" s="214" t="s">
        <v>1</v>
      </c>
      <c r="F138" s="215" t="s">
        <v>1594</v>
      </c>
      <c r="G138" s="213"/>
      <c r="H138" s="216">
        <v>250</v>
      </c>
      <c r="I138" s="217"/>
      <c r="J138" s="213"/>
      <c r="K138" s="213"/>
      <c r="L138" s="218"/>
      <c r="M138" s="219"/>
      <c r="N138" s="220"/>
      <c r="O138" s="220"/>
      <c r="P138" s="220"/>
      <c r="Q138" s="220"/>
      <c r="R138" s="220"/>
      <c r="S138" s="220"/>
      <c r="T138" s="221"/>
      <c r="AT138" s="222" t="s">
        <v>164</v>
      </c>
      <c r="AU138" s="222" t="s">
        <v>162</v>
      </c>
      <c r="AV138" s="14" t="s">
        <v>162</v>
      </c>
      <c r="AW138" s="14" t="s">
        <v>34</v>
      </c>
      <c r="AX138" s="14" t="s">
        <v>79</v>
      </c>
      <c r="AY138" s="222" t="s">
        <v>153</v>
      </c>
    </row>
    <row r="139" spans="1:65" s="15" customFormat="1">
      <c r="B139" s="223"/>
      <c r="C139" s="224"/>
      <c r="D139" s="203" t="s">
        <v>164</v>
      </c>
      <c r="E139" s="225" t="s">
        <v>1</v>
      </c>
      <c r="F139" s="226" t="s">
        <v>167</v>
      </c>
      <c r="G139" s="224"/>
      <c r="H139" s="227">
        <v>250</v>
      </c>
      <c r="I139" s="228"/>
      <c r="J139" s="224"/>
      <c r="K139" s="224"/>
      <c r="L139" s="229"/>
      <c r="M139" s="230"/>
      <c r="N139" s="231"/>
      <c r="O139" s="231"/>
      <c r="P139" s="231"/>
      <c r="Q139" s="231"/>
      <c r="R139" s="231"/>
      <c r="S139" s="231"/>
      <c r="T139" s="232"/>
      <c r="AT139" s="233" t="s">
        <v>164</v>
      </c>
      <c r="AU139" s="233" t="s">
        <v>162</v>
      </c>
      <c r="AV139" s="15" t="s">
        <v>161</v>
      </c>
      <c r="AW139" s="15" t="s">
        <v>34</v>
      </c>
      <c r="AX139" s="15" t="s">
        <v>87</v>
      </c>
      <c r="AY139" s="233" t="s">
        <v>153</v>
      </c>
    </row>
    <row r="140" spans="1:65" s="2" customFormat="1" ht="21.75" customHeight="1">
      <c r="A140" s="34"/>
      <c r="B140" s="35"/>
      <c r="C140" s="187" t="s">
        <v>200</v>
      </c>
      <c r="D140" s="187" t="s">
        <v>157</v>
      </c>
      <c r="E140" s="188" t="s">
        <v>1595</v>
      </c>
      <c r="F140" s="189" t="s">
        <v>1596</v>
      </c>
      <c r="G140" s="190" t="s">
        <v>237</v>
      </c>
      <c r="H140" s="191">
        <v>80</v>
      </c>
      <c r="I140" s="192"/>
      <c r="J140" s="193">
        <f>ROUND(I140*H140,2)</f>
        <v>0</v>
      </c>
      <c r="K140" s="194"/>
      <c r="L140" s="39"/>
      <c r="M140" s="195" t="s">
        <v>1</v>
      </c>
      <c r="N140" s="196" t="s">
        <v>45</v>
      </c>
      <c r="O140" s="71"/>
      <c r="P140" s="197">
        <f>O140*H140</f>
        <v>0</v>
      </c>
      <c r="Q140" s="197">
        <v>0</v>
      </c>
      <c r="R140" s="197">
        <f>Q140*H140</f>
        <v>0</v>
      </c>
      <c r="S140" s="197">
        <v>6.0000000000000001E-3</v>
      </c>
      <c r="T140" s="198">
        <f>S140*H140</f>
        <v>0.48</v>
      </c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R140" s="199" t="s">
        <v>161</v>
      </c>
      <c r="AT140" s="199" t="s">
        <v>157</v>
      </c>
      <c r="AU140" s="199" t="s">
        <v>162</v>
      </c>
      <c r="AY140" s="17" t="s">
        <v>153</v>
      </c>
      <c r="BE140" s="200">
        <f>IF(N140="základní",J140,0)</f>
        <v>0</v>
      </c>
      <c r="BF140" s="200">
        <f>IF(N140="snížená",J140,0)</f>
        <v>0</v>
      </c>
      <c r="BG140" s="200">
        <f>IF(N140="zákl. přenesená",J140,0)</f>
        <v>0</v>
      </c>
      <c r="BH140" s="200">
        <f>IF(N140="sníž. přenesená",J140,0)</f>
        <v>0</v>
      </c>
      <c r="BI140" s="200">
        <f>IF(N140="nulová",J140,0)</f>
        <v>0</v>
      </c>
      <c r="BJ140" s="17" t="s">
        <v>162</v>
      </c>
      <c r="BK140" s="200">
        <f>ROUND(I140*H140,2)</f>
        <v>0</v>
      </c>
      <c r="BL140" s="17" t="s">
        <v>161</v>
      </c>
      <c r="BM140" s="199" t="s">
        <v>1597</v>
      </c>
    </row>
    <row r="141" spans="1:65" s="14" customFormat="1">
      <c r="B141" s="212"/>
      <c r="C141" s="213"/>
      <c r="D141" s="203" t="s">
        <v>164</v>
      </c>
      <c r="E141" s="214" t="s">
        <v>1</v>
      </c>
      <c r="F141" s="215" t="s">
        <v>665</v>
      </c>
      <c r="G141" s="213"/>
      <c r="H141" s="216">
        <v>80</v>
      </c>
      <c r="I141" s="217"/>
      <c r="J141" s="213"/>
      <c r="K141" s="213"/>
      <c r="L141" s="218"/>
      <c r="M141" s="219"/>
      <c r="N141" s="220"/>
      <c r="O141" s="220"/>
      <c r="P141" s="220"/>
      <c r="Q141" s="220"/>
      <c r="R141" s="220"/>
      <c r="S141" s="220"/>
      <c r="T141" s="221"/>
      <c r="AT141" s="222" t="s">
        <v>164</v>
      </c>
      <c r="AU141" s="222" t="s">
        <v>162</v>
      </c>
      <c r="AV141" s="14" t="s">
        <v>162</v>
      </c>
      <c r="AW141" s="14" t="s">
        <v>34</v>
      </c>
      <c r="AX141" s="14" t="s">
        <v>79</v>
      </c>
      <c r="AY141" s="222" t="s">
        <v>153</v>
      </c>
    </row>
    <row r="142" spans="1:65" s="15" customFormat="1">
      <c r="B142" s="223"/>
      <c r="C142" s="224"/>
      <c r="D142" s="203" t="s">
        <v>164</v>
      </c>
      <c r="E142" s="225" t="s">
        <v>1</v>
      </c>
      <c r="F142" s="226" t="s">
        <v>167</v>
      </c>
      <c r="G142" s="224"/>
      <c r="H142" s="227">
        <v>80</v>
      </c>
      <c r="I142" s="228"/>
      <c r="J142" s="224"/>
      <c r="K142" s="224"/>
      <c r="L142" s="229"/>
      <c r="M142" s="230"/>
      <c r="N142" s="231"/>
      <c r="O142" s="231"/>
      <c r="P142" s="231"/>
      <c r="Q142" s="231"/>
      <c r="R142" s="231"/>
      <c r="S142" s="231"/>
      <c r="T142" s="232"/>
      <c r="AT142" s="233" t="s">
        <v>164</v>
      </c>
      <c r="AU142" s="233" t="s">
        <v>162</v>
      </c>
      <c r="AV142" s="15" t="s">
        <v>161</v>
      </c>
      <c r="AW142" s="15" t="s">
        <v>34</v>
      </c>
      <c r="AX142" s="15" t="s">
        <v>87</v>
      </c>
      <c r="AY142" s="233" t="s">
        <v>153</v>
      </c>
    </row>
    <row r="143" spans="1:65" s="12" customFormat="1" ht="25.95" customHeight="1">
      <c r="B143" s="171"/>
      <c r="C143" s="172"/>
      <c r="D143" s="173" t="s">
        <v>78</v>
      </c>
      <c r="E143" s="174" t="s">
        <v>392</v>
      </c>
      <c r="F143" s="174" t="s">
        <v>393</v>
      </c>
      <c r="G143" s="172"/>
      <c r="H143" s="172"/>
      <c r="I143" s="175"/>
      <c r="J143" s="176">
        <f>BK143</f>
        <v>0</v>
      </c>
      <c r="K143" s="172"/>
      <c r="L143" s="177"/>
      <c r="M143" s="178"/>
      <c r="N143" s="179"/>
      <c r="O143" s="179"/>
      <c r="P143" s="180">
        <f>P144+P340</f>
        <v>0</v>
      </c>
      <c r="Q143" s="179"/>
      <c r="R143" s="180">
        <f>R144+R340</f>
        <v>0.90036000000000016</v>
      </c>
      <c r="S143" s="179"/>
      <c r="T143" s="181">
        <f>T144+T340</f>
        <v>0</v>
      </c>
      <c r="AR143" s="182" t="s">
        <v>162</v>
      </c>
      <c r="AT143" s="183" t="s">
        <v>78</v>
      </c>
      <c r="AU143" s="183" t="s">
        <v>79</v>
      </c>
      <c r="AY143" s="182" t="s">
        <v>153</v>
      </c>
      <c r="BK143" s="184">
        <f>BK144+BK340</f>
        <v>0</v>
      </c>
    </row>
    <row r="144" spans="1:65" s="12" customFormat="1" ht="22.8" customHeight="1">
      <c r="B144" s="171"/>
      <c r="C144" s="172"/>
      <c r="D144" s="173" t="s">
        <v>78</v>
      </c>
      <c r="E144" s="185" t="s">
        <v>1598</v>
      </c>
      <c r="F144" s="185" t="s">
        <v>1599</v>
      </c>
      <c r="G144" s="172"/>
      <c r="H144" s="172"/>
      <c r="I144" s="175"/>
      <c r="J144" s="186">
        <f>BK144</f>
        <v>0</v>
      </c>
      <c r="K144" s="172"/>
      <c r="L144" s="177"/>
      <c r="M144" s="178"/>
      <c r="N144" s="179"/>
      <c r="O144" s="179"/>
      <c r="P144" s="180">
        <f>SUM(P145:P339)</f>
        <v>0</v>
      </c>
      <c r="Q144" s="179"/>
      <c r="R144" s="180">
        <f>SUM(R145:R339)</f>
        <v>0.88854000000000011</v>
      </c>
      <c r="S144" s="179"/>
      <c r="T144" s="181">
        <f>SUM(T145:T339)</f>
        <v>0</v>
      </c>
      <c r="AR144" s="182" t="s">
        <v>162</v>
      </c>
      <c r="AT144" s="183" t="s">
        <v>78</v>
      </c>
      <c r="AU144" s="183" t="s">
        <v>87</v>
      </c>
      <c r="AY144" s="182" t="s">
        <v>153</v>
      </c>
      <c r="BK144" s="184">
        <f>SUM(BK145:BK339)</f>
        <v>0</v>
      </c>
    </row>
    <row r="145" spans="1:65" s="2" customFormat="1" ht="21.75" customHeight="1">
      <c r="A145" s="34"/>
      <c r="B145" s="35"/>
      <c r="C145" s="187" t="s">
        <v>206</v>
      </c>
      <c r="D145" s="187" t="s">
        <v>157</v>
      </c>
      <c r="E145" s="188" t="s">
        <v>1600</v>
      </c>
      <c r="F145" s="189" t="s">
        <v>1601</v>
      </c>
      <c r="G145" s="190" t="s">
        <v>237</v>
      </c>
      <c r="H145" s="191">
        <v>260</v>
      </c>
      <c r="I145" s="192"/>
      <c r="J145" s="193">
        <f>ROUND(I145*H145,2)</f>
        <v>0</v>
      </c>
      <c r="K145" s="194"/>
      <c r="L145" s="39"/>
      <c r="M145" s="195" t="s">
        <v>1</v>
      </c>
      <c r="N145" s="196" t="s">
        <v>45</v>
      </c>
      <c r="O145" s="71"/>
      <c r="P145" s="197">
        <f>O145*H145</f>
        <v>0</v>
      </c>
      <c r="Q145" s="197">
        <v>0</v>
      </c>
      <c r="R145" s="197">
        <f>Q145*H145</f>
        <v>0</v>
      </c>
      <c r="S145" s="197">
        <v>0</v>
      </c>
      <c r="T145" s="198">
        <f>S145*H145</f>
        <v>0</v>
      </c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R145" s="199" t="s">
        <v>254</v>
      </c>
      <c r="AT145" s="199" t="s">
        <v>157</v>
      </c>
      <c r="AU145" s="199" t="s">
        <v>162</v>
      </c>
      <c r="AY145" s="17" t="s">
        <v>153</v>
      </c>
      <c r="BE145" s="200">
        <f>IF(N145="základní",J145,0)</f>
        <v>0</v>
      </c>
      <c r="BF145" s="200">
        <f>IF(N145="snížená",J145,0)</f>
        <v>0</v>
      </c>
      <c r="BG145" s="200">
        <f>IF(N145="zákl. přenesená",J145,0)</f>
        <v>0</v>
      </c>
      <c r="BH145" s="200">
        <f>IF(N145="sníž. přenesená",J145,0)</f>
        <v>0</v>
      </c>
      <c r="BI145" s="200">
        <f>IF(N145="nulová",J145,0)</f>
        <v>0</v>
      </c>
      <c r="BJ145" s="17" t="s">
        <v>162</v>
      </c>
      <c r="BK145" s="200">
        <f>ROUND(I145*H145,2)</f>
        <v>0</v>
      </c>
      <c r="BL145" s="17" t="s">
        <v>254</v>
      </c>
      <c r="BM145" s="199" t="s">
        <v>1602</v>
      </c>
    </row>
    <row r="146" spans="1:65" s="14" customFormat="1">
      <c r="B146" s="212"/>
      <c r="C146" s="213"/>
      <c r="D146" s="203" t="s">
        <v>164</v>
      </c>
      <c r="E146" s="214" t="s">
        <v>1</v>
      </c>
      <c r="F146" s="215" t="s">
        <v>1603</v>
      </c>
      <c r="G146" s="213"/>
      <c r="H146" s="216">
        <v>260</v>
      </c>
      <c r="I146" s="217"/>
      <c r="J146" s="213"/>
      <c r="K146" s="213"/>
      <c r="L146" s="218"/>
      <c r="M146" s="219"/>
      <c r="N146" s="220"/>
      <c r="O146" s="220"/>
      <c r="P146" s="220"/>
      <c r="Q146" s="220"/>
      <c r="R146" s="220"/>
      <c r="S146" s="220"/>
      <c r="T146" s="221"/>
      <c r="AT146" s="222" t="s">
        <v>164</v>
      </c>
      <c r="AU146" s="222" t="s">
        <v>162</v>
      </c>
      <c r="AV146" s="14" t="s">
        <v>162</v>
      </c>
      <c r="AW146" s="14" t="s">
        <v>34</v>
      </c>
      <c r="AX146" s="14" t="s">
        <v>79</v>
      </c>
      <c r="AY146" s="222" t="s">
        <v>153</v>
      </c>
    </row>
    <row r="147" spans="1:65" s="15" customFormat="1">
      <c r="B147" s="223"/>
      <c r="C147" s="224"/>
      <c r="D147" s="203" t="s">
        <v>164</v>
      </c>
      <c r="E147" s="225" t="s">
        <v>1</v>
      </c>
      <c r="F147" s="226" t="s">
        <v>167</v>
      </c>
      <c r="G147" s="224"/>
      <c r="H147" s="227">
        <v>260</v>
      </c>
      <c r="I147" s="228"/>
      <c r="J147" s="224"/>
      <c r="K147" s="224"/>
      <c r="L147" s="229"/>
      <c r="M147" s="230"/>
      <c r="N147" s="231"/>
      <c r="O147" s="231"/>
      <c r="P147" s="231"/>
      <c r="Q147" s="231"/>
      <c r="R147" s="231"/>
      <c r="S147" s="231"/>
      <c r="T147" s="232"/>
      <c r="AT147" s="233" t="s">
        <v>164</v>
      </c>
      <c r="AU147" s="233" t="s">
        <v>162</v>
      </c>
      <c r="AV147" s="15" t="s">
        <v>161</v>
      </c>
      <c r="AW147" s="15" t="s">
        <v>34</v>
      </c>
      <c r="AX147" s="15" t="s">
        <v>87</v>
      </c>
      <c r="AY147" s="233" t="s">
        <v>153</v>
      </c>
    </row>
    <row r="148" spans="1:65" s="2" customFormat="1" ht="16.5" customHeight="1">
      <c r="A148" s="34"/>
      <c r="B148" s="35"/>
      <c r="C148" s="234" t="s">
        <v>183</v>
      </c>
      <c r="D148" s="234" t="s">
        <v>180</v>
      </c>
      <c r="E148" s="235" t="s">
        <v>1604</v>
      </c>
      <c r="F148" s="236" t="s">
        <v>1605</v>
      </c>
      <c r="G148" s="237" t="s">
        <v>237</v>
      </c>
      <c r="H148" s="238">
        <v>80</v>
      </c>
      <c r="I148" s="239"/>
      <c r="J148" s="240">
        <f>ROUND(I148*H148,2)</f>
        <v>0</v>
      </c>
      <c r="K148" s="241"/>
      <c r="L148" s="242"/>
      <c r="M148" s="243" t="s">
        <v>1</v>
      </c>
      <c r="N148" s="244" t="s">
        <v>45</v>
      </c>
      <c r="O148" s="71"/>
      <c r="P148" s="197">
        <f>O148*H148</f>
        <v>0</v>
      </c>
      <c r="Q148" s="197">
        <v>4.0000000000000003E-5</v>
      </c>
      <c r="R148" s="197">
        <f>Q148*H148</f>
        <v>3.2000000000000002E-3</v>
      </c>
      <c r="S148" s="197">
        <v>0</v>
      </c>
      <c r="T148" s="198">
        <f>S148*H148</f>
        <v>0</v>
      </c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R148" s="199" t="s">
        <v>344</v>
      </c>
      <c r="AT148" s="199" t="s">
        <v>180</v>
      </c>
      <c r="AU148" s="199" t="s">
        <v>162</v>
      </c>
      <c r="AY148" s="17" t="s">
        <v>153</v>
      </c>
      <c r="BE148" s="200">
        <f>IF(N148="základní",J148,0)</f>
        <v>0</v>
      </c>
      <c r="BF148" s="200">
        <f>IF(N148="snížená",J148,0)</f>
        <v>0</v>
      </c>
      <c r="BG148" s="200">
        <f>IF(N148="zákl. přenesená",J148,0)</f>
        <v>0</v>
      </c>
      <c r="BH148" s="200">
        <f>IF(N148="sníž. přenesená",J148,0)</f>
        <v>0</v>
      </c>
      <c r="BI148" s="200">
        <f>IF(N148="nulová",J148,0)</f>
        <v>0</v>
      </c>
      <c r="BJ148" s="17" t="s">
        <v>162</v>
      </c>
      <c r="BK148" s="200">
        <f>ROUND(I148*H148,2)</f>
        <v>0</v>
      </c>
      <c r="BL148" s="17" t="s">
        <v>254</v>
      </c>
      <c r="BM148" s="199" t="s">
        <v>1606</v>
      </c>
    </row>
    <row r="149" spans="1:65" s="14" customFormat="1">
      <c r="B149" s="212"/>
      <c r="C149" s="213"/>
      <c r="D149" s="203" t="s">
        <v>164</v>
      </c>
      <c r="E149" s="214" t="s">
        <v>1</v>
      </c>
      <c r="F149" s="215" t="s">
        <v>665</v>
      </c>
      <c r="G149" s="213"/>
      <c r="H149" s="216">
        <v>80</v>
      </c>
      <c r="I149" s="217"/>
      <c r="J149" s="213"/>
      <c r="K149" s="213"/>
      <c r="L149" s="218"/>
      <c r="M149" s="219"/>
      <c r="N149" s="220"/>
      <c r="O149" s="220"/>
      <c r="P149" s="220"/>
      <c r="Q149" s="220"/>
      <c r="R149" s="220"/>
      <c r="S149" s="220"/>
      <c r="T149" s="221"/>
      <c r="AT149" s="222" t="s">
        <v>164</v>
      </c>
      <c r="AU149" s="222" t="s">
        <v>162</v>
      </c>
      <c r="AV149" s="14" t="s">
        <v>162</v>
      </c>
      <c r="AW149" s="14" t="s">
        <v>34</v>
      </c>
      <c r="AX149" s="14" t="s">
        <v>79</v>
      </c>
      <c r="AY149" s="222" t="s">
        <v>153</v>
      </c>
    </row>
    <row r="150" spans="1:65" s="15" customFormat="1">
      <c r="B150" s="223"/>
      <c r="C150" s="224"/>
      <c r="D150" s="203" t="s">
        <v>164</v>
      </c>
      <c r="E150" s="225" t="s">
        <v>1</v>
      </c>
      <c r="F150" s="226" t="s">
        <v>167</v>
      </c>
      <c r="G150" s="224"/>
      <c r="H150" s="227">
        <v>80</v>
      </c>
      <c r="I150" s="228"/>
      <c r="J150" s="224"/>
      <c r="K150" s="224"/>
      <c r="L150" s="229"/>
      <c r="M150" s="230"/>
      <c r="N150" s="231"/>
      <c r="O150" s="231"/>
      <c r="P150" s="231"/>
      <c r="Q150" s="231"/>
      <c r="R150" s="231"/>
      <c r="S150" s="231"/>
      <c r="T150" s="232"/>
      <c r="AT150" s="233" t="s">
        <v>164</v>
      </c>
      <c r="AU150" s="233" t="s">
        <v>162</v>
      </c>
      <c r="AV150" s="15" t="s">
        <v>161</v>
      </c>
      <c r="AW150" s="15" t="s">
        <v>34</v>
      </c>
      <c r="AX150" s="15" t="s">
        <v>87</v>
      </c>
      <c r="AY150" s="233" t="s">
        <v>153</v>
      </c>
    </row>
    <row r="151" spans="1:65" s="2" customFormat="1" ht="16.5" customHeight="1">
      <c r="A151" s="34"/>
      <c r="B151" s="35"/>
      <c r="C151" s="234" t="s">
        <v>216</v>
      </c>
      <c r="D151" s="234" t="s">
        <v>180</v>
      </c>
      <c r="E151" s="235" t="s">
        <v>1607</v>
      </c>
      <c r="F151" s="236" t="s">
        <v>1608</v>
      </c>
      <c r="G151" s="237" t="s">
        <v>237</v>
      </c>
      <c r="H151" s="238">
        <v>180</v>
      </c>
      <c r="I151" s="239"/>
      <c r="J151" s="240">
        <f>ROUND(I151*H151,2)</f>
        <v>0</v>
      </c>
      <c r="K151" s="241"/>
      <c r="L151" s="242"/>
      <c r="M151" s="243" t="s">
        <v>1</v>
      </c>
      <c r="N151" s="244" t="s">
        <v>45</v>
      </c>
      <c r="O151" s="71"/>
      <c r="P151" s="197">
        <f>O151*H151</f>
        <v>0</v>
      </c>
      <c r="Q151" s="197">
        <v>4.0000000000000003E-5</v>
      </c>
      <c r="R151" s="197">
        <f>Q151*H151</f>
        <v>7.2000000000000007E-3</v>
      </c>
      <c r="S151" s="197">
        <v>0</v>
      </c>
      <c r="T151" s="198">
        <f>S151*H151</f>
        <v>0</v>
      </c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R151" s="199" t="s">
        <v>344</v>
      </c>
      <c r="AT151" s="199" t="s">
        <v>180</v>
      </c>
      <c r="AU151" s="199" t="s">
        <v>162</v>
      </c>
      <c r="AY151" s="17" t="s">
        <v>153</v>
      </c>
      <c r="BE151" s="200">
        <f>IF(N151="základní",J151,0)</f>
        <v>0</v>
      </c>
      <c r="BF151" s="200">
        <f>IF(N151="snížená",J151,0)</f>
        <v>0</v>
      </c>
      <c r="BG151" s="200">
        <f>IF(N151="zákl. přenesená",J151,0)</f>
        <v>0</v>
      </c>
      <c r="BH151" s="200">
        <f>IF(N151="sníž. přenesená",J151,0)</f>
        <v>0</v>
      </c>
      <c r="BI151" s="200">
        <f>IF(N151="nulová",J151,0)</f>
        <v>0</v>
      </c>
      <c r="BJ151" s="17" t="s">
        <v>162</v>
      </c>
      <c r="BK151" s="200">
        <f>ROUND(I151*H151,2)</f>
        <v>0</v>
      </c>
      <c r="BL151" s="17" t="s">
        <v>254</v>
      </c>
      <c r="BM151" s="199" t="s">
        <v>1609</v>
      </c>
    </row>
    <row r="152" spans="1:65" s="14" customFormat="1">
      <c r="B152" s="212"/>
      <c r="C152" s="213"/>
      <c r="D152" s="203" t="s">
        <v>164</v>
      </c>
      <c r="E152" s="214" t="s">
        <v>1</v>
      </c>
      <c r="F152" s="215" t="s">
        <v>1610</v>
      </c>
      <c r="G152" s="213"/>
      <c r="H152" s="216">
        <v>180</v>
      </c>
      <c r="I152" s="217"/>
      <c r="J152" s="213"/>
      <c r="K152" s="213"/>
      <c r="L152" s="218"/>
      <c r="M152" s="219"/>
      <c r="N152" s="220"/>
      <c r="O152" s="220"/>
      <c r="P152" s="220"/>
      <c r="Q152" s="220"/>
      <c r="R152" s="220"/>
      <c r="S152" s="220"/>
      <c r="T152" s="221"/>
      <c r="AT152" s="222" t="s">
        <v>164</v>
      </c>
      <c r="AU152" s="222" t="s">
        <v>162</v>
      </c>
      <c r="AV152" s="14" t="s">
        <v>162</v>
      </c>
      <c r="AW152" s="14" t="s">
        <v>34</v>
      </c>
      <c r="AX152" s="14" t="s">
        <v>79</v>
      </c>
      <c r="AY152" s="222" t="s">
        <v>153</v>
      </c>
    </row>
    <row r="153" spans="1:65" s="15" customFormat="1">
      <c r="B153" s="223"/>
      <c r="C153" s="224"/>
      <c r="D153" s="203" t="s">
        <v>164</v>
      </c>
      <c r="E153" s="225" t="s">
        <v>1</v>
      </c>
      <c r="F153" s="226" t="s">
        <v>167</v>
      </c>
      <c r="G153" s="224"/>
      <c r="H153" s="227">
        <v>180</v>
      </c>
      <c r="I153" s="228"/>
      <c r="J153" s="224"/>
      <c r="K153" s="224"/>
      <c r="L153" s="229"/>
      <c r="M153" s="230"/>
      <c r="N153" s="231"/>
      <c r="O153" s="231"/>
      <c r="P153" s="231"/>
      <c r="Q153" s="231"/>
      <c r="R153" s="231"/>
      <c r="S153" s="231"/>
      <c r="T153" s="232"/>
      <c r="AT153" s="233" t="s">
        <v>164</v>
      </c>
      <c r="AU153" s="233" t="s">
        <v>162</v>
      </c>
      <c r="AV153" s="15" t="s">
        <v>161</v>
      </c>
      <c r="AW153" s="15" t="s">
        <v>34</v>
      </c>
      <c r="AX153" s="15" t="s">
        <v>87</v>
      </c>
      <c r="AY153" s="233" t="s">
        <v>153</v>
      </c>
    </row>
    <row r="154" spans="1:65" s="2" customFormat="1" ht="21.75" customHeight="1">
      <c r="A154" s="34"/>
      <c r="B154" s="35"/>
      <c r="C154" s="187" t="s">
        <v>225</v>
      </c>
      <c r="D154" s="187" t="s">
        <v>157</v>
      </c>
      <c r="E154" s="188" t="s">
        <v>1611</v>
      </c>
      <c r="F154" s="189" t="s">
        <v>1612</v>
      </c>
      <c r="G154" s="190" t="s">
        <v>237</v>
      </c>
      <c r="H154" s="191">
        <v>25</v>
      </c>
      <c r="I154" s="192"/>
      <c r="J154" s="193">
        <f>ROUND(I154*H154,2)</f>
        <v>0</v>
      </c>
      <c r="K154" s="194"/>
      <c r="L154" s="39"/>
      <c r="M154" s="195" t="s">
        <v>1</v>
      </c>
      <c r="N154" s="196" t="s">
        <v>45</v>
      </c>
      <c r="O154" s="71"/>
      <c r="P154" s="197">
        <f>O154*H154</f>
        <v>0</v>
      </c>
      <c r="Q154" s="197">
        <v>0</v>
      </c>
      <c r="R154" s="197">
        <f>Q154*H154</f>
        <v>0</v>
      </c>
      <c r="S154" s="197">
        <v>0</v>
      </c>
      <c r="T154" s="198">
        <f>S154*H154</f>
        <v>0</v>
      </c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R154" s="199" t="s">
        <v>254</v>
      </c>
      <c r="AT154" s="199" t="s">
        <v>157</v>
      </c>
      <c r="AU154" s="199" t="s">
        <v>162</v>
      </c>
      <c r="AY154" s="17" t="s">
        <v>153</v>
      </c>
      <c r="BE154" s="200">
        <f>IF(N154="základní",J154,0)</f>
        <v>0</v>
      </c>
      <c r="BF154" s="200">
        <f>IF(N154="snížená",J154,0)</f>
        <v>0</v>
      </c>
      <c r="BG154" s="200">
        <f>IF(N154="zákl. přenesená",J154,0)</f>
        <v>0</v>
      </c>
      <c r="BH154" s="200">
        <f>IF(N154="sníž. přenesená",J154,0)</f>
        <v>0</v>
      </c>
      <c r="BI154" s="200">
        <f>IF(N154="nulová",J154,0)</f>
        <v>0</v>
      </c>
      <c r="BJ154" s="17" t="s">
        <v>162</v>
      </c>
      <c r="BK154" s="200">
        <f>ROUND(I154*H154,2)</f>
        <v>0</v>
      </c>
      <c r="BL154" s="17" t="s">
        <v>254</v>
      </c>
      <c r="BM154" s="199" t="s">
        <v>1613</v>
      </c>
    </row>
    <row r="155" spans="1:65" s="2" customFormat="1" ht="21.75" customHeight="1">
      <c r="A155" s="34"/>
      <c r="B155" s="35"/>
      <c r="C155" s="234" t="s">
        <v>229</v>
      </c>
      <c r="D155" s="234" t="s">
        <v>180</v>
      </c>
      <c r="E155" s="235" t="s">
        <v>1614</v>
      </c>
      <c r="F155" s="236" t="s">
        <v>1615</v>
      </c>
      <c r="G155" s="237" t="s">
        <v>237</v>
      </c>
      <c r="H155" s="238">
        <v>25</v>
      </c>
      <c r="I155" s="239"/>
      <c r="J155" s="240">
        <f>ROUND(I155*H155,2)</f>
        <v>0</v>
      </c>
      <c r="K155" s="241"/>
      <c r="L155" s="242"/>
      <c r="M155" s="243" t="s">
        <v>1</v>
      </c>
      <c r="N155" s="244" t="s">
        <v>45</v>
      </c>
      <c r="O155" s="71"/>
      <c r="P155" s="197">
        <f>O155*H155</f>
        <v>0</v>
      </c>
      <c r="Q155" s="197">
        <v>6.3000000000000003E-4</v>
      </c>
      <c r="R155" s="197">
        <f>Q155*H155</f>
        <v>1.575E-2</v>
      </c>
      <c r="S155" s="197">
        <v>0</v>
      </c>
      <c r="T155" s="198">
        <f>S155*H155</f>
        <v>0</v>
      </c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R155" s="199" t="s">
        <v>344</v>
      </c>
      <c r="AT155" s="199" t="s">
        <v>180</v>
      </c>
      <c r="AU155" s="199" t="s">
        <v>162</v>
      </c>
      <c r="AY155" s="17" t="s">
        <v>153</v>
      </c>
      <c r="BE155" s="200">
        <f>IF(N155="základní",J155,0)</f>
        <v>0</v>
      </c>
      <c r="BF155" s="200">
        <f>IF(N155="snížená",J155,0)</f>
        <v>0</v>
      </c>
      <c r="BG155" s="200">
        <f>IF(N155="zákl. přenesená",J155,0)</f>
        <v>0</v>
      </c>
      <c r="BH155" s="200">
        <f>IF(N155="sníž. přenesená",J155,0)</f>
        <v>0</v>
      </c>
      <c r="BI155" s="200">
        <f>IF(N155="nulová",J155,0)</f>
        <v>0</v>
      </c>
      <c r="BJ155" s="17" t="s">
        <v>162</v>
      </c>
      <c r="BK155" s="200">
        <f>ROUND(I155*H155,2)</f>
        <v>0</v>
      </c>
      <c r="BL155" s="17" t="s">
        <v>254</v>
      </c>
      <c r="BM155" s="199" t="s">
        <v>1616</v>
      </c>
    </row>
    <row r="156" spans="1:65" s="14" customFormat="1">
      <c r="B156" s="212"/>
      <c r="C156" s="213"/>
      <c r="D156" s="203" t="s">
        <v>164</v>
      </c>
      <c r="E156" s="214" t="s">
        <v>1</v>
      </c>
      <c r="F156" s="215" t="s">
        <v>300</v>
      </c>
      <c r="G156" s="213"/>
      <c r="H156" s="216">
        <v>25</v>
      </c>
      <c r="I156" s="217"/>
      <c r="J156" s="213"/>
      <c r="K156" s="213"/>
      <c r="L156" s="218"/>
      <c r="M156" s="219"/>
      <c r="N156" s="220"/>
      <c r="O156" s="220"/>
      <c r="P156" s="220"/>
      <c r="Q156" s="220"/>
      <c r="R156" s="220"/>
      <c r="S156" s="220"/>
      <c r="T156" s="221"/>
      <c r="AT156" s="222" t="s">
        <v>164</v>
      </c>
      <c r="AU156" s="222" t="s">
        <v>162</v>
      </c>
      <c r="AV156" s="14" t="s">
        <v>162</v>
      </c>
      <c r="AW156" s="14" t="s">
        <v>34</v>
      </c>
      <c r="AX156" s="14" t="s">
        <v>79</v>
      </c>
      <c r="AY156" s="222" t="s">
        <v>153</v>
      </c>
    </row>
    <row r="157" spans="1:65" s="15" customFormat="1">
      <c r="B157" s="223"/>
      <c r="C157" s="224"/>
      <c r="D157" s="203" t="s">
        <v>164</v>
      </c>
      <c r="E157" s="225" t="s">
        <v>1</v>
      </c>
      <c r="F157" s="226" t="s">
        <v>167</v>
      </c>
      <c r="G157" s="224"/>
      <c r="H157" s="227">
        <v>25</v>
      </c>
      <c r="I157" s="228"/>
      <c r="J157" s="224"/>
      <c r="K157" s="224"/>
      <c r="L157" s="229"/>
      <c r="M157" s="230"/>
      <c r="N157" s="231"/>
      <c r="O157" s="231"/>
      <c r="P157" s="231"/>
      <c r="Q157" s="231"/>
      <c r="R157" s="231"/>
      <c r="S157" s="231"/>
      <c r="T157" s="232"/>
      <c r="AT157" s="233" t="s">
        <v>164</v>
      </c>
      <c r="AU157" s="233" t="s">
        <v>162</v>
      </c>
      <c r="AV157" s="15" t="s">
        <v>161</v>
      </c>
      <c r="AW157" s="15" t="s">
        <v>34</v>
      </c>
      <c r="AX157" s="15" t="s">
        <v>87</v>
      </c>
      <c r="AY157" s="233" t="s">
        <v>153</v>
      </c>
    </row>
    <row r="158" spans="1:65" s="2" customFormat="1" ht="21.75" customHeight="1">
      <c r="A158" s="34"/>
      <c r="B158" s="35"/>
      <c r="C158" s="187" t="s">
        <v>234</v>
      </c>
      <c r="D158" s="187" t="s">
        <v>157</v>
      </c>
      <c r="E158" s="188" t="s">
        <v>1617</v>
      </c>
      <c r="F158" s="189" t="s">
        <v>1618</v>
      </c>
      <c r="G158" s="190" t="s">
        <v>237</v>
      </c>
      <c r="H158" s="191">
        <v>80</v>
      </c>
      <c r="I158" s="192"/>
      <c r="J158" s="193">
        <f>ROUND(I158*H158,2)</f>
        <v>0</v>
      </c>
      <c r="K158" s="194"/>
      <c r="L158" s="39"/>
      <c r="M158" s="195" t="s">
        <v>1</v>
      </c>
      <c r="N158" s="196" t="s">
        <v>45</v>
      </c>
      <c r="O158" s="71"/>
      <c r="P158" s="197">
        <f>O158*H158</f>
        <v>0</v>
      </c>
      <c r="Q158" s="197">
        <v>0</v>
      </c>
      <c r="R158" s="197">
        <f>Q158*H158</f>
        <v>0</v>
      </c>
      <c r="S158" s="197">
        <v>0</v>
      </c>
      <c r="T158" s="198">
        <f>S158*H158</f>
        <v>0</v>
      </c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R158" s="199" t="s">
        <v>254</v>
      </c>
      <c r="AT158" s="199" t="s">
        <v>157</v>
      </c>
      <c r="AU158" s="199" t="s">
        <v>162</v>
      </c>
      <c r="AY158" s="17" t="s">
        <v>153</v>
      </c>
      <c r="BE158" s="200">
        <f>IF(N158="základní",J158,0)</f>
        <v>0</v>
      </c>
      <c r="BF158" s="200">
        <f>IF(N158="snížená",J158,0)</f>
        <v>0</v>
      </c>
      <c r="BG158" s="200">
        <f>IF(N158="zákl. přenesená",J158,0)</f>
        <v>0</v>
      </c>
      <c r="BH158" s="200">
        <f>IF(N158="sníž. přenesená",J158,0)</f>
        <v>0</v>
      </c>
      <c r="BI158" s="200">
        <f>IF(N158="nulová",J158,0)</f>
        <v>0</v>
      </c>
      <c r="BJ158" s="17" t="s">
        <v>162</v>
      </c>
      <c r="BK158" s="200">
        <f>ROUND(I158*H158,2)</f>
        <v>0</v>
      </c>
      <c r="BL158" s="17" t="s">
        <v>254</v>
      </c>
      <c r="BM158" s="199" t="s">
        <v>1619</v>
      </c>
    </row>
    <row r="159" spans="1:65" s="14" customFormat="1">
      <c r="B159" s="212"/>
      <c r="C159" s="213"/>
      <c r="D159" s="203" t="s">
        <v>164</v>
      </c>
      <c r="E159" s="214" t="s">
        <v>1</v>
      </c>
      <c r="F159" s="215" t="s">
        <v>665</v>
      </c>
      <c r="G159" s="213"/>
      <c r="H159" s="216">
        <v>80</v>
      </c>
      <c r="I159" s="217"/>
      <c r="J159" s="213"/>
      <c r="K159" s="213"/>
      <c r="L159" s="218"/>
      <c r="M159" s="219"/>
      <c r="N159" s="220"/>
      <c r="O159" s="220"/>
      <c r="P159" s="220"/>
      <c r="Q159" s="220"/>
      <c r="R159" s="220"/>
      <c r="S159" s="220"/>
      <c r="T159" s="221"/>
      <c r="AT159" s="222" t="s">
        <v>164</v>
      </c>
      <c r="AU159" s="222" t="s">
        <v>162</v>
      </c>
      <c r="AV159" s="14" t="s">
        <v>162</v>
      </c>
      <c r="AW159" s="14" t="s">
        <v>34</v>
      </c>
      <c r="AX159" s="14" t="s">
        <v>79</v>
      </c>
      <c r="AY159" s="222" t="s">
        <v>153</v>
      </c>
    </row>
    <row r="160" spans="1:65" s="15" customFormat="1">
      <c r="B160" s="223"/>
      <c r="C160" s="224"/>
      <c r="D160" s="203" t="s">
        <v>164</v>
      </c>
      <c r="E160" s="225" t="s">
        <v>1</v>
      </c>
      <c r="F160" s="226" t="s">
        <v>167</v>
      </c>
      <c r="G160" s="224"/>
      <c r="H160" s="227">
        <v>80</v>
      </c>
      <c r="I160" s="228"/>
      <c r="J160" s="224"/>
      <c r="K160" s="224"/>
      <c r="L160" s="229"/>
      <c r="M160" s="230"/>
      <c r="N160" s="231"/>
      <c r="O160" s="231"/>
      <c r="P160" s="231"/>
      <c r="Q160" s="231"/>
      <c r="R160" s="231"/>
      <c r="S160" s="231"/>
      <c r="T160" s="232"/>
      <c r="AT160" s="233" t="s">
        <v>164</v>
      </c>
      <c r="AU160" s="233" t="s">
        <v>162</v>
      </c>
      <c r="AV160" s="15" t="s">
        <v>161</v>
      </c>
      <c r="AW160" s="15" t="s">
        <v>34</v>
      </c>
      <c r="AX160" s="15" t="s">
        <v>87</v>
      </c>
      <c r="AY160" s="233" t="s">
        <v>153</v>
      </c>
    </row>
    <row r="161" spans="1:65" s="2" customFormat="1" ht="16.5" customHeight="1">
      <c r="A161" s="34"/>
      <c r="B161" s="35"/>
      <c r="C161" s="234" t="s">
        <v>241</v>
      </c>
      <c r="D161" s="234" t="s">
        <v>180</v>
      </c>
      <c r="E161" s="235" t="s">
        <v>1620</v>
      </c>
      <c r="F161" s="236" t="s">
        <v>1621</v>
      </c>
      <c r="G161" s="237" t="s">
        <v>237</v>
      </c>
      <c r="H161" s="238">
        <v>55</v>
      </c>
      <c r="I161" s="239"/>
      <c r="J161" s="240">
        <f>ROUND(I161*H161,2)</f>
        <v>0</v>
      </c>
      <c r="K161" s="241"/>
      <c r="L161" s="242"/>
      <c r="M161" s="243" t="s">
        <v>1</v>
      </c>
      <c r="N161" s="244" t="s">
        <v>45</v>
      </c>
      <c r="O161" s="71"/>
      <c r="P161" s="197">
        <f>O161*H161</f>
        <v>0</v>
      </c>
      <c r="Q161" s="197">
        <v>2.3000000000000001E-4</v>
      </c>
      <c r="R161" s="197">
        <f>Q161*H161</f>
        <v>1.265E-2</v>
      </c>
      <c r="S161" s="197">
        <v>0</v>
      </c>
      <c r="T161" s="198">
        <f>S161*H161</f>
        <v>0</v>
      </c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R161" s="199" t="s">
        <v>344</v>
      </c>
      <c r="AT161" s="199" t="s">
        <v>180</v>
      </c>
      <c r="AU161" s="199" t="s">
        <v>162</v>
      </c>
      <c r="AY161" s="17" t="s">
        <v>153</v>
      </c>
      <c r="BE161" s="200">
        <f>IF(N161="základní",J161,0)</f>
        <v>0</v>
      </c>
      <c r="BF161" s="200">
        <f>IF(N161="snížená",J161,0)</f>
        <v>0</v>
      </c>
      <c r="BG161" s="200">
        <f>IF(N161="zákl. přenesená",J161,0)</f>
        <v>0</v>
      </c>
      <c r="BH161" s="200">
        <f>IF(N161="sníž. přenesená",J161,0)</f>
        <v>0</v>
      </c>
      <c r="BI161" s="200">
        <f>IF(N161="nulová",J161,0)</f>
        <v>0</v>
      </c>
      <c r="BJ161" s="17" t="s">
        <v>162</v>
      </c>
      <c r="BK161" s="200">
        <f>ROUND(I161*H161,2)</f>
        <v>0</v>
      </c>
      <c r="BL161" s="17" t="s">
        <v>254</v>
      </c>
      <c r="BM161" s="199" t="s">
        <v>1622</v>
      </c>
    </row>
    <row r="162" spans="1:65" s="14" customFormat="1">
      <c r="B162" s="212"/>
      <c r="C162" s="213"/>
      <c r="D162" s="203" t="s">
        <v>164</v>
      </c>
      <c r="E162" s="214" t="s">
        <v>1</v>
      </c>
      <c r="F162" s="215" t="s">
        <v>486</v>
      </c>
      <c r="G162" s="213"/>
      <c r="H162" s="216">
        <v>55</v>
      </c>
      <c r="I162" s="217"/>
      <c r="J162" s="213"/>
      <c r="K162" s="213"/>
      <c r="L162" s="218"/>
      <c r="M162" s="219"/>
      <c r="N162" s="220"/>
      <c r="O162" s="220"/>
      <c r="P162" s="220"/>
      <c r="Q162" s="220"/>
      <c r="R162" s="220"/>
      <c r="S162" s="220"/>
      <c r="T162" s="221"/>
      <c r="AT162" s="222" t="s">
        <v>164</v>
      </c>
      <c r="AU162" s="222" t="s">
        <v>162</v>
      </c>
      <c r="AV162" s="14" t="s">
        <v>162</v>
      </c>
      <c r="AW162" s="14" t="s">
        <v>34</v>
      </c>
      <c r="AX162" s="14" t="s">
        <v>79</v>
      </c>
      <c r="AY162" s="222" t="s">
        <v>153</v>
      </c>
    </row>
    <row r="163" spans="1:65" s="15" customFormat="1">
      <c r="B163" s="223"/>
      <c r="C163" s="224"/>
      <c r="D163" s="203" t="s">
        <v>164</v>
      </c>
      <c r="E163" s="225" t="s">
        <v>1</v>
      </c>
      <c r="F163" s="226" t="s">
        <v>167</v>
      </c>
      <c r="G163" s="224"/>
      <c r="H163" s="227">
        <v>55</v>
      </c>
      <c r="I163" s="228"/>
      <c r="J163" s="224"/>
      <c r="K163" s="224"/>
      <c r="L163" s="229"/>
      <c r="M163" s="230"/>
      <c r="N163" s="231"/>
      <c r="O163" s="231"/>
      <c r="P163" s="231"/>
      <c r="Q163" s="231"/>
      <c r="R163" s="231"/>
      <c r="S163" s="231"/>
      <c r="T163" s="232"/>
      <c r="AT163" s="233" t="s">
        <v>164</v>
      </c>
      <c r="AU163" s="233" t="s">
        <v>162</v>
      </c>
      <c r="AV163" s="15" t="s">
        <v>161</v>
      </c>
      <c r="AW163" s="15" t="s">
        <v>34</v>
      </c>
      <c r="AX163" s="15" t="s">
        <v>87</v>
      </c>
      <c r="AY163" s="233" t="s">
        <v>153</v>
      </c>
    </row>
    <row r="164" spans="1:65" s="2" customFormat="1" ht="16.5" customHeight="1">
      <c r="A164" s="34"/>
      <c r="B164" s="35"/>
      <c r="C164" s="234" t="s">
        <v>246</v>
      </c>
      <c r="D164" s="234" t="s">
        <v>180</v>
      </c>
      <c r="E164" s="235" t="s">
        <v>1623</v>
      </c>
      <c r="F164" s="236" t="s">
        <v>1624</v>
      </c>
      <c r="G164" s="237" t="s">
        <v>237</v>
      </c>
      <c r="H164" s="238">
        <v>25</v>
      </c>
      <c r="I164" s="239"/>
      <c r="J164" s="240">
        <f>ROUND(I164*H164,2)</f>
        <v>0</v>
      </c>
      <c r="K164" s="241"/>
      <c r="L164" s="242"/>
      <c r="M164" s="243" t="s">
        <v>1</v>
      </c>
      <c r="N164" s="244" t="s">
        <v>45</v>
      </c>
      <c r="O164" s="71"/>
      <c r="P164" s="197">
        <f>O164*H164</f>
        <v>0</v>
      </c>
      <c r="Q164" s="197">
        <v>1E-4</v>
      </c>
      <c r="R164" s="197">
        <f>Q164*H164</f>
        <v>2.5000000000000001E-3</v>
      </c>
      <c r="S164" s="197">
        <v>0</v>
      </c>
      <c r="T164" s="198">
        <f>S164*H164</f>
        <v>0</v>
      </c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R164" s="199" t="s">
        <v>344</v>
      </c>
      <c r="AT164" s="199" t="s">
        <v>180</v>
      </c>
      <c r="AU164" s="199" t="s">
        <v>162</v>
      </c>
      <c r="AY164" s="17" t="s">
        <v>153</v>
      </c>
      <c r="BE164" s="200">
        <f>IF(N164="základní",J164,0)</f>
        <v>0</v>
      </c>
      <c r="BF164" s="200">
        <f>IF(N164="snížená",J164,0)</f>
        <v>0</v>
      </c>
      <c r="BG164" s="200">
        <f>IF(N164="zákl. přenesená",J164,0)</f>
        <v>0</v>
      </c>
      <c r="BH164" s="200">
        <f>IF(N164="sníž. přenesená",J164,0)</f>
        <v>0</v>
      </c>
      <c r="BI164" s="200">
        <f>IF(N164="nulová",J164,0)</f>
        <v>0</v>
      </c>
      <c r="BJ164" s="17" t="s">
        <v>162</v>
      </c>
      <c r="BK164" s="200">
        <f>ROUND(I164*H164,2)</f>
        <v>0</v>
      </c>
      <c r="BL164" s="17" t="s">
        <v>254</v>
      </c>
      <c r="BM164" s="199" t="s">
        <v>1625</v>
      </c>
    </row>
    <row r="165" spans="1:65" s="14" customFormat="1">
      <c r="B165" s="212"/>
      <c r="C165" s="213"/>
      <c r="D165" s="203" t="s">
        <v>164</v>
      </c>
      <c r="E165" s="214" t="s">
        <v>1</v>
      </c>
      <c r="F165" s="215" t="s">
        <v>300</v>
      </c>
      <c r="G165" s="213"/>
      <c r="H165" s="216">
        <v>25</v>
      </c>
      <c r="I165" s="217"/>
      <c r="J165" s="213"/>
      <c r="K165" s="213"/>
      <c r="L165" s="218"/>
      <c r="M165" s="219"/>
      <c r="N165" s="220"/>
      <c r="O165" s="220"/>
      <c r="P165" s="220"/>
      <c r="Q165" s="220"/>
      <c r="R165" s="220"/>
      <c r="S165" s="220"/>
      <c r="T165" s="221"/>
      <c r="AT165" s="222" t="s">
        <v>164</v>
      </c>
      <c r="AU165" s="222" t="s">
        <v>162</v>
      </c>
      <c r="AV165" s="14" t="s">
        <v>162</v>
      </c>
      <c r="AW165" s="14" t="s">
        <v>34</v>
      </c>
      <c r="AX165" s="14" t="s">
        <v>79</v>
      </c>
      <c r="AY165" s="222" t="s">
        <v>153</v>
      </c>
    </row>
    <row r="166" spans="1:65" s="15" customFormat="1">
      <c r="B166" s="223"/>
      <c r="C166" s="224"/>
      <c r="D166" s="203" t="s">
        <v>164</v>
      </c>
      <c r="E166" s="225" t="s">
        <v>1</v>
      </c>
      <c r="F166" s="226" t="s">
        <v>167</v>
      </c>
      <c r="G166" s="224"/>
      <c r="H166" s="227">
        <v>25</v>
      </c>
      <c r="I166" s="228"/>
      <c r="J166" s="224"/>
      <c r="K166" s="224"/>
      <c r="L166" s="229"/>
      <c r="M166" s="230"/>
      <c r="N166" s="231"/>
      <c r="O166" s="231"/>
      <c r="P166" s="231"/>
      <c r="Q166" s="231"/>
      <c r="R166" s="231"/>
      <c r="S166" s="231"/>
      <c r="T166" s="232"/>
      <c r="AT166" s="233" t="s">
        <v>164</v>
      </c>
      <c r="AU166" s="233" t="s">
        <v>162</v>
      </c>
      <c r="AV166" s="15" t="s">
        <v>161</v>
      </c>
      <c r="AW166" s="15" t="s">
        <v>34</v>
      </c>
      <c r="AX166" s="15" t="s">
        <v>87</v>
      </c>
      <c r="AY166" s="233" t="s">
        <v>153</v>
      </c>
    </row>
    <row r="167" spans="1:65" s="2" customFormat="1" ht="21.75" customHeight="1">
      <c r="A167" s="34"/>
      <c r="B167" s="35"/>
      <c r="C167" s="187" t="s">
        <v>8</v>
      </c>
      <c r="D167" s="187" t="s">
        <v>157</v>
      </c>
      <c r="E167" s="188" t="s">
        <v>1626</v>
      </c>
      <c r="F167" s="189" t="s">
        <v>1627</v>
      </c>
      <c r="G167" s="190" t="s">
        <v>249</v>
      </c>
      <c r="H167" s="191">
        <v>100</v>
      </c>
      <c r="I167" s="192"/>
      <c r="J167" s="193">
        <f>ROUND(I167*H167,2)</f>
        <v>0</v>
      </c>
      <c r="K167" s="194"/>
      <c r="L167" s="39"/>
      <c r="M167" s="195" t="s">
        <v>1</v>
      </c>
      <c r="N167" s="196" t="s">
        <v>45</v>
      </c>
      <c r="O167" s="71"/>
      <c r="P167" s="197">
        <f>O167*H167</f>
        <v>0</v>
      </c>
      <c r="Q167" s="197">
        <v>0</v>
      </c>
      <c r="R167" s="197">
        <f>Q167*H167</f>
        <v>0</v>
      </c>
      <c r="S167" s="197">
        <v>0</v>
      </c>
      <c r="T167" s="198">
        <f>S167*H167</f>
        <v>0</v>
      </c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R167" s="199" t="s">
        <v>254</v>
      </c>
      <c r="AT167" s="199" t="s">
        <v>157</v>
      </c>
      <c r="AU167" s="199" t="s">
        <v>162</v>
      </c>
      <c r="AY167" s="17" t="s">
        <v>153</v>
      </c>
      <c r="BE167" s="200">
        <f>IF(N167="základní",J167,0)</f>
        <v>0</v>
      </c>
      <c r="BF167" s="200">
        <f>IF(N167="snížená",J167,0)</f>
        <v>0</v>
      </c>
      <c r="BG167" s="200">
        <f>IF(N167="zákl. přenesená",J167,0)</f>
        <v>0</v>
      </c>
      <c r="BH167" s="200">
        <f>IF(N167="sníž. přenesená",J167,0)</f>
        <v>0</v>
      </c>
      <c r="BI167" s="200">
        <f>IF(N167="nulová",J167,0)</f>
        <v>0</v>
      </c>
      <c r="BJ167" s="17" t="s">
        <v>162</v>
      </c>
      <c r="BK167" s="200">
        <f>ROUND(I167*H167,2)</f>
        <v>0</v>
      </c>
      <c r="BL167" s="17" t="s">
        <v>254</v>
      </c>
      <c r="BM167" s="199" t="s">
        <v>1628</v>
      </c>
    </row>
    <row r="168" spans="1:65" s="14" customFormat="1">
      <c r="B168" s="212"/>
      <c r="C168" s="213"/>
      <c r="D168" s="203" t="s">
        <v>164</v>
      </c>
      <c r="E168" s="214" t="s">
        <v>1</v>
      </c>
      <c r="F168" s="215" t="s">
        <v>761</v>
      </c>
      <c r="G168" s="213"/>
      <c r="H168" s="216">
        <v>100</v>
      </c>
      <c r="I168" s="217"/>
      <c r="J168" s="213"/>
      <c r="K168" s="213"/>
      <c r="L168" s="218"/>
      <c r="M168" s="219"/>
      <c r="N168" s="220"/>
      <c r="O168" s="220"/>
      <c r="P168" s="220"/>
      <c r="Q168" s="220"/>
      <c r="R168" s="220"/>
      <c r="S168" s="220"/>
      <c r="T168" s="221"/>
      <c r="AT168" s="222" t="s">
        <v>164</v>
      </c>
      <c r="AU168" s="222" t="s">
        <v>162</v>
      </c>
      <c r="AV168" s="14" t="s">
        <v>162</v>
      </c>
      <c r="AW168" s="14" t="s">
        <v>34</v>
      </c>
      <c r="AX168" s="14" t="s">
        <v>79</v>
      </c>
      <c r="AY168" s="222" t="s">
        <v>153</v>
      </c>
    </row>
    <row r="169" spans="1:65" s="15" customFormat="1">
      <c r="B169" s="223"/>
      <c r="C169" s="224"/>
      <c r="D169" s="203" t="s">
        <v>164</v>
      </c>
      <c r="E169" s="225" t="s">
        <v>1</v>
      </c>
      <c r="F169" s="226" t="s">
        <v>167</v>
      </c>
      <c r="G169" s="224"/>
      <c r="H169" s="227">
        <v>100</v>
      </c>
      <c r="I169" s="228"/>
      <c r="J169" s="224"/>
      <c r="K169" s="224"/>
      <c r="L169" s="229"/>
      <c r="M169" s="230"/>
      <c r="N169" s="231"/>
      <c r="O169" s="231"/>
      <c r="P169" s="231"/>
      <c r="Q169" s="231"/>
      <c r="R169" s="231"/>
      <c r="S169" s="231"/>
      <c r="T169" s="232"/>
      <c r="AT169" s="233" t="s">
        <v>164</v>
      </c>
      <c r="AU169" s="233" t="s">
        <v>162</v>
      </c>
      <c r="AV169" s="15" t="s">
        <v>161</v>
      </c>
      <c r="AW169" s="15" t="s">
        <v>34</v>
      </c>
      <c r="AX169" s="15" t="s">
        <v>87</v>
      </c>
      <c r="AY169" s="233" t="s">
        <v>153</v>
      </c>
    </row>
    <row r="170" spans="1:65" s="2" customFormat="1" ht="16.5" customHeight="1">
      <c r="A170" s="34"/>
      <c r="B170" s="35"/>
      <c r="C170" s="234" t="s">
        <v>254</v>
      </c>
      <c r="D170" s="234" t="s">
        <v>180</v>
      </c>
      <c r="E170" s="235" t="s">
        <v>1629</v>
      </c>
      <c r="F170" s="236" t="s">
        <v>1630</v>
      </c>
      <c r="G170" s="237" t="s">
        <v>249</v>
      </c>
      <c r="H170" s="238">
        <v>5</v>
      </c>
      <c r="I170" s="239"/>
      <c r="J170" s="240">
        <f>ROUND(I170*H170,2)</f>
        <v>0</v>
      </c>
      <c r="K170" s="241"/>
      <c r="L170" s="242"/>
      <c r="M170" s="243" t="s">
        <v>1</v>
      </c>
      <c r="N170" s="244" t="s">
        <v>45</v>
      </c>
      <c r="O170" s="71"/>
      <c r="P170" s="197">
        <f>O170*H170</f>
        <v>0</v>
      </c>
      <c r="Q170" s="197">
        <v>9.0000000000000006E-5</v>
      </c>
      <c r="R170" s="197">
        <f>Q170*H170</f>
        <v>4.5000000000000004E-4</v>
      </c>
      <c r="S170" s="197">
        <v>0</v>
      </c>
      <c r="T170" s="198">
        <f>S170*H170</f>
        <v>0</v>
      </c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R170" s="199" t="s">
        <v>344</v>
      </c>
      <c r="AT170" s="199" t="s">
        <v>180</v>
      </c>
      <c r="AU170" s="199" t="s">
        <v>162</v>
      </c>
      <c r="AY170" s="17" t="s">
        <v>153</v>
      </c>
      <c r="BE170" s="200">
        <f>IF(N170="základní",J170,0)</f>
        <v>0</v>
      </c>
      <c r="BF170" s="200">
        <f>IF(N170="snížená",J170,0)</f>
        <v>0</v>
      </c>
      <c r="BG170" s="200">
        <f>IF(N170="zákl. přenesená",J170,0)</f>
        <v>0</v>
      </c>
      <c r="BH170" s="200">
        <f>IF(N170="sníž. přenesená",J170,0)</f>
        <v>0</v>
      </c>
      <c r="BI170" s="200">
        <f>IF(N170="nulová",J170,0)</f>
        <v>0</v>
      </c>
      <c r="BJ170" s="17" t="s">
        <v>162</v>
      </c>
      <c r="BK170" s="200">
        <f>ROUND(I170*H170,2)</f>
        <v>0</v>
      </c>
      <c r="BL170" s="17" t="s">
        <v>254</v>
      </c>
      <c r="BM170" s="199" t="s">
        <v>1631</v>
      </c>
    </row>
    <row r="171" spans="1:65" s="14" customFormat="1">
      <c r="B171" s="212"/>
      <c r="C171" s="213"/>
      <c r="D171" s="203" t="s">
        <v>164</v>
      </c>
      <c r="E171" s="214" t="s">
        <v>1</v>
      </c>
      <c r="F171" s="215" t="s">
        <v>186</v>
      </c>
      <c r="G171" s="213"/>
      <c r="H171" s="216">
        <v>5</v>
      </c>
      <c r="I171" s="217"/>
      <c r="J171" s="213"/>
      <c r="K171" s="213"/>
      <c r="L171" s="218"/>
      <c r="M171" s="219"/>
      <c r="N171" s="220"/>
      <c r="O171" s="220"/>
      <c r="P171" s="220"/>
      <c r="Q171" s="220"/>
      <c r="R171" s="220"/>
      <c r="S171" s="220"/>
      <c r="T171" s="221"/>
      <c r="AT171" s="222" t="s">
        <v>164</v>
      </c>
      <c r="AU171" s="222" t="s">
        <v>162</v>
      </c>
      <c r="AV171" s="14" t="s">
        <v>162</v>
      </c>
      <c r="AW171" s="14" t="s">
        <v>34</v>
      </c>
      <c r="AX171" s="14" t="s">
        <v>79</v>
      </c>
      <c r="AY171" s="222" t="s">
        <v>153</v>
      </c>
    </row>
    <row r="172" spans="1:65" s="15" customFormat="1">
      <c r="B172" s="223"/>
      <c r="C172" s="224"/>
      <c r="D172" s="203" t="s">
        <v>164</v>
      </c>
      <c r="E172" s="225" t="s">
        <v>1</v>
      </c>
      <c r="F172" s="226" t="s">
        <v>167</v>
      </c>
      <c r="G172" s="224"/>
      <c r="H172" s="227">
        <v>5</v>
      </c>
      <c r="I172" s="228"/>
      <c r="J172" s="224"/>
      <c r="K172" s="224"/>
      <c r="L172" s="229"/>
      <c r="M172" s="230"/>
      <c r="N172" s="231"/>
      <c r="O172" s="231"/>
      <c r="P172" s="231"/>
      <c r="Q172" s="231"/>
      <c r="R172" s="231"/>
      <c r="S172" s="231"/>
      <c r="T172" s="232"/>
      <c r="AT172" s="233" t="s">
        <v>164</v>
      </c>
      <c r="AU172" s="233" t="s">
        <v>162</v>
      </c>
      <c r="AV172" s="15" t="s">
        <v>161</v>
      </c>
      <c r="AW172" s="15" t="s">
        <v>34</v>
      </c>
      <c r="AX172" s="15" t="s">
        <v>87</v>
      </c>
      <c r="AY172" s="233" t="s">
        <v>153</v>
      </c>
    </row>
    <row r="173" spans="1:65" s="2" customFormat="1" ht="16.5" customHeight="1">
      <c r="A173" s="34"/>
      <c r="B173" s="35"/>
      <c r="C173" s="234" t="s">
        <v>260</v>
      </c>
      <c r="D173" s="234" t="s">
        <v>180</v>
      </c>
      <c r="E173" s="235" t="s">
        <v>1632</v>
      </c>
      <c r="F173" s="236" t="s">
        <v>1633</v>
      </c>
      <c r="G173" s="237" t="s">
        <v>249</v>
      </c>
      <c r="H173" s="238">
        <v>62</v>
      </c>
      <c r="I173" s="239"/>
      <c r="J173" s="240">
        <f>ROUND(I173*H173,2)</f>
        <v>0</v>
      </c>
      <c r="K173" s="241"/>
      <c r="L173" s="242"/>
      <c r="M173" s="243" t="s">
        <v>1</v>
      </c>
      <c r="N173" s="244" t="s">
        <v>45</v>
      </c>
      <c r="O173" s="71"/>
      <c r="P173" s="197">
        <f>O173*H173</f>
        <v>0</v>
      </c>
      <c r="Q173" s="197">
        <v>9.0000000000000006E-5</v>
      </c>
      <c r="R173" s="197">
        <f>Q173*H173</f>
        <v>5.5800000000000008E-3</v>
      </c>
      <c r="S173" s="197">
        <v>0</v>
      </c>
      <c r="T173" s="198">
        <f>S173*H173</f>
        <v>0</v>
      </c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R173" s="199" t="s">
        <v>344</v>
      </c>
      <c r="AT173" s="199" t="s">
        <v>180</v>
      </c>
      <c r="AU173" s="199" t="s">
        <v>162</v>
      </c>
      <c r="AY173" s="17" t="s">
        <v>153</v>
      </c>
      <c r="BE173" s="200">
        <f>IF(N173="základní",J173,0)</f>
        <v>0</v>
      </c>
      <c r="BF173" s="200">
        <f>IF(N173="snížená",J173,0)</f>
        <v>0</v>
      </c>
      <c r="BG173" s="200">
        <f>IF(N173="zákl. přenesená",J173,0)</f>
        <v>0</v>
      </c>
      <c r="BH173" s="200">
        <f>IF(N173="sníž. přenesená",J173,0)</f>
        <v>0</v>
      </c>
      <c r="BI173" s="200">
        <f>IF(N173="nulová",J173,0)</f>
        <v>0</v>
      </c>
      <c r="BJ173" s="17" t="s">
        <v>162</v>
      </c>
      <c r="BK173" s="200">
        <f>ROUND(I173*H173,2)</f>
        <v>0</v>
      </c>
      <c r="BL173" s="17" t="s">
        <v>254</v>
      </c>
      <c r="BM173" s="199" t="s">
        <v>1634</v>
      </c>
    </row>
    <row r="174" spans="1:65" s="14" customFormat="1">
      <c r="B174" s="212"/>
      <c r="C174" s="213"/>
      <c r="D174" s="203" t="s">
        <v>164</v>
      </c>
      <c r="E174" s="214" t="s">
        <v>1</v>
      </c>
      <c r="F174" s="215" t="s">
        <v>528</v>
      </c>
      <c r="G174" s="213"/>
      <c r="H174" s="216">
        <v>62</v>
      </c>
      <c r="I174" s="217"/>
      <c r="J174" s="213"/>
      <c r="K174" s="213"/>
      <c r="L174" s="218"/>
      <c r="M174" s="219"/>
      <c r="N174" s="220"/>
      <c r="O174" s="220"/>
      <c r="P174" s="220"/>
      <c r="Q174" s="220"/>
      <c r="R174" s="220"/>
      <c r="S174" s="220"/>
      <c r="T174" s="221"/>
      <c r="AT174" s="222" t="s">
        <v>164</v>
      </c>
      <c r="AU174" s="222" t="s">
        <v>162</v>
      </c>
      <c r="AV174" s="14" t="s">
        <v>162</v>
      </c>
      <c r="AW174" s="14" t="s">
        <v>34</v>
      </c>
      <c r="AX174" s="14" t="s">
        <v>79</v>
      </c>
      <c r="AY174" s="222" t="s">
        <v>153</v>
      </c>
    </row>
    <row r="175" spans="1:65" s="15" customFormat="1">
      <c r="B175" s="223"/>
      <c r="C175" s="224"/>
      <c r="D175" s="203" t="s">
        <v>164</v>
      </c>
      <c r="E175" s="225" t="s">
        <v>1</v>
      </c>
      <c r="F175" s="226" t="s">
        <v>167</v>
      </c>
      <c r="G175" s="224"/>
      <c r="H175" s="227">
        <v>62</v>
      </c>
      <c r="I175" s="228"/>
      <c r="J175" s="224"/>
      <c r="K175" s="224"/>
      <c r="L175" s="229"/>
      <c r="M175" s="230"/>
      <c r="N175" s="231"/>
      <c r="O175" s="231"/>
      <c r="P175" s="231"/>
      <c r="Q175" s="231"/>
      <c r="R175" s="231"/>
      <c r="S175" s="231"/>
      <c r="T175" s="232"/>
      <c r="AT175" s="233" t="s">
        <v>164</v>
      </c>
      <c r="AU175" s="233" t="s">
        <v>162</v>
      </c>
      <c r="AV175" s="15" t="s">
        <v>161</v>
      </c>
      <c r="AW175" s="15" t="s">
        <v>34</v>
      </c>
      <c r="AX175" s="15" t="s">
        <v>87</v>
      </c>
      <c r="AY175" s="233" t="s">
        <v>153</v>
      </c>
    </row>
    <row r="176" spans="1:65" s="2" customFormat="1" ht="21.75" customHeight="1">
      <c r="A176" s="34"/>
      <c r="B176" s="35"/>
      <c r="C176" s="234" t="s">
        <v>265</v>
      </c>
      <c r="D176" s="234" t="s">
        <v>180</v>
      </c>
      <c r="E176" s="235" t="s">
        <v>1635</v>
      </c>
      <c r="F176" s="236" t="s">
        <v>1636</v>
      </c>
      <c r="G176" s="237" t="s">
        <v>249</v>
      </c>
      <c r="H176" s="238">
        <v>33</v>
      </c>
      <c r="I176" s="239"/>
      <c r="J176" s="240">
        <f>ROUND(I176*H176,2)</f>
        <v>0</v>
      </c>
      <c r="K176" s="241"/>
      <c r="L176" s="242"/>
      <c r="M176" s="243" t="s">
        <v>1</v>
      </c>
      <c r="N176" s="244" t="s">
        <v>45</v>
      </c>
      <c r="O176" s="71"/>
      <c r="P176" s="197">
        <f>O176*H176</f>
        <v>0</v>
      </c>
      <c r="Q176" s="197">
        <v>5.0000000000000002E-5</v>
      </c>
      <c r="R176" s="197">
        <f>Q176*H176</f>
        <v>1.65E-3</v>
      </c>
      <c r="S176" s="197">
        <v>0</v>
      </c>
      <c r="T176" s="198">
        <f>S176*H176</f>
        <v>0</v>
      </c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R176" s="199" t="s">
        <v>344</v>
      </c>
      <c r="AT176" s="199" t="s">
        <v>180</v>
      </c>
      <c r="AU176" s="199" t="s">
        <v>162</v>
      </c>
      <c r="AY176" s="17" t="s">
        <v>153</v>
      </c>
      <c r="BE176" s="200">
        <f>IF(N176="základní",J176,0)</f>
        <v>0</v>
      </c>
      <c r="BF176" s="200">
        <f>IF(N176="snížená",J176,0)</f>
        <v>0</v>
      </c>
      <c r="BG176" s="200">
        <f>IF(N176="zákl. přenesená",J176,0)</f>
        <v>0</v>
      </c>
      <c r="BH176" s="200">
        <f>IF(N176="sníž. přenesená",J176,0)</f>
        <v>0</v>
      </c>
      <c r="BI176" s="200">
        <f>IF(N176="nulová",J176,0)</f>
        <v>0</v>
      </c>
      <c r="BJ176" s="17" t="s">
        <v>162</v>
      </c>
      <c r="BK176" s="200">
        <f>ROUND(I176*H176,2)</f>
        <v>0</v>
      </c>
      <c r="BL176" s="17" t="s">
        <v>254</v>
      </c>
      <c r="BM176" s="199" t="s">
        <v>1637</v>
      </c>
    </row>
    <row r="177" spans="1:65" s="14" customFormat="1">
      <c r="B177" s="212"/>
      <c r="C177" s="213"/>
      <c r="D177" s="203" t="s">
        <v>164</v>
      </c>
      <c r="E177" s="214" t="s">
        <v>1</v>
      </c>
      <c r="F177" s="215" t="s">
        <v>351</v>
      </c>
      <c r="G177" s="213"/>
      <c r="H177" s="216">
        <v>33</v>
      </c>
      <c r="I177" s="217"/>
      <c r="J177" s="213"/>
      <c r="K177" s="213"/>
      <c r="L177" s="218"/>
      <c r="M177" s="219"/>
      <c r="N177" s="220"/>
      <c r="O177" s="220"/>
      <c r="P177" s="220"/>
      <c r="Q177" s="220"/>
      <c r="R177" s="220"/>
      <c r="S177" s="220"/>
      <c r="T177" s="221"/>
      <c r="AT177" s="222" t="s">
        <v>164</v>
      </c>
      <c r="AU177" s="222" t="s">
        <v>162</v>
      </c>
      <c r="AV177" s="14" t="s">
        <v>162</v>
      </c>
      <c r="AW177" s="14" t="s">
        <v>34</v>
      </c>
      <c r="AX177" s="14" t="s">
        <v>87</v>
      </c>
      <c r="AY177" s="222" t="s">
        <v>153</v>
      </c>
    </row>
    <row r="178" spans="1:65" s="2" customFormat="1" ht="21.75" customHeight="1">
      <c r="A178" s="34"/>
      <c r="B178" s="35"/>
      <c r="C178" s="187" t="s">
        <v>269</v>
      </c>
      <c r="D178" s="187" t="s">
        <v>157</v>
      </c>
      <c r="E178" s="188" t="s">
        <v>1638</v>
      </c>
      <c r="F178" s="189" t="s">
        <v>1639</v>
      </c>
      <c r="G178" s="190" t="s">
        <v>249</v>
      </c>
      <c r="H178" s="191">
        <v>5</v>
      </c>
      <c r="I178" s="192"/>
      <c r="J178" s="193">
        <f>ROUND(I178*H178,2)</f>
        <v>0</v>
      </c>
      <c r="K178" s="194"/>
      <c r="L178" s="39"/>
      <c r="M178" s="195" t="s">
        <v>1</v>
      </c>
      <c r="N178" s="196" t="s">
        <v>45</v>
      </c>
      <c r="O178" s="71"/>
      <c r="P178" s="197">
        <f>O178*H178</f>
        <v>0</v>
      </c>
      <c r="Q178" s="197">
        <v>0</v>
      </c>
      <c r="R178" s="197">
        <f>Q178*H178</f>
        <v>0</v>
      </c>
      <c r="S178" s="197">
        <v>0</v>
      </c>
      <c r="T178" s="198">
        <f>S178*H178</f>
        <v>0</v>
      </c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R178" s="199" t="s">
        <v>254</v>
      </c>
      <c r="AT178" s="199" t="s">
        <v>157</v>
      </c>
      <c r="AU178" s="199" t="s">
        <v>162</v>
      </c>
      <c r="AY178" s="17" t="s">
        <v>153</v>
      </c>
      <c r="BE178" s="200">
        <f>IF(N178="základní",J178,0)</f>
        <v>0</v>
      </c>
      <c r="BF178" s="200">
        <f>IF(N178="snížená",J178,0)</f>
        <v>0</v>
      </c>
      <c r="BG178" s="200">
        <f>IF(N178="zákl. přenesená",J178,0)</f>
        <v>0</v>
      </c>
      <c r="BH178" s="200">
        <f>IF(N178="sníž. přenesená",J178,0)</f>
        <v>0</v>
      </c>
      <c r="BI178" s="200">
        <f>IF(N178="nulová",J178,0)</f>
        <v>0</v>
      </c>
      <c r="BJ178" s="17" t="s">
        <v>162</v>
      </c>
      <c r="BK178" s="200">
        <f>ROUND(I178*H178,2)</f>
        <v>0</v>
      </c>
      <c r="BL178" s="17" t="s">
        <v>254</v>
      </c>
      <c r="BM178" s="199" t="s">
        <v>1640</v>
      </c>
    </row>
    <row r="179" spans="1:65" s="2" customFormat="1" ht="16.5" customHeight="1">
      <c r="A179" s="34"/>
      <c r="B179" s="35"/>
      <c r="C179" s="234" t="s">
        <v>274</v>
      </c>
      <c r="D179" s="234" t="s">
        <v>180</v>
      </c>
      <c r="E179" s="235" t="s">
        <v>1641</v>
      </c>
      <c r="F179" s="236" t="s">
        <v>1642</v>
      </c>
      <c r="G179" s="237" t="s">
        <v>249</v>
      </c>
      <c r="H179" s="238">
        <v>5</v>
      </c>
      <c r="I179" s="239"/>
      <c r="J179" s="240">
        <f>ROUND(I179*H179,2)</f>
        <v>0</v>
      </c>
      <c r="K179" s="241"/>
      <c r="L179" s="242"/>
      <c r="M179" s="243" t="s">
        <v>1</v>
      </c>
      <c r="N179" s="244" t="s">
        <v>45</v>
      </c>
      <c r="O179" s="71"/>
      <c r="P179" s="197">
        <f>O179*H179</f>
        <v>0</v>
      </c>
      <c r="Q179" s="197">
        <v>3.3E-4</v>
      </c>
      <c r="R179" s="197">
        <f>Q179*H179</f>
        <v>1.65E-3</v>
      </c>
      <c r="S179" s="197">
        <v>0</v>
      </c>
      <c r="T179" s="198">
        <f>S179*H179</f>
        <v>0</v>
      </c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R179" s="199" t="s">
        <v>344</v>
      </c>
      <c r="AT179" s="199" t="s">
        <v>180</v>
      </c>
      <c r="AU179" s="199" t="s">
        <v>162</v>
      </c>
      <c r="AY179" s="17" t="s">
        <v>153</v>
      </c>
      <c r="BE179" s="200">
        <f>IF(N179="základní",J179,0)</f>
        <v>0</v>
      </c>
      <c r="BF179" s="200">
        <f>IF(N179="snížená",J179,0)</f>
        <v>0</v>
      </c>
      <c r="BG179" s="200">
        <f>IF(N179="zákl. přenesená",J179,0)</f>
        <v>0</v>
      </c>
      <c r="BH179" s="200">
        <f>IF(N179="sníž. přenesená",J179,0)</f>
        <v>0</v>
      </c>
      <c r="BI179" s="200">
        <f>IF(N179="nulová",J179,0)</f>
        <v>0</v>
      </c>
      <c r="BJ179" s="17" t="s">
        <v>162</v>
      </c>
      <c r="BK179" s="200">
        <f>ROUND(I179*H179,2)</f>
        <v>0</v>
      </c>
      <c r="BL179" s="17" t="s">
        <v>254</v>
      </c>
      <c r="BM179" s="199" t="s">
        <v>1643</v>
      </c>
    </row>
    <row r="180" spans="1:65" s="14" customFormat="1">
      <c r="B180" s="212"/>
      <c r="C180" s="213"/>
      <c r="D180" s="203" t="s">
        <v>164</v>
      </c>
      <c r="E180" s="214" t="s">
        <v>1</v>
      </c>
      <c r="F180" s="215" t="s">
        <v>186</v>
      </c>
      <c r="G180" s="213"/>
      <c r="H180" s="216">
        <v>5</v>
      </c>
      <c r="I180" s="217"/>
      <c r="J180" s="213"/>
      <c r="K180" s="213"/>
      <c r="L180" s="218"/>
      <c r="M180" s="219"/>
      <c r="N180" s="220"/>
      <c r="O180" s="220"/>
      <c r="P180" s="220"/>
      <c r="Q180" s="220"/>
      <c r="R180" s="220"/>
      <c r="S180" s="220"/>
      <c r="T180" s="221"/>
      <c r="AT180" s="222" t="s">
        <v>164</v>
      </c>
      <c r="AU180" s="222" t="s">
        <v>162</v>
      </c>
      <c r="AV180" s="14" t="s">
        <v>162</v>
      </c>
      <c r="AW180" s="14" t="s">
        <v>34</v>
      </c>
      <c r="AX180" s="14" t="s">
        <v>79</v>
      </c>
      <c r="AY180" s="222" t="s">
        <v>153</v>
      </c>
    </row>
    <row r="181" spans="1:65" s="15" customFormat="1">
      <c r="B181" s="223"/>
      <c r="C181" s="224"/>
      <c r="D181" s="203" t="s">
        <v>164</v>
      </c>
      <c r="E181" s="225" t="s">
        <v>1</v>
      </c>
      <c r="F181" s="226" t="s">
        <v>167</v>
      </c>
      <c r="G181" s="224"/>
      <c r="H181" s="227">
        <v>5</v>
      </c>
      <c r="I181" s="228"/>
      <c r="J181" s="224"/>
      <c r="K181" s="224"/>
      <c r="L181" s="229"/>
      <c r="M181" s="230"/>
      <c r="N181" s="231"/>
      <c r="O181" s="231"/>
      <c r="P181" s="231"/>
      <c r="Q181" s="231"/>
      <c r="R181" s="231"/>
      <c r="S181" s="231"/>
      <c r="T181" s="232"/>
      <c r="AT181" s="233" t="s">
        <v>164</v>
      </c>
      <c r="AU181" s="233" t="s">
        <v>162</v>
      </c>
      <c r="AV181" s="15" t="s">
        <v>161</v>
      </c>
      <c r="AW181" s="15" t="s">
        <v>34</v>
      </c>
      <c r="AX181" s="15" t="s">
        <v>87</v>
      </c>
      <c r="AY181" s="233" t="s">
        <v>153</v>
      </c>
    </row>
    <row r="182" spans="1:65" s="2" customFormat="1" ht="33" customHeight="1">
      <c r="A182" s="34"/>
      <c r="B182" s="35"/>
      <c r="C182" s="187" t="s">
        <v>7</v>
      </c>
      <c r="D182" s="187" t="s">
        <v>157</v>
      </c>
      <c r="E182" s="188" t="s">
        <v>1644</v>
      </c>
      <c r="F182" s="189" t="s">
        <v>1645</v>
      </c>
      <c r="G182" s="190" t="s">
        <v>237</v>
      </c>
      <c r="H182" s="191">
        <v>250</v>
      </c>
      <c r="I182" s="192"/>
      <c r="J182" s="193">
        <f>ROUND(I182*H182,2)</f>
        <v>0</v>
      </c>
      <c r="K182" s="194"/>
      <c r="L182" s="39"/>
      <c r="M182" s="195" t="s">
        <v>1</v>
      </c>
      <c r="N182" s="196" t="s">
        <v>45</v>
      </c>
      <c r="O182" s="71"/>
      <c r="P182" s="197">
        <f>O182*H182</f>
        <v>0</v>
      </c>
      <c r="Q182" s="197">
        <v>0</v>
      </c>
      <c r="R182" s="197">
        <f>Q182*H182</f>
        <v>0</v>
      </c>
      <c r="S182" s="197">
        <v>0</v>
      </c>
      <c r="T182" s="198">
        <f>S182*H182</f>
        <v>0</v>
      </c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R182" s="199" t="s">
        <v>254</v>
      </c>
      <c r="AT182" s="199" t="s">
        <v>157</v>
      </c>
      <c r="AU182" s="199" t="s">
        <v>162</v>
      </c>
      <c r="AY182" s="17" t="s">
        <v>153</v>
      </c>
      <c r="BE182" s="200">
        <f>IF(N182="základní",J182,0)</f>
        <v>0</v>
      </c>
      <c r="BF182" s="200">
        <f>IF(N182="snížená",J182,0)</f>
        <v>0</v>
      </c>
      <c r="BG182" s="200">
        <f>IF(N182="zákl. přenesená",J182,0)</f>
        <v>0</v>
      </c>
      <c r="BH182" s="200">
        <f>IF(N182="sníž. přenesená",J182,0)</f>
        <v>0</v>
      </c>
      <c r="BI182" s="200">
        <f>IF(N182="nulová",J182,0)</f>
        <v>0</v>
      </c>
      <c r="BJ182" s="17" t="s">
        <v>162</v>
      </c>
      <c r="BK182" s="200">
        <f>ROUND(I182*H182,2)</f>
        <v>0</v>
      </c>
      <c r="BL182" s="17" t="s">
        <v>254</v>
      </c>
      <c r="BM182" s="199" t="s">
        <v>1646</v>
      </c>
    </row>
    <row r="183" spans="1:65" s="14" customFormat="1">
      <c r="B183" s="212"/>
      <c r="C183" s="213"/>
      <c r="D183" s="203" t="s">
        <v>164</v>
      </c>
      <c r="E183" s="214" t="s">
        <v>1</v>
      </c>
      <c r="F183" s="215" t="s">
        <v>1594</v>
      </c>
      <c r="G183" s="213"/>
      <c r="H183" s="216">
        <v>250</v>
      </c>
      <c r="I183" s="217"/>
      <c r="J183" s="213"/>
      <c r="K183" s="213"/>
      <c r="L183" s="218"/>
      <c r="M183" s="219"/>
      <c r="N183" s="220"/>
      <c r="O183" s="220"/>
      <c r="P183" s="220"/>
      <c r="Q183" s="220"/>
      <c r="R183" s="220"/>
      <c r="S183" s="220"/>
      <c r="T183" s="221"/>
      <c r="AT183" s="222" t="s">
        <v>164</v>
      </c>
      <c r="AU183" s="222" t="s">
        <v>162</v>
      </c>
      <c r="AV183" s="14" t="s">
        <v>162</v>
      </c>
      <c r="AW183" s="14" t="s">
        <v>34</v>
      </c>
      <c r="AX183" s="14" t="s">
        <v>79</v>
      </c>
      <c r="AY183" s="222" t="s">
        <v>153</v>
      </c>
    </row>
    <row r="184" spans="1:65" s="15" customFormat="1">
      <c r="B184" s="223"/>
      <c r="C184" s="224"/>
      <c r="D184" s="203" t="s">
        <v>164</v>
      </c>
      <c r="E184" s="225" t="s">
        <v>1</v>
      </c>
      <c r="F184" s="226" t="s">
        <v>167</v>
      </c>
      <c r="G184" s="224"/>
      <c r="H184" s="227">
        <v>250</v>
      </c>
      <c r="I184" s="228"/>
      <c r="J184" s="224"/>
      <c r="K184" s="224"/>
      <c r="L184" s="229"/>
      <c r="M184" s="230"/>
      <c r="N184" s="231"/>
      <c r="O184" s="231"/>
      <c r="P184" s="231"/>
      <c r="Q184" s="231"/>
      <c r="R184" s="231"/>
      <c r="S184" s="231"/>
      <c r="T184" s="232"/>
      <c r="AT184" s="233" t="s">
        <v>164</v>
      </c>
      <c r="AU184" s="233" t="s">
        <v>162</v>
      </c>
      <c r="AV184" s="15" t="s">
        <v>161</v>
      </c>
      <c r="AW184" s="15" t="s">
        <v>34</v>
      </c>
      <c r="AX184" s="15" t="s">
        <v>87</v>
      </c>
      <c r="AY184" s="233" t="s">
        <v>153</v>
      </c>
    </row>
    <row r="185" spans="1:65" s="2" customFormat="1" ht="16.5" customHeight="1">
      <c r="A185" s="34"/>
      <c r="B185" s="35"/>
      <c r="C185" s="234" t="s">
        <v>282</v>
      </c>
      <c r="D185" s="234" t="s">
        <v>180</v>
      </c>
      <c r="E185" s="235" t="s">
        <v>1647</v>
      </c>
      <c r="F185" s="236" t="s">
        <v>1648</v>
      </c>
      <c r="G185" s="237" t="s">
        <v>237</v>
      </c>
      <c r="H185" s="238">
        <v>120</v>
      </c>
      <c r="I185" s="239"/>
      <c r="J185" s="240">
        <f>ROUND(I185*H185,2)</f>
        <v>0</v>
      </c>
      <c r="K185" s="241"/>
      <c r="L185" s="242"/>
      <c r="M185" s="243" t="s">
        <v>1</v>
      </c>
      <c r="N185" s="244" t="s">
        <v>45</v>
      </c>
      <c r="O185" s="71"/>
      <c r="P185" s="197">
        <f>O185*H185</f>
        <v>0</v>
      </c>
      <c r="Q185" s="197">
        <v>2.0000000000000002E-5</v>
      </c>
      <c r="R185" s="197">
        <f>Q185*H185</f>
        <v>2.4000000000000002E-3</v>
      </c>
      <c r="S185" s="197">
        <v>0</v>
      </c>
      <c r="T185" s="198">
        <f>S185*H185</f>
        <v>0</v>
      </c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R185" s="199" t="s">
        <v>344</v>
      </c>
      <c r="AT185" s="199" t="s">
        <v>180</v>
      </c>
      <c r="AU185" s="199" t="s">
        <v>162</v>
      </c>
      <c r="AY185" s="17" t="s">
        <v>153</v>
      </c>
      <c r="BE185" s="200">
        <f>IF(N185="základní",J185,0)</f>
        <v>0</v>
      </c>
      <c r="BF185" s="200">
        <f>IF(N185="snížená",J185,0)</f>
        <v>0</v>
      </c>
      <c r="BG185" s="200">
        <f>IF(N185="zákl. přenesená",J185,0)</f>
        <v>0</v>
      </c>
      <c r="BH185" s="200">
        <f>IF(N185="sníž. přenesená",J185,0)</f>
        <v>0</v>
      </c>
      <c r="BI185" s="200">
        <f>IF(N185="nulová",J185,0)</f>
        <v>0</v>
      </c>
      <c r="BJ185" s="17" t="s">
        <v>162</v>
      </c>
      <c r="BK185" s="200">
        <f>ROUND(I185*H185,2)</f>
        <v>0</v>
      </c>
      <c r="BL185" s="17" t="s">
        <v>254</v>
      </c>
      <c r="BM185" s="199" t="s">
        <v>1649</v>
      </c>
    </row>
    <row r="186" spans="1:65" s="14" customFormat="1">
      <c r="B186" s="212"/>
      <c r="C186" s="213"/>
      <c r="D186" s="203" t="s">
        <v>164</v>
      </c>
      <c r="E186" s="214" t="s">
        <v>1</v>
      </c>
      <c r="F186" s="215" t="s">
        <v>846</v>
      </c>
      <c r="G186" s="213"/>
      <c r="H186" s="216">
        <v>120</v>
      </c>
      <c r="I186" s="217"/>
      <c r="J186" s="213"/>
      <c r="K186" s="213"/>
      <c r="L186" s="218"/>
      <c r="M186" s="219"/>
      <c r="N186" s="220"/>
      <c r="O186" s="220"/>
      <c r="P186" s="220"/>
      <c r="Q186" s="220"/>
      <c r="R186" s="220"/>
      <c r="S186" s="220"/>
      <c r="T186" s="221"/>
      <c r="AT186" s="222" t="s">
        <v>164</v>
      </c>
      <c r="AU186" s="222" t="s">
        <v>162</v>
      </c>
      <c r="AV186" s="14" t="s">
        <v>162</v>
      </c>
      <c r="AW186" s="14" t="s">
        <v>34</v>
      </c>
      <c r="AX186" s="14" t="s">
        <v>79</v>
      </c>
      <c r="AY186" s="222" t="s">
        <v>153</v>
      </c>
    </row>
    <row r="187" spans="1:65" s="15" customFormat="1">
      <c r="B187" s="223"/>
      <c r="C187" s="224"/>
      <c r="D187" s="203" t="s">
        <v>164</v>
      </c>
      <c r="E187" s="225" t="s">
        <v>1</v>
      </c>
      <c r="F187" s="226" t="s">
        <v>167</v>
      </c>
      <c r="G187" s="224"/>
      <c r="H187" s="227">
        <v>120</v>
      </c>
      <c r="I187" s="228"/>
      <c r="J187" s="224"/>
      <c r="K187" s="224"/>
      <c r="L187" s="229"/>
      <c r="M187" s="230"/>
      <c r="N187" s="231"/>
      <c r="O187" s="231"/>
      <c r="P187" s="231"/>
      <c r="Q187" s="231"/>
      <c r="R187" s="231"/>
      <c r="S187" s="231"/>
      <c r="T187" s="232"/>
      <c r="AT187" s="233" t="s">
        <v>164</v>
      </c>
      <c r="AU187" s="233" t="s">
        <v>162</v>
      </c>
      <c r="AV187" s="15" t="s">
        <v>161</v>
      </c>
      <c r="AW187" s="15" t="s">
        <v>34</v>
      </c>
      <c r="AX187" s="15" t="s">
        <v>87</v>
      </c>
      <c r="AY187" s="233" t="s">
        <v>153</v>
      </c>
    </row>
    <row r="188" spans="1:65" s="2" customFormat="1" ht="16.5" customHeight="1">
      <c r="A188" s="34"/>
      <c r="B188" s="35"/>
      <c r="C188" s="234" t="s">
        <v>288</v>
      </c>
      <c r="D188" s="234" t="s">
        <v>180</v>
      </c>
      <c r="E188" s="235" t="s">
        <v>1650</v>
      </c>
      <c r="F188" s="236" t="s">
        <v>1651</v>
      </c>
      <c r="G188" s="237" t="s">
        <v>237</v>
      </c>
      <c r="H188" s="238">
        <v>140</v>
      </c>
      <c r="I188" s="239"/>
      <c r="J188" s="240">
        <f>ROUND(I188*H188,2)</f>
        <v>0</v>
      </c>
      <c r="K188" s="241"/>
      <c r="L188" s="242"/>
      <c r="M188" s="243" t="s">
        <v>1</v>
      </c>
      <c r="N188" s="244" t="s">
        <v>45</v>
      </c>
      <c r="O188" s="71"/>
      <c r="P188" s="197">
        <f>O188*H188</f>
        <v>0</v>
      </c>
      <c r="Q188" s="197">
        <v>1.1E-4</v>
      </c>
      <c r="R188" s="197">
        <f>Q188*H188</f>
        <v>1.54E-2</v>
      </c>
      <c r="S188" s="197">
        <v>0</v>
      </c>
      <c r="T188" s="198">
        <f>S188*H188</f>
        <v>0</v>
      </c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R188" s="199" t="s">
        <v>344</v>
      </c>
      <c r="AT188" s="199" t="s">
        <v>180</v>
      </c>
      <c r="AU188" s="199" t="s">
        <v>162</v>
      </c>
      <c r="AY188" s="17" t="s">
        <v>153</v>
      </c>
      <c r="BE188" s="200">
        <f>IF(N188="základní",J188,0)</f>
        <v>0</v>
      </c>
      <c r="BF188" s="200">
        <f>IF(N188="snížená",J188,0)</f>
        <v>0</v>
      </c>
      <c r="BG188" s="200">
        <f>IF(N188="zákl. přenesená",J188,0)</f>
        <v>0</v>
      </c>
      <c r="BH188" s="200">
        <f>IF(N188="sníž. přenesená",J188,0)</f>
        <v>0</v>
      </c>
      <c r="BI188" s="200">
        <f>IF(N188="nulová",J188,0)</f>
        <v>0</v>
      </c>
      <c r="BJ188" s="17" t="s">
        <v>162</v>
      </c>
      <c r="BK188" s="200">
        <f>ROUND(I188*H188,2)</f>
        <v>0</v>
      </c>
      <c r="BL188" s="17" t="s">
        <v>254</v>
      </c>
      <c r="BM188" s="199" t="s">
        <v>1652</v>
      </c>
    </row>
    <row r="189" spans="1:65" s="14" customFormat="1">
      <c r="B189" s="212"/>
      <c r="C189" s="213"/>
      <c r="D189" s="203" t="s">
        <v>164</v>
      </c>
      <c r="E189" s="214" t="s">
        <v>1</v>
      </c>
      <c r="F189" s="215" t="s">
        <v>934</v>
      </c>
      <c r="G189" s="213"/>
      <c r="H189" s="216">
        <v>140</v>
      </c>
      <c r="I189" s="217"/>
      <c r="J189" s="213"/>
      <c r="K189" s="213"/>
      <c r="L189" s="218"/>
      <c r="M189" s="219"/>
      <c r="N189" s="220"/>
      <c r="O189" s="220"/>
      <c r="P189" s="220"/>
      <c r="Q189" s="220"/>
      <c r="R189" s="220"/>
      <c r="S189" s="220"/>
      <c r="T189" s="221"/>
      <c r="AT189" s="222" t="s">
        <v>164</v>
      </c>
      <c r="AU189" s="222" t="s">
        <v>162</v>
      </c>
      <c r="AV189" s="14" t="s">
        <v>162</v>
      </c>
      <c r="AW189" s="14" t="s">
        <v>34</v>
      </c>
      <c r="AX189" s="14" t="s">
        <v>79</v>
      </c>
      <c r="AY189" s="222" t="s">
        <v>153</v>
      </c>
    </row>
    <row r="190" spans="1:65" s="15" customFormat="1">
      <c r="B190" s="223"/>
      <c r="C190" s="224"/>
      <c r="D190" s="203" t="s">
        <v>164</v>
      </c>
      <c r="E190" s="225" t="s">
        <v>1</v>
      </c>
      <c r="F190" s="226" t="s">
        <v>167</v>
      </c>
      <c r="G190" s="224"/>
      <c r="H190" s="227">
        <v>140</v>
      </c>
      <c r="I190" s="228"/>
      <c r="J190" s="224"/>
      <c r="K190" s="224"/>
      <c r="L190" s="229"/>
      <c r="M190" s="230"/>
      <c r="N190" s="231"/>
      <c r="O190" s="231"/>
      <c r="P190" s="231"/>
      <c r="Q190" s="231"/>
      <c r="R190" s="231"/>
      <c r="S190" s="231"/>
      <c r="T190" s="232"/>
      <c r="AT190" s="233" t="s">
        <v>164</v>
      </c>
      <c r="AU190" s="233" t="s">
        <v>162</v>
      </c>
      <c r="AV190" s="15" t="s">
        <v>161</v>
      </c>
      <c r="AW190" s="15" t="s">
        <v>34</v>
      </c>
      <c r="AX190" s="15" t="s">
        <v>87</v>
      </c>
      <c r="AY190" s="233" t="s">
        <v>153</v>
      </c>
    </row>
    <row r="191" spans="1:65" s="2" customFormat="1" ht="21.75" customHeight="1">
      <c r="A191" s="34"/>
      <c r="B191" s="35"/>
      <c r="C191" s="187" t="s">
        <v>296</v>
      </c>
      <c r="D191" s="187" t="s">
        <v>157</v>
      </c>
      <c r="E191" s="188" t="s">
        <v>1653</v>
      </c>
      <c r="F191" s="189" t="s">
        <v>1654</v>
      </c>
      <c r="G191" s="190" t="s">
        <v>237</v>
      </c>
      <c r="H191" s="191">
        <v>10</v>
      </c>
      <c r="I191" s="192"/>
      <c r="J191" s="193">
        <f>ROUND(I191*H191,2)</f>
        <v>0</v>
      </c>
      <c r="K191" s="194"/>
      <c r="L191" s="39"/>
      <c r="M191" s="195" t="s">
        <v>1</v>
      </c>
      <c r="N191" s="196" t="s">
        <v>45</v>
      </c>
      <c r="O191" s="71"/>
      <c r="P191" s="197">
        <f>O191*H191</f>
        <v>0</v>
      </c>
      <c r="Q191" s="197">
        <v>0</v>
      </c>
      <c r="R191" s="197">
        <f>Q191*H191</f>
        <v>0</v>
      </c>
      <c r="S191" s="197">
        <v>0</v>
      </c>
      <c r="T191" s="198">
        <f>S191*H191</f>
        <v>0</v>
      </c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R191" s="199" t="s">
        <v>254</v>
      </c>
      <c r="AT191" s="199" t="s">
        <v>157</v>
      </c>
      <c r="AU191" s="199" t="s">
        <v>162</v>
      </c>
      <c r="AY191" s="17" t="s">
        <v>153</v>
      </c>
      <c r="BE191" s="200">
        <f>IF(N191="základní",J191,0)</f>
        <v>0</v>
      </c>
      <c r="BF191" s="200">
        <f>IF(N191="snížená",J191,0)</f>
        <v>0</v>
      </c>
      <c r="BG191" s="200">
        <f>IF(N191="zákl. přenesená",J191,0)</f>
        <v>0</v>
      </c>
      <c r="BH191" s="200">
        <f>IF(N191="sníž. přenesená",J191,0)</f>
        <v>0</v>
      </c>
      <c r="BI191" s="200">
        <f>IF(N191="nulová",J191,0)</f>
        <v>0</v>
      </c>
      <c r="BJ191" s="17" t="s">
        <v>162</v>
      </c>
      <c r="BK191" s="200">
        <f>ROUND(I191*H191,2)</f>
        <v>0</v>
      </c>
      <c r="BL191" s="17" t="s">
        <v>254</v>
      </c>
      <c r="BM191" s="199" t="s">
        <v>1655</v>
      </c>
    </row>
    <row r="192" spans="1:65" s="14" customFormat="1">
      <c r="B192" s="212"/>
      <c r="C192" s="213"/>
      <c r="D192" s="203" t="s">
        <v>164</v>
      </c>
      <c r="E192" s="214" t="s">
        <v>1</v>
      </c>
      <c r="F192" s="215" t="s">
        <v>225</v>
      </c>
      <c r="G192" s="213"/>
      <c r="H192" s="216">
        <v>10</v>
      </c>
      <c r="I192" s="217"/>
      <c r="J192" s="213"/>
      <c r="K192" s="213"/>
      <c r="L192" s="218"/>
      <c r="M192" s="219"/>
      <c r="N192" s="220"/>
      <c r="O192" s="220"/>
      <c r="P192" s="220"/>
      <c r="Q192" s="220"/>
      <c r="R192" s="220"/>
      <c r="S192" s="220"/>
      <c r="T192" s="221"/>
      <c r="AT192" s="222" t="s">
        <v>164</v>
      </c>
      <c r="AU192" s="222" t="s">
        <v>162</v>
      </c>
      <c r="AV192" s="14" t="s">
        <v>162</v>
      </c>
      <c r="AW192" s="14" t="s">
        <v>34</v>
      </c>
      <c r="AX192" s="14" t="s">
        <v>79</v>
      </c>
      <c r="AY192" s="222" t="s">
        <v>153</v>
      </c>
    </row>
    <row r="193" spans="1:65" s="15" customFormat="1">
      <c r="B193" s="223"/>
      <c r="C193" s="224"/>
      <c r="D193" s="203" t="s">
        <v>164</v>
      </c>
      <c r="E193" s="225" t="s">
        <v>1</v>
      </c>
      <c r="F193" s="226" t="s">
        <v>167</v>
      </c>
      <c r="G193" s="224"/>
      <c r="H193" s="227">
        <v>10</v>
      </c>
      <c r="I193" s="228"/>
      <c r="J193" s="224"/>
      <c r="K193" s="224"/>
      <c r="L193" s="229"/>
      <c r="M193" s="230"/>
      <c r="N193" s="231"/>
      <c r="O193" s="231"/>
      <c r="P193" s="231"/>
      <c r="Q193" s="231"/>
      <c r="R193" s="231"/>
      <c r="S193" s="231"/>
      <c r="T193" s="232"/>
      <c r="AT193" s="233" t="s">
        <v>164</v>
      </c>
      <c r="AU193" s="233" t="s">
        <v>162</v>
      </c>
      <c r="AV193" s="15" t="s">
        <v>161</v>
      </c>
      <c r="AW193" s="15" t="s">
        <v>34</v>
      </c>
      <c r="AX193" s="15" t="s">
        <v>87</v>
      </c>
      <c r="AY193" s="233" t="s">
        <v>153</v>
      </c>
    </row>
    <row r="194" spans="1:65" s="2" customFormat="1" ht="21.75" customHeight="1">
      <c r="A194" s="34"/>
      <c r="B194" s="35"/>
      <c r="C194" s="187" t="s">
        <v>300</v>
      </c>
      <c r="D194" s="187" t="s">
        <v>157</v>
      </c>
      <c r="E194" s="188" t="s">
        <v>1656</v>
      </c>
      <c r="F194" s="189" t="s">
        <v>1657</v>
      </c>
      <c r="G194" s="190" t="s">
        <v>237</v>
      </c>
      <c r="H194" s="191">
        <v>1610</v>
      </c>
      <c r="I194" s="192"/>
      <c r="J194" s="193">
        <f>ROUND(I194*H194,2)</f>
        <v>0</v>
      </c>
      <c r="K194" s="194"/>
      <c r="L194" s="39"/>
      <c r="M194" s="195" t="s">
        <v>1</v>
      </c>
      <c r="N194" s="196" t="s">
        <v>45</v>
      </c>
      <c r="O194" s="71"/>
      <c r="P194" s="197">
        <f>O194*H194</f>
        <v>0</v>
      </c>
      <c r="Q194" s="197">
        <v>0</v>
      </c>
      <c r="R194" s="197">
        <f>Q194*H194</f>
        <v>0</v>
      </c>
      <c r="S194" s="197">
        <v>0</v>
      </c>
      <c r="T194" s="198">
        <f>S194*H194</f>
        <v>0</v>
      </c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R194" s="199" t="s">
        <v>254</v>
      </c>
      <c r="AT194" s="199" t="s">
        <v>157</v>
      </c>
      <c r="AU194" s="199" t="s">
        <v>162</v>
      </c>
      <c r="AY194" s="17" t="s">
        <v>153</v>
      </c>
      <c r="BE194" s="200">
        <f>IF(N194="základní",J194,0)</f>
        <v>0</v>
      </c>
      <c r="BF194" s="200">
        <f>IF(N194="snížená",J194,0)</f>
        <v>0</v>
      </c>
      <c r="BG194" s="200">
        <f>IF(N194="zákl. přenesená",J194,0)</f>
        <v>0</v>
      </c>
      <c r="BH194" s="200">
        <f>IF(N194="sníž. přenesená",J194,0)</f>
        <v>0</v>
      </c>
      <c r="BI194" s="200">
        <f>IF(N194="nulová",J194,0)</f>
        <v>0</v>
      </c>
      <c r="BJ194" s="17" t="s">
        <v>162</v>
      </c>
      <c r="BK194" s="200">
        <f>ROUND(I194*H194,2)</f>
        <v>0</v>
      </c>
      <c r="BL194" s="17" t="s">
        <v>254</v>
      </c>
      <c r="BM194" s="199" t="s">
        <v>1658</v>
      </c>
    </row>
    <row r="195" spans="1:65" s="14" customFormat="1">
      <c r="B195" s="212"/>
      <c r="C195" s="213"/>
      <c r="D195" s="203" t="s">
        <v>164</v>
      </c>
      <c r="E195" s="214" t="s">
        <v>1</v>
      </c>
      <c r="F195" s="215" t="s">
        <v>1659</v>
      </c>
      <c r="G195" s="213"/>
      <c r="H195" s="216">
        <v>1610</v>
      </c>
      <c r="I195" s="217"/>
      <c r="J195" s="213"/>
      <c r="K195" s="213"/>
      <c r="L195" s="218"/>
      <c r="M195" s="219"/>
      <c r="N195" s="220"/>
      <c r="O195" s="220"/>
      <c r="P195" s="220"/>
      <c r="Q195" s="220"/>
      <c r="R195" s="220"/>
      <c r="S195" s="220"/>
      <c r="T195" s="221"/>
      <c r="AT195" s="222" t="s">
        <v>164</v>
      </c>
      <c r="AU195" s="222" t="s">
        <v>162</v>
      </c>
      <c r="AV195" s="14" t="s">
        <v>162</v>
      </c>
      <c r="AW195" s="14" t="s">
        <v>34</v>
      </c>
      <c r="AX195" s="14" t="s">
        <v>79</v>
      </c>
      <c r="AY195" s="222" t="s">
        <v>153</v>
      </c>
    </row>
    <row r="196" spans="1:65" s="15" customFormat="1">
      <c r="B196" s="223"/>
      <c r="C196" s="224"/>
      <c r="D196" s="203" t="s">
        <v>164</v>
      </c>
      <c r="E196" s="225" t="s">
        <v>1</v>
      </c>
      <c r="F196" s="226" t="s">
        <v>167</v>
      </c>
      <c r="G196" s="224"/>
      <c r="H196" s="227">
        <v>1610</v>
      </c>
      <c r="I196" s="228"/>
      <c r="J196" s="224"/>
      <c r="K196" s="224"/>
      <c r="L196" s="229"/>
      <c r="M196" s="230"/>
      <c r="N196" s="231"/>
      <c r="O196" s="231"/>
      <c r="P196" s="231"/>
      <c r="Q196" s="231"/>
      <c r="R196" s="231"/>
      <c r="S196" s="231"/>
      <c r="T196" s="232"/>
      <c r="AT196" s="233" t="s">
        <v>164</v>
      </c>
      <c r="AU196" s="233" t="s">
        <v>162</v>
      </c>
      <c r="AV196" s="15" t="s">
        <v>161</v>
      </c>
      <c r="AW196" s="15" t="s">
        <v>34</v>
      </c>
      <c r="AX196" s="15" t="s">
        <v>87</v>
      </c>
      <c r="AY196" s="233" t="s">
        <v>153</v>
      </c>
    </row>
    <row r="197" spans="1:65" s="2" customFormat="1" ht="21.75" customHeight="1">
      <c r="A197" s="34"/>
      <c r="B197" s="35"/>
      <c r="C197" s="234" t="s">
        <v>295</v>
      </c>
      <c r="D197" s="234" t="s">
        <v>180</v>
      </c>
      <c r="E197" s="235" t="s">
        <v>1660</v>
      </c>
      <c r="F197" s="236" t="s">
        <v>1661</v>
      </c>
      <c r="G197" s="237" t="s">
        <v>237</v>
      </c>
      <c r="H197" s="238">
        <v>660</v>
      </c>
      <c r="I197" s="239"/>
      <c r="J197" s="240">
        <f>ROUND(I197*H197,2)</f>
        <v>0</v>
      </c>
      <c r="K197" s="241"/>
      <c r="L197" s="242"/>
      <c r="M197" s="243" t="s">
        <v>1</v>
      </c>
      <c r="N197" s="244" t="s">
        <v>45</v>
      </c>
      <c r="O197" s="71"/>
      <c r="P197" s="197">
        <f>O197*H197</f>
        <v>0</v>
      </c>
      <c r="Q197" s="197">
        <v>1.2E-4</v>
      </c>
      <c r="R197" s="197">
        <f>Q197*H197</f>
        <v>7.9200000000000007E-2</v>
      </c>
      <c r="S197" s="197">
        <v>0</v>
      </c>
      <c r="T197" s="198">
        <f>S197*H197</f>
        <v>0</v>
      </c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R197" s="199" t="s">
        <v>344</v>
      </c>
      <c r="AT197" s="199" t="s">
        <v>180</v>
      </c>
      <c r="AU197" s="199" t="s">
        <v>162</v>
      </c>
      <c r="AY197" s="17" t="s">
        <v>153</v>
      </c>
      <c r="BE197" s="200">
        <f>IF(N197="základní",J197,0)</f>
        <v>0</v>
      </c>
      <c r="BF197" s="200">
        <f>IF(N197="snížená",J197,0)</f>
        <v>0</v>
      </c>
      <c r="BG197" s="200">
        <f>IF(N197="zákl. přenesená",J197,0)</f>
        <v>0</v>
      </c>
      <c r="BH197" s="200">
        <f>IF(N197="sníž. přenesená",J197,0)</f>
        <v>0</v>
      </c>
      <c r="BI197" s="200">
        <f>IF(N197="nulová",J197,0)</f>
        <v>0</v>
      </c>
      <c r="BJ197" s="17" t="s">
        <v>162</v>
      </c>
      <c r="BK197" s="200">
        <f>ROUND(I197*H197,2)</f>
        <v>0</v>
      </c>
      <c r="BL197" s="17" t="s">
        <v>254</v>
      </c>
      <c r="BM197" s="199" t="s">
        <v>1662</v>
      </c>
    </row>
    <row r="198" spans="1:65" s="14" customFormat="1">
      <c r="B198" s="212"/>
      <c r="C198" s="213"/>
      <c r="D198" s="203" t="s">
        <v>164</v>
      </c>
      <c r="E198" s="214" t="s">
        <v>1</v>
      </c>
      <c r="F198" s="215" t="s">
        <v>1663</v>
      </c>
      <c r="G198" s="213"/>
      <c r="H198" s="216">
        <v>660</v>
      </c>
      <c r="I198" s="217"/>
      <c r="J198" s="213"/>
      <c r="K198" s="213"/>
      <c r="L198" s="218"/>
      <c r="M198" s="219"/>
      <c r="N198" s="220"/>
      <c r="O198" s="220"/>
      <c r="P198" s="220"/>
      <c r="Q198" s="220"/>
      <c r="R198" s="220"/>
      <c r="S198" s="220"/>
      <c r="T198" s="221"/>
      <c r="AT198" s="222" t="s">
        <v>164</v>
      </c>
      <c r="AU198" s="222" t="s">
        <v>162</v>
      </c>
      <c r="AV198" s="14" t="s">
        <v>162</v>
      </c>
      <c r="AW198" s="14" t="s">
        <v>34</v>
      </c>
      <c r="AX198" s="14" t="s">
        <v>79</v>
      </c>
      <c r="AY198" s="222" t="s">
        <v>153</v>
      </c>
    </row>
    <row r="199" spans="1:65" s="15" customFormat="1">
      <c r="B199" s="223"/>
      <c r="C199" s="224"/>
      <c r="D199" s="203" t="s">
        <v>164</v>
      </c>
      <c r="E199" s="225" t="s">
        <v>1</v>
      </c>
      <c r="F199" s="226" t="s">
        <v>167</v>
      </c>
      <c r="G199" s="224"/>
      <c r="H199" s="227">
        <v>660</v>
      </c>
      <c r="I199" s="228"/>
      <c r="J199" s="224"/>
      <c r="K199" s="224"/>
      <c r="L199" s="229"/>
      <c r="M199" s="230"/>
      <c r="N199" s="231"/>
      <c r="O199" s="231"/>
      <c r="P199" s="231"/>
      <c r="Q199" s="231"/>
      <c r="R199" s="231"/>
      <c r="S199" s="231"/>
      <c r="T199" s="232"/>
      <c r="AT199" s="233" t="s">
        <v>164</v>
      </c>
      <c r="AU199" s="233" t="s">
        <v>162</v>
      </c>
      <c r="AV199" s="15" t="s">
        <v>161</v>
      </c>
      <c r="AW199" s="15" t="s">
        <v>34</v>
      </c>
      <c r="AX199" s="15" t="s">
        <v>87</v>
      </c>
      <c r="AY199" s="233" t="s">
        <v>153</v>
      </c>
    </row>
    <row r="200" spans="1:65" s="2" customFormat="1" ht="21.75" customHeight="1">
      <c r="A200" s="34"/>
      <c r="B200" s="35"/>
      <c r="C200" s="234" t="s">
        <v>307</v>
      </c>
      <c r="D200" s="234" t="s">
        <v>180</v>
      </c>
      <c r="E200" s="235" t="s">
        <v>1664</v>
      </c>
      <c r="F200" s="236" t="s">
        <v>1665</v>
      </c>
      <c r="G200" s="237" t="s">
        <v>237</v>
      </c>
      <c r="H200" s="238">
        <v>110</v>
      </c>
      <c r="I200" s="239"/>
      <c r="J200" s="240">
        <f>ROUND(I200*H200,2)</f>
        <v>0</v>
      </c>
      <c r="K200" s="241"/>
      <c r="L200" s="242"/>
      <c r="M200" s="243" t="s">
        <v>1</v>
      </c>
      <c r="N200" s="244" t="s">
        <v>45</v>
      </c>
      <c r="O200" s="71"/>
      <c r="P200" s="197">
        <f>O200*H200</f>
        <v>0</v>
      </c>
      <c r="Q200" s="197">
        <v>1E-4</v>
      </c>
      <c r="R200" s="197">
        <f>Q200*H200</f>
        <v>1.1000000000000001E-2</v>
      </c>
      <c r="S200" s="197">
        <v>0</v>
      </c>
      <c r="T200" s="198">
        <f>S200*H200</f>
        <v>0</v>
      </c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R200" s="199" t="s">
        <v>344</v>
      </c>
      <c r="AT200" s="199" t="s">
        <v>180</v>
      </c>
      <c r="AU200" s="199" t="s">
        <v>162</v>
      </c>
      <c r="AY200" s="17" t="s">
        <v>153</v>
      </c>
      <c r="BE200" s="200">
        <f>IF(N200="základní",J200,0)</f>
        <v>0</v>
      </c>
      <c r="BF200" s="200">
        <f>IF(N200="snížená",J200,0)</f>
        <v>0</v>
      </c>
      <c r="BG200" s="200">
        <f>IF(N200="zákl. přenesená",J200,0)</f>
        <v>0</v>
      </c>
      <c r="BH200" s="200">
        <f>IF(N200="sníž. přenesená",J200,0)</f>
        <v>0</v>
      </c>
      <c r="BI200" s="200">
        <f>IF(N200="nulová",J200,0)</f>
        <v>0</v>
      </c>
      <c r="BJ200" s="17" t="s">
        <v>162</v>
      </c>
      <c r="BK200" s="200">
        <f>ROUND(I200*H200,2)</f>
        <v>0</v>
      </c>
      <c r="BL200" s="17" t="s">
        <v>254</v>
      </c>
      <c r="BM200" s="199" t="s">
        <v>1666</v>
      </c>
    </row>
    <row r="201" spans="1:65" s="14" customFormat="1">
      <c r="B201" s="212"/>
      <c r="C201" s="213"/>
      <c r="D201" s="203" t="s">
        <v>164</v>
      </c>
      <c r="E201" s="214" t="s">
        <v>1</v>
      </c>
      <c r="F201" s="215" t="s">
        <v>800</v>
      </c>
      <c r="G201" s="213"/>
      <c r="H201" s="216">
        <v>110</v>
      </c>
      <c r="I201" s="217"/>
      <c r="J201" s="213"/>
      <c r="K201" s="213"/>
      <c r="L201" s="218"/>
      <c r="M201" s="219"/>
      <c r="N201" s="220"/>
      <c r="O201" s="220"/>
      <c r="P201" s="220"/>
      <c r="Q201" s="220"/>
      <c r="R201" s="220"/>
      <c r="S201" s="220"/>
      <c r="T201" s="221"/>
      <c r="AT201" s="222" t="s">
        <v>164</v>
      </c>
      <c r="AU201" s="222" t="s">
        <v>162</v>
      </c>
      <c r="AV201" s="14" t="s">
        <v>162</v>
      </c>
      <c r="AW201" s="14" t="s">
        <v>34</v>
      </c>
      <c r="AX201" s="14" t="s">
        <v>79</v>
      </c>
      <c r="AY201" s="222" t="s">
        <v>153</v>
      </c>
    </row>
    <row r="202" spans="1:65" s="15" customFormat="1">
      <c r="B202" s="223"/>
      <c r="C202" s="224"/>
      <c r="D202" s="203" t="s">
        <v>164</v>
      </c>
      <c r="E202" s="225" t="s">
        <v>1</v>
      </c>
      <c r="F202" s="226" t="s">
        <v>167</v>
      </c>
      <c r="G202" s="224"/>
      <c r="H202" s="227">
        <v>110</v>
      </c>
      <c r="I202" s="228"/>
      <c r="J202" s="224"/>
      <c r="K202" s="224"/>
      <c r="L202" s="229"/>
      <c r="M202" s="230"/>
      <c r="N202" s="231"/>
      <c r="O202" s="231"/>
      <c r="P202" s="231"/>
      <c r="Q202" s="231"/>
      <c r="R202" s="231"/>
      <c r="S202" s="231"/>
      <c r="T202" s="232"/>
      <c r="AT202" s="233" t="s">
        <v>164</v>
      </c>
      <c r="AU202" s="233" t="s">
        <v>162</v>
      </c>
      <c r="AV202" s="15" t="s">
        <v>161</v>
      </c>
      <c r="AW202" s="15" t="s">
        <v>34</v>
      </c>
      <c r="AX202" s="15" t="s">
        <v>87</v>
      </c>
      <c r="AY202" s="233" t="s">
        <v>153</v>
      </c>
    </row>
    <row r="203" spans="1:65" s="2" customFormat="1" ht="21.75" customHeight="1">
      <c r="A203" s="34"/>
      <c r="B203" s="35"/>
      <c r="C203" s="234" t="s">
        <v>315</v>
      </c>
      <c r="D203" s="234" t="s">
        <v>180</v>
      </c>
      <c r="E203" s="235" t="s">
        <v>1667</v>
      </c>
      <c r="F203" s="236" t="s">
        <v>1668</v>
      </c>
      <c r="G203" s="237" t="s">
        <v>237</v>
      </c>
      <c r="H203" s="238">
        <v>680</v>
      </c>
      <c r="I203" s="239"/>
      <c r="J203" s="240">
        <f>ROUND(I203*H203,2)</f>
        <v>0</v>
      </c>
      <c r="K203" s="241"/>
      <c r="L203" s="242"/>
      <c r="M203" s="243" t="s">
        <v>1</v>
      </c>
      <c r="N203" s="244" t="s">
        <v>45</v>
      </c>
      <c r="O203" s="71"/>
      <c r="P203" s="197">
        <f>O203*H203</f>
        <v>0</v>
      </c>
      <c r="Q203" s="197">
        <v>1.7000000000000001E-4</v>
      </c>
      <c r="R203" s="197">
        <f>Q203*H203</f>
        <v>0.11560000000000001</v>
      </c>
      <c r="S203" s="197">
        <v>0</v>
      </c>
      <c r="T203" s="198">
        <f>S203*H203</f>
        <v>0</v>
      </c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R203" s="199" t="s">
        <v>344</v>
      </c>
      <c r="AT203" s="199" t="s">
        <v>180</v>
      </c>
      <c r="AU203" s="199" t="s">
        <v>162</v>
      </c>
      <c r="AY203" s="17" t="s">
        <v>153</v>
      </c>
      <c r="BE203" s="200">
        <f>IF(N203="základní",J203,0)</f>
        <v>0</v>
      </c>
      <c r="BF203" s="200">
        <f>IF(N203="snížená",J203,0)</f>
        <v>0</v>
      </c>
      <c r="BG203" s="200">
        <f>IF(N203="zákl. přenesená",J203,0)</f>
        <v>0</v>
      </c>
      <c r="BH203" s="200">
        <f>IF(N203="sníž. přenesená",J203,0)</f>
        <v>0</v>
      </c>
      <c r="BI203" s="200">
        <f>IF(N203="nulová",J203,0)</f>
        <v>0</v>
      </c>
      <c r="BJ203" s="17" t="s">
        <v>162</v>
      </c>
      <c r="BK203" s="200">
        <f>ROUND(I203*H203,2)</f>
        <v>0</v>
      </c>
      <c r="BL203" s="17" t="s">
        <v>254</v>
      </c>
      <c r="BM203" s="199" t="s">
        <v>1669</v>
      </c>
    </row>
    <row r="204" spans="1:65" s="14" customFormat="1">
      <c r="B204" s="212"/>
      <c r="C204" s="213"/>
      <c r="D204" s="203" t="s">
        <v>164</v>
      </c>
      <c r="E204" s="214" t="s">
        <v>1</v>
      </c>
      <c r="F204" s="215" t="s">
        <v>1670</v>
      </c>
      <c r="G204" s="213"/>
      <c r="H204" s="216">
        <v>680</v>
      </c>
      <c r="I204" s="217"/>
      <c r="J204" s="213"/>
      <c r="K204" s="213"/>
      <c r="L204" s="218"/>
      <c r="M204" s="219"/>
      <c r="N204" s="220"/>
      <c r="O204" s="220"/>
      <c r="P204" s="220"/>
      <c r="Q204" s="220"/>
      <c r="R204" s="220"/>
      <c r="S204" s="220"/>
      <c r="T204" s="221"/>
      <c r="AT204" s="222" t="s">
        <v>164</v>
      </c>
      <c r="AU204" s="222" t="s">
        <v>162</v>
      </c>
      <c r="AV204" s="14" t="s">
        <v>162</v>
      </c>
      <c r="AW204" s="14" t="s">
        <v>34</v>
      </c>
      <c r="AX204" s="14" t="s">
        <v>79</v>
      </c>
      <c r="AY204" s="222" t="s">
        <v>153</v>
      </c>
    </row>
    <row r="205" spans="1:65" s="15" customFormat="1">
      <c r="B205" s="223"/>
      <c r="C205" s="224"/>
      <c r="D205" s="203" t="s">
        <v>164</v>
      </c>
      <c r="E205" s="225" t="s">
        <v>1</v>
      </c>
      <c r="F205" s="226" t="s">
        <v>167</v>
      </c>
      <c r="G205" s="224"/>
      <c r="H205" s="227">
        <v>680</v>
      </c>
      <c r="I205" s="228"/>
      <c r="J205" s="224"/>
      <c r="K205" s="224"/>
      <c r="L205" s="229"/>
      <c r="M205" s="230"/>
      <c r="N205" s="231"/>
      <c r="O205" s="231"/>
      <c r="P205" s="231"/>
      <c r="Q205" s="231"/>
      <c r="R205" s="231"/>
      <c r="S205" s="231"/>
      <c r="T205" s="232"/>
      <c r="AT205" s="233" t="s">
        <v>164</v>
      </c>
      <c r="AU205" s="233" t="s">
        <v>162</v>
      </c>
      <c r="AV205" s="15" t="s">
        <v>161</v>
      </c>
      <c r="AW205" s="15" t="s">
        <v>34</v>
      </c>
      <c r="AX205" s="15" t="s">
        <v>87</v>
      </c>
      <c r="AY205" s="233" t="s">
        <v>153</v>
      </c>
    </row>
    <row r="206" spans="1:65" s="2" customFormat="1" ht="21.75" customHeight="1">
      <c r="A206" s="34"/>
      <c r="B206" s="35"/>
      <c r="C206" s="234" t="s">
        <v>323</v>
      </c>
      <c r="D206" s="234" t="s">
        <v>180</v>
      </c>
      <c r="E206" s="235" t="s">
        <v>1671</v>
      </c>
      <c r="F206" s="236" t="s">
        <v>1672</v>
      </c>
      <c r="G206" s="237" t="s">
        <v>237</v>
      </c>
      <c r="H206" s="238">
        <v>160</v>
      </c>
      <c r="I206" s="239"/>
      <c r="J206" s="240">
        <f>ROUND(I206*H206,2)</f>
        <v>0</v>
      </c>
      <c r="K206" s="241"/>
      <c r="L206" s="242"/>
      <c r="M206" s="243" t="s">
        <v>1</v>
      </c>
      <c r="N206" s="244" t="s">
        <v>45</v>
      </c>
      <c r="O206" s="71"/>
      <c r="P206" s="197">
        <f>O206*H206</f>
        <v>0</v>
      </c>
      <c r="Q206" s="197">
        <v>1.6000000000000001E-4</v>
      </c>
      <c r="R206" s="197">
        <f>Q206*H206</f>
        <v>2.5600000000000001E-2</v>
      </c>
      <c r="S206" s="197">
        <v>0</v>
      </c>
      <c r="T206" s="198">
        <f>S206*H206</f>
        <v>0</v>
      </c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R206" s="199" t="s">
        <v>344</v>
      </c>
      <c r="AT206" s="199" t="s">
        <v>180</v>
      </c>
      <c r="AU206" s="199" t="s">
        <v>162</v>
      </c>
      <c r="AY206" s="17" t="s">
        <v>153</v>
      </c>
      <c r="BE206" s="200">
        <f>IF(N206="základní",J206,0)</f>
        <v>0</v>
      </c>
      <c r="BF206" s="200">
        <f>IF(N206="snížená",J206,0)</f>
        <v>0</v>
      </c>
      <c r="BG206" s="200">
        <f>IF(N206="zákl. přenesená",J206,0)</f>
        <v>0</v>
      </c>
      <c r="BH206" s="200">
        <f>IF(N206="sníž. přenesená",J206,0)</f>
        <v>0</v>
      </c>
      <c r="BI206" s="200">
        <f>IF(N206="nulová",J206,0)</f>
        <v>0</v>
      </c>
      <c r="BJ206" s="17" t="s">
        <v>162</v>
      </c>
      <c r="BK206" s="200">
        <f>ROUND(I206*H206,2)</f>
        <v>0</v>
      </c>
      <c r="BL206" s="17" t="s">
        <v>254</v>
      </c>
      <c r="BM206" s="199" t="s">
        <v>1673</v>
      </c>
    </row>
    <row r="207" spans="1:65" s="14" customFormat="1">
      <c r="B207" s="212"/>
      <c r="C207" s="213"/>
      <c r="D207" s="203" t="s">
        <v>164</v>
      </c>
      <c r="E207" s="214" t="s">
        <v>1</v>
      </c>
      <c r="F207" s="215" t="s">
        <v>1071</v>
      </c>
      <c r="G207" s="213"/>
      <c r="H207" s="216">
        <v>160</v>
      </c>
      <c r="I207" s="217"/>
      <c r="J207" s="213"/>
      <c r="K207" s="213"/>
      <c r="L207" s="218"/>
      <c r="M207" s="219"/>
      <c r="N207" s="220"/>
      <c r="O207" s="220"/>
      <c r="P207" s="220"/>
      <c r="Q207" s="220"/>
      <c r="R207" s="220"/>
      <c r="S207" s="220"/>
      <c r="T207" s="221"/>
      <c r="AT207" s="222" t="s">
        <v>164</v>
      </c>
      <c r="AU207" s="222" t="s">
        <v>162</v>
      </c>
      <c r="AV207" s="14" t="s">
        <v>162</v>
      </c>
      <c r="AW207" s="14" t="s">
        <v>34</v>
      </c>
      <c r="AX207" s="14" t="s">
        <v>79</v>
      </c>
      <c r="AY207" s="222" t="s">
        <v>153</v>
      </c>
    </row>
    <row r="208" spans="1:65" s="15" customFormat="1">
      <c r="B208" s="223"/>
      <c r="C208" s="224"/>
      <c r="D208" s="203" t="s">
        <v>164</v>
      </c>
      <c r="E208" s="225" t="s">
        <v>1</v>
      </c>
      <c r="F208" s="226" t="s">
        <v>167</v>
      </c>
      <c r="G208" s="224"/>
      <c r="H208" s="227">
        <v>160</v>
      </c>
      <c r="I208" s="228"/>
      <c r="J208" s="224"/>
      <c r="K208" s="224"/>
      <c r="L208" s="229"/>
      <c r="M208" s="230"/>
      <c r="N208" s="231"/>
      <c r="O208" s="231"/>
      <c r="P208" s="231"/>
      <c r="Q208" s="231"/>
      <c r="R208" s="231"/>
      <c r="S208" s="231"/>
      <c r="T208" s="232"/>
      <c r="AT208" s="233" t="s">
        <v>164</v>
      </c>
      <c r="AU208" s="233" t="s">
        <v>162</v>
      </c>
      <c r="AV208" s="15" t="s">
        <v>161</v>
      </c>
      <c r="AW208" s="15" t="s">
        <v>34</v>
      </c>
      <c r="AX208" s="15" t="s">
        <v>87</v>
      </c>
      <c r="AY208" s="233" t="s">
        <v>153</v>
      </c>
    </row>
    <row r="209" spans="1:65" s="2" customFormat="1" ht="21.75" customHeight="1">
      <c r="A209" s="34"/>
      <c r="B209" s="35"/>
      <c r="C209" s="187" t="s">
        <v>330</v>
      </c>
      <c r="D209" s="187" t="s">
        <v>157</v>
      </c>
      <c r="E209" s="188" t="s">
        <v>1674</v>
      </c>
      <c r="F209" s="189" t="s">
        <v>1675</v>
      </c>
      <c r="G209" s="190" t="s">
        <v>237</v>
      </c>
      <c r="H209" s="191">
        <v>280</v>
      </c>
      <c r="I209" s="192"/>
      <c r="J209" s="193">
        <f>ROUND(I209*H209,2)</f>
        <v>0</v>
      </c>
      <c r="K209" s="194"/>
      <c r="L209" s="39"/>
      <c r="M209" s="195" t="s">
        <v>1</v>
      </c>
      <c r="N209" s="196" t="s">
        <v>45</v>
      </c>
      <c r="O209" s="71"/>
      <c r="P209" s="197">
        <f>O209*H209</f>
        <v>0</v>
      </c>
      <c r="Q209" s="197">
        <v>0</v>
      </c>
      <c r="R209" s="197">
        <f>Q209*H209</f>
        <v>0</v>
      </c>
      <c r="S209" s="197">
        <v>0</v>
      </c>
      <c r="T209" s="198">
        <f>S209*H209</f>
        <v>0</v>
      </c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R209" s="199" t="s">
        <v>254</v>
      </c>
      <c r="AT209" s="199" t="s">
        <v>157</v>
      </c>
      <c r="AU209" s="199" t="s">
        <v>162</v>
      </c>
      <c r="AY209" s="17" t="s">
        <v>153</v>
      </c>
      <c r="BE209" s="200">
        <f>IF(N209="základní",J209,0)</f>
        <v>0</v>
      </c>
      <c r="BF209" s="200">
        <f>IF(N209="snížená",J209,0)</f>
        <v>0</v>
      </c>
      <c r="BG209" s="200">
        <f>IF(N209="zákl. přenesená",J209,0)</f>
        <v>0</v>
      </c>
      <c r="BH209" s="200">
        <f>IF(N209="sníž. přenesená",J209,0)</f>
        <v>0</v>
      </c>
      <c r="BI209" s="200">
        <f>IF(N209="nulová",J209,0)</f>
        <v>0</v>
      </c>
      <c r="BJ209" s="17" t="s">
        <v>162</v>
      </c>
      <c r="BK209" s="200">
        <f>ROUND(I209*H209,2)</f>
        <v>0</v>
      </c>
      <c r="BL209" s="17" t="s">
        <v>254</v>
      </c>
      <c r="BM209" s="199" t="s">
        <v>1676</v>
      </c>
    </row>
    <row r="210" spans="1:65" s="14" customFormat="1">
      <c r="B210" s="212"/>
      <c r="C210" s="213"/>
      <c r="D210" s="203" t="s">
        <v>164</v>
      </c>
      <c r="E210" s="214" t="s">
        <v>1</v>
      </c>
      <c r="F210" s="215" t="s">
        <v>1677</v>
      </c>
      <c r="G210" s="213"/>
      <c r="H210" s="216">
        <v>280</v>
      </c>
      <c r="I210" s="217"/>
      <c r="J210" s="213"/>
      <c r="K210" s="213"/>
      <c r="L210" s="218"/>
      <c r="M210" s="219"/>
      <c r="N210" s="220"/>
      <c r="O210" s="220"/>
      <c r="P210" s="220"/>
      <c r="Q210" s="220"/>
      <c r="R210" s="220"/>
      <c r="S210" s="220"/>
      <c r="T210" s="221"/>
      <c r="AT210" s="222" t="s">
        <v>164</v>
      </c>
      <c r="AU210" s="222" t="s">
        <v>162</v>
      </c>
      <c r="AV210" s="14" t="s">
        <v>162</v>
      </c>
      <c r="AW210" s="14" t="s">
        <v>34</v>
      </c>
      <c r="AX210" s="14" t="s">
        <v>79</v>
      </c>
      <c r="AY210" s="222" t="s">
        <v>153</v>
      </c>
    </row>
    <row r="211" spans="1:65" s="15" customFormat="1">
      <c r="B211" s="223"/>
      <c r="C211" s="224"/>
      <c r="D211" s="203" t="s">
        <v>164</v>
      </c>
      <c r="E211" s="225" t="s">
        <v>1</v>
      </c>
      <c r="F211" s="226" t="s">
        <v>167</v>
      </c>
      <c r="G211" s="224"/>
      <c r="H211" s="227">
        <v>280</v>
      </c>
      <c r="I211" s="228"/>
      <c r="J211" s="224"/>
      <c r="K211" s="224"/>
      <c r="L211" s="229"/>
      <c r="M211" s="230"/>
      <c r="N211" s="231"/>
      <c r="O211" s="231"/>
      <c r="P211" s="231"/>
      <c r="Q211" s="231"/>
      <c r="R211" s="231"/>
      <c r="S211" s="231"/>
      <c r="T211" s="232"/>
      <c r="AT211" s="233" t="s">
        <v>164</v>
      </c>
      <c r="AU211" s="233" t="s">
        <v>162</v>
      </c>
      <c r="AV211" s="15" t="s">
        <v>161</v>
      </c>
      <c r="AW211" s="15" t="s">
        <v>34</v>
      </c>
      <c r="AX211" s="15" t="s">
        <v>87</v>
      </c>
      <c r="AY211" s="233" t="s">
        <v>153</v>
      </c>
    </row>
    <row r="212" spans="1:65" s="2" customFormat="1" ht="16.5" customHeight="1">
      <c r="A212" s="34"/>
      <c r="B212" s="35"/>
      <c r="C212" s="234" t="s">
        <v>338</v>
      </c>
      <c r="D212" s="234" t="s">
        <v>180</v>
      </c>
      <c r="E212" s="235" t="s">
        <v>1678</v>
      </c>
      <c r="F212" s="236" t="s">
        <v>1679</v>
      </c>
      <c r="G212" s="237" t="s">
        <v>237</v>
      </c>
      <c r="H212" s="238">
        <v>140</v>
      </c>
      <c r="I212" s="239"/>
      <c r="J212" s="240">
        <f>ROUND(I212*H212,2)</f>
        <v>0</v>
      </c>
      <c r="K212" s="241"/>
      <c r="L212" s="242"/>
      <c r="M212" s="243" t="s">
        <v>1</v>
      </c>
      <c r="N212" s="244" t="s">
        <v>45</v>
      </c>
      <c r="O212" s="71"/>
      <c r="P212" s="197">
        <f>O212*H212</f>
        <v>0</v>
      </c>
      <c r="Q212" s="197">
        <v>3.4000000000000002E-4</v>
      </c>
      <c r="R212" s="197">
        <f>Q212*H212</f>
        <v>4.7600000000000003E-2</v>
      </c>
      <c r="S212" s="197">
        <v>0</v>
      </c>
      <c r="T212" s="198">
        <f>S212*H212</f>
        <v>0</v>
      </c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R212" s="199" t="s">
        <v>344</v>
      </c>
      <c r="AT212" s="199" t="s">
        <v>180</v>
      </c>
      <c r="AU212" s="199" t="s">
        <v>162</v>
      </c>
      <c r="AY212" s="17" t="s">
        <v>153</v>
      </c>
      <c r="BE212" s="200">
        <f>IF(N212="základní",J212,0)</f>
        <v>0</v>
      </c>
      <c r="BF212" s="200">
        <f>IF(N212="snížená",J212,0)</f>
        <v>0</v>
      </c>
      <c r="BG212" s="200">
        <f>IF(N212="zákl. přenesená",J212,0)</f>
        <v>0</v>
      </c>
      <c r="BH212" s="200">
        <f>IF(N212="sníž. přenesená",J212,0)</f>
        <v>0</v>
      </c>
      <c r="BI212" s="200">
        <f>IF(N212="nulová",J212,0)</f>
        <v>0</v>
      </c>
      <c r="BJ212" s="17" t="s">
        <v>162</v>
      </c>
      <c r="BK212" s="200">
        <f>ROUND(I212*H212,2)</f>
        <v>0</v>
      </c>
      <c r="BL212" s="17" t="s">
        <v>254</v>
      </c>
      <c r="BM212" s="199" t="s">
        <v>1680</v>
      </c>
    </row>
    <row r="213" spans="1:65" s="14" customFormat="1">
      <c r="B213" s="212"/>
      <c r="C213" s="213"/>
      <c r="D213" s="203" t="s">
        <v>164</v>
      </c>
      <c r="E213" s="214" t="s">
        <v>1</v>
      </c>
      <c r="F213" s="215" t="s">
        <v>934</v>
      </c>
      <c r="G213" s="213"/>
      <c r="H213" s="216">
        <v>140</v>
      </c>
      <c r="I213" s="217"/>
      <c r="J213" s="213"/>
      <c r="K213" s="213"/>
      <c r="L213" s="218"/>
      <c r="M213" s="219"/>
      <c r="N213" s="220"/>
      <c r="O213" s="220"/>
      <c r="P213" s="220"/>
      <c r="Q213" s="220"/>
      <c r="R213" s="220"/>
      <c r="S213" s="220"/>
      <c r="T213" s="221"/>
      <c r="AT213" s="222" t="s">
        <v>164</v>
      </c>
      <c r="AU213" s="222" t="s">
        <v>162</v>
      </c>
      <c r="AV213" s="14" t="s">
        <v>162</v>
      </c>
      <c r="AW213" s="14" t="s">
        <v>34</v>
      </c>
      <c r="AX213" s="14" t="s">
        <v>79</v>
      </c>
      <c r="AY213" s="222" t="s">
        <v>153</v>
      </c>
    </row>
    <row r="214" spans="1:65" s="15" customFormat="1">
      <c r="B214" s="223"/>
      <c r="C214" s="224"/>
      <c r="D214" s="203" t="s">
        <v>164</v>
      </c>
      <c r="E214" s="225" t="s">
        <v>1</v>
      </c>
      <c r="F214" s="226" t="s">
        <v>167</v>
      </c>
      <c r="G214" s="224"/>
      <c r="H214" s="227">
        <v>140</v>
      </c>
      <c r="I214" s="228"/>
      <c r="J214" s="224"/>
      <c r="K214" s="224"/>
      <c r="L214" s="229"/>
      <c r="M214" s="230"/>
      <c r="N214" s="231"/>
      <c r="O214" s="231"/>
      <c r="P214" s="231"/>
      <c r="Q214" s="231"/>
      <c r="R214" s="231"/>
      <c r="S214" s="231"/>
      <c r="T214" s="232"/>
      <c r="AT214" s="233" t="s">
        <v>164</v>
      </c>
      <c r="AU214" s="233" t="s">
        <v>162</v>
      </c>
      <c r="AV214" s="15" t="s">
        <v>161</v>
      </c>
      <c r="AW214" s="15" t="s">
        <v>34</v>
      </c>
      <c r="AX214" s="15" t="s">
        <v>87</v>
      </c>
      <c r="AY214" s="233" t="s">
        <v>153</v>
      </c>
    </row>
    <row r="215" spans="1:65" s="2" customFormat="1" ht="16.5" customHeight="1">
      <c r="A215" s="34"/>
      <c r="B215" s="35"/>
      <c r="C215" s="234" t="s">
        <v>344</v>
      </c>
      <c r="D215" s="234" t="s">
        <v>180</v>
      </c>
      <c r="E215" s="235" t="s">
        <v>1681</v>
      </c>
      <c r="F215" s="236" t="s">
        <v>1682</v>
      </c>
      <c r="G215" s="237" t="s">
        <v>237</v>
      </c>
      <c r="H215" s="238">
        <v>140</v>
      </c>
      <c r="I215" s="239"/>
      <c r="J215" s="240">
        <f>ROUND(I215*H215,2)</f>
        <v>0</v>
      </c>
      <c r="K215" s="241"/>
      <c r="L215" s="242"/>
      <c r="M215" s="243" t="s">
        <v>1</v>
      </c>
      <c r="N215" s="244" t="s">
        <v>45</v>
      </c>
      <c r="O215" s="71"/>
      <c r="P215" s="197">
        <f>O215*H215</f>
        <v>0</v>
      </c>
      <c r="Q215" s="197">
        <v>5.2999999999999998E-4</v>
      </c>
      <c r="R215" s="197">
        <f>Q215*H215</f>
        <v>7.4200000000000002E-2</v>
      </c>
      <c r="S215" s="197">
        <v>0</v>
      </c>
      <c r="T215" s="198">
        <f>S215*H215</f>
        <v>0</v>
      </c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R215" s="199" t="s">
        <v>344</v>
      </c>
      <c r="AT215" s="199" t="s">
        <v>180</v>
      </c>
      <c r="AU215" s="199" t="s">
        <v>162</v>
      </c>
      <c r="AY215" s="17" t="s">
        <v>153</v>
      </c>
      <c r="BE215" s="200">
        <f>IF(N215="základní",J215,0)</f>
        <v>0</v>
      </c>
      <c r="BF215" s="200">
        <f>IF(N215="snížená",J215,0)</f>
        <v>0</v>
      </c>
      <c r="BG215" s="200">
        <f>IF(N215="zákl. přenesená",J215,0)</f>
        <v>0</v>
      </c>
      <c r="BH215" s="200">
        <f>IF(N215="sníž. přenesená",J215,0)</f>
        <v>0</v>
      </c>
      <c r="BI215" s="200">
        <f>IF(N215="nulová",J215,0)</f>
        <v>0</v>
      </c>
      <c r="BJ215" s="17" t="s">
        <v>162</v>
      </c>
      <c r="BK215" s="200">
        <f>ROUND(I215*H215,2)</f>
        <v>0</v>
      </c>
      <c r="BL215" s="17" t="s">
        <v>254</v>
      </c>
      <c r="BM215" s="199" t="s">
        <v>1683</v>
      </c>
    </row>
    <row r="216" spans="1:65" s="14" customFormat="1">
      <c r="B216" s="212"/>
      <c r="C216" s="213"/>
      <c r="D216" s="203" t="s">
        <v>164</v>
      </c>
      <c r="E216" s="214" t="s">
        <v>1</v>
      </c>
      <c r="F216" s="215" t="s">
        <v>934</v>
      </c>
      <c r="G216" s="213"/>
      <c r="H216" s="216">
        <v>140</v>
      </c>
      <c r="I216" s="217"/>
      <c r="J216" s="213"/>
      <c r="K216" s="213"/>
      <c r="L216" s="218"/>
      <c r="M216" s="219"/>
      <c r="N216" s="220"/>
      <c r="O216" s="220"/>
      <c r="P216" s="220"/>
      <c r="Q216" s="220"/>
      <c r="R216" s="220"/>
      <c r="S216" s="220"/>
      <c r="T216" s="221"/>
      <c r="AT216" s="222" t="s">
        <v>164</v>
      </c>
      <c r="AU216" s="222" t="s">
        <v>162</v>
      </c>
      <c r="AV216" s="14" t="s">
        <v>162</v>
      </c>
      <c r="AW216" s="14" t="s">
        <v>34</v>
      </c>
      <c r="AX216" s="14" t="s">
        <v>79</v>
      </c>
      <c r="AY216" s="222" t="s">
        <v>153</v>
      </c>
    </row>
    <row r="217" spans="1:65" s="15" customFormat="1">
      <c r="B217" s="223"/>
      <c r="C217" s="224"/>
      <c r="D217" s="203" t="s">
        <v>164</v>
      </c>
      <c r="E217" s="225" t="s">
        <v>1</v>
      </c>
      <c r="F217" s="226" t="s">
        <v>167</v>
      </c>
      <c r="G217" s="224"/>
      <c r="H217" s="227">
        <v>140</v>
      </c>
      <c r="I217" s="228"/>
      <c r="J217" s="224"/>
      <c r="K217" s="224"/>
      <c r="L217" s="229"/>
      <c r="M217" s="230"/>
      <c r="N217" s="231"/>
      <c r="O217" s="231"/>
      <c r="P217" s="231"/>
      <c r="Q217" s="231"/>
      <c r="R217" s="231"/>
      <c r="S217" s="231"/>
      <c r="T217" s="232"/>
      <c r="AT217" s="233" t="s">
        <v>164</v>
      </c>
      <c r="AU217" s="233" t="s">
        <v>162</v>
      </c>
      <c r="AV217" s="15" t="s">
        <v>161</v>
      </c>
      <c r="AW217" s="15" t="s">
        <v>34</v>
      </c>
      <c r="AX217" s="15" t="s">
        <v>87</v>
      </c>
      <c r="AY217" s="233" t="s">
        <v>153</v>
      </c>
    </row>
    <row r="218" spans="1:65" s="2" customFormat="1" ht="21.75" customHeight="1">
      <c r="A218" s="34"/>
      <c r="B218" s="35"/>
      <c r="C218" s="187" t="s">
        <v>351</v>
      </c>
      <c r="D218" s="187" t="s">
        <v>157</v>
      </c>
      <c r="E218" s="188" t="s">
        <v>1684</v>
      </c>
      <c r="F218" s="189" t="s">
        <v>1685</v>
      </c>
      <c r="G218" s="190" t="s">
        <v>249</v>
      </c>
      <c r="H218" s="191">
        <v>128</v>
      </c>
      <c r="I218" s="192"/>
      <c r="J218" s="193">
        <f>ROUND(I218*H218,2)</f>
        <v>0</v>
      </c>
      <c r="K218" s="194"/>
      <c r="L218" s="39"/>
      <c r="M218" s="195" t="s">
        <v>1</v>
      </c>
      <c r="N218" s="196" t="s">
        <v>45</v>
      </c>
      <c r="O218" s="71"/>
      <c r="P218" s="197">
        <f>O218*H218</f>
        <v>0</v>
      </c>
      <c r="Q218" s="197">
        <v>0</v>
      </c>
      <c r="R218" s="197">
        <f>Q218*H218</f>
        <v>0</v>
      </c>
      <c r="S218" s="197">
        <v>0</v>
      </c>
      <c r="T218" s="198">
        <f>S218*H218</f>
        <v>0</v>
      </c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R218" s="199" t="s">
        <v>254</v>
      </c>
      <c r="AT218" s="199" t="s">
        <v>157</v>
      </c>
      <c r="AU218" s="199" t="s">
        <v>162</v>
      </c>
      <c r="AY218" s="17" t="s">
        <v>153</v>
      </c>
      <c r="BE218" s="200">
        <f>IF(N218="základní",J218,0)</f>
        <v>0</v>
      </c>
      <c r="BF218" s="200">
        <f>IF(N218="snížená",J218,0)</f>
        <v>0</v>
      </c>
      <c r="BG218" s="200">
        <f>IF(N218="zákl. přenesená",J218,0)</f>
        <v>0</v>
      </c>
      <c r="BH218" s="200">
        <f>IF(N218="sníž. přenesená",J218,0)</f>
        <v>0</v>
      </c>
      <c r="BI218" s="200">
        <f>IF(N218="nulová",J218,0)</f>
        <v>0</v>
      </c>
      <c r="BJ218" s="17" t="s">
        <v>162</v>
      </c>
      <c r="BK218" s="200">
        <f>ROUND(I218*H218,2)</f>
        <v>0</v>
      </c>
      <c r="BL218" s="17" t="s">
        <v>254</v>
      </c>
      <c r="BM218" s="199" t="s">
        <v>1686</v>
      </c>
    </row>
    <row r="219" spans="1:65" s="14" customFormat="1">
      <c r="B219" s="212"/>
      <c r="C219" s="213"/>
      <c r="D219" s="203" t="s">
        <v>164</v>
      </c>
      <c r="E219" s="214" t="s">
        <v>1</v>
      </c>
      <c r="F219" s="215" t="s">
        <v>878</v>
      </c>
      <c r="G219" s="213"/>
      <c r="H219" s="216">
        <v>128</v>
      </c>
      <c r="I219" s="217"/>
      <c r="J219" s="213"/>
      <c r="K219" s="213"/>
      <c r="L219" s="218"/>
      <c r="M219" s="219"/>
      <c r="N219" s="220"/>
      <c r="O219" s="220"/>
      <c r="P219" s="220"/>
      <c r="Q219" s="220"/>
      <c r="R219" s="220"/>
      <c r="S219" s="220"/>
      <c r="T219" s="221"/>
      <c r="AT219" s="222" t="s">
        <v>164</v>
      </c>
      <c r="AU219" s="222" t="s">
        <v>162</v>
      </c>
      <c r="AV219" s="14" t="s">
        <v>162</v>
      </c>
      <c r="AW219" s="14" t="s">
        <v>34</v>
      </c>
      <c r="AX219" s="14" t="s">
        <v>79</v>
      </c>
      <c r="AY219" s="222" t="s">
        <v>153</v>
      </c>
    </row>
    <row r="220" spans="1:65" s="15" customFormat="1">
      <c r="B220" s="223"/>
      <c r="C220" s="224"/>
      <c r="D220" s="203" t="s">
        <v>164</v>
      </c>
      <c r="E220" s="225" t="s">
        <v>1</v>
      </c>
      <c r="F220" s="226" t="s">
        <v>167</v>
      </c>
      <c r="G220" s="224"/>
      <c r="H220" s="227">
        <v>128</v>
      </c>
      <c r="I220" s="228"/>
      <c r="J220" s="224"/>
      <c r="K220" s="224"/>
      <c r="L220" s="229"/>
      <c r="M220" s="230"/>
      <c r="N220" s="231"/>
      <c r="O220" s="231"/>
      <c r="P220" s="231"/>
      <c r="Q220" s="231"/>
      <c r="R220" s="231"/>
      <c r="S220" s="231"/>
      <c r="T220" s="232"/>
      <c r="AT220" s="233" t="s">
        <v>164</v>
      </c>
      <c r="AU220" s="233" t="s">
        <v>162</v>
      </c>
      <c r="AV220" s="15" t="s">
        <v>161</v>
      </c>
      <c r="AW220" s="15" t="s">
        <v>34</v>
      </c>
      <c r="AX220" s="15" t="s">
        <v>87</v>
      </c>
      <c r="AY220" s="233" t="s">
        <v>153</v>
      </c>
    </row>
    <row r="221" spans="1:65" s="2" customFormat="1" ht="21.75" customHeight="1">
      <c r="A221" s="34"/>
      <c r="B221" s="35"/>
      <c r="C221" s="187" t="s">
        <v>358</v>
      </c>
      <c r="D221" s="187" t="s">
        <v>157</v>
      </c>
      <c r="E221" s="188" t="s">
        <v>1687</v>
      </c>
      <c r="F221" s="189" t="s">
        <v>1688</v>
      </c>
      <c r="G221" s="190" t="s">
        <v>249</v>
      </c>
      <c r="H221" s="191">
        <v>25</v>
      </c>
      <c r="I221" s="192"/>
      <c r="J221" s="193">
        <f>ROUND(I221*H221,2)</f>
        <v>0</v>
      </c>
      <c r="K221" s="194"/>
      <c r="L221" s="39"/>
      <c r="M221" s="195" t="s">
        <v>1</v>
      </c>
      <c r="N221" s="196" t="s">
        <v>45</v>
      </c>
      <c r="O221" s="71"/>
      <c r="P221" s="197">
        <f>O221*H221</f>
        <v>0</v>
      </c>
      <c r="Q221" s="197">
        <v>0</v>
      </c>
      <c r="R221" s="197">
        <f>Q221*H221</f>
        <v>0</v>
      </c>
      <c r="S221" s="197">
        <v>0</v>
      </c>
      <c r="T221" s="198">
        <f>S221*H221</f>
        <v>0</v>
      </c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R221" s="199" t="s">
        <v>254</v>
      </c>
      <c r="AT221" s="199" t="s">
        <v>157</v>
      </c>
      <c r="AU221" s="199" t="s">
        <v>162</v>
      </c>
      <c r="AY221" s="17" t="s">
        <v>153</v>
      </c>
      <c r="BE221" s="200">
        <f>IF(N221="základní",J221,0)</f>
        <v>0</v>
      </c>
      <c r="BF221" s="200">
        <f>IF(N221="snížená",J221,0)</f>
        <v>0</v>
      </c>
      <c r="BG221" s="200">
        <f>IF(N221="zákl. přenesená",J221,0)</f>
        <v>0</v>
      </c>
      <c r="BH221" s="200">
        <f>IF(N221="sníž. přenesená",J221,0)</f>
        <v>0</v>
      </c>
      <c r="BI221" s="200">
        <f>IF(N221="nulová",J221,0)</f>
        <v>0</v>
      </c>
      <c r="BJ221" s="17" t="s">
        <v>162</v>
      </c>
      <c r="BK221" s="200">
        <f>ROUND(I221*H221,2)</f>
        <v>0</v>
      </c>
      <c r="BL221" s="17" t="s">
        <v>254</v>
      </c>
      <c r="BM221" s="199" t="s">
        <v>1689</v>
      </c>
    </row>
    <row r="222" spans="1:65" s="14" customFormat="1">
      <c r="B222" s="212"/>
      <c r="C222" s="213"/>
      <c r="D222" s="203" t="s">
        <v>164</v>
      </c>
      <c r="E222" s="214" t="s">
        <v>1</v>
      </c>
      <c r="F222" s="215" t="s">
        <v>300</v>
      </c>
      <c r="G222" s="213"/>
      <c r="H222" s="216">
        <v>25</v>
      </c>
      <c r="I222" s="217"/>
      <c r="J222" s="213"/>
      <c r="K222" s="213"/>
      <c r="L222" s="218"/>
      <c r="M222" s="219"/>
      <c r="N222" s="220"/>
      <c r="O222" s="220"/>
      <c r="P222" s="220"/>
      <c r="Q222" s="220"/>
      <c r="R222" s="220"/>
      <c r="S222" s="220"/>
      <c r="T222" s="221"/>
      <c r="AT222" s="222" t="s">
        <v>164</v>
      </c>
      <c r="AU222" s="222" t="s">
        <v>162</v>
      </c>
      <c r="AV222" s="14" t="s">
        <v>162</v>
      </c>
      <c r="AW222" s="14" t="s">
        <v>34</v>
      </c>
      <c r="AX222" s="14" t="s">
        <v>79</v>
      </c>
      <c r="AY222" s="222" t="s">
        <v>153</v>
      </c>
    </row>
    <row r="223" spans="1:65" s="15" customFormat="1">
      <c r="B223" s="223"/>
      <c r="C223" s="224"/>
      <c r="D223" s="203" t="s">
        <v>164</v>
      </c>
      <c r="E223" s="225" t="s">
        <v>1</v>
      </c>
      <c r="F223" s="226" t="s">
        <v>167</v>
      </c>
      <c r="G223" s="224"/>
      <c r="H223" s="227">
        <v>25</v>
      </c>
      <c r="I223" s="228"/>
      <c r="J223" s="224"/>
      <c r="K223" s="224"/>
      <c r="L223" s="229"/>
      <c r="M223" s="230"/>
      <c r="N223" s="231"/>
      <c r="O223" s="231"/>
      <c r="P223" s="231"/>
      <c r="Q223" s="231"/>
      <c r="R223" s="231"/>
      <c r="S223" s="231"/>
      <c r="T223" s="232"/>
      <c r="AT223" s="233" t="s">
        <v>164</v>
      </c>
      <c r="AU223" s="233" t="s">
        <v>162</v>
      </c>
      <c r="AV223" s="15" t="s">
        <v>161</v>
      </c>
      <c r="AW223" s="15" t="s">
        <v>34</v>
      </c>
      <c r="AX223" s="15" t="s">
        <v>87</v>
      </c>
      <c r="AY223" s="233" t="s">
        <v>153</v>
      </c>
    </row>
    <row r="224" spans="1:65" s="2" customFormat="1" ht="21.75" customHeight="1">
      <c r="A224" s="34"/>
      <c r="B224" s="35"/>
      <c r="C224" s="187" t="s">
        <v>362</v>
      </c>
      <c r="D224" s="187" t="s">
        <v>157</v>
      </c>
      <c r="E224" s="188" t="s">
        <v>1690</v>
      </c>
      <c r="F224" s="189" t="s">
        <v>1691</v>
      </c>
      <c r="G224" s="190" t="s">
        <v>249</v>
      </c>
      <c r="H224" s="191">
        <v>60</v>
      </c>
      <c r="I224" s="192"/>
      <c r="J224" s="193">
        <f>ROUND(I224*H224,2)</f>
        <v>0</v>
      </c>
      <c r="K224" s="194"/>
      <c r="L224" s="39"/>
      <c r="M224" s="195" t="s">
        <v>1</v>
      </c>
      <c r="N224" s="196" t="s">
        <v>45</v>
      </c>
      <c r="O224" s="71"/>
      <c r="P224" s="197">
        <f>O224*H224</f>
        <v>0</v>
      </c>
      <c r="Q224" s="197">
        <v>0</v>
      </c>
      <c r="R224" s="197">
        <f>Q224*H224</f>
        <v>0</v>
      </c>
      <c r="S224" s="197">
        <v>0</v>
      </c>
      <c r="T224" s="198">
        <f>S224*H224</f>
        <v>0</v>
      </c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R224" s="199" t="s">
        <v>254</v>
      </c>
      <c r="AT224" s="199" t="s">
        <v>157</v>
      </c>
      <c r="AU224" s="199" t="s">
        <v>162</v>
      </c>
      <c r="AY224" s="17" t="s">
        <v>153</v>
      </c>
      <c r="BE224" s="200">
        <f>IF(N224="základní",J224,0)</f>
        <v>0</v>
      </c>
      <c r="BF224" s="200">
        <f>IF(N224="snížená",J224,0)</f>
        <v>0</v>
      </c>
      <c r="BG224" s="200">
        <f>IF(N224="zákl. přenesená",J224,0)</f>
        <v>0</v>
      </c>
      <c r="BH224" s="200">
        <f>IF(N224="sníž. přenesená",J224,0)</f>
        <v>0</v>
      </c>
      <c r="BI224" s="200">
        <f>IF(N224="nulová",J224,0)</f>
        <v>0</v>
      </c>
      <c r="BJ224" s="17" t="s">
        <v>162</v>
      </c>
      <c r="BK224" s="200">
        <f>ROUND(I224*H224,2)</f>
        <v>0</v>
      </c>
      <c r="BL224" s="17" t="s">
        <v>254</v>
      </c>
      <c r="BM224" s="199" t="s">
        <v>1692</v>
      </c>
    </row>
    <row r="225" spans="1:65" s="14" customFormat="1">
      <c r="B225" s="212"/>
      <c r="C225" s="213"/>
      <c r="D225" s="203" t="s">
        <v>164</v>
      </c>
      <c r="E225" s="214" t="s">
        <v>1</v>
      </c>
      <c r="F225" s="215" t="s">
        <v>517</v>
      </c>
      <c r="G225" s="213"/>
      <c r="H225" s="216">
        <v>60</v>
      </c>
      <c r="I225" s="217"/>
      <c r="J225" s="213"/>
      <c r="K225" s="213"/>
      <c r="L225" s="218"/>
      <c r="M225" s="219"/>
      <c r="N225" s="220"/>
      <c r="O225" s="220"/>
      <c r="P225" s="220"/>
      <c r="Q225" s="220"/>
      <c r="R225" s="220"/>
      <c r="S225" s="220"/>
      <c r="T225" s="221"/>
      <c r="AT225" s="222" t="s">
        <v>164</v>
      </c>
      <c r="AU225" s="222" t="s">
        <v>162</v>
      </c>
      <c r="AV225" s="14" t="s">
        <v>162</v>
      </c>
      <c r="AW225" s="14" t="s">
        <v>34</v>
      </c>
      <c r="AX225" s="14" t="s">
        <v>79</v>
      </c>
      <c r="AY225" s="222" t="s">
        <v>153</v>
      </c>
    </row>
    <row r="226" spans="1:65" s="15" customFormat="1">
      <c r="B226" s="223"/>
      <c r="C226" s="224"/>
      <c r="D226" s="203" t="s">
        <v>164</v>
      </c>
      <c r="E226" s="225" t="s">
        <v>1</v>
      </c>
      <c r="F226" s="226" t="s">
        <v>167</v>
      </c>
      <c r="G226" s="224"/>
      <c r="H226" s="227">
        <v>60</v>
      </c>
      <c r="I226" s="228"/>
      <c r="J226" s="224"/>
      <c r="K226" s="224"/>
      <c r="L226" s="229"/>
      <c r="M226" s="230"/>
      <c r="N226" s="231"/>
      <c r="O226" s="231"/>
      <c r="P226" s="231"/>
      <c r="Q226" s="231"/>
      <c r="R226" s="231"/>
      <c r="S226" s="231"/>
      <c r="T226" s="232"/>
      <c r="AT226" s="233" t="s">
        <v>164</v>
      </c>
      <c r="AU226" s="233" t="s">
        <v>162</v>
      </c>
      <c r="AV226" s="15" t="s">
        <v>161</v>
      </c>
      <c r="AW226" s="15" t="s">
        <v>34</v>
      </c>
      <c r="AX226" s="15" t="s">
        <v>87</v>
      </c>
      <c r="AY226" s="233" t="s">
        <v>153</v>
      </c>
    </row>
    <row r="227" spans="1:65" s="2" customFormat="1" ht="21.75" customHeight="1">
      <c r="A227" s="34"/>
      <c r="B227" s="35"/>
      <c r="C227" s="187" t="s">
        <v>366</v>
      </c>
      <c r="D227" s="187" t="s">
        <v>157</v>
      </c>
      <c r="E227" s="188" t="s">
        <v>1693</v>
      </c>
      <c r="F227" s="189" t="s">
        <v>1694</v>
      </c>
      <c r="G227" s="190" t="s">
        <v>249</v>
      </c>
      <c r="H227" s="191">
        <v>58</v>
      </c>
      <c r="I227" s="192"/>
      <c r="J227" s="193">
        <f>ROUND(I227*H227,2)</f>
        <v>0</v>
      </c>
      <c r="K227" s="194"/>
      <c r="L227" s="39"/>
      <c r="M227" s="195" t="s">
        <v>1</v>
      </c>
      <c r="N227" s="196" t="s">
        <v>45</v>
      </c>
      <c r="O227" s="71"/>
      <c r="P227" s="197">
        <f>O227*H227</f>
        <v>0</v>
      </c>
      <c r="Q227" s="197">
        <v>0</v>
      </c>
      <c r="R227" s="197">
        <f>Q227*H227</f>
        <v>0</v>
      </c>
      <c r="S227" s="197">
        <v>0</v>
      </c>
      <c r="T227" s="198">
        <f>S227*H227</f>
        <v>0</v>
      </c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R227" s="199" t="s">
        <v>254</v>
      </c>
      <c r="AT227" s="199" t="s">
        <v>157</v>
      </c>
      <c r="AU227" s="199" t="s">
        <v>162</v>
      </c>
      <c r="AY227" s="17" t="s">
        <v>153</v>
      </c>
      <c r="BE227" s="200">
        <f>IF(N227="základní",J227,0)</f>
        <v>0</v>
      </c>
      <c r="BF227" s="200">
        <f>IF(N227="snížená",J227,0)</f>
        <v>0</v>
      </c>
      <c r="BG227" s="200">
        <f>IF(N227="zákl. přenesená",J227,0)</f>
        <v>0</v>
      </c>
      <c r="BH227" s="200">
        <f>IF(N227="sníž. přenesená",J227,0)</f>
        <v>0</v>
      </c>
      <c r="BI227" s="200">
        <f>IF(N227="nulová",J227,0)</f>
        <v>0</v>
      </c>
      <c r="BJ227" s="17" t="s">
        <v>162</v>
      </c>
      <c r="BK227" s="200">
        <f>ROUND(I227*H227,2)</f>
        <v>0</v>
      </c>
      <c r="BL227" s="17" t="s">
        <v>254</v>
      </c>
      <c r="BM227" s="199" t="s">
        <v>1695</v>
      </c>
    </row>
    <row r="228" spans="1:65" s="14" customFormat="1">
      <c r="B228" s="212"/>
      <c r="C228" s="213"/>
      <c r="D228" s="203" t="s">
        <v>164</v>
      </c>
      <c r="E228" s="214" t="s">
        <v>1</v>
      </c>
      <c r="F228" s="215" t="s">
        <v>507</v>
      </c>
      <c r="G228" s="213"/>
      <c r="H228" s="216">
        <v>58</v>
      </c>
      <c r="I228" s="217"/>
      <c r="J228" s="213"/>
      <c r="K228" s="213"/>
      <c r="L228" s="218"/>
      <c r="M228" s="219"/>
      <c r="N228" s="220"/>
      <c r="O228" s="220"/>
      <c r="P228" s="220"/>
      <c r="Q228" s="220"/>
      <c r="R228" s="220"/>
      <c r="S228" s="220"/>
      <c r="T228" s="221"/>
      <c r="AT228" s="222" t="s">
        <v>164</v>
      </c>
      <c r="AU228" s="222" t="s">
        <v>162</v>
      </c>
      <c r="AV228" s="14" t="s">
        <v>162</v>
      </c>
      <c r="AW228" s="14" t="s">
        <v>34</v>
      </c>
      <c r="AX228" s="14" t="s">
        <v>79</v>
      </c>
      <c r="AY228" s="222" t="s">
        <v>153</v>
      </c>
    </row>
    <row r="229" spans="1:65" s="15" customFormat="1">
      <c r="B229" s="223"/>
      <c r="C229" s="224"/>
      <c r="D229" s="203" t="s">
        <v>164</v>
      </c>
      <c r="E229" s="225" t="s">
        <v>1</v>
      </c>
      <c r="F229" s="226" t="s">
        <v>167</v>
      </c>
      <c r="G229" s="224"/>
      <c r="H229" s="227">
        <v>58</v>
      </c>
      <c r="I229" s="228"/>
      <c r="J229" s="224"/>
      <c r="K229" s="224"/>
      <c r="L229" s="229"/>
      <c r="M229" s="230"/>
      <c r="N229" s="231"/>
      <c r="O229" s="231"/>
      <c r="P229" s="231"/>
      <c r="Q229" s="231"/>
      <c r="R229" s="231"/>
      <c r="S229" s="231"/>
      <c r="T229" s="232"/>
      <c r="AT229" s="233" t="s">
        <v>164</v>
      </c>
      <c r="AU229" s="233" t="s">
        <v>162</v>
      </c>
      <c r="AV229" s="15" t="s">
        <v>161</v>
      </c>
      <c r="AW229" s="15" t="s">
        <v>34</v>
      </c>
      <c r="AX229" s="15" t="s">
        <v>87</v>
      </c>
      <c r="AY229" s="233" t="s">
        <v>153</v>
      </c>
    </row>
    <row r="230" spans="1:65" s="2" customFormat="1" ht="21.75" customHeight="1">
      <c r="A230" s="34"/>
      <c r="B230" s="35"/>
      <c r="C230" s="187" t="s">
        <v>371</v>
      </c>
      <c r="D230" s="187" t="s">
        <v>157</v>
      </c>
      <c r="E230" s="188" t="s">
        <v>1696</v>
      </c>
      <c r="F230" s="189" t="s">
        <v>1697</v>
      </c>
      <c r="G230" s="190" t="s">
        <v>249</v>
      </c>
      <c r="H230" s="191">
        <v>8</v>
      </c>
      <c r="I230" s="192"/>
      <c r="J230" s="193">
        <f>ROUND(I230*H230,2)</f>
        <v>0</v>
      </c>
      <c r="K230" s="194"/>
      <c r="L230" s="39"/>
      <c r="M230" s="195" t="s">
        <v>1</v>
      </c>
      <c r="N230" s="196" t="s">
        <v>45</v>
      </c>
      <c r="O230" s="71"/>
      <c r="P230" s="197">
        <f>O230*H230</f>
        <v>0</v>
      </c>
      <c r="Q230" s="197">
        <v>0</v>
      </c>
      <c r="R230" s="197">
        <f>Q230*H230</f>
        <v>0</v>
      </c>
      <c r="S230" s="197">
        <v>0</v>
      </c>
      <c r="T230" s="198">
        <f>S230*H230</f>
        <v>0</v>
      </c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R230" s="199" t="s">
        <v>254</v>
      </c>
      <c r="AT230" s="199" t="s">
        <v>157</v>
      </c>
      <c r="AU230" s="199" t="s">
        <v>162</v>
      </c>
      <c r="AY230" s="17" t="s">
        <v>153</v>
      </c>
      <c r="BE230" s="200">
        <f>IF(N230="základní",J230,0)</f>
        <v>0</v>
      </c>
      <c r="BF230" s="200">
        <f>IF(N230="snížená",J230,0)</f>
        <v>0</v>
      </c>
      <c r="BG230" s="200">
        <f>IF(N230="zákl. přenesená",J230,0)</f>
        <v>0</v>
      </c>
      <c r="BH230" s="200">
        <f>IF(N230="sníž. přenesená",J230,0)</f>
        <v>0</v>
      </c>
      <c r="BI230" s="200">
        <f>IF(N230="nulová",J230,0)</f>
        <v>0</v>
      </c>
      <c r="BJ230" s="17" t="s">
        <v>162</v>
      </c>
      <c r="BK230" s="200">
        <f>ROUND(I230*H230,2)</f>
        <v>0</v>
      </c>
      <c r="BL230" s="17" t="s">
        <v>254</v>
      </c>
      <c r="BM230" s="199" t="s">
        <v>1698</v>
      </c>
    </row>
    <row r="231" spans="1:65" s="2" customFormat="1" ht="16.5" customHeight="1">
      <c r="A231" s="34"/>
      <c r="B231" s="35"/>
      <c r="C231" s="187" t="s">
        <v>376</v>
      </c>
      <c r="D231" s="187" t="s">
        <v>157</v>
      </c>
      <c r="E231" s="188" t="s">
        <v>1699</v>
      </c>
      <c r="F231" s="189" t="s">
        <v>1700</v>
      </c>
      <c r="G231" s="190" t="s">
        <v>249</v>
      </c>
      <c r="H231" s="191">
        <v>8</v>
      </c>
      <c r="I231" s="192"/>
      <c r="J231" s="193">
        <f>ROUND(I231*H231,2)</f>
        <v>0</v>
      </c>
      <c r="K231" s="194"/>
      <c r="L231" s="39"/>
      <c r="M231" s="195" t="s">
        <v>1</v>
      </c>
      <c r="N231" s="196" t="s">
        <v>45</v>
      </c>
      <c r="O231" s="71"/>
      <c r="P231" s="197">
        <f>O231*H231</f>
        <v>0</v>
      </c>
      <c r="Q231" s="197">
        <v>0</v>
      </c>
      <c r="R231" s="197">
        <f>Q231*H231</f>
        <v>0</v>
      </c>
      <c r="S231" s="197">
        <v>0</v>
      </c>
      <c r="T231" s="198">
        <f>S231*H231</f>
        <v>0</v>
      </c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R231" s="199" t="s">
        <v>254</v>
      </c>
      <c r="AT231" s="199" t="s">
        <v>157</v>
      </c>
      <c r="AU231" s="199" t="s">
        <v>162</v>
      </c>
      <c r="AY231" s="17" t="s">
        <v>153</v>
      </c>
      <c r="BE231" s="200">
        <f>IF(N231="základní",J231,0)</f>
        <v>0</v>
      </c>
      <c r="BF231" s="200">
        <f>IF(N231="snížená",J231,0)</f>
        <v>0</v>
      </c>
      <c r="BG231" s="200">
        <f>IF(N231="zákl. přenesená",J231,0)</f>
        <v>0</v>
      </c>
      <c r="BH231" s="200">
        <f>IF(N231="sníž. přenesená",J231,0)</f>
        <v>0</v>
      </c>
      <c r="BI231" s="200">
        <f>IF(N231="nulová",J231,0)</f>
        <v>0</v>
      </c>
      <c r="BJ231" s="17" t="s">
        <v>162</v>
      </c>
      <c r="BK231" s="200">
        <f>ROUND(I231*H231,2)</f>
        <v>0</v>
      </c>
      <c r="BL231" s="17" t="s">
        <v>254</v>
      </c>
      <c r="BM231" s="199" t="s">
        <v>1701</v>
      </c>
    </row>
    <row r="232" spans="1:65" s="2" customFormat="1" ht="21.75" customHeight="1">
      <c r="A232" s="34"/>
      <c r="B232" s="35"/>
      <c r="C232" s="187" t="s">
        <v>381</v>
      </c>
      <c r="D232" s="187" t="s">
        <v>157</v>
      </c>
      <c r="E232" s="188" t="s">
        <v>1702</v>
      </c>
      <c r="F232" s="189" t="s">
        <v>1703</v>
      </c>
      <c r="G232" s="190" t="s">
        <v>249</v>
      </c>
      <c r="H232" s="191">
        <v>5</v>
      </c>
      <c r="I232" s="192"/>
      <c r="J232" s="193">
        <f>ROUND(I232*H232,2)</f>
        <v>0</v>
      </c>
      <c r="K232" s="194"/>
      <c r="L232" s="39"/>
      <c r="M232" s="195" t="s">
        <v>1</v>
      </c>
      <c r="N232" s="196" t="s">
        <v>45</v>
      </c>
      <c r="O232" s="71"/>
      <c r="P232" s="197">
        <f>O232*H232</f>
        <v>0</v>
      </c>
      <c r="Q232" s="197">
        <v>0</v>
      </c>
      <c r="R232" s="197">
        <f>Q232*H232</f>
        <v>0</v>
      </c>
      <c r="S232" s="197">
        <v>0</v>
      </c>
      <c r="T232" s="198">
        <f>S232*H232</f>
        <v>0</v>
      </c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R232" s="199" t="s">
        <v>254</v>
      </c>
      <c r="AT232" s="199" t="s">
        <v>157</v>
      </c>
      <c r="AU232" s="199" t="s">
        <v>162</v>
      </c>
      <c r="AY232" s="17" t="s">
        <v>153</v>
      </c>
      <c r="BE232" s="200">
        <f>IF(N232="základní",J232,0)</f>
        <v>0</v>
      </c>
      <c r="BF232" s="200">
        <f>IF(N232="snížená",J232,0)</f>
        <v>0</v>
      </c>
      <c r="BG232" s="200">
        <f>IF(N232="zákl. přenesená",J232,0)</f>
        <v>0</v>
      </c>
      <c r="BH232" s="200">
        <f>IF(N232="sníž. přenesená",J232,0)</f>
        <v>0</v>
      </c>
      <c r="BI232" s="200">
        <f>IF(N232="nulová",J232,0)</f>
        <v>0</v>
      </c>
      <c r="BJ232" s="17" t="s">
        <v>162</v>
      </c>
      <c r="BK232" s="200">
        <f>ROUND(I232*H232,2)</f>
        <v>0</v>
      </c>
      <c r="BL232" s="17" t="s">
        <v>254</v>
      </c>
      <c r="BM232" s="199" t="s">
        <v>1704</v>
      </c>
    </row>
    <row r="233" spans="1:65" s="14" customFormat="1">
      <c r="B233" s="212"/>
      <c r="C233" s="213"/>
      <c r="D233" s="203" t="s">
        <v>164</v>
      </c>
      <c r="E233" s="214" t="s">
        <v>1</v>
      </c>
      <c r="F233" s="215" t="s">
        <v>186</v>
      </c>
      <c r="G233" s="213"/>
      <c r="H233" s="216">
        <v>5</v>
      </c>
      <c r="I233" s="217"/>
      <c r="J233" s="213"/>
      <c r="K233" s="213"/>
      <c r="L233" s="218"/>
      <c r="M233" s="219"/>
      <c r="N233" s="220"/>
      <c r="O233" s="220"/>
      <c r="P233" s="220"/>
      <c r="Q233" s="220"/>
      <c r="R233" s="220"/>
      <c r="S233" s="220"/>
      <c r="T233" s="221"/>
      <c r="AT233" s="222" t="s">
        <v>164</v>
      </c>
      <c r="AU233" s="222" t="s">
        <v>162</v>
      </c>
      <c r="AV233" s="14" t="s">
        <v>162</v>
      </c>
      <c r="AW233" s="14" t="s">
        <v>34</v>
      </c>
      <c r="AX233" s="14" t="s">
        <v>79</v>
      </c>
      <c r="AY233" s="222" t="s">
        <v>153</v>
      </c>
    </row>
    <row r="234" spans="1:65" s="15" customFormat="1">
      <c r="B234" s="223"/>
      <c r="C234" s="224"/>
      <c r="D234" s="203" t="s">
        <v>164</v>
      </c>
      <c r="E234" s="225" t="s">
        <v>1</v>
      </c>
      <c r="F234" s="226" t="s">
        <v>167</v>
      </c>
      <c r="G234" s="224"/>
      <c r="H234" s="227">
        <v>5</v>
      </c>
      <c r="I234" s="228"/>
      <c r="J234" s="224"/>
      <c r="K234" s="224"/>
      <c r="L234" s="229"/>
      <c r="M234" s="230"/>
      <c r="N234" s="231"/>
      <c r="O234" s="231"/>
      <c r="P234" s="231"/>
      <c r="Q234" s="231"/>
      <c r="R234" s="231"/>
      <c r="S234" s="231"/>
      <c r="T234" s="232"/>
      <c r="AT234" s="233" t="s">
        <v>164</v>
      </c>
      <c r="AU234" s="233" t="s">
        <v>162</v>
      </c>
      <c r="AV234" s="15" t="s">
        <v>161</v>
      </c>
      <c r="AW234" s="15" t="s">
        <v>34</v>
      </c>
      <c r="AX234" s="15" t="s">
        <v>87</v>
      </c>
      <c r="AY234" s="233" t="s">
        <v>153</v>
      </c>
    </row>
    <row r="235" spans="1:65" s="2" customFormat="1" ht="21.75" customHeight="1">
      <c r="A235" s="34"/>
      <c r="B235" s="35"/>
      <c r="C235" s="234" t="s">
        <v>388</v>
      </c>
      <c r="D235" s="234" t="s">
        <v>180</v>
      </c>
      <c r="E235" s="235" t="s">
        <v>1705</v>
      </c>
      <c r="F235" s="236" t="s">
        <v>1706</v>
      </c>
      <c r="G235" s="237" t="s">
        <v>249</v>
      </c>
      <c r="H235" s="238">
        <v>1</v>
      </c>
      <c r="I235" s="239"/>
      <c r="J235" s="240">
        <f>ROUND(I235*H235,2)</f>
        <v>0</v>
      </c>
      <c r="K235" s="241"/>
      <c r="L235" s="242"/>
      <c r="M235" s="243" t="s">
        <v>1</v>
      </c>
      <c r="N235" s="244" t="s">
        <v>45</v>
      </c>
      <c r="O235" s="71"/>
      <c r="P235" s="197">
        <f>O235*H235</f>
        <v>0</v>
      </c>
      <c r="Q235" s="197">
        <v>2.0699999999999998E-3</v>
      </c>
      <c r="R235" s="197">
        <f>Q235*H235</f>
        <v>2.0699999999999998E-3</v>
      </c>
      <c r="S235" s="197">
        <v>0</v>
      </c>
      <c r="T235" s="198">
        <f>S235*H235</f>
        <v>0</v>
      </c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R235" s="199" t="s">
        <v>344</v>
      </c>
      <c r="AT235" s="199" t="s">
        <v>180</v>
      </c>
      <c r="AU235" s="199" t="s">
        <v>162</v>
      </c>
      <c r="AY235" s="17" t="s">
        <v>153</v>
      </c>
      <c r="BE235" s="200">
        <f>IF(N235="základní",J235,0)</f>
        <v>0</v>
      </c>
      <c r="BF235" s="200">
        <f>IF(N235="snížená",J235,0)</f>
        <v>0</v>
      </c>
      <c r="BG235" s="200">
        <f>IF(N235="zákl. přenesená",J235,0)</f>
        <v>0</v>
      </c>
      <c r="BH235" s="200">
        <f>IF(N235="sníž. přenesená",J235,0)</f>
        <v>0</v>
      </c>
      <c r="BI235" s="200">
        <f>IF(N235="nulová",J235,0)</f>
        <v>0</v>
      </c>
      <c r="BJ235" s="17" t="s">
        <v>162</v>
      </c>
      <c r="BK235" s="200">
        <f>ROUND(I235*H235,2)</f>
        <v>0</v>
      </c>
      <c r="BL235" s="17" t="s">
        <v>254</v>
      </c>
      <c r="BM235" s="199" t="s">
        <v>1707</v>
      </c>
    </row>
    <row r="236" spans="1:65" s="2" customFormat="1" ht="21.75" customHeight="1">
      <c r="A236" s="34"/>
      <c r="B236" s="35"/>
      <c r="C236" s="234" t="s">
        <v>396</v>
      </c>
      <c r="D236" s="234" t="s">
        <v>180</v>
      </c>
      <c r="E236" s="235" t="s">
        <v>1708</v>
      </c>
      <c r="F236" s="236" t="s">
        <v>1709</v>
      </c>
      <c r="G236" s="237" t="s">
        <v>249</v>
      </c>
      <c r="H236" s="238">
        <v>4</v>
      </c>
      <c r="I236" s="239"/>
      <c r="J236" s="240">
        <f>ROUND(I236*H236,2)</f>
        <v>0</v>
      </c>
      <c r="K236" s="241"/>
      <c r="L236" s="242"/>
      <c r="M236" s="243" t="s">
        <v>1</v>
      </c>
      <c r="N236" s="244" t="s">
        <v>45</v>
      </c>
      <c r="O236" s="71"/>
      <c r="P236" s="197">
        <f>O236*H236</f>
        <v>0</v>
      </c>
      <c r="Q236" s="197">
        <v>2.2300000000000002E-3</v>
      </c>
      <c r="R236" s="197">
        <f>Q236*H236</f>
        <v>8.9200000000000008E-3</v>
      </c>
      <c r="S236" s="197">
        <v>0</v>
      </c>
      <c r="T236" s="198">
        <f>S236*H236</f>
        <v>0</v>
      </c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R236" s="199" t="s">
        <v>344</v>
      </c>
      <c r="AT236" s="199" t="s">
        <v>180</v>
      </c>
      <c r="AU236" s="199" t="s">
        <v>162</v>
      </c>
      <c r="AY236" s="17" t="s">
        <v>153</v>
      </c>
      <c r="BE236" s="200">
        <f>IF(N236="základní",J236,0)</f>
        <v>0</v>
      </c>
      <c r="BF236" s="200">
        <f>IF(N236="snížená",J236,0)</f>
        <v>0</v>
      </c>
      <c r="BG236" s="200">
        <f>IF(N236="zákl. přenesená",J236,0)</f>
        <v>0</v>
      </c>
      <c r="BH236" s="200">
        <f>IF(N236="sníž. přenesená",J236,0)</f>
        <v>0</v>
      </c>
      <c r="BI236" s="200">
        <f>IF(N236="nulová",J236,0)</f>
        <v>0</v>
      </c>
      <c r="BJ236" s="17" t="s">
        <v>162</v>
      </c>
      <c r="BK236" s="200">
        <f>ROUND(I236*H236,2)</f>
        <v>0</v>
      </c>
      <c r="BL236" s="17" t="s">
        <v>254</v>
      </c>
      <c r="BM236" s="199" t="s">
        <v>1710</v>
      </c>
    </row>
    <row r="237" spans="1:65" s="2" customFormat="1" ht="16.5" customHeight="1">
      <c r="A237" s="34"/>
      <c r="B237" s="35"/>
      <c r="C237" s="187" t="s">
        <v>403</v>
      </c>
      <c r="D237" s="187" t="s">
        <v>157</v>
      </c>
      <c r="E237" s="188" t="s">
        <v>1711</v>
      </c>
      <c r="F237" s="189" t="s">
        <v>1712</v>
      </c>
      <c r="G237" s="190" t="s">
        <v>249</v>
      </c>
      <c r="H237" s="191">
        <v>5</v>
      </c>
      <c r="I237" s="192"/>
      <c r="J237" s="193">
        <f>ROUND(I237*H237,2)</f>
        <v>0</v>
      </c>
      <c r="K237" s="194"/>
      <c r="L237" s="39"/>
      <c r="M237" s="195" t="s">
        <v>1</v>
      </c>
      <c r="N237" s="196" t="s">
        <v>45</v>
      </c>
      <c r="O237" s="71"/>
      <c r="P237" s="197">
        <f>O237*H237</f>
        <v>0</v>
      </c>
      <c r="Q237" s="197">
        <v>0</v>
      </c>
      <c r="R237" s="197">
        <f>Q237*H237</f>
        <v>0</v>
      </c>
      <c r="S237" s="197">
        <v>0</v>
      </c>
      <c r="T237" s="198">
        <f>S237*H237</f>
        <v>0</v>
      </c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R237" s="199" t="s">
        <v>254</v>
      </c>
      <c r="AT237" s="199" t="s">
        <v>157</v>
      </c>
      <c r="AU237" s="199" t="s">
        <v>162</v>
      </c>
      <c r="AY237" s="17" t="s">
        <v>153</v>
      </c>
      <c r="BE237" s="200">
        <f>IF(N237="základní",J237,0)</f>
        <v>0</v>
      </c>
      <c r="BF237" s="200">
        <f>IF(N237="snížená",J237,0)</f>
        <v>0</v>
      </c>
      <c r="BG237" s="200">
        <f>IF(N237="zákl. přenesená",J237,0)</f>
        <v>0</v>
      </c>
      <c r="BH237" s="200">
        <f>IF(N237="sníž. přenesená",J237,0)</f>
        <v>0</v>
      </c>
      <c r="BI237" s="200">
        <f>IF(N237="nulová",J237,0)</f>
        <v>0</v>
      </c>
      <c r="BJ237" s="17" t="s">
        <v>162</v>
      </c>
      <c r="BK237" s="200">
        <f>ROUND(I237*H237,2)</f>
        <v>0</v>
      </c>
      <c r="BL237" s="17" t="s">
        <v>254</v>
      </c>
      <c r="BM237" s="199" t="s">
        <v>1713</v>
      </c>
    </row>
    <row r="238" spans="1:65" s="14" customFormat="1">
      <c r="B238" s="212"/>
      <c r="C238" s="213"/>
      <c r="D238" s="203" t="s">
        <v>164</v>
      </c>
      <c r="E238" s="214" t="s">
        <v>1</v>
      </c>
      <c r="F238" s="215" t="s">
        <v>186</v>
      </c>
      <c r="G238" s="213"/>
      <c r="H238" s="216">
        <v>5</v>
      </c>
      <c r="I238" s="217"/>
      <c r="J238" s="213"/>
      <c r="K238" s="213"/>
      <c r="L238" s="218"/>
      <c r="M238" s="219"/>
      <c r="N238" s="220"/>
      <c r="O238" s="220"/>
      <c r="P238" s="220"/>
      <c r="Q238" s="220"/>
      <c r="R238" s="220"/>
      <c r="S238" s="220"/>
      <c r="T238" s="221"/>
      <c r="AT238" s="222" t="s">
        <v>164</v>
      </c>
      <c r="AU238" s="222" t="s">
        <v>162</v>
      </c>
      <c r="AV238" s="14" t="s">
        <v>162</v>
      </c>
      <c r="AW238" s="14" t="s">
        <v>34</v>
      </c>
      <c r="AX238" s="14" t="s">
        <v>79</v>
      </c>
      <c r="AY238" s="222" t="s">
        <v>153</v>
      </c>
    </row>
    <row r="239" spans="1:65" s="15" customFormat="1">
      <c r="B239" s="223"/>
      <c r="C239" s="224"/>
      <c r="D239" s="203" t="s">
        <v>164</v>
      </c>
      <c r="E239" s="225" t="s">
        <v>1</v>
      </c>
      <c r="F239" s="226" t="s">
        <v>167</v>
      </c>
      <c r="G239" s="224"/>
      <c r="H239" s="227">
        <v>5</v>
      </c>
      <c r="I239" s="228"/>
      <c r="J239" s="224"/>
      <c r="K239" s="224"/>
      <c r="L239" s="229"/>
      <c r="M239" s="230"/>
      <c r="N239" s="231"/>
      <c r="O239" s="231"/>
      <c r="P239" s="231"/>
      <c r="Q239" s="231"/>
      <c r="R239" s="231"/>
      <c r="S239" s="231"/>
      <c r="T239" s="232"/>
      <c r="AT239" s="233" t="s">
        <v>164</v>
      </c>
      <c r="AU239" s="233" t="s">
        <v>162</v>
      </c>
      <c r="AV239" s="15" t="s">
        <v>161</v>
      </c>
      <c r="AW239" s="15" t="s">
        <v>34</v>
      </c>
      <c r="AX239" s="15" t="s">
        <v>87</v>
      </c>
      <c r="AY239" s="233" t="s">
        <v>153</v>
      </c>
    </row>
    <row r="240" spans="1:65" s="2" customFormat="1" ht="21.75" customHeight="1">
      <c r="A240" s="34"/>
      <c r="B240" s="35"/>
      <c r="C240" s="234" t="s">
        <v>416</v>
      </c>
      <c r="D240" s="234" t="s">
        <v>180</v>
      </c>
      <c r="E240" s="235" t="s">
        <v>1714</v>
      </c>
      <c r="F240" s="236" t="s">
        <v>1715</v>
      </c>
      <c r="G240" s="237" t="s">
        <v>249</v>
      </c>
      <c r="H240" s="238">
        <v>5</v>
      </c>
      <c r="I240" s="239"/>
      <c r="J240" s="240">
        <f>ROUND(I240*H240,2)</f>
        <v>0</v>
      </c>
      <c r="K240" s="241"/>
      <c r="L240" s="242"/>
      <c r="M240" s="243" t="s">
        <v>1</v>
      </c>
      <c r="N240" s="244" t="s">
        <v>45</v>
      </c>
      <c r="O240" s="71"/>
      <c r="P240" s="197">
        <f>O240*H240</f>
        <v>0</v>
      </c>
      <c r="Q240" s="197">
        <v>0</v>
      </c>
      <c r="R240" s="197">
        <f>Q240*H240</f>
        <v>0</v>
      </c>
      <c r="S240" s="197">
        <v>0</v>
      </c>
      <c r="T240" s="198">
        <f>S240*H240</f>
        <v>0</v>
      </c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R240" s="199" t="s">
        <v>344</v>
      </c>
      <c r="AT240" s="199" t="s">
        <v>180</v>
      </c>
      <c r="AU240" s="199" t="s">
        <v>162</v>
      </c>
      <c r="AY240" s="17" t="s">
        <v>153</v>
      </c>
      <c r="BE240" s="200">
        <f>IF(N240="základní",J240,0)</f>
        <v>0</v>
      </c>
      <c r="BF240" s="200">
        <f>IF(N240="snížená",J240,0)</f>
        <v>0</v>
      </c>
      <c r="BG240" s="200">
        <f>IF(N240="zákl. přenesená",J240,0)</f>
        <v>0</v>
      </c>
      <c r="BH240" s="200">
        <f>IF(N240="sníž. přenesená",J240,0)</f>
        <v>0</v>
      </c>
      <c r="BI240" s="200">
        <f>IF(N240="nulová",J240,0)</f>
        <v>0</v>
      </c>
      <c r="BJ240" s="17" t="s">
        <v>162</v>
      </c>
      <c r="BK240" s="200">
        <f>ROUND(I240*H240,2)</f>
        <v>0</v>
      </c>
      <c r="BL240" s="17" t="s">
        <v>254</v>
      </c>
      <c r="BM240" s="199" t="s">
        <v>1716</v>
      </c>
    </row>
    <row r="241" spans="1:65" s="14" customFormat="1">
      <c r="B241" s="212"/>
      <c r="C241" s="213"/>
      <c r="D241" s="203" t="s">
        <v>164</v>
      </c>
      <c r="E241" s="214" t="s">
        <v>1</v>
      </c>
      <c r="F241" s="215" t="s">
        <v>186</v>
      </c>
      <c r="G241" s="213"/>
      <c r="H241" s="216">
        <v>5</v>
      </c>
      <c r="I241" s="217"/>
      <c r="J241" s="213"/>
      <c r="K241" s="213"/>
      <c r="L241" s="218"/>
      <c r="M241" s="219"/>
      <c r="N241" s="220"/>
      <c r="O241" s="220"/>
      <c r="P241" s="220"/>
      <c r="Q241" s="220"/>
      <c r="R241" s="220"/>
      <c r="S241" s="220"/>
      <c r="T241" s="221"/>
      <c r="AT241" s="222" t="s">
        <v>164</v>
      </c>
      <c r="AU241" s="222" t="s">
        <v>162</v>
      </c>
      <c r="AV241" s="14" t="s">
        <v>162</v>
      </c>
      <c r="AW241" s="14" t="s">
        <v>34</v>
      </c>
      <c r="AX241" s="14" t="s">
        <v>79</v>
      </c>
      <c r="AY241" s="222" t="s">
        <v>153</v>
      </c>
    </row>
    <row r="242" spans="1:65" s="15" customFormat="1">
      <c r="B242" s="223"/>
      <c r="C242" s="224"/>
      <c r="D242" s="203" t="s">
        <v>164</v>
      </c>
      <c r="E242" s="225" t="s">
        <v>1</v>
      </c>
      <c r="F242" s="226" t="s">
        <v>167</v>
      </c>
      <c r="G242" s="224"/>
      <c r="H242" s="227">
        <v>5</v>
      </c>
      <c r="I242" s="228"/>
      <c r="J242" s="224"/>
      <c r="K242" s="224"/>
      <c r="L242" s="229"/>
      <c r="M242" s="230"/>
      <c r="N242" s="231"/>
      <c r="O242" s="231"/>
      <c r="P242" s="231"/>
      <c r="Q242" s="231"/>
      <c r="R242" s="231"/>
      <c r="S242" s="231"/>
      <c r="T242" s="232"/>
      <c r="AT242" s="233" t="s">
        <v>164</v>
      </c>
      <c r="AU242" s="233" t="s">
        <v>162</v>
      </c>
      <c r="AV242" s="15" t="s">
        <v>161</v>
      </c>
      <c r="AW242" s="15" t="s">
        <v>34</v>
      </c>
      <c r="AX242" s="15" t="s">
        <v>87</v>
      </c>
      <c r="AY242" s="233" t="s">
        <v>153</v>
      </c>
    </row>
    <row r="243" spans="1:65" s="2" customFormat="1" ht="21.75" customHeight="1">
      <c r="A243" s="34"/>
      <c r="B243" s="35"/>
      <c r="C243" s="187" t="s">
        <v>424</v>
      </c>
      <c r="D243" s="187" t="s">
        <v>157</v>
      </c>
      <c r="E243" s="188" t="s">
        <v>1717</v>
      </c>
      <c r="F243" s="189" t="s">
        <v>1718</v>
      </c>
      <c r="G243" s="190" t="s">
        <v>249</v>
      </c>
      <c r="H243" s="191">
        <v>5</v>
      </c>
      <c r="I243" s="192"/>
      <c r="J243" s="193">
        <f>ROUND(I243*H243,2)</f>
        <v>0</v>
      </c>
      <c r="K243" s="194"/>
      <c r="L243" s="39"/>
      <c r="M243" s="195" t="s">
        <v>1</v>
      </c>
      <c r="N243" s="196" t="s">
        <v>45</v>
      </c>
      <c r="O243" s="71"/>
      <c r="P243" s="197">
        <f>O243*H243</f>
        <v>0</v>
      </c>
      <c r="Q243" s="197">
        <v>0</v>
      </c>
      <c r="R243" s="197">
        <f>Q243*H243</f>
        <v>0</v>
      </c>
      <c r="S243" s="197">
        <v>0</v>
      </c>
      <c r="T243" s="198">
        <f>S243*H243</f>
        <v>0</v>
      </c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R243" s="199" t="s">
        <v>254</v>
      </c>
      <c r="AT243" s="199" t="s">
        <v>157</v>
      </c>
      <c r="AU243" s="199" t="s">
        <v>162</v>
      </c>
      <c r="AY243" s="17" t="s">
        <v>153</v>
      </c>
      <c r="BE243" s="200">
        <f>IF(N243="základní",J243,0)</f>
        <v>0</v>
      </c>
      <c r="BF243" s="200">
        <f>IF(N243="snížená",J243,0)</f>
        <v>0</v>
      </c>
      <c r="BG243" s="200">
        <f>IF(N243="zákl. přenesená",J243,0)</f>
        <v>0</v>
      </c>
      <c r="BH243" s="200">
        <f>IF(N243="sníž. přenesená",J243,0)</f>
        <v>0</v>
      </c>
      <c r="BI243" s="200">
        <f>IF(N243="nulová",J243,0)</f>
        <v>0</v>
      </c>
      <c r="BJ243" s="17" t="s">
        <v>162</v>
      </c>
      <c r="BK243" s="200">
        <f>ROUND(I243*H243,2)</f>
        <v>0</v>
      </c>
      <c r="BL243" s="17" t="s">
        <v>254</v>
      </c>
      <c r="BM243" s="199" t="s">
        <v>1719</v>
      </c>
    </row>
    <row r="244" spans="1:65" s="14" customFormat="1">
      <c r="B244" s="212"/>
      <c r="C244" s="213"/>
      <c r="D244" s="203" t="s">
        <v>164</v>
      </c>
      <c r="E244" s="214" t="s">
        <v>1</v>
      </c>
      <c r="F244" s="215" t="s">
        <v>186</v>
      </c>
      <c r="G244" s="213"/>
      <c r="H244" s="216">
        <v>5</v>
      </c>
      <c r="I244" s="217"/>
      <c r="J244" s="213"/>
      <c r="K244" s="213"/>
      <c r="L244" s="218"/>
      <c r="M244" s="219"/>
      <c r="N244" s="220"/>
      <c r="O244" s="220"/>
      <c r="P244" s="220"/>
      <c r="Q244" s="220"/>
      <c r="R244" s="220"/>
      <c r="S244" s="220"/>
      <c r="T244" s="221"/>
      <c r="AT244" s="222" t="s">
        <v>164</v>
      </c>
      <c r="AU244" s="222" t="s">
        <v>162</v>
      </c>
      <c r="AV244" s="14" t="s">
        <v>162</v>
      </c>
      <c r="AW244" s="14" t="s">
        <v>34</v>
      </c>
      <c r="AX244" s="14" t="s">
        <v>79</v>
      </c>
      <c r="AY244" s="222" t="s">
        <v>153</v>
      </c>
    </row>
    <row r="245" spans="1:65" s="15" customFormat="1">
      <c r="B245" s="223"/>
      <c r="C245" s="224"/>
      <c r="D245" s="203" t="s">
        <v>164</v>
      </c>
      <c r="E245" s="225" t="s">
        <v>1</v>
      </c>
      <c r="F245" s="226" t="s">
        <v>167</v>
      </c>
      <c r="G245" s="224"/>
      <c r="H245" s="227">
        <v>5</v>
      </c>
      <c r="I245" s="228"/>
      <c r="J245" s="224"/>
      <c r="K245" s="224"/>
      <c r="L245" s="229"/>
      <c r="M245" s="230"/>
      <c r="N245" s="231"/>
      <c r="O245" s="231"/>
      <c r="P245" s="231"/>
      <c r="Q245" s="231"/>
      <c r="R245" s="231"/>
      <c r="S245" s="231"/>
      <c r="T245" s="232"/>
      <c r="AT245" s="233" t="s">
        <v>164</v>
      </c>
      <c r="AU245" s="233" t="s">
        <v>162</v>
      </c>
      <c r="AV245" s="15" t="s">
        <v>161</v>
      </c>
      <c r="AW245" s="15" t="s">
        <v>34</v>
      </c>
      <c r="AX245" s="15" t="s">
        <v>87</v>
      </c>
      <c r="AY245" s="233" t="s">
        <v>153</v>
      </c>
    </row>
    <row r="246" spans="1:65" s="2" customFormat="1" ht="21.75" customHeight="1">
      <c r="A246" s="34"/>
      <c r="B246" s="35"/>
      <c r="C246" s="187" t="s">
        <v>430</v>
      </c>
      <c r="D246" s="187" t="s">
        <v>157</v>
      </c>
      <c r="E246" s="188" t="s">
        <v>1720</v>
      </c>
      <c r="F246" s="189" t="s">
        <v>1721</v>
      </c>
      <c r="G246" s="190" t="s">
        <v>249</v>
      </c>
      <c r="H246" s="191">
        <v>15</v>
      </c>
      <c r="I246" s="192"/>
      <c r="J246" s="193">
        <f>ROUND(I246*H246,2)</f>
        <v>0</v>
      </c>
      <c r="K246" s="194"/>
      <c r="L246" s="39"/>
      <c r="M246" s="195" t="s">
        <v>1</v>
      </c>
      <c r="N246" s="196" t="s">
        <v>45</v>
      </c>
      <c r="O246" s="71"/>
      <c r="P246" s="197">
        <f>O246*H246</f>
        <v>0</v>
      </c>
      <c r="Q246" s="197">
        <v>0</v>
      </c>
      <c r="R246" s="197">
        <f>Q246*H246</f>
        <v>0</v>
      </c>
      <c r="S246" s="197">
        <v>0</v>
      </c>
      <c r="T246" s="198">
        <f>S246*H246</f>
        <v>0</v>
      </c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R246" s="199" t="s">
        <v>254</v>
      </c>
      <c r="AT246" s="199" t="s">
        <v>157</v>
      </c>
      <c r="AU246" s="199" t="s">
        <v>162</v>
      </c>
      <c r="AY246" s="17" t="s">
        <v>153</v>
      </c>
      <c r="BE246" s="200">
        <f>IF(N246="základní",J246,0)</f>
        <v>0</v>
      </c>
      <c r="BF246" s="200">
        <f>IF(N246="snížená",J246,0)</f>
        <v>0</v>
      </c>
      <c r="BG246" s="200">
        <f>IF(N246="zákl. přenesená",J246,0)</f>
        <v>0</v>
      </c>
      <c r="BH246" s="200">
        <f>IF(N246="sníž. přenesená",J246,0)</f>
        <v>0</v>
      </c>
      <c r="BI246" s="200">
        <f>IF(N246="nulová",J246,0)</f>
        <v>0</v>
      </c>
      <c r="BJ246" s="17" t="s">
        <v>162</v>
      </c>
      <c r="BK246" s="200">
        <f>ROUND(I246*H246,2)</f>
        <v>0</v>
      </c>
      <c r="BL246" s="17" t="s">
        <v>254</v>
      </c>
      <c r="BM246" s="199" t="s">
        <v>1722</v>
      </c>
    </row>
    <row r="247" spans="1:65" s="14" customFormat="1">
      <c r="B247" s="212"/>
      <c r="C247" s="213"/>
      <c r="D247" s="203" t="s">
        <v>164</v>
      </c>
      <c r="E247" s="214" t="s">
        <v>1</v>
      </c>
      <c r="F247" s="215" t="s">
        <v>8</v>
      </c>
      <c r="G247" s="213"/>
      <c r="H247" s="216">
        <v>15</v>
      </c>
      <c r="I247" s="217"/>
      <c r="J247" s="213"/>
      <c r="K247" s="213"/>
      <c r="L247" s="218"/>
      <c r="M247" s="219"/>
      <c r="N247" s="220"/>
      <c r="O247" s="220"/>
      <c r="P247" s="220"/>
      <c r="Q247" s="220"/>
      <c r="R247" s="220"/>
      <c r="S247" s="220"/>
      <c r="T247" s="221"/>
      <c r="AT247" s="222" t="s">
        <v>164</v>
      </c>
      <c r="AU247" s="222" t="s">
        <v>162</v>
      </c>
      <c r="AV247" s="14" t="s">
        <v>162</v>
      </c>
      <c r="AW247" s="14" t="s">
        <v>34</v>
      </c>
      <c r="AX247" s="14" t="s">
        <v>79</v>
      </c>
      <c r="AY247" s="222" t="s">
        <v>153</v>
      </c>
    </row>
    <row r="248" spans="1:65" s="15" customFormat="1">
      <c r="B248" s="223"/>
      <c r="C248" s="224"/>
      <c r="D248" s="203" t="s">
        <v>164</v>
      </c>
      <c r="E248" s="225" t="s">
        <v>1</v>
      </c>
      <c r="F248" s="226" t="s">
        <v>167</v>
      </c>
      <c r="G248" s="224"/>
      <c r="H248" s="227">
        <v>15</v>
      </c>
      <c r="I248" s="228"/>
      <c r="J248" s="224"/>
      <c r="K248" s="224"/>
      <c r="L248" s="229"/>
      <c r="M248" s="230"/>
      <c r="N248" s="231"/>
      <c r="O248" s="231"/>
      <c r="P248" s="231"/>
      <c r="Q248" s="231"/>
      <c r="R248" s="231"/>
      <c r="S248" s="231"/>
      <c r="T248" s="232"/>
      <c r="AT248" s="233" t="s">
        <v>164</v>
      </c>
      <c r="AU248" s="233" t="s">
        <v>162</v>
      </c>
      <c r="AV248" s="15" t="s">
        <v>161</v>
      </c>
      <c r="AW248" s="15" t="s">
        <v>34</v>
      </c>
      <c r="AX248" s="15" t="s">
        <v>87</v>
      </c>
      <c r="AY248" s="233" t="s">
        <v>153</v>
      </c>
    </row>
    <row r="249" spans="1:65" s="2" customFormat="1" ht="16.5" customHeight="1">
      <c r="A249" s="34"/>
      <c r="B249" s="35"/>
      <c r="C249" s="234" t="s">
        <v>434</v>
      </c>
      <c r="D249" s="234" t="s">
        <v>180</v>
      </c>
      <c r="E249" s="235" t="s">
        <v>1723</v>
      </c>
      <c r="F249" s="236" t="s">
        <v>1724</v>
      </c>
      <c r="G249" s="237" t="s">
        <v>249</v>
      </c>
      <c r="H249" s="238">
        <v>15</v>
      </c>
      <c r="I249" s="239"/>
      <c r="J249" s="240">
        <f>ROUND(I249*H249,2)</f>
        <v>0</v>
      </c>
      <c r="K249" s="241"/>
      <c r="L249" s="242"/>
      <c r="M249" s="243" t="s">
        <v>1</v>
      </c>
      <c r="N249" s="244" t="s">
        <v>45</v>
      </c>
      <c r="O249" s="71"/>
      <c r="P249" s="197">
        <f>O249*H249</f>
        <v>0</v>
      </c>
      <c r="Q249" s="197">
        <v>5.0000000000000002E-5</v>
      </c>
      <c r="R249" s="197">
        <f>Q249*H249</f>
        <v>7.5000000000000002E-4</v>
      </c>
      <c r="S249" s="197">
        <v>0</v>
      </c>
      <c r="T249" s="198">
        <f>S249*H249</f>
        <v>0</v>
      </c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R249" s="199" t="s">
        <v>344</v>
      </c>
      <c r="AT249" s="199" t="s">
        <v>180</v>
      </c>
      <c r="AU249" s="199" t="s">
        <v>162</v>
      </c>
      <c r="AY249" s="17" t="s">
        <v>153</v>
      </c>
      <c r="BE249" s="200">
        <f>IF(N249="základní",J249,0)</f>
        <v>0</v>
      </c>
      <c r="BF249" s="200">
        <f>IF(N249="snížená",J249,0)</f>
        <v>0</v>
      </c>
      <c r="BG249" s="200">
        <f>IF(N249="zákl. přenesená",J249,0)</f>
        <v>0</v>
      </c>
      <c r="BH249" s="200">
        <f>IF(N249="sníž. přenesená",J249,0)</f>
        <v>0</v>
      </c>
      <c r="BI249" s="200">
        <f>IF(N249="nulová",J249,0)</f>
        <v>0</v>
      </c>
      <c r="BJ249" s="17" t="s">
        <v>162</v>
      </c>
      <c r="BK249" s="200">
        <f>ROUND(I249*H249,2)</f>
        <v>0</v>
      </c>
      <c r="BL249" s="17" t="s">
        <v>254</v>
      </c>
      <c r="BM249" s="199" t="s">
        <v>1725</v>
      </c>
    </row>
    <row r="250" spans="1:65" s="14" customFormat="1">
      <c r="B250" s="212"/>
      <c r="C250" s="213"/>
      <c r="D250" s="203" t="s">
        <v>164</v>
      </c>
      <c r="E250" s="214" t="s">
        <v>1</v>
      </c>
      <c r="F250" s="215" t="s">
        <v>8</v>
      </c>
      <c r="G250" s="213"/>
      <c r="H250" s="216">
        <v>15</v>
      </c>
      <c r="I250" s="217"/>
      <c r="J250" s="213"/>
      <c r="K250" s="213"/>
      <c r="L250" s="218"/>
      <c r="M250" s="219"/>
      <c r="N250" s="220"/>
      <c r="O250" s="220"/>
      <c r="P250" s="220"/>
      <c r="Q250" s="220"/>
      <c r="R250" s="220"/>
      <c r="S250" s="220"/>
      <c r="T250" s="221"/>
      <c r="AT250" s="222" t="s">
        <v>164</v>
      </c>
      <c r="AU250" s="222" t="s">
        <v>162</v>
      </c>
      <c r="AV250" s="14" t="s">
        <v>162</v>
      </c>
      <c r="AW250" s="14" t="s">
        <v>34</v>
      </c>
      <c r="AX250" s="14" t="s">
        <v>79</v>
      </c>
      <c r="AY250" s="222" t="s">
        <v>153</v>
      </c>
    </row>
    <row r="251" spans="1:65" s="15" customFormat="1">
      <c r="B251" s="223"/>
      <c r="C251" s="224"/>
      <c r="D251" s="203" t="s">
        <v>164</v>
      </c>
      <c r="E251" s="225" t="s">
        <v>1</v>
      </c>
      <c r="F251" s="226" t="s">
        <v>167</v>
      </c>
      <c r="G251" s="224"/>
      <c r="H251" s="227">
        <v>15</v>
      </c>
      <c r="I251" s="228"/>
      <c r="J251" s="224"/>
      <c r="K251" s="224"/>
      <c r="L251" s="229"/>
      <c r="M251" s="230"/>
      <c r="N251" s="231"/>
      <c r="O251" s="231"/>
      <c r="P251" s="231"/>
      <c r="Q251" s="231"/>
      <c r="R251" s="231"/>
      <c r="S251" s="231"/>
      <c r="T251" s="232"/>
      <c r="AT251" s="233" t="s">
        <v>164</v>
      </c>
      <c r="AU251" s="233" t="s">
        <v>162</v>
      </c>
      <c r="AV251" s="15" t="s">
        <v>161</v>
      </c>
      <c r="AW251" s="15" t="s">
        <v>34</v>
      </c>
      <c r="AX251" s="15" t="s">
        <v>87</v>
      </c>
      <c r="AY251" s="233" t="s">
        <v>153</v>
      </c>
    </row>
    <row r="252" spans="1:65" s="2" customFormat="1" ht="21.75" customHeight="1">
      <c r="A252" s="34"/>
      <c r="B252" s="35"/>
      <c r="C252" s="187" t="s">
        <v>438</v>
      </c>
      <c r="D252" s="187" t="s">
        <v>157</v>
      </c>
      <c r="E252" s="188" t="s">
        <v>1726</v>
      </c>
      <c r="F252" s="189" t="s">
        <v>1727</v>
      </c>
      <c r="G252" s="190" t="s">
        <v>249</v>
      </c>
      <c r="H252" s="191">
        <v>9</v>
      </c>
      <c r="I252" s="192"/>
      <c r="J252" s="193">
        <f>ROUND(I252*H252,2)</f>
        <v>0</v>
      </c>
      <c r="K252" s="194"/>
      <c r="L252" s="39"/>
      <c r="M252" s="195" t="s">
        <v>1</v>
      </c>
      <c r="N252" s="196" t="s">
        <v>45</v>
      </c>
      <c r="O252" s="71"/>
      <c r="P252" s="197">
        <f>O252*H252</f>
        <v>0</v>
      </c>
      <c r="Q252" s="197">
        <v>0</v>
      </c>
      <c r="R252" s="197">
        <f>Q252*H252</f>
        <v>0</v>
      </c>
      <c r="S252" s="197">
        <v>0</v>
      </c>
      <c r="T252" s="198">
        <f>S252*H252</f>
        <v>0</v>
      </c>
      <c r="U252" s="34"/>
      <c r="V252" s="34"/>
      <c r="W252" s="34"/>
      <c r="X252" s="34"/>
      <c r="Y252" s="34"/>
      <c r="Z252" s="34"/>
      <c r="AA252" s="34"/>
      <c r="AB252" s="34"/>
      <c r="AC252" s="34"/>
      <c r="AD252" s="34"/>
      <c r="AE252" s="34"/>
      <c r="AR252" s="199" t="s">
        <v>254</v>
      </c>
      <c r="AT252" s="199" t="s">
        <v>157</v>
      </c>
      <c r="AU252" s="199" t="s">
        <v>162</v>
      </c>
      <c r="AY252" s="17" t="s">
        <v>153</v>
      </c>
      <c r="BE252" s="200">
        <f>IF(N252="základní",J252,0)</f>
        <v>0</v>
      </c>
      <c r="BF252" s="200">
        <f>IF(N252="snížená",J252,0)</f>
        <v>0</v>
      </c>
      <c r="BG252" s="200">
        <f>IF(N252="zákl. přenesená",J252,0)</f>
        <v>0</v>
      </c>
      <c r="BH252" s="200">
        <f>IF(N252="sníž. přenesená",J252,0)</f>
        <v>0</v>
      </c>
      <c r="BI252" s="200">
        <f>IF(N252="nulová",J252,0)</f>
        <v>0</v>
      </c>
      <c r="BJ252" s="17" t="s">
        <v>162</v>
      </c>
      <c r="BK252" s="200">
        <f>ROUND(I252*H252,2)</f>
        <v>0</v>
      </c>
      <c r="BL252" s="17" t="s">
        <v>254</v>
      </c>
      <c r="BM252" s="199" t="s">
        <v>1728</v>
      </c>
    </row>
    <row r="253" spans="1:65" s="2" customFormat="1" ht="21.75" customHeight="1">
      <c r="A253" s="34"/>
      <c r="B253" s="35"/>
      <c r="C253" s="234" t="s">
        <v>443</v>
      </c>
      <c r="D253" s="234" t="s">
        <v>180</v>
      </c>
      <c r="E253" s="235" t="s">
        <v>1729</v>
      </c>
      <c r="F253" s="236" t="s">
        <v>1730</v>
      </c>
      <c r="G253" s="237" t="s">
        <v>249</v>
      </c>
      <c r="H253" s="238">
        <v>9</v>
      </c>
      <c r="I253" s="239"/>
      <c r="J253" s="240">
        <f>ROUND(I253*H253,2)</f>
        <v>0</v>
      </c>
      <c r="K253" s="241"/>
      <c r="L253" s="242"/>
      <c r="M253" s="243" t="s">
        <v>1</v>
      </c>
      <c r="N253" s="244" t="s">
        <v>45</v>
      </c>
      <c r="O253" s="71"/>
      <c r="P253" s="197">
        <f>O253*H253</f>
        <v>0</v>
      </c>
      <c r="Q253" s="197">
        <v>2.4000000000000001E-4</v>
      </c>
      <c r="R253" s="197">
        <f>Q253*H253</f>
        <v>2.16E-3</v>
      </c>
      <c r="S253" s="197">
        <v>0</v>
      </c>
      <c r="T253" s="198">
        <f>S253*H253</f>
        <v>0</v>
      </c>
      <c r="U253" s="34"/>
      <c r="V253" s="34"/>
      <c r="W253" s="34"/>
      <c r="X253" s="34"/>
      <c r="Y253" s="34"/>
      <c r="Z253" s="34"/>
      <c r="AA253" s="34"/>
      <c r="AB253" s="34"/>
      <c r="AC253" s="34"/>
      <c r="AD253" s="34"/>
      <c r="AE253" s="34"/>
      <c r="AR253" s="199" t="s">
        <v>344</v>
      </c>
      <c r="AT253" s="199" t="s">
        <v>180</v>
      </c>
      <c r="AU253" s="199" t="s">
        <v>162</v>
      </c>
      <c r="AY253" s="17" t="s">
        <v>153</v>
      </c>
      <c r="BE253" s="200">
        <f>IF(N253="základní",J253,0)</f>
        <v>0</v>
      </c>
      <c r="BF253" s="200">
        <f>IF(N253="snížená",J253,0)</f>
        <v>0</v>
      </c>
      <c r="BG253" s="200">
        <f>IF(N253="zákl. přenesená",J253,0)</f>
        <v>0</v>
      </c>
      <c r="BH253" s="200">
        <f>IF(N253="sníž. přenesená",J253,0)</f>
        <v>0</v>
      </c>
      <c r="BI253" s="200">
        <f>IF(N253="nulová",J253,0)</f>
        <v>0</v>
      </c>
      <c r="BJ253" s="17" t="s">
        <v>162</v>
      </c>
      <c r="BK253" s="200">
        <f>ROUND(I253*H253,2)</f>
        <v>0</v>
      </c>
      <c r="BL253" s="17" t="s">
        <v>254</v>
      </c>
      <c r="BM253" s="199" t="s">
        <v>1731</v>
      </c>
    </row>
    <row r="254" spans="1:65" s="2" customFormat="1" ht="21.75" customHeight="1">
      <c r="A254" s="34"/>
      <c r="B254" s="35"/>
      <c r="C254" s="187" t="s">
        <v>449</v>
      </c>
      <c r="D254" s="187" t="s">
        <v>157</v>
      </c>
      <c r="E254" s="188" t="s">
        <v>1732</v>
      </c>
      <c r="F254" s="189" t="s">
        <v>1733</v>
      </c>
      <c r="G254" s="190" t="s">
        <v>249</v>
      </c>
      <c r="H254" s="191">
        <v>4</v>
      </c>
      <c r="I254" s="192"/>
      <c r="J254" s="193">
        <f>ROUND(I254*H254,2)</f>
        <v>0</v>
      </c>
      <c r="K254" s="194"/>
      <c r="L254" s="39"/>
      <c r="M254" s="195" t="s">
        <v>1</v>
      </c>
      <c r="N254" s="196" t="s">
        <v>45</v>
      </c>
      <c r="O254" s="71"/>
      <c r="P254" s="197">
        <f>O254*H254</f>
        <v>0</v>
      </c>
      <c r="Q254" s="197">
        <v>0</v>
      </c>
      <c r="R254" s="197">
        <f>Q254*H254</f>
        <v>0</v>
      </c>
      <c r="S254" s="197">
        <v>0</v>
      </c>
      <c r="T254" s="198">
        <f>S254*H254</f>
        <v>0</v>
      </c>
      <c r="U254" s="34"/>
      <c r="V254" s="34"/>
      <c r="W254" s="34"/>
      <c r="X254" s="34"/>
      <c r="Y254" s="34"/>
      <c r="Z254" s="34"/>
      <c r="AA254" s="34"/>
      <c r="AB254" s="34"/>
      <c r="AC254" s="34"/>
      <c r="AD254" s="34"/>
      <c r="AE254" s="34"/>
      <c r="AR254" s="199" t="s">
        <v>254</v>
      </c>
      <c r="AT254" s="199" t="s">
        <v>157</v>
      </c>
      <c r="AU254" s="199" t="s">
        <v>162</v>
      </c>
      <c r="AY254" s="17" t="s">
        <v>153</v>
      </c>
      <c r="BE254" s="200">
        <f>IF(N254="základní",J254,0)</f>
        <v>0</v>
      </c>
      <c r="BF254" s="200">
        <f>IF(N254="snížená",J254,0)</f>
        <v>0</v>
      </c>
      <c r="BG254" s="200">
        <f>IF(N254="zákl. přenesená",J254,0)</f>
        <v>0</v>
      </c>
      <c r="BH254" s="200">
        <f>IF(N254="sníž. přenesená",J254,0)</f>
        <v>0</v>
      </c>
      <c r="BI254" s="200">
        <f>IF(N254="nulová",J254,0)</f>
        <v>0</v>
      </c>
      <c r="BJ254" s="17" t="s">
        <v>162</v>
      </c>
      <c r="BK254" s="200">
        <f>ROUND(I254*H254,2)</f>
        <v>0</v>
      </c>
      <c r="BL254" s="17" t="s">
        <v>254</v>
      </c>
      <c r="BM254" s="199" t="s">
        <v>1734</v>
      </c>
    </row>
    <row r="255" spans="1:65" s="14" customFormat="1">
      <c r="B255" s="212"/>
      <c r="C255" s="213"/>
      <c r="D255" s="203" t="s">
        <v>164</v>
      </c>
      <c r="E255" s="214" t="s">
        <v>1</v>
      </c>
      <c r="F255" s="215" t="s">
        <v>161</v>
      </c>
      <c r="G255" s="213"/>
      <c r="H255" s="216">
        <v>4</v>
      </c>
      <c r="I255" s="217"/>
      <c r="J255" s="213"/>
      <c r="K255" s="213"/>
      <c r="L255" s="218"/>
      <c r="M255" s="219"/>
      <c r="N255" s="220"/>
      <c r="O255" s="220"/>
      <c r="P255" s="220"/>
      <c r="Q255" s="220"/>
      <c r="R255" s="220"/>
      <c r="S255" s="220"/>
      <c r="T255" s="221"/>
      <c r="AT255" s="222" t="s">
        <v>164</v>
      </c>
      <c r="AU255" s="222" t="s">
        <v>162</v>
      </c>
      <c r="AV255" s="14" t="s">
        <v>162</v>
      </c>
      <c r="AW255" s="14" t="s">
        <v>34</v>
      </c>
      <c r="AX255" s="14" t="s">
        <v>79</v>
      </c>
      <c r="AY255" s="222" t="s">
        <v>153</v>
      </c>
    </row>
    <row r="256" spans="1:65" s="15" customFormat="1">
      <c r="B256" s="223"/>
      <c r="C256" s="224"/>
      <c r="D256" s="203" t="s">
        <v>164</v>
      </c>
      <c r="E256" s="225" t="s">
        <v>1</v>
      </c>
      <c r="F256" s="226" t="s">
        <v>167</v>
      </c>
      <c r="G256" s="224"/>
      <c r="H256" s="227">
        <v>4</v>
      </c>
      <c r="I256" s="228"/>
      <c r="J256" s="224"/>
      <c r="K256" s="224"/>
      <c r="L256" s="229"/>
      <c r="M256" s="230"/>
      <c r="N256" s="231"/>
      <c r="O256" s="231"/>
      <c r="P256" s="231"/>
      <c r="Q256" s="231"/>
      <c r="R256" s="231"/>
      <c r="S256" s="231"/>
      <c r="T256" s="232"/>
      <c r="AT256" s="233" t="s">
        <v>164</v>
      </c>
      <c r="AU256" s="233" t="s">
        <v>162</v>
      </c>
      <c r="AV256" s="15" t="s">
        <v>161</v>
      </c>
      <c r="AW256" s="15" t="s">
        <v>34</v>
      </c>
      <c r="AX256" s="15" t="s">
        <v>87</v>
      </c>
      <c r="AY256" s="233" t="s">
        <v>153</v>
      </c>
    </row>
    <row r="257" spans="1:65" s="2" customFormat="1" ht="16.5" customHeight="1">
      <c r="A257" s="34"/>
      <c r="B257" s="35"/>
      <c r="C257" s="234" t="s">
        <v>458</v>
      </c>
      <c r="D257" s="234" t="s">
        <v>180</v>
      </c>
      <c r="E257" s="235" t="s">
        <v>1735</v>
      </c>
      <c r="F257" s="236" t="s">
        <v>1736</v>
      </c>
      <c r="G257" s="237" t="s">
        <v>249</v>
      </c>
      <c r="H257" s="238">
        <v>4</v>
      </c>
      <c r="I257" s="239"/>
      <c r="J257" s="240">
        <f>ROUND(I257*H257,2)</f>
        <v>0</v>
      </c>
      <c r="K257" s="241"/>
      <c r="L257" s="242"/>
      <c r="M257" s="243" t="s">
        <v>1</v>
      </c>
      <c r="N257" s="244" t="s">
        <v>45</v>
      </c>
      <c r="O257" s="71"/>
      <c r="P257" s="197">
        <f>O257*H257</f>
        <v>0</v>
      </c>
      <c r="Q257" s="197">
        <v>5.0000000000000002E-5</v>
      </c>
      <c r="R257" s="197">
        <f>Q257*H257</f>
        <v>2.0000000000000001E-4</v>
      </c>
      <c r="S257" s="197">
        <v>0</v>
      </c>
      <c r="T257" s="198">
        <f>S257*H257</f>
        <v>0</v>
      </c>
      <c r="U257" s="34"/>
      <c r="V257" s="34"/>
      <c r="W257" s="34"/>
      <c r="X257" s="34"/>
      <c r="Y257" s="34"/>
      <c r="Z257" s="34"/>
      <c r="AA257" s="34"/>
      <c r="AB257" s="34"/>
      <c r="AC257" s="34"/>
      <c r="AD257" s="34"/>
      <c r="AE257" s="34"/>
      <c r="AR257" s="199" t="s">
        <v>344</v>
      </c>
      <c r="AT257" s="199" t="s">
        <v>180</v>
      </c>
      <c r="AU257" s="199" t="s">
        <v>162</v>
      </c>
      <c r="AY257" s="17" t="s">
        <v>153</v>
      </c>
      <c r="BE257" s="200">
        <f>IF(N257="základní",J257,0)</f>
        <v>0</v>
      </c>
      <c r="BF257" s="200">
        <f>IF(N257="snížená",J257,0)</f>
        <v>0</v>
      </c>
      <c r="BG257" s="200">
        <f>IF(N257="zákl. přenesená",J257,0)</f>
        <v>0</v>
      </c>
      <c r="BH257" s="200">
        <f>IF(N257="sníž. přenesená",J257,0)</f>
        <v>0</v>
      </c>
      <c r="BI257" s="200">
        <f>IF(N257="nulová",J257,0)</f>
        <v>0</v>
      </c>
      <c r="BJ257" s="17" t="s">
        <v>162</v>
      </c>
      <c r="BK257" s="200">
        <f>ROUND(I257*H257,2)</f>
        <v>0</v>
      </c>
      <c r="BL257" s="17" t="s">
        <v>254</v>
      </c>
      <c r="BM257" s="199" t="s">
        <v>1737</v>
      </c>
    </row>
    <row r="258" spans="1:65" s="14" customFormat="1">
      <c r="B258" s="212"/>
      <c r="C258" s="213"/>
      <c r="D258" s="203" t="s">
        <v>164</v>
      </c>
      <c r="E258" s="214" t="s">
        <v>1</v>
      </c>
      <c r="F258" s="215" t="s">
        <v>161</v>
      </c>
      <c r="G258" s="213"/>
      <c r="H258" s="216">
        <v>4</v>
      </c>
      <c r="I258" s="217"/>
      <c r="J258" s="213"/>
      <c r="K258" s="213"/>
      <c r="L258" s="218"/>
      <c r="M258" s="219"/>
      <c r="N258" s="220"/>
      <c r="O258" s="220"/>
      <c r="P258" s="220"/>
      <c r="Q258" s="220"/>
      <c r="R258" s="220"/>
      <c r="S258" s="220"/>
      <c r="T258" s="221"/>
      <c r="AT258" s="222" t="s">
        <v>164</v>
      </c>
      <c r="AU258" s="222" t="s">
        <v>162</v>
      </c>
      <c r="AV258" s="14" t="s">
        <v>162</v>
      </c>
      <c r="AW258" s="14" t="s">
        <v>34</v>
      </c>
      <c r="AX258" s="14" t="s">
        <v>79</v>
      </c>
      <c r="AY258" s="222" t="s">
        <v>153</v>
      </c>
    </row>
    <row r="259" spans="1:65" s="15" customFormat="1">
      <c r="B259" s="223"/>
      <c r="C259" s="224"/>
      <c r="D259" s="203" t="s">
        <v>164</v>
      </c>
      <c r="E259" s="225" t="s">
        <v>1</v>
      </c>
      <c r="F259" s="226" t="s">
        <v>167</v>
      </c>
      <c r="G259" s="224"/>
      <c r="H259" s="227">
        <v>4</v>
      </c>
      <c r="I259" s="228"/>
      <c r="J259" s="224"/>
      <c r="K259" s="224"/>
      <c r="L259" s="229"/>
      <c r="M259" s="230"/>
      <c r="N259" s="231"/>
      <c r="O259" s="231"/>
      <c r="P259" s="231"/>
      <c r="Q259" s="231"/>
      <c r="R259" s="231"/>
      <c r="S259" s="231"/>
      <c r="T259" s="232"/>
      <c r="AT259" s="233" t="s">
        <v>164</v>
      </c>
      <c r="AU259" s="233" t="s">
        <v>162</v>
      </c>
      <c r="AV259" s="15" t="s">
        <v>161</v>
      </c>
      <c r="AW259" s="15" t="s">
        <v>34</v>
      </c>
      <c r="AX259" s="15" t="s">
        <v>87</v>
      </c>
      <c r="AY259" s="233" t="s">
        <v>153</v>
      </c>
    </row>
    <row r="260" spans="1:65" s="2" customFormat="1" ht="21.75" customHeight="1">
      <c r="A260" s="34"/>
      <c r="B260" s="35"/>
      <c r="C260" s="187" t="s">
        <v>463</v>
      </c>
      <c r="D260" s="187" t="s">
        <v>157</v>
      </c>
      <c r="E260" s="188" t="s">
        <v>1738</v>
      </c>
      <c r="F260" s="189" t="s">
        <v>1739</v>
      </c>
      <c r="G260" s="190" t="s">
        <v>249</v>
      </c>
      <c r="H260" s="191">
        <v>16</v>
      </c>
      <c r="I260" s="192"/>
      <c r="J260" s="193">
        <f>ROUND(I260*H260,2)</f>
        <v>0</v>
      </c>
      <c r="K260" s="194"/>
      <c r="L260" s="39"/>
      <c r="M260" s="195" t="s">
        <v>1</v>
      </c>
      <c r="N260" s="196" t="s">
        <v>45</v>
      </c>
      <c r="O260" s="71"/>
      <c r="P260" s="197">
        <f>O260*H260</f>
        <v>0</v>
      </c>
      <c r="Q260" s="197">
        <v>0</v>
      </c>
      <c r="R260" s="197">
        <f>Q260*H260</f>
        <v>0</v>
      </c>
      <c r="S260" s="197">
        <v>0</v>
      </c>
      <c r="T260" s="198">
        <f>S260*H260</f>
        <v>0</v>
      </c>
      <c r="U260" s="34"/>
      <c r="V260" s="34"/>
      <c r="W260" s="34"/>
      <c r="X260" s="34"/>
      <c r="Y260" s="34"/>
      <c r="Z260" s="34"/>
      <c r="AA260" s="34"/>
      <c r="AB260" s="34"/>
      <c r="AC260" s="34"/>
      <c r="AD260" s="34"/>
      <c r="AE260" s="34"/>
      <c r="AR260" s="199" t="s">
        <v>254</v>
      </c>
      <c r="AT260" s="199" t="s">
        <v>157</v>
      </c>
      <c r="AU260" s="199" t="s">
        <v>162</v>
      </c>
      <c r="AY260" s="17" t="s">
        <v>153</v>
      </c>
      <c r="BE260" s="200">
        <f>IF(N260="základní",J260,0)</f>
        <v>0</v>
      </c>
      <c r="BF260" s="200">
        <f>IF(N260="snížená",J260,0)</f>
        <v>0</v>
      </c>
      <c r="BG260" s="200">
        <f>IF(N260="zákl. přenesená",J260,0)</f>
        <v>0</v>
      </c>
      <c r="BH260" s="200">
        <f>IF(N260="sníž. přenesená",J260,0)</f>
        <v>0</v>
      </c>
      <c r="BI260" s="200">
        <f>IF(N260="nulová",J260,0)</f>
        <v>0</v>
      </c>
      <c r="BJ260" s="17" t="s">
        <v>162</v>
      </c>
      <c r="BK260" s="200">
        <f>ROUND(I260*H260,2)</f>
        <v>0</v>
      </c>
      <c r="BL260" s="17" t="s">
        <v>254</v>
      </c>
      <c r="BM260" s="199" t="s">
        <v>1740</v>
      </c>
    </row>
    <row r="261" spans="1:65" s="14" customFormat="1">
      <c r="B261" s="212"/>
      <c r="C261" s="213"/>
      <c r="D261" s="203" t="s">
        <v>164</v>
      </c>
      <c r="E261" s="214" t="s">
        <v>1</v>
      </c>
      <c r="F261" s="215" t="s">
        <v>254</v>
      </c>
      <c r="G261" s="213"/>
      <c r="H261" s="216">
        <v>16</v>
      </c>
      <c r="I261" s="217"/>
      <c r="J261" s="213"/>
      <c r="K261" s="213"/>
      <c r="L261" s="218"/>
      <c r="M261" s="219"/>
      <c r="N261" s="220"/>
      <c r="O261" s="220"/>
      <c r="P261" s="220"/>
      <c r="Q261" s="220"/>
      <c r="R261" s="220"/>
      <c r="S261" s="220"/>
      <c r="T261" s="221"/>
      <c r="AT261" s="222" t="s">
        <v>164</v>
      </c>
      <c r="AU261" s="222" t="s">
        <v>162</v>
      </c>
      <c r="AV261" s="14" t="s">
        <v>162</v>
      </c>
      <c r="AW261" s="14" t="s">
        <v>34</v>
      </c>
      <c r="AX261" s="14" t="s">
        <v>79</v>
      </c>
      <c r="AY261" s="222" t="s">
        <v>153</v>
      </c>
    </row>
    <row r="262" spans="1:65" s="15" customFormat="1">
      <c r="B262" s="223"/>
      <c r="C262" s="224"/>
      <c r="D262" s="203" t="s">
        <v>164</v>
      </c>
      <c r="E262" s="225" t="s">
        <v>1</v>
      </c>
      <c r="F262" s="226" t="s">
        <v>167</v>
      </c>
      <c r="G262" s="224"/>
      <c r="H262" s="227">
        <v>16</v>
      </c>
      <c r="I262" s="228"/>
      <c r="J262" s="224"/>
      <c r="K262" s="224"/>
      <c r="L262" s="229"/>
      <c r="M262" s="230"/>
      <c r="N262" s="231"/>
      <c r="O262" s="231"/>
      <c r="P262" s="231"/>
      <c r="Q262" s="231"/>
      <c r="R262" s="231"/>
      <c r="S262" s="231"/>
      <c r="T262" s="232"/>
      <c r="AT262" s="233" t="s">
        <v>164</v>
      </c>
      <c r="AU262" s="233" t="s">
        <v>162</v>
      </c>
      <c r="AV262" s="15" t="s">
        <v>161</v>
      </c>
      <c r="AW262" s="15" t="s">
        <v>34</v>
      </c>
      <c r="AX262" s="15" t="s">
        <v>87</v>
      </c>
      <c r="AY262" s="233" t="s">
        <v>153</v>
      </c>
    </row>
    <row r="263" spans="1:65" s="2" customFormat="1" ht="16.5" customHeight="1">
      <c r="A263" s="34"/>
      <c r="B263" s="35"/>
      <c r="C263" s="234" t="s">
        <v>469</v>
      </c>
      <c r="D263" s="234" t="s">
        <v>180</v>
      </c>
      <c r="E263" s="235" t="s">
        <v>1741</v>
      </c>
      <c r="F263" s="236" t="s">
        <v>1742</v>
      </c>
      <c r="G263" s="237" t="s">
        <v>249</v>
      </c>
      <c r="H263" s="238">
        <v>16</v>
      </c>
      <c r="I263" s="239"/>
      <c r="J263" s="240">
        <f>ROUND(I263*H263,2)</f>
        <v>0</v>
      </c>
      <c r="K263" s="241"/>
      <c r="L263" s="242"/>
      <c r="M263" s="243" t="s">
        <v>1</v>
      </c>
      <c r="N263" s="244" t="s">
        <v>45</v>
      </c>
      <c r="O263" s="71"/>
      <c r="P263" s="197">
        <f>O263*H263</f>
        <v>0</v>
      </c>
      <c r="Q263" s="197">
        <v>5.0000000000000002E-5</v>
      </c>
      <c r="R263" s="197">
        <f>Q263*H263</f>
        <v>8.0000000000000004E-4</v>
      </c>
      <c r="S263" s="197">
        <v>0</v>
      </c>
      <c r="T263" s="198">
        <f>S263*H263</f>
        <v>0</v>
      </c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R263" s="199" t="s">
        <v>344</v>
      </c>
      <c r="AT263" s="199" t="s">
        <v>180</v>
      </c>
      <c r="AU263" s="199" t="s">
        <v>162</v>
      </c>
      <c r="AY263" s="17" t="s">
        <v>153</v>
      </c>
      <c r="BE263" s="200">
        <f>IF(N263="základní",J263,0)</f>
        <v>0</v>
      </c>
      <c r="BF263" s="200">
        <f>IF(N263="snížená",J263,0)</f>
        <v>0</v>
      </c>
      <c r="BG263" s="200">
        <f>IF(N263="zákl. přenesená",J263,0)</f>
        <v>0</v>
      </c>
      <c r="BH263" s="200">
        <f>IF(N263="sníž. přenesená",J263,0)</f>
        <v>0</v>
      </c>
      <c r="BI263" s="200">
        <f>IF(N263="nulová",J263,0)</f>
        <v>0</v>
      </c>
      <c r="BJ263" s="17" t="s">
        <v>162</v>
      </c>
      <c r="BK263" s="200">
        <f>ROUND(I263*H263,2)</f>
        <v>0</v>
      </c>
      <c r="BL263" s="17" t="s">
        <v>254</v>
      </c>
      <c r="BM263" s="199" t="s">
        <v>1743</v>
      </c>
    </row>
    <row r="264" spans="1:65" s="14" customFormat="1">
      <c r="B264" s="212"/>
      <c r="C264" s="213"/>
      <c r="D264" s="203" t="s">
        <v>164</v>
      </c>
      <c r="E264" s="214" t="s">
        <v>1</v>
      </c>
      <c r="F264" s="215" t="s">
        <v>254</v>
      </c>
      <c r="G264" s="213"/>
      <c r="H264" s="216">
        <v>16</v>
      </c>
      <c r="I264" s="217"/>
      <c r="J264" s="213"/>
      <c r="K264" s="213"/>
      <c r="L264" s="218"/>
      <c r="M264" s="219"/>
      <c r="N264" s="220"/>
      <c r="O264" s="220"/>
      <c r="P264" s="220"/>
      <c r="Q264" s="220"/>
      <c r="R264" s="220"/>
      <c r="S264" s="220"/>
      <c r="T264" s="221"/>
      <c r="AT264" s="222" t="s">
        <v>164</v>
      </c>
      <c r="AU264" s="222" t="s">
        <v>162</v>
      </c>
      <c r="AV264" s="14" t="s">
        <v>162</v>
      </c>
      <c r="AW264" s="14" t="s">
        <v>34</v>
      </c>
      <c r="AX264" s="14" t="s">
        <v>79</v>
      </c>
      <c r="AY264" s="222" t="s">
        <v>153</v>
      </c>
    </row>
    <row r="265" spans="1:65" s="15" customFormat="1">
      <c r="B265" s="223"/>
      <c r="C265" s="224"/>
      <c r="D265" s="203" t="s">
        <v>164</v>
      </c>
      <c r="E265" s="225" t="s">
        <v>1</v>
      </c>
      <c r="F265" s="226" t="s">
        <v>167</v>
      </c>
      <c r="G265" s="224"/>
      <c r="H265" s="227">
        <v>16</v>
      </c>
      <c r="I265" s="228"/>
      <c r="J265" s="224"/>
      <c r="K265" s="224"/>
      <c r="L265" s="229"/>
      <c r="M265" s="230"/>
      <c r="N265" s="231"/>
      <c r="O265" s="231"/>
      <c r="P265" s="231"/>
      <c r="Q265" s="231"/>
      <c r="R265" s="231"/>
      <c r="S265" s="231"/>
      <c r="T265" s="232"/>
      <c r="AT265" s="233" t="s">
        <v>164</v>
      </c>
      <c r="AU265" s="233" t="s">
        <v>162</v>
      </c>
      <c r="AV265" s="15" t="s">
        <v>161</v>
      </c>
      <c r="AW265" s="15" t="s">
        <v>34</v>
      </c>
      <c r="AX265" s="15" t="s">
        <v>87</v>
      </c>
      <c r="AY265" s="233" t="s">
        <v>153</v>
      </c>
    </row>
    <row r="266" spans="1:65" s="2" customFormat="1" ht="21.75" customHeight="1">
      <c r="A266" s="34"/>
      <c r="B266" s="35"/>
      <c r="C266" s="187" t="s">
        <v>474</v>
      </c>
      <c r="D266" s="187" t="s">
        <v>157</v>
      </c>
      <c r="E266" s="188" t="s">
        <v>1744</v>
      </c>
      <c r="F266" s="189" t="s">
        <v>1745</v>
      </c>
      <c r="G266" s="190" t="s">
        <v>249</v>
      </c>
      <c r="H266" s="191">
        <v>6</v>
      </c>
      <c r="I266" s="192"/>
      <c r="J266" s="193">
        <f>ROUND(I266*H266,2)</f>
        <v>0</v>
      </c>
      <c r="K266" s="194"/>
      <c r="L266" s="39"/>
      <c r="M266" s="195" t="s">
        <v>1</v>
      </c>
      <c r="N266" s="196" t="s">
        <v>45</v>
      </c>
      <c r="O266" s="71"/>
      <c r="P266" s="197">
        <f>O266*H266</f>
        <v>0</v>
      </c>
      <c r="Q266" s="197">
        <v>0</v>
      </c>
      <c r="R266" s="197">
        <f>Q266*H266</f>
        <v>0</v>
      </c>
      <c r="S266" s="197">
        <v>0</v>
      </c>
      <c r="T266" s="198">
        <f>S266*H266</f>
        <v>0</v>
      </c>
      <c r="U266" s="34"/>
      <c r="V266" s="34"/>
      <c r="W266" s="34"/>
      <c r="X266" s="34"/>
      <c r="Y266" s="34"/>
      <c r="Z266" s="34"/>
      <c r="AA266" s="34"/>
      <c r="AB266" s="34"/>
      <c r="AC266" s="34"/>
      <c r="AD266" s="34"/>
      <c r="AE266" s="34"/>
      <c r="AR266" s="199" t="s">
        <v>254</v>
      </c>
      <c r="AT266" s="199" t="s">
        <v>157</v>
      </c>
      <c r="AU266" s="199" t="s">
        <v>162</v>
      </c>
      <c r="AY266" s="17" t="s">
        <v>153</v>
      </c>
      <c r="BE266" s="200">
        <f>IF(N266="základní",J266,0)</f>
        <v>0</v>
      </c>
      <c r="BF266" s="200">
        <f>IF(N266="snížená",J266,0)</f>
        <v>0</v>
      </c>
      <c r="BG266" s="200">
        <f>IF(N266="zákl. přenesená",J266,0)</f>
        <v>0</v>
      </c>
      <c r="BH266" s="200">
        <f>IF(N266="sníž. přenesená",J266,0)</f>
        <v>0</v>
      </c>
      <c r="BI266" s="200">
        <f>IF(N266="nulová",J266,0)</f>
        <v>0</v>
      </c>
      <c r="BJ266" s="17" t="s">
        <v>162</v>
      </c>
      <c r="BK266" s="200">
        <f>ROUND(I266*H266,2)</f>
        <v>0</v>
      </c>
      <c r="BL266" s="17" t="s">
        <v>254</v>
      </c>
      <c r="BM266" s="199" t="s">
        <v>1746</v>
      </c>
    </row>
    <row r="267" spans="1:65" s="14" customFormat="1">
      <c r="B267" s="212"/>
      <c r="C267" s="213"/>
      <c r="D267" s="203" t="s">
        <v>164</v>
      </c>
      <c r="E267" s="214" t="s">
        <v>1</v>
      </c>
      <c r="F267" s="215" t="s">
        <v>200</v>
      </c>
      <c r="G267" s="213"/>
      <c r="H267" s="216">
        <v>6</v>
      </c>
      <c r="I267" s="217"/>
      <c r="J267" s="213"/>
      <c r="K267" s="213"/>
      <c r="L267" s="218"/>
      <c r="M267" s="219"/>
      <c r="N267" s="220"/>
      <c r="O267" s="220"/>
      <c r="P267" s="220"/>
      <c r="Q267" s="220"/>
      <c r="R267" s="220"/>
      <c r="S267" s="220"/>
      <c r="T267" s="221"/>
      <c r="AT267" s="222" t="s">
        <v>164</v>
      </c>
      <c r="AU267" s="222" t="s">
        <v>162</v>
      </c>
      <c r="AV267" s="14" t="s">
        <v>162</v>
      </c>
      <c r="AW267" s="14" t="s">
        <v>34</v>
      </c>
      <c r="AX267" s="14" t="s">
        <v>79</v>
      </c>
      <c r="AY267" s="222" t="s">
        <v>153</v>
      </c>
    </row>
    <row r="268" spans="1:65" s="15" customFormat="1">
      <c r="B268" s="223"/>
      <c r="C268" s="224"/>
      <c r="D268" s="203" t="s">
        <v>164</v>
      </c>
      <c r="E268" s="225" t="s">
        <v>1</v>
      </c>
      <c r="F268" s="226" t="s">
        <v>167</v>
      </c>
      <c r="G268" s="224"/>
      <c r="H268" s="227">
        <v>6</v>
      </c>
      <c r="I268" s="228"/>
      <c r="J268" s="224"/>
      <c r="K268" s="224"/>
      <c r="L268" s="229"/>
      <c r="M268" s="230"/>
      <c r="N268" s="231"/>
      <c r="O268" s="231"/>
      <c r="P268" s="231"/>
      <c r="Q268" s="231"/>
      <c r="R268" s="231"/>
      <c r="S268" s="231"/>
      <c r="T268" s="232"/>
      <c r="AT268" s="233" t="s">
        <v>164</v>
      </c>
      <c r="AU268" s="233" t="s">
        <v>162</v>
      </c>
      <c r="AV268" s="15" t="s">
        <v>161</v>
      </c>
      <c r="AW268" s="15" t="s">
        <v>34</v>
      </c>
      <c r="AX268" s="15" t="s">
        <v>87</v>
      </c>
      <c r="AY268" s="233" t="s">
        <v>153</v>
      </c>
    </row>
    <row r="269" spans="1:65" s="2" customFormat="1" ht="16.5" customHeight="1">
      <c r="A269" s="34"/>
      <c r="B269" s="35"/>
      <c r="C269" s="234" t="s">
        <v>480</v>
      </c>
      <c r="D269" s="234" t="s">
        <v>180</v>
      </c>
      <c r="E269" s="235" t="s">
        <v>1747</v>
      </c>
      <c r="F269" s="236" t="s">
        <v>1748</v>
      </c>
      <c r="G269" s="237" t="s">
        <v>249</v>
      </c>
      <c r="H269" s="238">
        <v>6</v>
      </c>
      <c r="I269" s="239"/>
      <c r="J269" s="240">
        <f>ROUND(I269*H269,2)</f>
        <v>0</v>
      </c>
      <c r="K269" s="241"/>
      <c r="L269" s="242"/>
      <c r="M269" s="243" t="s">
        <v>1</v>
      </c>
      <c r="N269" s="244" t="s">
        <v>45</v>
      </c>
      <c r="O269" s="71"/>
      <c r="P269" s="197">
        <f>O269*H269</f>
        <v>0</v>
      </c>
      <c r="Q269" s="197">
        <v>5.0000000000000002E-5</v>
      </c>
      <c r="R269" s="197">
        <f>Q269*H269</f>
        <v>3.0000000000000003E-4</v>
      </c>
      <c r="S269" s="197">
        <v>0</v>
      </c>
      <c r="T269" s="198">
        <f>S269*H269</f>
        <v>0</v>
      </c>
      <c r="U269" s="34"/>
      <c r="V269" s="34"/>
      <c r="W269" s="34"/>
      <c r="X269" s="34"/>
      <c r="Y269" s="34"/>
      <c r="Z269" s="34"/>
      <c r="AA269" s="34"/>
      <c r="AB269" s="34"/>
      <c r="AC269" s="34"/>
      <c r="AD269" s="34"/>
      <c r="AE269" s="34"/>
      <c r="AR269" s="199" t="s">
        <v>344</v>
      </c>
      <c r="AT269" s="199" t="s">
        <v>180</v>
      </c>
      <c r="AU269" s="199" t="s">
        <v>162</v>
      </c>
      <c r="AY269" s="17" t="s">
        <v>153</v>
      </c>
      <c r="BE269" s="200">
        <f>IF(N269="základní",J269,0)</f>
        <v>0</v>
      </c>
      <c r="BF269" s="200">
        <f>IF(N269="snížená",J269,0)</f>
        <v>0</v>
      </c>
      <c r="BG269" s="200">
        <f>IF(N269="zákl. přenesená",J269,0)</f>
        <v>0</v>
      </c>
      <c r="BH269" s="200">
        <f>IF(N269="sníž. přenesená",J269,0)</f>
        <v>0</v>
      </c>
      <c r="BI269" s="200">
        <f>IF(N269="nulová",J269,0)</f>
        <v>0</v>
      </c>
      <c r="BJ269" s="17" t="s">
        <v>162</v>
      </c>
      <c r="BK269" s="200">
        <f>ROUND(I269*H269,2)</f>
        <v>0</v>
      </c>
      <c r="BL269" s="17" t="s">
        <v>254</v>
      </c>
      <c r="BM269" s="199" t="s">
        <v>1749</v>
      </c>
    </row>
    <row r="270" spans="1:65" s="14" customFormat="1">
      <c r="B270" s="212"/>
      <c r="C270" s="213"/>
      <c r="D270" s="203" t="s">
        <v>164</v>
      </c>
      <c r="E270" s="214" t="s">
        <v>1</v>
      </c>
      <c r="F270" s="215" t="s">
        <v>200</v>
      </c>
      <c r="G270" s="213"/>
      <c r="H270" s="216">
        <v>6</v>
      </c>
      <c r="I270" s="217"/>
      <c r="J270" s="213"/>
      <c r="K270" s="213"/>
      <c r="L270" s="218"/>
      <c r="M270" s="219"/>
      <c r="N270" s="220"/>
      <c r="O270" s="220"/>
      <c r="P270" s="220"/>
      <c r="Q270" s="220"/>
      <c r="R270" s="220"/>
      <c r="S270" s="220"/>
      <c r="T270" s="221"/>
      <c r="AT270" s="222" t="s">
        <v>164</v>
      </c>
      <c r="AU270" s="222" t="s">
        <v>162</v>
      </c>
      <c r="AV270" s="14" t="s">
        <v>162</v>
      </c>
      <c r="AW270" s="14" t="s">
        <v>34</v>
      </c>
      <c r="AX270" s="14" t="s">
        <v>79</v>
      </c>
      <c r="AY270" s="222" t="s">
        <v>153</v>
      </c>
    </row>
    <row r="271" spans="1:65" s="15" customFormat="1">
      <c r="B271" s="223"/>
      <c r="C271" s="224"/>
      <c r="D271" s="203" t="s">
        <v>164</v>
      </c>
      <c r="E271" s="225" t="s">
        <v>1</v>
      </c>
      <c r="F271" s="226" t="s">
        <v>167</v>
      </c>
      <c r="G271" s="224"/>
      <c r="H271" s="227">
        <v>6</v>
      </c>
      <c r="I271" s="228"/>
      <c r="J271" s="224"/>
      <c r="K271" s="224"/>
      <c r="L271" s="229"/>
      <c r="M271" s="230"/>
      <c r="N271" s="231"/>
      <c r="O271" s="231"/>
      <c r="P271" s="231"/>
      <c r="Q271" s="231"/>
      <c r="R271" s="231"/>
      <c r="S271" s="231"/>
      <c r="T271" s="232"/>
      <c r="AT271" s="233" t="s">
        <v>164</v>
      </c>
      <c r="AU271" s="233" t="s">
        <v>162</v>
      </c>
      <c r="AV271" s="15" t="s">
        <v>161</v>
      </c>
      <c r="AW271" s="15" t="s">
        <v>34</v>
      </c>
      <c r="AX271" s="15" t="s">
        <v>87</v>
      </c>
      <c r="AY271" s="233" t="s">
        <v>153</v>
      </c>
    </row>
    <row r="272" spans="1:65" s="2" customFormat="1" ht="21.75" customHeight="1">
      <c r="A272" s="34"/>
      <c r="B272" s="35"/>
      <c r="C272" s="187" t="s">
        <v>486</v>
      </c>
      <c r="D272" s="187" t="s">
        <v>157</v>
      </c>
      <c r="E272" s="188" t="s">
        <v>1750</v>
      </c>
      <c r="F272" s="189" t="s">
        <v>1751</v>
      </c>
      <c r="G272" s="190" t="s">
        <v>249</v>
      </c>
      <c r="H272" s="191">
        <v>68</v>
      </c>
      <c r="I272" s="192"/>
      <c r="J272" s="193">
        <f>ROUND(I272*H272,2)</f>
        <v>0</v>
      </c>
      <c r="K272" s="194"/>
      <c r="L272" s="39"/>
      <c r="M272" s="195" t="s">
        <v>1</v>
      </c>
      <c r="N272" s="196" t="s">
        <v>45</v>
      </c>
      <c r="O272" s="71"/>
      <c r="P272" s="197">
        <f>O272*H272</f>
        <v>0</v>
      </c>
      <c r="Q272" s="197">
        <v>0</v>
      </c>
      <c r="R272" s="197">
        <f>Q272*H272</f>
        <v>0</v>
      </c>
      <c r="S272" s="197">
        <v>0</v>
      </c>
      <c r="T272" s="198">
        <f>S272*H272</f>
        <v>0</v>
      </c>
      <c r="U272" s="34"/>
      <c r="V272" s="34"/>
      <c r="W272" s="34"/>
      <c r="X272" s="34"/>
      <c r="Y272" s="34"/>
      <c r="Z272" s="34"/>
      <c r="AA272" s="34"/>
      <c r="AB272" s="34"/>
      <c r="AC272" s="34"/>
      <c r="AD272" s="34"/>
      <c r="AE272" s="34"/>
      <c r="AR272" s="199" t="s">
        <v>254</v>
      </c>
      <c r="AT272" s="199" t="s">
        <v>157</v>
      </c>
      <c r="AU272" s="199" t="s">
        <v>162</v>
      </c>
      <c r="AY272" s="17" t="s">
        <v>153</v>
      </c>
      <c r="BE272" s="200">
        <f>IF(N272="základní",J272,0)</f>
        <v>0</v>
      </c>
      <c r="BF272" s="200">
        <f>IF(N272="snížená",J272,0)</f>
        <v>0</v>
      </c>
      <c r="BG272" s="200">
        <f>IF(N272="zákl. přenesená",J272,0)</f>
        <v>0</v>
      </c>
      <c r="BH272" s="200">
        <f>IF(N272="sníž. přenesená",J272,0)</f>
        <v>0</v>
      </c>
      <c r="BI272" s="200">
        <f>IF(N272="nulová",J272,0)</f>
        <v>0</v>
      </c>
      <c r="BJ272" s="17" t="s">
        <v>162</v>
      </c>
      <c r="BK272" s="200">
        <f>ROUND(I272*H272,2)</f>
        <v>0</v>
      </c>
      <c r="BL272" s="17" t="s">
        <v>254</v>
      </c>
      <c r="BM272" s="199" t="s">
        <v>1752</v>
      </c>
    </row>
    <row r="273" spans="1:65" s="14" customFormat="1">
      <c r="B273" s="212"/>
      <c r="C273" s="213"/>
      <c r="D273" s="203" t="s">
        <v>164</v>
      </c>
      <c r="E273" s="214" t="s">
        <v>1</v>
      </c>
      <c r="F273" s="215" t="s">
        <v>561</v>
      </c>
      <c r="G273" s="213"/>
      <c r="H273" s="216">
        <v>68</v>
      </c>
      <c r="I273" s="217"/>
      <c r="J273" s="213"/>
      <c r="K273" s="213"/>
      <c r="L273" s="218"/>
      <c r="M273" s="219"/>
      <c r="N273" s="220"/>
      <c r="O273" s="220"/>
      <c r="P273" s="220"/>
      <c r="Q273" s="220"/>
      <c r="R273" s="220"/>
      <c r="S273" s="220"/>
      <c r="T273" s="221"/>
      <c r="AT273" s="222" t="s">
        <v>164</v>
      </c>
      <c r="AU273" s="222" t="s">
        <v>162</v>
      </c>
      <c r="AV273" s="14" t="s">
        <v>162</v>
      </c>
      <c r="AW273" s="14" t="s">
        <v>34</v>
      </c>
      <c r="AX273" s="14" t="s">
        <v>79</v>
      </c>
      <c r="AY273" s="222" t="s">
        <v>153</v>
      </c>
    </row>
    <row r="274" spans="1:65" s="15" customFormat="1">
      <c r="B274" s="223"/>
      <c r="C274" s="224"/>
      <c r="D274" s="203" t="s">
        <v>164</v>
      </c>
      <c r="E274" s="225" t="s">
        <v>1</v>
      </c>
      <c r="F274" s="226" t="s">
        <v>167</v>
      </c>
      <c r="G274" s="224"/>
      <c r="H274" s="227">
        <v>68</v>
      </c>
      <c r="I274" s="228"/>
      <c r="J274" s="224"/>
      <c r="K274" s="224"/>
      <c r="L274" s="229"/>
      <c r="M274" s="230"/>
      <c r="N274" s="231"/>
      <c r="O274" s="231"/>
      <c r="P274" s="231"/>
      <c r="Q274" s="231"/>
      <c r="R274" s="231"/>
      <c r="S274" s="231"/>
      <c r="T274" s="232"/>
      <c r="AT274" s="233" t="s">
        <v>164</v>
      </c>
      <c r="AU274" s="233" t="s">
        <v>162</v>
      </c>
      <c r="AV274" s="15" t="s">
        <v>161</v>
      </c>
      <c r="AW274" s="15" t="s">
        <v>34</v>
      </c>
      <c r="AX274" s="15" t="s">
        <v>87</v>
      </c>
      <c r="AY274" s="233" t="s">
        <v>153</v>
      </c>
    </row>
    <row r="275" spans="1:65" s="2" customFormat="1" ht="16.5" customHeight="1">
      <c r="A275" s="34"/>
      <c r="B275" s="35"/>
      <c r="C275" s="234" t="s">
        <v>496</v>
      </c>
      <c r="D275" s="234" t="s">
        <v>180</v>
      </c>
      <c r="E275" s="235" t="s">
        <v>1753</v>
      </c>
      <c r="F275" s="236" t="s">
        <v>1754</v>
      </c>
      <c r="G275" s="237" t="s">
        <v>249</v>
      </c>
      <c r="H275" s="238">
        <v>5</v>
      </c>
      <c r="I275" s="239"/>
      <c r="J275" s="240">
        <f>ROUND(I275*H275,2)</f>
        <v>0</v>
      </c>
      <c r="K275" s="241"/>
      <c r="L275" s="242"/>
      <c r="M275" s="243" t="s">
        <v>1</v>
      </c>
      <c r="N275" s="244" t="s">
        <v>45</v>
      </c>
      <c r="O275" s="71"/>
      <c r="P275" s="197">
        <f>O275*H275</f>
        <v>0</v>
      </c>
      <c r="Q275" s="197">
        <v>6.0000000000000002E-5</v>
      </c>
      <c r="R275" s="197">
        <f>Q275*H275</f>
        <v>3.0000000000000003E-4</v>
      </c>
      <c r="S275" s="197">
        <v>0</v>
      </c>
      <c r="T275" s="198">
        <f>S275*H275</f>
        <v>0</v>
      </c>
      <c r="U275" s="34"/>
      <c r="V275" s="34"/>
      <c r="W275" s="34"/>
      <c r="X275" s="34"/>
      <c r="Y275" s="34"/>
      <c r="Z275" s="34"/>
      <c r="AA275" s="34"/>
      <c r="AB275" s="34"/>
      <c r="AC275" s="34"/>
      <c r="AD275" s="34"/>
      <c r="AE275" s="34"/>
      <c r="AR275" s="199" t="s">
        <v>344</v>
      </c>
      <c r="AT275" s="199" t="s">
        <v>180</v>
      </c>
      <c r="AU275" s="199" t="s">
        <v>162</v>
      </c>
      <c r="AY275" s="17" t="s">
        <v>153</v>
      </c>
      <c r="BE275" s="200">
        <f>IF(N275="základní",J275,0)</f>
        <v>0</v>
      </c>
      <c r="BF275" s="200">
        <f>IF(N275="snížená",J275,0)</f>
        <v>0</v>
      </c>
      <c r="BG275" s="200">
        <f>IF(N275="zákl. přenesená",J275,0)</f>
        <v>0</v>
      </c>
      <c r="BH275" s="200">
        <f>IF(N275="sníž. přenesená",J275,0)</f>
        <v>0</v>
      </c>
      <c r="BI275" s="200">
        <f>IF(N275="nulová",J275,0)</f>
        <v>0</v>
      </c>
      <c r="BJ275" s="17" t="s">
        <v>162</v>
      </c>
      <c r="BK275" s="200">
        <f>ROUND(I275*H275,2)</f>
        <v>0</v>
      </c>
      <c r="BL275" s="17" t="s">
        <v>254</v>
      </c>
      <c r="BM275" s="199" t="s">
        <v>1755</v>
      </c>
    </row>
    <row r="276" spans="1:65" s="14" customFormat="1">
      <c r="B276" s="212"/>
      <c r="C276" s="213"/>
      <c r="D276" s="203" t="s">
        <v>164</v>
      </c>
      <c r="E276" s="214" t="s">
        <v>1</v>
      </c>
      <c r="F276" s="215" t="s">
        <v>186</v>
      </c>
      <c r="G276" s="213"/>
      <c r="H276" s="216">
        <v>5</v>
      </c>
      <c r="I276" s="217"/>
      <c r="J276" s="213"/>
      <c r="K276" s="213"/>
      <c r="L276" s="218"/>
      <c r="M276" s="219"/>
      <c r="N276" s="220"/>
      <c r="O276" s="220"/>
      <c r="P276" s="220"/>
      <c r="Q276" s="220"/>
      <c r="R276" s="220"/>
      <c r="S276" s="220"/>
      <c r="T276" s="221"/>
      <c r="AT276" s="222" t="s">
        <v>164</v>
      </c>
      <c r="AU276" s="222" t="s">
        <v>162</v>
      </c>
      <c r="AV276" s="14" t="s">
        <v>162</v>
      </c>
      <c r="AW276" s="14" t="s">
        <v>34</v>
      </c>
      <c r="AX276" s="14" t="s">
        <v>79</v>
      </c>
      <c r="AY276" s="222" t="s">
        <v>153</v>
      </c>
    </row>
    <row r="277" spans="1:65" s="15" customFormat="1">
      <c r="B277" s="223"/>
      <c r="C277" s="224"/>
      <c r="D277" s="203" t="s">
        <v>164</v>
      </c>
      <c r="E277" s="225" t="s">
        <v>1</v>
      </c>
      <c r="F277" s="226" t="s">
        <v>167</v>
      </c>
      <c r="G277" s="224"/>
      <c r="H277" s="227">
        <v>5</v>
      </c>
      <c r="I277" s="228"/>
      <c r="J277" s="224"/>
      <c r="K277" s="224"/>
      <c r="L277" s="229"/>
      <c r="M277" s="230"/>
      <c r="N277" s="231"/>
      <c r="O277" s="231"/>
      <c r="P277" s="231"/>
      <c r="Q277" s="231"/>
      <c r="R277" s="231"/>
      <c r="S277" s="231"/>
      <c r="T277" s="232"/>
      <c r="AT277" s="233" t="s">
        <v>164</v>
      </c>
      <c r="AU277" s="233" t="s">
        <v>162</v>
      </c>
      <c r="AV277" s="15" t="s">
        <v>161</v>
      </c>
      <c r="AW277" s="15" t="s">
        <v>34</v>
      </c>
      <c r="AX277" s="15" t="s">
        <v>87</v>
      </c>
      <c r="AY277" s="233" t="s">
        <v>153</v>
      </c>
    </row>
    <row r="278" spans="1:65" s="2" customFormat="1" ht="21.75" customHeight="1">
      <c r="A278" s="34"/>
      <c r="B278" s="35"/>
      <c r="C278" s="234" t="s">
        <v>502</v>
      </c>
      <c r="D278" s="234" t="s">
        <v>180</v>
      </c>
      <c r="E278" s="235" t="s">
        <v>1756</v>
      </c>
      <c r="F278" s="236" t="s">
        <v>1757</v>
      </c>
      <c r="G278" s="237" t="s">
        <v>249</v>
      </c>
      <c r="H278" s="238">
        <v>63</v>
      </c>
      <c r="I278" s="239"/>
      <c r="J278" s="240">
        <f>ROUND(I278*H278,2)</f>
        <v>0</v>
      </c>
      <c r="K278" s="241"/>
      <c r="L278" s="242"/>
      <c r="M278" s="243" t="s">
        <v>1</v>
      </c>
      <c r="N278" s="244" t="s">
        <v>45</v>
      </c>
      <c r="O278" s="71"/>
      <c r="P278" s="197">
        <f>O278*H278</f>
        <v>0</v>
      </c>
      <c r="Q278" s="197">
        <v>2.7E-4</v>
      </c>
      <c r="R278" s="197">
        <f>Q278*H278</f>
        <v>1.7010000000000001E-2</v>
      </c>
      <c r="S278" s="197">
        <v>0</v>
      </c>
      <c r="T278" s="198">
        <f>S278*H278</f>
        <v>0</v>
      </c>
      <c r="U278" s="34"/>
      <c r="V278" s="34"/>
      <c r="W278" s="34"/>
      <c r="X278" s="34"/>
      <c r="Y278" s="34"/>
      <c r="Z278" s="34"/>
      <c r="AA278" s="34"/>
      <c r="AB278" s="34"/>
      <c r="AC278" s="34"/>
      <c r="AD278" s="34"/>
      <c r="AE278" s="34"/>
      <c r="AR278" s="199" t="s">
        <v>344</v>
      </c>
      <c r="AT278" s="199" t="s">
        <v>180</v>
      </c>
      <c r="AU278" s="199" t="s">
        <v>162</v>
      </c>
      <c r="AY278" s="17" t="s">
        <v>153</v>
      </c>
      <c r="BE278" s="200">
        <f>IF(N278="základní",J278,0)</f>
        <v>0</v>
      </c>
      <c r="BF278" s="200">
        <f>IF(N278="snížená",J278,0)</f>
        <v>0</v>
      </c>
      <c r="BG278" s="200">
        <f>IF(N278="zákl. přenesená",J278,0)</f>
        <v>0</v>
      </c>
      <c r="BH278" s="200">
        <f>IF(N278="sníž. přenesená",J278,0)</f>
        <v>0</v>
      </c>
      <c r="BI278" s="200">
        <f>IF(N278="nulová",J278,0)</f>
        <v>0</v>
      </c>
      <c r="BJ278" s="17" t="s">
        <v>162</v>
      </c>
      <c r="BK278" s="200">
        <f>ROUND(I278*H278,2)</f>
        <v>0</v>
      </c>
      <c r="BL278" s="17" t="s">
        <v>254</v>
      </c>
      <c r="BM278" s="199" t="s">
        <v>1758</v>
      </c>
    </row>
    <row r="279" spans="1:65" s="14" customFormat="1">
      <c r="B279" s="212"/>
      <c r="C279" s="213"/>
      <c r="D279" s="203" t="s">
        <v>164</v>
      </c>
      <c r="E279" s="214" t="s">
        <v>1</v>
      </c>
      <c r="F279" s="215" t="s">
        <v>533</v>
      </c>
      <c r="G279" s="213"/>
      <c r="H279" s="216">
        <v>63</v>
      </c>
      <c r="I279" s="217"/>
      <c r="J279" s="213"/>
      <c r="K279" s="213"/>
      <c r="L279" s="218"/>
      <c r="M279" s="219"/>
      <c r="N279" s="220"/>
      <c r="O279" s="220"/>
      <c r="P279" s="220"/>
      <c r="Q279" s="220"/>
      <c r="R279" s="220"/>
      <c r="S279" s="220"/>
      <c r="T279" s="221"/>
      <c r="AT279" s="222" t="s">
        <v>164</v>
      </c>
      <c r="AU279" s="222" t="s">
        <v>162</v>
      </c>
      <c r="AV279" s="14" t="s">
        <v>162</v>
      </c>
      <c r="AW279" s="14" t="s">
        <v>34</v>
      </c>
      <c r="AX279" s="14" t="s">
        <v>79</v>
      </c>
      <c r="AY279" s="222" t="s">
        <v>153</v>
      </c>
    </row>
    <row r="280" spans="1:65" s="15" customFormat="1">
      <c r="B280" s="223"/>
      <c r="C280" s="224"/>
      <c r="D280" s="203" t="s">
        <v>164</v>
      </c>
      <c r="E280" s="225" t="s">
        <v>1</v>
      </c>
      <c r="F280" s="226" t="s">
        <v>167</v>
      </c>
      <c r="G280" s="224"/>
      <c r="H280" s="227">
        <v>63</v>
      </c>
      <c r="I280" s="228"/>
      <c r="J280" s="224"/>
      <c r="K280" s="224"/>
      <c r="L280" s="229"/>
      <c r="M280" s="230"/>
      <c r="N280" s="231"/>
      <c r="O280" s="231"/>
      <c r="P280" s="231"/>
      <c r="Q280" s="231"/>
      <c r="R280" s="231"/>
      <c r="S280" s="231"/>
      <c r="T280" s="232"/>
      <c r="AT280" s="233" t="s">
        <v>164</v>
      </c>
      <c r="AU280" s="233" t="s">
        <v>162</v>
      </c>
      <c r="AV280" s="15" t="s">
        <v>161</v>
      </c>
      <c r="AW280" s="15" t="s">
        <v>34</v>
      </c>
      <c r="AX280" s="15" t="s">
        <v>87</v>
      </c>
      <c r="AY280" s="233" t="s">
        <v>153</v>
      </c>
    </row>
    <row r="281" spans="1:65" s="2" customFormat="1" ht="21.75" customHeight="1">
      <c r="A281" s="34"/>
      <c r="B281" s="35"/>
      <c r="C281" s="187" t="s">
        <v>507</v>
      </c>
      <c r="D281" s="187" t="s">
        <v>157</v>
      </c>
      <c r="E281" s="188" t="s">
        <v>1759</v>
      </c>
      <c r="F281" s="189" t="s">
        <v>1760</v>
      </c>
      <c r="G281" s="190" t="s">
        <v>249</v>
      </c>
      <c r="H281" s="191">
        <v>8</v>
      </c>
      <c r="I281" s="192"/>
      <c r="J281" s="193">
        <f>ROUND(I281*H281,2)</f>
        <v>0</v>
      </c>
      <c r="K281" s="194"/>
      <c r="L281" s="39"/>
      <c r="M281" s="195" t="s">
        <v>1</v>
      </c>
      <c r="N281" s="196" t="s">
        <v>45</v>
      </c>
      <c r="O281" s="71"/>
      <c r="P281" s="197">
        <f>O281*H281</f>
        <v>0</v>
      </c>
      <c r="Q281" s="197">
        <v>0</v>
      </c>
      <c r="R281" s="197">
        <f>Q281*H281</f>
        <v>0</v>
      </c>
      <c r="S281" s="197">
        <v>0</v>
      </c>
      <c r="T281" s="198">
        <f>S281*H281</f>
        <v>0</v>
      </c>
      <c r="U281" s="34"/>
      <c r="V281" s="34"/>
      <c r="W281" s="34"/>
      <c r="X281" s="34"/>
      <c r="Y281" s="34"/>
      <c r="Z281" s="34"/>
      <c r="AA281" s="34"/>
      <c r="AB281" s="34"/>
      <c r="AC281" s="34"/>
      <c r="AD281" s="34"/>
      <c r="AE281" s="34"/>
      <c r="AR281" s="199" t="s">
        <v>254</v>
      </c>
      <c r="AT281" s="199" t="s">
        <v>157</v>
      </c>
      <c r="AU281" s="199" t="s">
        <v>162</v>
      </c>
      <c r="AY281" s="17" t="s">
        <v>153</v>
      </c>
      <c r="BE281" s="200">
        <f>IF(N281="základní",J281,0)</f>
        <v>0</v>
      </c>
      <c r="BF281" s="200">
        <f>IF(N281="snížená",J281,0)</f>
        <v>0</v>
      </c>
      <c r="BG281" s="200">
        <f>IF(N281="zákl. přenesená",J281,0)</f>
        <v>0</v>
      </c>
      <c r="BH281" s="200">
        <f>IF(N281="sníž. přenesená",J281,0)</f>
        <v>0</v>
      </c>
      <c r="BI281" s="200">
        <f>IF(N281="nulová",J281,0)</f>
        <v>0</v>
      </c>
      <c r="BJ281" s="17" t="s">
        <v>162</v>
      </c>
      <c r="BK281" s="200">
        <f>ROUND(I281*H281,2)</f>
        <v>0</v>
      </c>
      <c r="BL281" s="17" t="s">
        <v>254</v>
      </c>
      <c r="BM281" s="199" t="s">
        <v>1761</v>
      </c>
    </row>
    <row r="282" spans="1:65" s="14" customFormat="1">
      <c r="B282" s="212"/>
      <c r="C282" s="213"/>
      <c r="D282" s="203" t="s">
        <v>164</v>
      </c>
      <c r="E282" s="214" t="s">
        <v>1</v>
      </c>
      <c r="F282" s="215" t="s">
        <v>183</v>
      </c>
      <c r="G282" s="213"/>
      <c r="H282" s="216">
        <v>8</v>
      </c>
      <c r="I282" s="217"/>
      <c r="J282" s="213"/>
      <c r="K282" s="213"/>
      <c r="L282" s="218"/>
      <c r="M282" s="219"/>
      <c r="N282" s="220"/>
      <c r="O282" s="220"/>
      <c r="P282" s="220"/>
      <c r="Q282" s="220"/>
      <c r="R282" s="220"/>
      <c r="S282" s="220"/>
      <c r="T282" s="221"/>
      <c r="AT282" s="222" t="s">
        <v>164</v>
      </c>
      <c r="AU282" s="222" t="s">
        <v>162</v>
      </c>
      <c r="AV282" s="14" t="s">
        <v>162</v>
      </c>
      <c r="AW282" s="14" t="s">
        <v>34</v>
      </c>
      <c r="AX282" s="14" t="s">
        <v>79</v>
      </c>
      <c r="AY282" s="222" t="s">
        <v>153</v>
      </c>
    </row>
    <row r="283" spans="1:65" s="15" customFormat="1">
      <c r="B283" s="223"/>
      <c r="C283" s="224"/>
      <c r="D283" s="203" t="s">
        <v>164</v>
      </c>
      <c r="E283" s="225" t="s">
        <v>1</v>
      </c>
      <c r="F283" s="226" t="s">
        <v>167</v>
      </c>
      <c r="G283" s="224"/>
      <c r="H283" s="227">
        <v>8</v>
      </c>
      <c r="I283" s="228"/>
      <c r="J283" s="224"/>
      <c r="K283" s="224"/>
      <c r="L283" s="229"/>
      <c r="M283" s="230"/>
      <c r="N283" s="231"/>
      <c r="O283" s="231"/>
      <c r="P283" s="231"/>
      <c r="Q283" s="231"/>
      <c r="R283" s="231"/>
      <c r="S283" s="231"/>
      <c r="T283" s="232"/>
      <c r="AT283" s="233" t="s">
        <v>164</v>
      </c>
      <c r="AU283" s="233" t="s">
        <v>162</v>
      </c>
      <c r="AV283" s="15" t="s">
        <v>161</v>
      </c>
      <c r="AW283" s="15" t="s">
        <v>34</v>
      </c>
      <c r="AX283" s="15" t="s">
        <v>87</v>
      </c>
      <c r="AY283" s="233" t="s">
        <v>153</v>
      </c>
    </row>
    <row r="284" spans="1:65" s="2" customFormat="1" ht="33" customHeight="1">
      <c r="A284" s="34"/>
      <c r="B284" s="35"/>
      <c r="C284" s="234" t="s">
        <v>511</v>
      </c>
      <c r="D284" s="234" t="s">
        <v>180</v>
      </c>
      <c r="E284" s="235" t="s">
        <v>1762</v>
      </c>
      <c r="F284" s="236" t="s">
        <v>1763</v>
      </c>
      <c r="G284" s="237" t="s">
        <v>249</v>
      </c>
      <c r="H284" s="238">
        <v>8</v>
      </c>
      <c r="I284" s="239"/>
      <c r="J284" s="240">
        <f>ROUND(I284*H284,2)</f>
        <v>0</v>
      </c>
      <c r="K284" s="241"/>
      <c r="L284" s="242"/>
      <c r="M284" s="243" t="s">
        <v>1</v>
      </c>
      <c r="N284" s="244" t="s">
        <v>45</v>
      </c>
      <c r="O284" s="71"/>
      <c r="P284" s="197">
        <f>O284*H284</f>
        <v>0</v>
      </c>
      <c r="Q284" s="197">
        <v>2.5000000000000001E-4</v>
      </c>
      <c r="R284" s="197">
        <f>Q284*H284</f>
        <v>2E-3</v>
      </c>
      <c r="S284" s="197">
        <v>0</v>
      </c>
      <c r="T284" s="198">
        <f>S284*H284</f>
        <v>0</v>
      </c>
      <c r="U284" s="34"/>
      <c r="V284" s="34"/>
      <c r="W284" s="34"/>
      <c r="X284" s="34"/>
      <c r="Y284" s="34"/>
      <c r="Z284" s="34"/>
      <c r="AA284" s="34"/>
      <c r="AB284" s="34"/>
      <c r="AC284" s="34"/>
      <c r="AD284" s="34"/>
      <c r="AE284" s="34"/>
      <c r="AR284" s="199" t="s">
        <v>344</v>
      </c>
      <c r="AT284" s="199" t="s">
        <v>180</v>
      </c>
      <c r="AU284" s="199" t="s">
        <v>162</v>
      </c>
      <c r="AY284" s="17" t="s">
        <v>153</v>
      </c>
      <c r="BE284" s="200">
        <f>IF(N284="základní",J284,0)</f>
        <v>0</v>
      </c>
      <c r="BF284" s="200">
        <f>IF(N284="snížená",J284,0)</f>
        <v>0</v>
      </c>
      <c r="BG284" s="200">
        <f>IF(N284="zákl. přenesená",J284,0)</f>
        <v>0</v>
      </c>
      <c r="BH284" s="200">
        <f>IF(N284="sníž. přenesená",J284,0)</f>
        <v>0</v>
      </c>
      <c r="BI284" s="200">
        <f>IF(N284="nulová",J284,0)</f>
        <v>0</v>
      </c>
      <c r="BJ284" s="17" t="s">
        <v>162</v>
      </c>
      <c r="BK284" s="200">
        <f>ROUND(I284*H284,2)</f>
        <v>0</v>
      </c>
      <c r="BL284" s="17" t="s">
        <v>254</v>
      </c>
      <c r="BM284" s="199" t="s">
        <v>1764</v>
      </c>
    </row>
    <row r="285" spans="1:65" s="14" customFormat="1">
      <c r="B285" s="212"/>
      <c r="C285" s="213"/>
      <c r="D285" s="203" t="s">
        <v>164</v>
      </c>
      <c r="E285" s="214" t="s">
        <v>1</v>
      </c>
      <c r="F285" s="215" t="s">
        <v>183</v>
      </c>
      <c r="G285" s="213"/>
      <c r="H285" s="216">
        <v>8</v>
      </c>
      <c r="I285" s="217"/>
      <c r="J285" s="213"/>
      <c r="K285" s="213"/>
      <c r="L285" s="218"/>
      <c r="M285" s="219"/>
      <c r="N285" s="220"/>
      <c r="O285" s="220"/>
      <c r="P285" s="220"/>
      <c r="Q285" s="220"/>
      <c r="R285" s="220"/>
      <c r="S285" s="220"/>
      <c r="T285" s="221"/>
      <c r="AT285" s="222" t="s">
        <v>164</v>
      </c>
      <c r="AU285" s="222" t="s">
        <v>162</v>
      </c>
      <c r="AV285" s="14" t="s">
        <v>162</v>
      </c>
      <c r="AW285" s="14" t="s">
        <v>34</v>
      </c>
      <c r="AX285" s="14" t="s">
        <v>79</v>
      </c>
      <c r="AY285" s="222" t="s">
        <v>153</v>
      </c>
    </row>
    <row r="286" spans="1:65" s="15" customFormat="1">
      <c r="B286" s="223"/>
      <c r="C286" s="224"/>
      <c r="D286" s="203" t="s">
        <v>164</v>
      </c>
      <c r="E286" s="225" t="s">
        <v>1</v>
      </c>
      <c r="F286" s="226" t="s">
        <v>167</v>
      </c>
      <c r="G286" s="224"/>
      <c r="H286" s="227">
        <v>8</v>
      </c>
      <c r="I286" s="228"/>
      <c r="J286" s="224"/>
      <c r="K286" s="224"/>
      <c r="L286" s="229"/>
      <c r="M286" s="230"/>
      <c r="N286" s="231"/>
      <c r="O286" s="231"/>
      <c r="P286" s="231"/>
      <c r="Q286" s="231"/>
      <c r="R286" s="231"/>
      <c r="S286" s="231"/>
      <c r="T286" s="232"/>
      <c r="AT286" s="233" t="s">
        <v>164</v>
      </c>
      <c r="AU286" s="233" t="s">
        <v>162</v>
      </c>
      <c r="AV286" s="15" t="s">
        <v>161</v>
      </c>
      <c r="AW286" s="15" t="s">
        <v>34</v>
      </c>
      <c r="AX286" s="15" t="s">
        <v>87</v>
      </c>
      <c r="AY286" s="233" t="s">
        <v>153</v>
      </c>
    </row>
    <row r="287" spans="1:65" s="2" customFormat="1" ht="16.5" customHeight="1">
      <c r="A287" s="34"/>
      <c r="B287" s="35"/>
      <c r="C287" s="187" t="s">
        <v>517</v>
      </c>
      <c r="D287" s="187" t="s">
        <v>157</v>
      </c>
      <c r="E287" s="188" t="s">
        <v>1765</v>
      </c>
      <c r="F287" s="189" t="s">
        <v>1766</v>
      </c>
      <c r="G287" s="190" t="s">
        <v>249</v>
      </c>
      <c r="H287" s="191">
        <v>36</v>
      </c>
      <c r="I287" s="192"/>
      <c r="J287" s="193">
        <f>ROUND(I287*H287,2)</f>
        <v>0</v>
      </c>
      <c r="K287" s="194"/>
      <c r="L287" s="39"/>
      <c r="M287" s="195" t="s">
        <v>1</v>
      </c>
      <c r="N287" s="196" t="s">
        <v>45</v>
      </c>
      <c r="O287" s="71"/>
      <c r="P287" s="197">
        <f>O287*H287</f>
        <v>0</v>
      </c>
      <c r="Q287" s="197">
        <v>0</v>
      </c>
      <c r="R287" s="197">
        <f>Q287*H287</f>
        <v>0</v>
      </c>
      <c r="S287" s="197">
        <v>0</v>
      </c>
      <c r="T287" s="198">
        <f>S287*H287</f>
        <v>0</v>
      </c>
      <c r="U287" s="34"/>
      <c r="V287" s="34"/>
      <c r="W287" s="34"/>
      <c r="X287" s="34"/>
      <c r="Y287" s="34"/>
      <c r="Z287" s="34"/>
      <c r="AA287" s="34"/>
      <c r="AB287" s="34"/>
      <c r="AC287" s="34"/>
      <c r="AD287" s="34"/>
      <c r="AE287" s="34"/>
      <c r="AR287" s="199" t="s">
        <v>254</v>
      </c>
      <c r="AT287" s="199" t="s">
        <v>157</v>
      </c>
      <c r="AU287" s="199" t="s">
        <v>162</v>
      </c>
      <c r="AY287" s="17" t="s">
        <v>153</v>
      </c>
      <c r="BE287" s="200">
        <f>IF(N287="základní",J287,0)</f>
        <v>0</v>
      </c>
      <c r="BF287" s="200">
        <f>IF(N287="snížená",J287,0)</f>
        <v>0</v>
      </c>
      <c r="BG287" s="200">
        <f>IF(N287="zákl. přenesená",J287,0)</f>
        <v>0</v>
      </c>
      <c r="BH287" s="200">
        <f>IF(N287="sníž. přenesená",J287,0)</f>
        <v>0</v>
      </c>
      <c r="BI287" s="200">
        <f>IF(N287="nulová",J287,0)</f>
        <v>0</v>
      </c>
      <c r="BJ287" s="17" t="s">
        <v>162</v>
      </c>
      <c r="BK287" s="200">
        <f>ROUND(I287*H287,2)</f>
        <v>0</v>
      </c>
      <c r="BL287" s="17" t="s">
        <v>254</v>
      </c>
      <c r="BM287" s="199" t="s">
        <v>1767</v>
      </c>
    </row>
    <row r="288" spans="1:65" s="14" customFormat="1">
      <c r="B288" s="212"/>
      <c r="C288" s="213"/>
      <c r="D288" s="203" t="s">
        <v>164</v>
      </c>
      <c r="E288" s="214" t="s">
        <v>1</v>
      </c>
      <c r="F288" s="215" t="s">
        <v>366</v>
      </c>
      <c r="G288" s="213"/>
      <c r="H288" s="216">
        <v>36</v>
      </c>
      <c r="I288" s="217"/>
      <c r="J288" s="213"/>
      <c r="K288" s="213"/>
      <c r="L288" s="218"/>
      <c r="M288" s="219"/>
      <c r="N288" s="220"/>
      <c r="O288" s="220"/>
      <c r="P288" s="220"/>
      <c r="Q288" s="220"/>
      <c r="R288" s="220"/>
      <c r="S288" s="220"/>
      <c r="T288" s="221"/>
      <c r="AT288" s="222" t="s">
        <v>164</v>
      </c>
      <c r="AU288" s="222" t="s">
        <v>162</v>
      </c>
      <c r="AV288" s="14" t="s">
        <v>162</v>
      </c>
      <c r="AW288" s="14" t="s">
        <v>34</v>
      </c>
      <c r="AX288" s="14" t="s">
        <v>79</v>
      </c>
      <c r="AY288" s="222" t="s">
        <v>153</v>
      </c>
    </row>
    <row r="289" spans="1:65" s="15" customFormat="1">
      <c r="B289" s="223"/>
      <c r="C289" s="224"/>
      <c r="D289" s="203" t="s">
        <v>164</v>
      </c>
      <c r="E289" s="225" t="s">
        <v>1</v>
      </c>
      <c r="F289" s="226" t="s">
        <v>167</v>
      </c>
      <c r="G289" s="224"/>
      <c r="H289" s="227">
        <v>36</v>
      </c>
      <c r="I289" s="228"/>
      <c r="J289" s="224"/>
      <c r="K289" s="224"/>
      <c r="L289" s="229"/>
      <c r="M289" s="230"/>
      <c r="N289" s="231"/>
      <c r="O289" s="231"/>
      <c r="P289" s="231"/>
      <c r="Q289" s="231"/>
      <c r="R289" s="231"/>
      <c r="S289" s="231"/>
      <c r="T289" s="232"/>
      <c r="AT289" s="233" t="s">
        <v>164</v>
      </c>
      <c r="AU289" s="233" t="s">
        <v>162</v>
      </c>
      <c r="AV289" s="15" t="s">
        <v>161</v>
      </c>
      <c r="AW289" s="15" t="s">
        <v>34</v>
      </c>
      <c r="AX289" s="15" t="s">
        <v>87</v>
      </c>
      <c r="AY289" s="233" t="s">
        <v>153</v>
      </c>
    </row>
    <row r="290" spans="1:65" s="2" customFormat="1" ht="16.5" customHeight="1">
      <c r="A290" s="34"/>
      <c r="B290" s="35"/>
      <c r="C290" s="234" t="s">
        <v>522</v>
      </c>
      <c r="D290" s="234" t="s">
        <v>180</v>
      </c>
      <c r="E290" s="235" t="s">
        <v>1768</v>
      </c>
      <c r="F290" s="236" t="s">
        <v>1769</v>
      </c>
      <c r="G290" s="237" t="s">
        <v>249</v>
      </c>
      <c r="H290" s="238">
        <v>33</v>
      </c>
      <c r="I290" s="239"/>
      <c r="J290" s="240">
        <f>ROUND(I290*H290,2)</f>
        <v>0</v>
      </c>
      <c r="K290" s="241"/>
      <c r="L290" s="242"/>
      <c r="M290" s="243" t="s">
        <v>1</v>
      </c>
      <c r="N290" s="244" t="s">
        <v>45</v>
      </c>
      <c r="O290" s="71"/>
      <c r="P290" s="197">
        <f>O290*H290</f>
        <v>0</v>
      </c>
      <c r="Q290" s="197">
        <v>4.0000000000000002E-4</v>
      </c>
      <c r="R290" s="197">
        <f>Q290*H290</f>
        <v>1.32E-2</v>
      </c>
      <c r="S290" s="197">
        <v>0</v>
      </c>
      <c r="T290" s="198">
        <f>S290*H290</f>
        <v>0</v>
      </c>
      <c r="U290" s="34"/>
      <c r="V290" s="34"/>
      <c r="W290" s="34"/>
      <c r="X290" s="34"/>
      <c r="Y290" s="34"/>
      <c r="Z290" s="34"/>
      <c r="AA290" s="34"/>
      <c r="AB290" s="34"/>
      <c r="AC290" s="34"/>
      <c r="AD290" s="34"/>
      <c r="AE290" s="34"/>
      <c r="AR290" s="199" t="s">
        <v>344</v>
      </c>
      <c r="AT290" s="199" t="s">
        <v>180</v>
      </c>
      <c r="AU290" s="199" t="s">
        <v>162</v>
      </c>
      <c r="AY290" s="17" t="s">
        <v>153</v>
      </c>
      <c r="BE290" s="200">
        <f>IF(N290="základní",J290,0)</f>
        <v>0</v>
      </c>
      <c r="BF290" s="200">
        <f>IF(N290="snížená",J290,0)</f>
        <v>0</v>
      </c>
      <c r="BG290" s="200">
        <f>IF(N290="zákl. přenesená",J290,0)</f>
        <v>0</v>
      </c>
      <c r="BH290" s="200">
        <f>IF(N290="sníž. přenesená",J290,0)</f>
        <v>0</v>
      </c>
      <c r="BI290" s="200">
        <f>IF(N290="nulová",J290,0)</f>
        <v>0</v>
      </c>
      <c r="BJ290" s="17" t="s">
        <v>162</v>
      </c>
      <c r="BK290" s="200">
        <f>ROUND(I290*H290,2)</f>
        <v>0</v>
      </c>
      <c r="BL290" s="17" t="s">
        <v>254</v>
      </c>
      <c r="BM290" s="199" t="s">
        <v>1770</v>
      </c>
    </row>
    <row r="291" spans="1:65" s="14" customFormat="1">
      <c r="B291" s="212"/>
      <c r="C291" s="213"/>
      <c r="D291" s="203" t="s">
        <v>164</v>
      </c>
      <c r="E291" s="214" t="s">
        <v>1</v>
      </c>
      <c r="F291" s="215" t="s">
        <v>351</v>
      </c>
      <c r="G291" s="213"/>
      <c r="H291" s="216">
        <v>33</v>
      </c>
      <c r="I291" s="217"/>
      <c r="J291" s="213"/>
      <c r="K291" s="213"/>
      <c r="L291" s="218"/>
      <c r="M291" s="219"/>
      <c r="N291" s="220"/>
      <c r="O291" s="220"/>
      <c r="P291" s="220"/>
      <c r="Q291" s="220"/>
      <c r="R291" s="220"/>
      <c r="S291" s="220"/>
      <c r="T291" s="221"/>
      <c r="AT291" s="222" t="s">
        <v>164</v>
      </c>
      <c r="AU291" s="222" t="s">
        <v>162</v>
      </c>
      <c r="AV291" s="14" t="s">
        <v>162</v>
      </c>
      <c r="AW291" s="14" t="s">
        <v>34</v>
      </c>
      <c r="AX291" s="14" t="s">
        <v>79</v>
      </c>
      <c r="AY291" s="222" t="s">
        <v>153</v>
      </c>
    </row>
    <row r="292" spans="1:65" s="15" customFormat="1">
      <c r="B292" s="223"/>
      <c r="C292" s="224"/>
      <c r="D292" s="203" t="s">
        <v>164</v>
      </c>
      <c r="E292" s="225" t="s">
        <v>1</v>
      </c>
      <c r="F292" s="226" t="s">
        <v>167</v>
      </c>
      <c r="G292" s="224"/>
      <c r="H292" s="227">
        <v>33</v>
      </c>
      <c r="I292" s="228"/>
      <c r="J292" s="224"/>
      <c r="K292" s="224"/>
      <c r="L292" s="229"/>
      <c r="M292" s="230"/>
      <c r="N292" s="231"/>
      <c r="O292" s="231"/>
      <c r="P292" s="231"/>
      <c r="Q292" s="231"/>
      <c r="R292" s="231"/>
      <c r="S292" s="231"/>
      <c r="T292" s="232"/>
      <c r="AT292" s="233" t="s">
        <v>164</v>
      </c>
      <c r="AU292" s="233" t="s">
        <v>162</v>
      </c>
      <c r="AV292" s="15" t="s">
        <v>161</v>
      </c>
      <c r="AW292" s="15" t="s">
        <v>34</v>
      </c>
      <c r="AX292" s="15" t="s">
        <v>87</v>
      </c>
      <c r="AY292" s="233" t="s">
        <v>153</v>
      </c>
    </row>
    <row r="293" spans="1:65" s="2" customFormat="1" ht="16.5" customHeight="1">
      <c r="A293" s="34"/>
      <c r="B293" s="35"/>
      <c r="C293" s="234" t="s">
        <v>528</v>
      </c>
      <c r="D293" s="234" t="s">
        <v>180</v>
      </c>
      <c r="E293" s="235" t="s">
        <v>1771</v>
      </c>
      <c r="F293" s="236" t="s">
        <v>1772</v>
      </c>
      <c r="G293" s="237" t="s">
        <v>249</v>
      </c>
      <c r="H293" s="238">
        <v>3</v>
      </c>
      <c r="I293" s="239"/>
      <c r="J293" s="240">
        <f>ROUND(I293*H293,2)</f>
        <v>0</v>
      </c>
      <c r="K293" s="241"/>
      <c r="L293" s="242"/>
      <c r="M293" s="243" t="s">
        <v>1</v>
      </c>
      <c r="N293" s="244" t="s">
        <v>45</v>
      </c>
      <c r="O293" s="71"/>
      <c r="P293" s="197">
        <f>O293*H293</f>
        <v>0</v>
      </c>
      <c r="Q293" s="197">
        <v>4.0000000000000002E-4</v>
      </c>
      <c r="R293" s="197">
        <f>Q293*H293</f>
        <v>1.2000000000000001E-3</v>
      </c>
      <c r="S293" s="197">
        <v>0</v>
      </c>
      <c r="T293" s="198">
        <f>S293*H293</f>
        <v>0</v>
      </c>
      <c r="U293" s="34"/>
      <c r="V293" s="34"/>
      <c r="W293" s="34"/>
      <c r="X293" s="34"/>
      <c r="Y293" s="34"/>
      <c r="Z293" s="34"/>
      <c r="AA293" s="34"/>
      <c r="AB293" s="34"/>
      <c r="AC293" s="34"/>
      <c r="AD293" s="34"/>
      <c r="AE293" s="34"/>
      <c r="AR293" s="199" t="s">
        <v>344</v>
      </c>
      <c r="AT293" s="199" t="s">
        <v>180</v>
      </c>
      <c r="AU293" s="199" t="s">
        <v>162</v>
      </c>
      <c r="AY293" s="17" t="s">
        <v>153</v>
      </c>
      <c r="BE293" s="200">
        <f>IF(N293="základní",J293,0)</f>
        <v>0</v>
      </c>
      <c r="BF293" s="200">
        <f>IF(N293="snížená",J293,0)</f>
        <v>0</v>
      </c>
      <c r="BG293" s="200">
        <f>IF(N293="zákl. přenesená",J293,0)</f>
        <v>0</v>
      </c>
      <c r="BH293" s="200">
        <f>IF(N293="sníž. přenesená",J293,0)</f>
        <v>0</v>
      </c>
      <c r="BI293" s="200">
        <f>IF(N293="nulová",J293,0)</f>
        <v>0</v>
      </c>
      <c r="BJ293" s="17" t="s">
        <v>162</v>
      </c>
      <c r="BK293" s="200">
        <f>ROUND(I293*H293,2)</f>
        <v>0</v>
      </c>
      <c r="BL293" s="17" t="s">
        <v>254</v>
      </c>
      <c r="BM293" s="199" t="s">
        <v>1773</v>
      </c>
    </row>
    <row r="294" spans="1:65" s="14" customFormat="1">
      <c r="B294" s="212"/>
      <c r="C294" s="213"/>
      <c r="D294" s="203" t="s">
        <v>164</v>
      </c>
      <c r="E294" s="214" t="s">
        <v>1</v>
      </c>
      <c r="F294" s="215" t="s">
        <v>269</v>
      </c>
      <c r="G294" s="213"/>
      <c r="H294" s="216">
        <v>19</v>
      </c>
      <c r="I294" s="217"/>
      <c r="J294" s="213"/>
      <c r="K294" s="213"/>
      <c r="L294" s="218"/>
      <c r="M294" s="219"/>
      <c r="N294" s="220"/>
      <c r="O294" s="220"/>
      <c r="P294" s="220"/>
      <c r="Q294" s="220"/>
      <c r="R294" s="220"/>
      <c r="S294" s="220"/>
      <c r="T294" s="221"/>
      <c r="AT294" s="222" t="s">
        <v>164</v>
      </c>
      <c r="AU294" s="222" t="s">
        <v>162</v>
      </c>
      <c r="AV294" s="14" t="s">
        <v>162</v>
      </c>
      <c r="AW294" s="14" t="s">
        <v>34</v>
      </c>
      <c r="AX294" s="14" t="s">
        <v>79</v>
      </c>
      <c r="AY294" s="222" t="s">
        <v>153</v>
      </c>
    </row>
    <row r="295" spans="1:65" s="13" customFormat="1">
      <c r="B295" s="201"/>
      <c r="C295" s="202"/>
      <c r="D295" s="203" t="s">
        <v>164</v>
      </c>
      <c r="E295" s="204" t="s">
        <v>1</v>
      </c>
      <c r="F295" s="205" t="s">
        <v>1774</v>
      </c>
      <c r="G295" s="202"/>
      <c r="H295" s="204" t="s">
        <v>1</v>
      </c>
      <c r="I295" s="206"/>
      <c r="J295" s="202"/>
      <c r="K295" s="202"/>
      <c r="L295" s="207"/>
      <c r="M295" s="208"/>
      <c r="N295" s="209"/>
      <c r="O295" s="209"/>
      <c r="P295" s="209"/>
      <c r="Q295" s="209"/>
      <c r="R295" s="209"/>
      <c r="S295" s="209"/>
      <c r="T295" s="210"/>
      <c r="AT295" s="211" t="s">
        <v>164</v>
      </c>
      <c r="AU295" s="211" t="s">
        <v>162</v>
      </c>
      <c r="AV295" s="13" t="s">
        <v>87</v>
      </c>
      <c r="AW295" s="13" t="s">
        <v>34</v>
      </c>
      <c r="AX295" s="13" t="s">
        <v>79</v>
      </c>
      <c r="AY295" s="211" t="s">
        <v>153</v>
      </c>
    </row>
    <row r="296" spans="1:65" s="13" customFormat="1">
      <c r="B296" s="201"/>
      <c r="C296" s="202"/>
      <c r="D296" s="203" t="s">
        <v>164</v>
      </c>
      <c r="E296" s="204" t="s">
        <v>1</v>
      </c>
      <c r="F296" s="205" t="s">
        <v>1775</v>
      </c>
      <c r="G296" s="202"/>
      <c r="H296" s="204" t="s">
        <v>1</v>
      </c>
      <c r="I296" s="206"/>
      <c r="J296" s="202"/>
      <c r="K296" s="202"/>
      <c r="L296" s="207"/>
      <c r="M296" s="208"/>
      <c r="N296" s="209"/>
      <c r="O296" s="209"/>
      <c r="P296" s="209"/>
      <c r="Q296" s="209"/>
      <c r="R296" s="209"/>
      <c r="S296" s="209"/>
      <c r="T296" s="210"/>
      <c r="AT296" s="211" t="s">
        <v>164</v>
      </c>
      <c r="AU296" s="211" t="s">
        <v>162</v>
      </c>
      <c r="AV296" s="13" t="s">
        <v>87</v>
      </c>
      <c r="AW296" s="13" t="s">
        <v>34</v>
      </c>
      <c r="AX296" s="13" t="s">
        <v>79</v>
      </c>
      <c r="AY296" s="211" t="s">
        <v>153</v>
      </c>
    </row>
    <row r="297" spans="1:65" s="14" customFormat="1">
      <c r="B297" s="212"/>
      <c r="C297" s="213"/>
      <c r="D297" s="203" t="s">
        <v>164</v>
      </c>
      <c r="E297" s="214" t="s">
        <v>1</v>
      </c>
      <c r="F297" s="215" t="s">
        <v>1776</v>
      </c>
      <c r="G297" s="213"/>
      <c r="H297" s="216">
        <v>-4</v>
      </c>
      <c r="I297" s="217"/>
      <c r="J297" s="213"/>
      <c r="K297" s="213"/>
      <c r="L297" s="218"/>
      <c r="M297" s="219"/>
      <c r="N297" s="220"/>
      <c r="O297" s="220"/>
      <c r="P297" s="220"/>
      <c r="Q297" s="220"/>
      <c r="R297" s="220"/>
      <c r="S297" s="220"/>
      <c r="T297" s="221"/>
      <c r="AT297" s="222" t="s">
        <v>164</v>
      </c>
      <c r="AU297" s="222" t="s">
        <v>162</v>
      </c>
      <c r="AV297" s="14" t="s">
        <v>162</v>
      </c>
      <c r="AW297" s="14" t="s">
        <v>34</v>
      </c>
      <c r="AX297" s="14" t="s">
        <v>79</v>
      </c>
      <c r="AY297" s="222" t="s">
        <v>153</v>
      </c>
    </row>
    <row r="298" spans="1:65" s="13" customFormat="1">
      <c r="B298" s="201"/>
      <c r="C298" s="202"/>
      <c r="D298" s="203" t="s">
        <v>164</v>
      </c>
      <c r="E298" s="204" t="s">
        <v>1</v>
      </c>
      <c r="F298" s="205" t="s">
        <v>1777</v>
      </c>
      <c r="G298" s="202"/>
      <c r="H298" s="204" t="s">
        <v>1</v>
      </c>
      <c r="I298" s="206"/>
      <c r="J298" s="202"/>
      <c r="K298" s="202"/>
      <c r="L298" s="207"/>
      <c r="M298" s="208"/>
      <c r="N298" s="209"/>
      <c r="O298" s="209"/>
      <c r="P298" s="209"/>
      <c r="Q298" s="209"/>
      <c r="R298" s="209"/>
      <c r="S298" s="209"/>
      <c r="T298" s="210"/>
      <c r="AT298" s="211" t="s">
        <v>164</v>
      </c>
      <c r="AU298" s="211" t="s">
        <v>162</v>
      </c>
      <c r="AV298" s="13" t="s">
        <v>87</v>
      </c>
      <c r="AW298" s="13" t="s">
        <v>34</v>
      </c>
      <c r="AX298" s="13" t="s">
        <v>79</v>
      </c>
      <c r="AY298" s="211" t="s">
        <v>153</v>
      </c>
    </row>
    <row r="299" spans="1:65" s="14" customFormat="1">
      <c r="B299" s="212"/>
      <c r="C299" s="213"/>
      <c r="D299" s="203" t="s">
        <v>164</v>
      </c>
      <c r="E299" s="214" t="s">
        <v>1</v>
      </c>
      <c r="F299" s="215" t="s">
        <v>1778</v>
      </c>
      <c r="G299" s="213"/>
      <c r="H299" s="216">
        <v>-12</v>
      </c>
      <c r="I299" s="217"/>
      <c r="J299" s="213"/>
      <c r="K299" s="213"/>
      <c r="L299" s="218"/>
      <c r="M299" s="219"/>
      <c r="N299" s="220"/>
      <c r="O299" s="220"/>
      <c r="P299" s="220"/>
      <c r="Q299" s="220"/>
      <c r="R299" s="220"/>
      <c r="S299" s="220"/>
      <c r="T299" s="221"/>
      <c r="AT299" s="222" t="s">
        <v>164</v>
      </c>
      <c r="AU299" s="222" t="s">
        <v>162</v>
      </c>
      <c r="AV299" s="14" t="s">
        <v>162</v>
      </c>
      <c r="AW299" s="14" t="s">
        <v>34</v>
      </c>
      <c r="AX299" s="14" t="s">
        <v>79</v>
      </c>
      <c r="AY299" s="222" t="s">
        <v>153</v>
      </c>
    </row>
    <row r="300" spans="1:65" s="15" customFormat="1">
      <c r="B300" s="223"/>
      <c r="C300" s="224"/>
      <c r="D300" s="203" t="s">
        <v>164</v>
      </c>
      <c r="E300" s="225" t="s">
        <v>1</v>
      </c>
      <c r="F300" s="226" t="s">
        <v>167</v>
      </c>
      <c r="G300" s="224"/>
      <c r="H300" s="227">
        <v>3</v>
      </c>
      <c r="I300" s="228"/>
      <c r="J300" s="224"/>
      <c r="K300" s="224"/>
      <c r="L300" s="229"/>
      <c r="M300" s="230"/>
      <c r="N300" s="231"/>
      <c r="O300" s="231"/>
      <c r="P300" s="231"/>
      <c r="Q300" s="231"/>
      <c r="R300" s="231"/>
      <c r="S300" s="231"/>
      <c r="T300" s="232"/>
      <c r="AT300" s="233" t="s">
        <v>164</v>
      </c>
      <c r="AU300" s="233" t="s">
        <v>162</v>
      </c>
      <c r="AV300" s="15" t="s">
        <v>161</v>
      </c>
      <c r="AW300" s="15" t="s">
        <v>34</v>
      </c>
      <c r="AX300" s="15" t="s">
        <v>87</v>
      </c>
      <c r="AY300" s="233" t="s">
        <v>153</v>
      </c>
    </row>
    <row r="301" spans="1:65" s="2" customFormat="1" ht="16.5" customHeight="1">
      <c r="A301" s="34"/>
      <c r="B301" s="35"/>
      <c r="C301" s="187" t="s">
        <v>533</v>
      </c>
      <c r="D301" s="187" t="s">
        <v>157</v>
      </c>
      <c r="E301" s="188" t="s">
        <v>1779</v>
      </c>
      <c r="F301" s="189" t="s">
        <v>1780</v>
      </c>
      <c r="G301" s="190" t="s">
        <v>249</v>
      </c>
      <c r="H301" s="191">
        <v>5</v>
      </c>
      <c r="I301" s="192"/>
      <c r="J301" s="193">
        <f>ROUND(I301*H301,2)</f>
        <v>0</v>
      </c>
      <c r="K301" s="194"/>
      <c r="L301" s="39"/>
      <c r="M301" s="195" t="s">
        <v>1</v>
      </c>
      <c r="N301" s="196" t="s">
        <v>45</v>
      </c>
      <c r="O301" s="71"/>
      <c r="P301" s="197">
        <f>O301*H301</f>
        <v>0</v>
      </c>
      <c r="Q301" s="197">
        <v>0</v>
      </c>
      <c r="R301" s="197">
        <f>Q301*H301</f>
        <v>0</v>
      </c>
      <c r="S301" s="197">
        <v>0</v>
      </c>
      <c r="T301" s="198">
        <f>S301*H301</f>
        <v>0</v>
      </c>
      <c r="U301" s="34"/>
      <c r="V301" s="34"/>
      <c r="W301" s="34"/>
      <c r="X301" s="34"/>
      <c r="Y301" s="34"/>
      <c r="Z301" s="34"/>
      <c r="AA301" s="34"/>
      <c r="AB301" s="34"/>
      <c r="AC301" s="34"/>
      <c r="AD301" s="34"/>
      <c r="AE301" s="34"/>
      <c r="AR301" s="199" t="s">
        <v>254</v>
      </c>
      <c r="AT301" s="199" t="s">
        <v>157</v>
      </c>
      <c r="AU301" s="199" t="s">
        <v>162</v>
      </c>
      <c r="AY301" s="17" t="s">
        <v>153</v>
      </c>
      <c r="BE301" s="200">
        <f>IF(N301="základní",J301,0)</f>
        <v>0</v>
      </c>
      <c r="BF301" s="200">
        <f>IF(N301="snížená",J301,0)</f>
        <v>0</v>
      </c>
      <c r="BG301" s="200">
        <f>IF(N301="zákl. přenesená",J301,0)</f>
        <v>0</v>
      </c>
      <c r="BH301" s="200">
        <f>IF(N301="sníž. přenesená",J301,0)</f>
        <v>0</v>
      </c>
      <c r="BI301" s="200">
        <f>IF(N301="nulová",J301,0)</f>
        <v>0</v>
      </c>
      <c r="BJ301" s="17" t="s">
        <v>162</v>
      </c>
      <c r="BK301" s="200">
        <f>ROUND(I301*H301,2)</f>
        <v>0</v>
      </c>
      <c r="BL301" s="17" t="s">
        <v>254</v>
      </c>
      <c r="BM301" s="199" t="s">
        <v>1781</v>
      </c>
    </row>
    <row r="302" spans="1:65" s="14" customFormat="1">
      <c r="B302" s="212"/>
      <c r="C302" s="213"/>
      <c r="D302" s="203" t="s">
        <v>164</v>
      </c>
      <c r="E302" s="214" t="s">
        <v>1</v>
      </c>
      <c r="F302" s="215" t="s">
        <v>186</v>
      </c>
      <c r="G302" s="213"/>
      <c r="H302" s="216">
        <v>5</v>
      </c>
      <c r="I302" s="217"/>
      <c r="J302" s="213"/>
      <c r="K302" s="213"/>
      <c r="L302" s="218"/>
      <c r="M302" s="219"/>
      <c r="N302" s="220"/>
      <c r="O302" s="220"/>
      <c r="P302" s="220"/>
      <c r="Q302" s="220"/>
      <c r="R302" s="220"/>
      <c r="S302" s="220"/>
      <c r="T302" s="221"/>
      <c r="AT302" s="222" t="s">
        <v>164</v>
      </c>
      <c r="AU302" s="222" t="s">
        <v>162</v>
      </c>
      <c r="AV302" s="14" t="s">
        <v>162</v>
      </c>
      <c r="AW302" s="14" t="s">
        <v>34</v>
      </c>
      <c r="AX302" s="14" t="s">
        <v>79</v>
      </c>
      <c r="AY302" s="222" t="s">
        <v>153</v>
      </c>
    </row>
    <row r="303" spans="1:65" s="15" customFormat="1">
      <c r="B303" s="223"/>
      <c r="C303" s="224"/>
      <c r="D303" s="203" t="s">
        <v>164</v>
      </c>
      <c r="E303" s="225" t="s">
        <v>1</v>
      </c>
      <c r="F303" s="226" t="s">
        <v>167</v>
      </c>
      <c r="G303" s="224"/>
      <c r="H303" s="227">
        <v>5</v>
      </c>
      <c r="I303" s="228"/>
      <c r="J303" s="224"/>
      <c r="K303" s="224"/>
      <c r="L303" s="229"/>
      <c r="M303" s="230"/>
      <c r="N303" s="231"/>
      <c r="O303" s="231"/>
      <c r="P303" s="231"/>
      <c r="Q303" s="231"/>
      <c r="R303" s="231"/>
      <c r="S303" s="231"/>
      <c r="T303" s="232"/>
      <c r="AT303" s="233" t="s">
        <v>164</v>
      </c>
      <c r="AU303" s="233" t="s">
        <v>162</v>
      </c>
      <c r="AV303" s="15" t="s">
        <v>161</v>
      </c>
      <c r="AW303" s="15" t="s">
        <v>34</v>
      </c>
      <c r="AX303" s="15" t="s">
        <v>87</v>
      </c>
      <c r="AY303" s="233" t="s">
        <v>153</v>
      </c>
    </row>
    <row r="304" spans="1:65" s="2" customFormat="1" ht="16.5" customHeight="1">
      <c r="A304" s="34"/>
      <c r="B304" s="35"/>
      <c r="C304" s="234" t="s">
        <v>537</v>
      </c>
      <c r="D304" s="234" t="s">
        <v>180</v>
      </c>
      <c r="E304" s="235" t="s">
        <v>1782</v>
      </c>
      <c r="F304" s="236" t="s">
        <v>1783</v>
      </c>
      <c r="G304" s="237" t="s">
        <v>249</v>
      </c>
      <c r="H304" s="238">
        <v>5</v>
      </c>
      <c r="I304" s="239"/>
      <c r="J304" s="240">
        <f>ROUND(I304*H304,2)</f>
        <v>0</v>
      </c>
      <c r="K304" s="241"/>
      <c r="L304" s="242"/>
      <c r="M304" s="243" t="s">
        <v>1</v>
      </c>
      <c r="N304" s="244" t="s">
        <v>45</v>
      </c>
      <c r="O304" s="71"/>
      <c r="P304" s="197">
        <f>O304*H304</f>
        <v>0</v>
      </c>
      <c r="Q304" s="197">
        <v>4.0000000000000002E-4</v>
      </c>
      <c r="R304" s="197">
        <f>Q304*H304</f>
        <v>2E-3</v>
      </c>
      <c r="S304" s="197">
        <v>0</v>
      </c>
      <c r="T304" s="198">
        <f>S304*H304</f>
        <v>0</v>
      </c>
      <c r="U304" s="34"/>
      <c r="V304" s="34"/>
      <c r="W304" s="34"/>
      <c r="X304" s="34"/>
      <c r="Y304" s="34"/>
      <c r="Z304" s="34"/>
      <c r="AA304" s="34"/>
      <c r="AB304" s="34"/>
      <c r="AC304" s="34"/>
      <c r="AD304" s="34"/>
      <c r="AE304" s="34"/>
      <c r="AR304" s="199" t="s">
        <v>344</v>
      </c>
      <c r="AT304" s="199" t="s">
        <v>180</v>
      </c>
      <c r="AU304" s="199" t="s">
        <v>162</v>
      </c>
      <c r="AY304" s="17" t="s">
        <v>153</v>
      </c>
      <c r="BE304" s="200">
        <f>IF(N304="základní",J304,0)</f>
        <v>0</v>
      </c>
      <c r="BF304" s="200">
        <f>IF(N304="snížená",J304,0)</f>
        <v>0</v>
      </c>
      <c r="BG304" s="200">
        <f>IF(N304="zákl. přenesená",J304,0)</f>
        <v>0</v>
      </c>
      <c r="BH304" s="200">
        <f>IF(N304="sníž. přenesená",J304,0)</f>
        <v>0</v>
      </c>
      <c r="BI304" s="200">
        <f>IF(N304="nulová",J304,0)</f>
        <v>0</v>
      </c>
      <c r="BJ304" s="17" t="s">
        <v>162</v>
      </c>
      <c r="BK304" s="200">
        <f>ROUND(I304*H304,2)</f>
        <v>0</v>
      </c>
      <c r="BL304" s="17" t="s">
        <v>254</v>
      </c>
      <c r="BM304" s="199" t="s">
        <v>1784</v>
      </c>
    </row>
    <row r="305" spans="1:65" s="14" customFormat="1">
      <c r="B305" s="212"/>
      <c r="C305" s="213"/>
      <c r="D305" s="203" t="s">
        <v>164</v>
      </c>
      <c r="E305" s="214" t="s">
        <v>1</v>
      </c>
      <c r="F305" s="215" t="s">
        <v>186</v>
      </c>
      <c r="G305" s="213"/>
      <c r="H305" s="216">
        <v>5</v>
      </c>
      <c r="I305" s="217"/>
      <c r="J305" s="213"/>
      <c r="K305" s="213"/>
      <c r="L305" s="218"/>
      <c r="M305" s="219"/>
      <c r="N305" s="220"/>
      <c r="O305" s="220"/>
      <c r="P305" s="220"/>
      <c r="Q305" s="220"/>
      <c r="R305" s="220"/>
      <c r="S305" s="220"/>
      <c r="T305" s="221"/>
      <c r="AT305" s="222" t="s">
        <v>164</v>
      </c>
      <c r="AU305" s="222" t="s">
        <v>162</v>
      </c>
      <c r="AV305" s="14" t="s">
        <v>162</v>
      </c>
      <c r="AW305" s="14" t="s">
        <v>34</v>
      </c>
      <c r="AX305" s="14" t="s">
        <v>79</v>
      </c>
      <c r="AY305" s="222" t="s">
        <v>153</v>
      </c>
    </row>
    <row r="306" spans="1:65" s="15" customFormat="1">
      <c r="B306" s="223"/>
      <c r="C306" s="224"/>
      <c r="D306" s="203" t="s">
        <v>164</v>
      </c>
      <c r="E306" s="225" t="s">
        <v>1</v>
      </c>
      <c r="F306" s="226" t="s">
        <v>167</v>
      </c>
      <c r="G306" s="224"/>
      <c r="H306" s="227">
        <v>5</v>
      </c>
      <c r="I306" s="228"/>
      <c r="J306" s="224"/>
      <c r="K306" s="224"/>
      <c r="L306" s="229"/>
      <c r="M306" s="230"/>
      <c r="N306" s="231"/>
      <c r="O306" s="231"/>
      <c r="P306" s="231"/>
      <c r="Q306" s="231"/>
      <c r="R306" s="231"/>
      <c r="S306" s="231"/>
      <c r="T306" s="232"/>
      <c r="AT306" s="233" t="s">
        <v>164</v>
      </c>
      <c r="AU306" s="233" t="s">
        <v>162</v>
      </c>
      <c r="AV306" s="15" t="s">
        <v>161</v>
      </c>
      <c r="AW306" s="15" t="s">
        <v>34</v>
      </c>
      <c r="AX306" s="15" t="s">
        <v>87</v>
      </c>
      <c r="AY306" s="233" t="s">
        <v>153</v>
      </c>
    </row>
    <row r="307" spans="1:65" s="2" customFormat="1" ht="21.75" customHeight="1">
      <c r="A307" s="34"/>
      <c r="B307" s="35"/>
      <c r="C307" s="187" t="s">
        <v>541</v>
      </c>
      <c r="D307" s="187" t="s">
        <v>157</v>
      </c>
      <c r="E307" s="188" t="s">
        <v>1785</v>
      </c>
      <c r="F307" s="189" t="s">
        <v>1786</v>
      </c>
      <c r="G307" s="190" t="s">
        <v>249</v>
      </c>
      <c r="H307" s="191">
        <v>4</v>
      </c>
      <c r="I307" s="192"/>
      <c r="J307" s="193">
        <f>ROUND(I307*H307,2)</f>
        <v>0</v>
      </c>
      <c r="K307" s="194"/>
      <c r="L307" s="39"/>
      <c r="M307" s="195" t="s">
        <v>1</v>
      </c>
      <c r="N307" s="196" t="s">
        <v>45</v>
      </c>
      <c r="O307" s="71"/>
      <c r="P307" s="197">
        <f>O307*H307</f>
        <v>0</v>
      </c>
      <c r="Q307" s="197">
        <v>0</v>
      </c>
      <c r="R307" s="197">
        <f>Q307*H307</f>
        <v>0</v>
      </c>
      <c r="S307" s="197">
        <v>0</v>
      </c>
      <c r="T307" s="198">
        <f>S307*H307</f>
        <v>0</v>
      </c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R307" s="199" t="s">
        <v>254</v>
      </c>
      <c r="AT307" s="199" t="s">
        <v>157</v>
      </c>
      <c r="AU307" s="199" t="s">
        <v>162</v>
      </c>
      <c r="AY307" s="17" t="s">
        <v>153</v>
      </c>
      <c r="BE307" s="200">
        <f>IF(N307="základní",J307,0)</f>
        <v>0</v>
      </c>
      <c r="BF307" s="200">
        <f>IF(N307="snížená",J307,0)</f>
        <v>0</v>
      </c>
      <c r="BG307" s="200">
        <f>IF(N307="zákl. přenesená",J307,0)</f>
        <v>0</v>
      </c>
      <c r="BH307" s="200">
        <f>IF(N307="sníž. přenesená",J307,0)</f>
        <v>0</v>
      </c>
      <c r="BI307" s="200">
        <f>IF(N307="nulová",J307,0)</f>
        <v>0</v>
      </c>
      <c r="BJ307" s="17" t="s">
        <v>162</v>
      </c>
      <c r="BK307" s="200">
        <f>ROUND(I307*H307,2)</f>
        <v>0</v>
      </c>
      <c r="BL307" s="17" t="s">
        <v>254</v>
      </c>
      <c r="BM307" s="199" t="s">
        <v>1787</v>
      </c>
    </row>
    <row r="308" spans="1:65" s="2" customFormat="1" ht="21.75" customHeight="1">
      <c r="A308" s="34"/>
      <c r="B308" s="35"/>
      <c r="C308" s="234" t="s">
        <v>548</v>
      </c>
      <c r="D308" s="234" t="s">
        <v>180</v>
      </c>
      <c r="E308" s="235" t="s">
        <v>1788</v>
      </c>
      <c r="F308" s="236" t="s">
        <v>1789</v>
      </c>
      <c r="G308" s="237" t="s">
        <v>249</v>
      </c>
      <c r="H308" s="238">
        <v>4</v>
      </c>
      <c r="I308" s="239"/>
      <c r="J308" s="240">
        <f>ROUND(I308*H308,2)</f>
        <v>0</v>
      </c>
      <c r="K308" s="241"/>
      <c r="L308" s="242"/>
      <c r="M308" s="243" t="s">
        <v>1</v>
      </c>
      <c r="N308" s="244" t="s">
        <v>45</v>
      </c>
      <c r="O308" s="71"/>
      <c r="P308" s="197">
        <f>O308*H308</f>
        <v>0</v>
      </c>
      <c r="Q308" s="197">
        <v>4.6999999999999999E-4</v>
      </c>
      <c r="R308" s="197">
        <f>Q308*H308</f>
        <v>1.8799999999999999E-3</v>
      </c>
      <c r="S308" s="197">
        <v>0</v>
      </c>
      <c r="T308" s="198">
        <f>S308*H308</f>
        <v>0</v>
      </c>
      <c r="U308" s="34"/>
      <c r="V308" s="34"/>
      <c r="W308" s="34"/>
      <c r="X308" s="34"/>
      <c r="Y308" s="34"/>
      <c r="Z308" s="34"/>
      <c r="AA308" s="34"/>
      <c r="AB308" s="34"/>
      <c r="AC308" s="34"/>
      <c r="AD308" s="34"/>
      <c r="AE308" s="34"/>
      <c r="AR308" s="199" t="s">
        <v>344</v>
      </c>
      <c r="AT308" s="199" t="s">
        <v>180</v>
      </c>
      <c r="AU308" s="199" t="s">
        <v>162</v>
      </c>
      <c r="AY308" s="17" t="s">
        <v>153</v>
      </c>
      <c r="BE308" s="200">
        <f>IF(N308="základní",J308,0)</f>
        <v>0</v>
      </c>
      <c r="BF308" s="200">
        <f>IF(N308="snížená",J308,0)</f>
        <v>0</v>
      </c>
      <c r="BG308" s="200">
        <f>IF(N308="zákl. přenesená",J308,0)</f>
        <v>0</v>
      </c>
      <c r="BH308" s="200">
        <f>IF(N308="sníž. přenesená",J308,0)</f>
        <v>0</v>
      </c>
      <c r="BI308" s="200">
        <f>IF(N308="nulová",J308,0)</f>
        <v>0</v>
      </c>
      <c r="BJ308" s="17" t="s">
        <v>162</v>
      </c>
      <c r="BK308" s="200">
        <f>ROUND(I308*H308,2)</f>
        <v>0</v>
      </c>
      <c r="BL308" s="17" t="s">
        <v>254</v>
      </c>
      <c r="BM308" s="199" t="s">
        <v>1790</v>
      </c>
    </row>
    <row r="309" spans="1:65" s="14" customFormat="1">
      <c r="B309" s="212"/>
      <c r="C309" s="213"/>
      <c r="D309" s="203" t="s">
        <v>164</v>
      </c>
      <c r="E309" s="214" t="s">
        <v>1</v>
      </c>
      <c r="F309" s="215" t="s">
        <v>161</v>
      </c>
      <c r="G309" s="213"/>
      <c r="H309" s="216">
        <v>4</v>
      </c>
      <c r="I309" s="217"/>
      <c r="J309" s="213"/>
      <c r="K309" s="213"/>
      <c r="L309" s="218"/>
      <c r="M309" s="219"/>
      <c r="N309" s="220"/>
      <c r="O309" s="220"/>
      <c r="P309" s="220"/>
      <c r="Q309" s="220"/>
      <c r="R309" s="220"/>
      <c r="S309" s="220"/>
      <c r="T309" s="221"/>
      <c r="AT309" s="222" t="s">
        <v>164</v>
      </c>
      <c r="AU309" s="222" t="s">
        <v>162</v>
      </c>
      <c r="AV309" s="14" t="s">
        <v>162</v>
      </c>
      <c r="AW309" s="14" t="s">
        <v>34</v>
      </c>
      <c r="AX309" s="14" t="s">
        <v>79</v>
      </c>
      <c r="AY309" s="222" t="s">
        <v>153</v>
      </c>
    </row>
    <row r="310" spans="1:65" s="15" customFormat="1">
      <c r="B310" s="223"/>
      <c r="C310" s="224"/>
      <c r="D310" s="203" t="s">
        <v>164</v>
      </c>
      <c r="E310" s="225" t="s">
        <v>1</v>
      </c>
      <c r="F310" s="226" t="s">
        <v>167</v>
      </c>
      <c r="G310" s="224"/>
      <c r="H310" s="227">
        <v>4</v>
      </c>
      <c r="I310" s="228"/>
      <c r="J310" s="224"/>
      <c r="K310" s="224"/>
      <c r="L310" s="229"/>
      <c r="M310" s="230"/>
      <c r="N310" s="231"/>
      <c r="O310" s="231"/>
      <c r="P310" s="231"/>
      <c r="Q310" s="231"/>
      <c r="R310" s="231"/>
      <c r="S310" s="231"/>
      <c r="T310" s="232"/>
      <c r="AT310" s="233" t="s">
        <v>164</v>
      </c>
      <c r="AU310" s="233" t="s">
        <v>162</v>
      </c>
      <c r="AV310" s="15" t="s">
        <v>161</v>
      </c>
      <c r="AW310" s="15" t="s">
        <v>34</v>
      </c>
      <c r="AX310" s="15" t="s">
        <v>87</v>
      </c>
      <c r="AY310" s="233" t="s">
        <v>153</v>
      </c>
    </row>
    <row r="311" spans="1:65" s="2" customFormat="1" ht="21.75" customHeight="1">
      <c r="A311" s="34"/>
      <c r="B311" s="35"/>
      <c r="C311" s="187" t="s">
        <v>555</v>
      </c>
      <c r="D311" s="187" t="s">
        <v>157</v>
      </c>
      <c r="E311" s="188" t="s">
        <v>1791</v>
      </c>
      <c r="F311" s="189" t="s">
        <v>1792</v>
      </c>
      <c r="G311" s="190" t="s">
        <v>249</v>
      </c>
      <c r="H311" s="191">
        <v>16</v>
      </c>
      <c r="I311" s="192"/>
      <c r="J311" s="193">
        <f>ROUND(I311*H311,2)</f>
        <v>0</v>
      </c>
      <c r="K311" s="194"/>
      <c r="L311" s="39"/>
      <c r="M311" s="195" t="s">
        <v>1</v>
      </c>
      <c r="N311" s="196" t="s">
        <v>45</v>
      </c>
      <c r="O311" s="71"/>
      <c r="P311" s="197">
        <f>O311*H311</f>
        <v>0</v>
      </c>
      <c r="Q311" s="197">
        <v>0</v>
      </c>
      <c r="R311" s="197">
        <f>Q311*H311</f>
        <v>0</v>
      </c>
      <c r="S311" s="197">
        <v>0</v>
      </c>
      <c r="T311" s="198">
        <f>S311*H311</f>
        <v>0</v>
      </c>
      <c r="U311" s="34"/>
      <c r="V311" s="34"/>
      <c r="W311" s="34"/>
      <c r="X311" s="34"/>
      <c r="Y311" s="34"/>
      <c r="Z311" s="34"/>
      <c r="AA311" s="34"/>
      <c r="AB311" s="34"/>
      <c r="AC311" s="34"/>
      <c r="AD311" s="34"/>
      <c r="AE311" s="34"/>
      <c r="AR311" s="199" t="s">
        <v>254</v>
      </c>
      <c r="AT311" s="199" t="s">
        <v>157</v>
      </c>
      <c r="AU311" s="199" t="s">
        <v>162</v>
      </c>
      <c r="AY311" s="17" t="s">
        <v>153</v>
      </c>
      <c r="BE311" s="200">
        <f>IF(N311="základní",J311,0)</f>
        <v>0</v>
      </c>
      <c r="BF311" s="200">
        <f>IF(N311="snížená",J311,0)</f>
        <v>0</v>
      </c>
      <c r="BG311" s="200">
        <f>IF(N311="zákl. přenesená",J311,0)</f>
        <v>0</v>
      </c>
      <c r="BH311" s="200">
        <f>IF(N311="sníž. přenesená",J311,0)</f>
        <v>0</v>
      </c>
      <c r="BI311" s="200">
        <f>IF(N311="nulová",J311,0)</f>
        <v>0</v>
      </c>
      <c r="BJ311" s="17" t="s">
        <v>162</v>
      </c>
      <c r="BK311" s="200">
        <f>ROUND(I311*H311,2)</f>
        <v>0</v>
      </c>
      <c r="BL311" s="17" t="s">
        <v>254</v>
      </c>
      <c r="BM311" s="199" t="s">
        <v>1793</v>
      </c>
    </row>
    <row r="312" spans="1:65" s="13" customFormat="1">
      <c r="B312" s="201"/>
      <c r="C312" s="202"/>
      <c r="D312" s="203" t="s">
        <v>164</v>
      </c>
      <c r="E312" s="204" t="s">
        <v>1</v>
      </c>
      <c r="F312" s="205" t="s">
        <v>1794</v>
      </c>
      <c r="G312" s="202"/>
      <c r="H312" s="204" t="s">
        <v>1</v>
      </c>
      <c r="I312" s="206"/>
      <c r="J312" s="202"/>
      <c r="K312" s="202"/>
      <c r="L312" s="207"/>
      <c r="M312" s="208"/>
      <c r="N312" s="209"/>
      <c r="O312" s="209"/>
      <c r="P312" s="209"/>
      <c r="Q312" s="209"/>
      <c r="R312" s="209"/>
      <c r="S312" s="209"/>
      <c r="T312" s="210"/>
      <c r="AT312" s="211" t="s">
        <v>164</v>
      </c>
      <c r="AU312" s="211" t="s">
        <v>162</v>
      </c>
      <c r="AV312" s="13" t="s">
        <v>87</v>
      </c>
      <c r="AW312" s="13" t="s">
        <v>34</v>
      </c>
      <c r="AX312" s="13" t="s">
        <v>79</v>
      </c>
      <c r="AY312" s="211" t="s">
        <v>153</v>
      </c>
    </row>
    <row r="313" spans="1:65" s="13" customFormat="1">
      <c r="B313" s="201"/>
      <c r="C313" s="202"/>
      <c r="D313" s="203" t="s">
        <v>164</v>
      </c>
      <c r="E313" s="204" t="s">
        <v>1</v>
      </c>
      <c r="F313" s="205" t="s">
        <v>1775</v>
      </c>
      <c r="G313" s="202"/>
      <c r="H313" s="204" t="s">
        <v>1</v>
      </c>
      <c r="I313" s="206"/>
      <c r="J313" s="202"/>
      <c r="K313" s="202"/>
      <c r="L313" s="207"/>
      <c r="M313" s="208"/>
      <c r="N313" s="209"/>
      <c r="O313" s="209"/>
      <c r="P313" s="209"/>
      <c r="Q313" s="209"/>
      <c r="R313" s="209"/>
      <c r="S313" s="209"/>
      <c r="T313" s="210"/>
      <c r="AT313" s="211" t="s">
        <v>164</v>
      </c>
      <c r="AU313" s="211" t="s">
        <v>162</v>
      </c>
      <c r="AV313" s="13" t="s">
        <v>87</v>
      </c>
      <c r="AW313" s="13" t="s">
        <v>34</v>
      </c>
      <c r="AX313" s="13" t="s">
        <v>79</v>
      </c>
      <c r="AY313" s="211" t="s">
        <v>153</v>
      </c>
    </row>
    <row r="314" spans="1:65" s="14" customFormat="1">
      <c r="B314" s="212"/>
      <c r="C314" s="213"/>
      <c r="D314" s="203" t="s">
        <v>164</v>
      </c>
      <c r="E314" s="214" t="s">
        <v>1</v>
      </c>
      <c r="F314" s="215" t="s">
        <v>161</v>
      </c>
      <c r="G314" s="213"/>
      <c r="H314" s="216">
        <v>4</v>
      </c>
      <c r="I314" s="217"/>
      <c r="J314" s="213"/>
      <c r="K314" s="213"/>
      <c r="L314" s="218"/>
      <c r="M314" s="219"/>
      <c r="N314" s="220"/>
      <c r="O314" s="220"/>
      <c r="P314" s="220"/>
      <c r="Q314" s="220"/>
      <c r="R314" s="220"/>
      <c r="S314" s="220"/>
      <c r="T314" s="221"/>
      <c r="AT314" s="222" t="s">
        <v>164</v>
      </c>
      <c r="AU314" s="222" t="s">
        <v>162</v>
      </c>
      <c r="AV314" s="14" t="s">
        <v>162</v>
      </c>
      <c r="AW314" s="14" t="s">
        <v>34</v>
      </c>
      <c r="AX314" s="14" t="s">
        <v>79</v>
      </c>
      <c r="AY314" s="222" t="s">
        <v>153</v>
      </c>
    </row>
    <row r="315" spans="1:65" s="13" customFormat="1">
      <c r="B315" s="201"/>
      <c r="C315" s="202"/>
      <c r="D315" s="203" t="s">
        <v>164</v>
      </c>
      <c r="E315" s="204" t="s">
        <v>1</v>
      </c>
      <c r="F315" s="205" t="s">
        <v>1777</v>
      </c>
      <c r="G315" s="202"/>
      <c r="H315" s="204" t="s">
        <v>1</v>
      </c>
      <c r="I315" s="206"/>
      <c r="J315" s="202"/>
      <c r="K315" s="202"/>
      <c r="L315" s="207"/>
      <c r="M315" s="208"/>
      <c r="N315" s="209"/>
      <c r="O315" s="209"/>
      <c r="P315" s="209"/>
      <c r="Q315" s="209"/>
      <c r="R315" s="209"/>
      <c r="S315" s="209"/>
      <c r="T315" s="210"/>
      <c r="AT315" s="211" t="s">
        <v>164</v>
      </c>
      <c r="AU315" s="211" t="s">
        <v>162</v>
      </c>
      <c r="AV315" s="13" t="s">
        <v>87</v>
      </c>
      <c r="AW315" s="13" t="s">
        <v>34</v>
      </c>
      <c r="AX315" s="13" t="s">
        <v>79</v>
      </c>
      <c r="AY315" s="211" t="s">
        <v>153</v>
      </c>
    </row>
    <row r="316" spans="1:65" s="14" customFormat="1">
      <c r="B316" s="212"/>
      <c r="C316" s="213"/>
      <c r="D316" s="203" t="s">
        <v>164</v>
      </c>
      <c r="E316" s="214" t="s">
        <v>1</v>
      </c>
      <c r="F316" s="215" t="s">
        <v>1795</v>
      </c>
      <c r="G316" s="213"/>
      <c r="H316" s="216">
        <v>12</v>
      </c>
      <c r="I316" s="217"/>
      <c r="J316" s="213"/>
      <c r="K316" s="213"/>
      <c r="L316" s="218"/>
      <c r="M316" s="219"/>
      <c r="N316" s="220"/>
      <c r="O316" s="220"/>
      <c r="P316" s="220"/>
      <c r="Q316" s="220"/>
      <c r="R316" s="220"/>
      <c r="S316" s="220"/>
      <c r="T316" s="221"/>
      <c r="AT316" s="222" t="s">
        <v>164</v>
      </c>
      <c r="AU316" s="222" t="s">
        <v>162</v>
      </c>
      <c r="AV316" s="14" t="s">
        <v>162</v>
      </c>
      <c r="AW316" s="14" t="s">
        <v>34</v>
      </c>
      <c r="AX316" s="14" t="s">
        <v>79</v>
      </c>
      <c r="AY316" s="222" t="s">
        <v>153</v>
      </c>
    </row>
    <row r="317" spans="1:65" s="15" customFormat="1">
      <c r="B317" s="223"/>
      <c r="C317" s="224"/>
      <c r="D317" s="203" t="s">
        <v>164</v>
      </c>
      <c r="E317" s="225" t="s">
        <v>1</v>
      </c>
      <c r="F317" s="226" t="s">
        <v>167</v>
      </c>
      <c r="G317" s="224"/>
      <c r="H317" s="227">
        <v>16</v>
      </c>
      <c r="I317" s="228"/>
      <c r="J317" s="224"/>
      <c r="K317" s="224"/>
      <c r="L317" s="229"/>
      <c r="M317" s="230"/>
      <c r="N317" s="231"/>
      <c r="O317" s="231"/>
      <c r="P317" s="231"/>
      <c r="Q317" s="231"/>
      <c r="R317" s="231"/>
      <c r="S317" s="231"/>
      <c r="T317" s="232"/>
      <c r="AT317" s="233" t="s">
        <v>164</v>
      </c>
      <c r="AU317" s="233" t="s">
        <v>162</v>
      </c>
      <c r="AV317" s="15" t="s">
        <v>161</v>
      </c>
      <c r="AW317" s="15" t="s">
        <v>34</v>
      </c>
      <c r="AX317" s="15" t="s">
        <v>87</v>
      </c>
      <c r="AY317" s="233" t="s">
        <v>153</v>
      </c>
    </row>
    <row r="318" spans="1:65" s="2" customFormat="1" ht="16.5" customHeight="1">
      <c r="A318" s="34"/>
      <c r="B318" s="35"/>
      <c r="C318" s="234" t="s">
        <v>561</v>
      </c>
      <c r="D318" s="234" t="s">
        <v>180</v>
      </c>
      <c r="E318" s="235" t="s">
        <v>1796</v>
      </c>
      <c r="F318" s="236" t="s">
        <v>1797</v>
      </c>
      <c r="G318" s="237" t="s">
        <v>249</v>
      </c>
      <c r="H318" s="238">
        <v>16</v>
      </c>
      <c r="I318" s="239"/>
      <c r="J318" s="240">
        <f>ROUND(I318*H318,2)</f>
        <v>0</v>
      </c>
      <c r="K318" s="241"/>
      <c r="L318" s="242"/>
      <c r="M318" s="243" t="s">
        <v>1</v>
      </c>
      <c r="N318" s="244" t="s">
        <v>45</v>
      </c>
      <c r="O318" s="71"/>
      <c r="P318" s="197">
        <f>O318*H318</f>
        <v>0</v>
      </c>
      <c r="Q318" s="197">
        <v>4.6999999999999999E-4</v>
      </c>
      <c r="R318" s="197">
        <f>Q318*H318</f>
        <v>7.5199999999999998E-3</v>
      </c>
      <c r="S318" s="197">
        <v>0</v>
      </c>
      <c r="T318" s="198">
        <f>S318*H318</f>
        <v>0</v>
      </c>
      <c r="U318" s="34"/>
      <c r="V318" s="34"/>
      <c r="W318" s="34"/>
      <c r="X318" s="34"/>
      <c r="Y318" s="34"/>
      <c r="Z318" s="34"/>
      <c r="AA318" s="34"/>
      <c r="AB318" s="34"/>
      <c r="AC318" s="34"/>
      <c r="AD318" s="34"/>
      <c r="AE318" s="34"/>
      <c r="AR318" s="199" t="s">
        <v>344</v>
      </c>
      <c r="AT318" s="199" t="s">
        <v>180</v>
      </c>
      <c r="AU318" s="199" t="s">
        <v>162</v>
      </c>
      <c r="AY318" s="17" t="s">
        <v>153</v>
      </c>
      <c r="BE318" s="200">
        <f>IF(N318="základní",J318,0)</f>
        <v>0</v>
      </c>
      <c r="BF318" s="200">
        <f>IF(N318="snížená",J318,0)</f>
        <v>0</v>
      </c>
      <c r="BG318" s="200">
        <f>IF(N318="zákl. přenesená",J318,0)</f>
        <v>0</v>
      </c>
      <c r="BH318" s="200">
        <f>IF(N318="sníž. přenesená",J318,0)</f>
        <v>0</v>
      </c>
      <c r="BI318" s="200">
        <f>IF(N318="nulová",J318,0)</f>
        <v>0</v>
      </c>
      <c r="BJ318" s="17" t="s">
        <v>162</v>
      </c>
      <c r="BK318" s="200">
        <f>ROUND(I318*H318,2)</f>
        <v>0</v>
      </c>
      <c r="BL318" s="17" t="s">
        <v>254</v>
      </c>
      <c r="BM318" s="199" t="s">
        <v>1798</v>
      </c>
    </row>
    <row r="319" spans="1:65" s="2" customFormat="1" ht="16.5" customHeight="1">
      <c r="A319" s="34"/>
      <c r="B319" s="35"/>
      <c r="C319" s="187" t="s">
        <v>566</v>
      </c>
      <c r="D319" s="187" t="s">
        <v>157</v>
      </c>
      <c r="E319" s="188" t="s">
        <v>1799</v>
      </c>
      <c r="F319" s="189" t="s">
        <v>1800</v>
      </c>
      <c r="G319" s="190" t="s">
        <v>249</v>
      </c>
      <c r="H319" s="191">
        <v>36</v>
      </c>
      <c r="I319" s="192"/>
      <c r="J319" s="193">
        <f>ROUND(I319*H319,2)</f>
        <v>0</v>
      </c>
      <c r="K319" s="194"/>
      <c r="L319" s="39"/>
      <c r="M319" s="195" t="s">
        <v>1</v>
      </c>
      <c r="N319" s="196" t="s">
        <v>45</v>
      </c>
      <c r="O319" s="71"/>
      <c r="P319" s="197">
        <f>O319*H319</f>
        <v>0</v>
      </c>
      <c r="Q319" s="197">
        <v>0</v>
      </c>
      <c r="R319" s="197">
        <f>Q319*H319</f>
        <v>0</v>
      </c>
      <c r="S319" s="197">
        <v>0</v>
      </c>
      <c r="T319" s="198">
        <f>S319*H319</f>
        <v>0</v>
      </c>
      <c r="U319" s="34"/>
      <c r="V319" s="34"/>
      <c r="W319" s="34"/>
      <c r="X319" s="34"/>
      <c r="Y319" s="34"/>
      <c r="Z319" s="34"/>
      <c r="AA319" s="34"/>
      <c r="AB319" s="34"/>
      <c r="AC319" s="34"/>
      <c r="AD319" s="34"/>
      <c r="AE319" s="34"/>
      <c r="AR319" s="199" t="s">
        <v>254</v>
      </c>
      <c r="AT319" s="199" t="s">
        <v>157</v>
      </c>
      <c r="AU319" s="199" t="s">
        <v>162</v>
      </c>
      <c r="AY319" s="17" t="s">
        <v>153</v>
      </c>
      <c r="BE319" s="200">
        <f>IF(N319="základní",J319,0)</f>
        <v>0</v>
      </c>
      <c r="BF319" s="200">
        <f>IF(N319="snížená",J319,0)</f>
        <v>0</v>
      </c>
      <c r="BG319" s="200">
        <f>IF(N319="zákl. přenesená",J319,0)</f>
        <v>0</v>
      </c>
      <c r="BH319" s="200">
        <f>IF(N319="sníž. přenesená",J319,0)</f>
        <v>0</v>
      </c>
      <c r="BI319" s="200">
        <f>IF(N319="nulová",J319,0)</f>
        <v>0</v>
      </c>
      <c r="BJ319" s="17" t="s">
        <v>162</v>
      </c>
      <c r="BK319" s="200">
        <f>ROUND(I319*H319,2)</f>
        <v>0</v>
      </c>
      <c r="BL319" s="17" t="s">
        <v>254</v>
      </c>
      <c r="BM319" s="199" t="s">
        <v>1801</v>
      </c>
    </row>
    <row r="320" spans="1:65" s="2" customFormat="1" ht="21.75" customHeight="1">
      <c r="A320" s="34"/>
      <c r="B320" s="35"/>
      <c r="C320" s="234" t="s">
        <v>574</v>
      </c>
      <c r="D320" s="234" t="s">
        <v>180</v>
      </c>
      <c r="E320" s="235" t="s">
        <v>1802</v>
      </c>
      <c r="F320" s="236" t="s">
        <v>1803</v>
      </c>
      <c r="G320" s="237" t="s">
        <v>249</v>
      </c>
      <c r="H320" s="238">
        <v>36</v>
      </c>
      <c r="I320" s="239"/>
      <c r="J320" s="240">
        <f>ROUND(I320*H320,2)</f>
        <v>0</v>
      </c>
      <c r="K320" s="241"/>
      <c r="L320" s="242"/>
      <c r="M320" s="243" t="s">
        <v>1</v>
      </c>
      <c r="N320" s="244" t="s">
        <v>45</v>
      </c>
      <c r="O320" s="71"/>
      <c r="P320" s="197">
        <f>O320*H320</f>
        <v>0</v>
      </c>
      <c r="Q320" s="197">
        <v>8.0000000000000004E-4</v>
      </c>
      <c r="R320" s="197">
        <f>Q320*H320</f>
        <v>2.8800000000000003E-2</v>
      </c>
      <c r="S320" s="197">
        <v>0</v>
      </c>
      <c r="T320" s="198">
        <f>S320*H320</f>
        <v>0</v>
      </c>
      <c r="U320" s="34"/>
      <c r="V320" s="34"/>
      <c r="W320" s="34"/>
      <c r="X320" s="34"/>
      <c r="Y320" s="34"/>
      <c r="Z320" s="34"/>
      <c r="AA320" s="34"/>
      <c r="AB320" s="34"/>
      <c r="AC320" s="34"/>
      <c r="AD320" s="34"/>
      <c r="AE320" s="34"/>
      <c r="AR320" s="199" t="s">
        <v>344</v>
      </c>
      <c r="AT320" s="199" t="s">
        <v>180</v>
      </c>
      <c r="AU320" s="199" t="s">
        <v>162</v>
      </c>
      <c r="AY320" s="17" t="s">
        <v>153</v>
      </c>
      <c r="BE320" s="200">
        <f>IF(N320="základní",J320,0)</f>
        <v>0</v>
      </c>
      <c r="BF320" s="200">
        <f>IF(N320="snížená",J320,0)</f>
        <v>0</v>
      </c>
      <c r="BG320" s="200">
        <f>IF(N320="zákl. přenesená",J320,0)</f>
        <v>0</v>
      </c>
      <c r="BH320" s="200">
        <f>IF(N320="sníž. přenesená",J320,0)</f>
        <v>0</v>
      </c>
      <c r="BI320" s="200">
        <f>IF(N320="nulová",J320,0)</f>
        <v>0</v>
      </c>
      <c r="BJ320" s="17" t="s">
        <v>162</v>
      </c>
      <c r="BK320" s="200">
        <f>ROUND(I320*H320,2)</f>
        <v>0</v>
      </c>
      <c r="BL320" s="17" t="s">
        <v>254</v>
      </c>
      <c r="BM320" s="199" t="s">
        <v>1804</v>
      </c>
    </row>
    <row r="321" spans="1:65" s="14" customFormat="1">
      <c r="B321" s="212"/>
      <c r="C321" s="213"/>
      <c r="D321" s="203" t="s">
        <v>164</v>
      </c>
      <c r="E321" s="214" t="s">
        <v>1</v>
      </c>
      <c r="F321" s="215" t="s">
        <v>366</v>
      </c>
      <c r="G321" s="213"/>
      <c r="H321" s="216">
        <v>36</v>
      </c>
      <c r="I321" s="217"/>
      <c r="J321" s="213"/>
      <c r="K321" s="213"/>
      <c r="L321" s="218"/>
      <c r="M321" s="219"/>
      <c r="N321" s="220"/>
      <c r="O321" s="220"/>
      <c r="P321" s="220"/>
      <c r="Q321" s="220"/>
      <c r="R321" s="220"/>
      <c r="S321" s="220"/>
      <c r="T321" s="221"/>
      <c r="AT321" s="222" t="s">
        <v>164</v>
      </c>
      <c r="AU321" s="222" t="s">
        <v>162</v>
      </c>
      <c r="AV321" s="14" t="s">
        <v>162</v>
      </c>
      <c r="AW321" s="14" t="s">
        <v>34</v>
      </c>
      <c r="AX321" s="14" t="s">
        <v>79</v>
      </c>
      <c r="AY321" s="222" t="s">
        <v>153</v>
      </c>
    </row>
    <row r="322" spans="1:65" s="15" customFormat="1">
      <c r="B322" s="223"/>
      <c r="C322" s="224"/>
      <c r="D322" s="203" t="s">
        <v>164</v>
      </c>
      <c r="E322" s="225" t="s">
        <v>1</v>
      </c>
      <c r="F322" s="226" t="s">
        <v>167</v>
      </c>
      <c r="G322" s="224"/>
      <c r="H322" s="227">
        <v>36</v>
      </c>
      <c r="I322" s="228"/>
      <c r="J322" s="224"/>
      <c r="K322" s="224"/>
      <c r="L322" s="229"/>
      <c r="M322" s="230"/>
      <c r="N322" s="231"/>
      <c r="O322" s="231"/>
      <c r="P322" s="231"/>
      <c r="Q322" s="231"/>
      <c r="R322" s="231"/>
      <c r="S322" s="231"/>
      <c r="T322" s="232"/>
      <c r="AT322" s="233" t="s">
        <v>164</v>
      </c>
      <c r="AU322" s="233" t="s">
        <v>162</v>
      </c>
      <c r="AV322" s="15" t="s">
        <v>161</v>
      </c>
      <c r="AW322" s="15" t="s">
        <v>34</v>
      </c>
      <c r="AX322" s="15" t="s">
        <v>87</v>
      </c>
      <c r="AY322" s="233" t="s">
        <v>153</v>
      </c>
    </row>
    <row r="323" spans="1:65" s="2" customFormat="1" ht="16.5" customHeight="1">
      <c r="A323" s="34"/>
      <c r="B323" s="35"/>
      <c r="C323" s="187" t="s">
        <v>583</v>
      </c>
      <c r="D323" s="187" t="s">
        <v>157</v>
      </c>
      <c r="E323" s="188" t="s">
        <v>1805</v>
      </c>
      <c r="F323" s="189" t="s">
        <v>1806</v>
      </c>
      <c r="G323" s="190" t="s">
        <v>249</v>
      </c>
      <c r="H323" s="191">
        <v>8</v>
      </c>
      <c r="I323" s="192"/>
      <c r="J323" s="193">
        <f>ROUND(I323*H323,2)</f>
        <v>0</v>
      </c>
      <c r="K323" s="194"/>
      <c r="L323" s="39"/>
      <c r="M323" s="195" t="s">
        <v>1</v>
      </c>
      <c r="N323" s="196" t="s">
        <v>45</v>
      </c>
      <c r="O323" s="71"/>
      <c r="P323" s="197">
        <f>O323*H323</f>
        <v>0</v>
      </c>
      <c r="Q323" s="197">
        <v>0</v>
      </c>
      <c r="R323" s="197">
        <f>Q323*H323</f>
        <v>0</v>
      </c>
      <c r="S323" s="197">
        <v>0</v>
      </c>
      <c r="T323" s="198">
        <f>S323*H323</f>
        <v>0</v>
      </c>
      <c r="U323" s="34"/>
      <c r="V323" s="34"/>
      <c r="W323" s="34"/>
      <c r="X323" s="34"/>
      <c r="Y323" s="34"/>
      <c r="Z323" s="34"/>
      <c r="AA323" s="34"/>
      <c r="AB323" s="34"/>
      <c r="AC323" s="34"/>
      <c r="AD323" s="34"/>
      <c r="AE323" s="34"/>
      <c r="AR323" s="199" t="s">
        <v>254</v>
      </c>
      <c r="AT323" s="199" t="s">
        <v>157</v>
      </c>
      <c r="AU323" s="199" t="s">
        <v>162</v>
      </c>
      <c r="AY323" s="17" t="s">
        <v>153</v>
      </c>
      <c r="BE323" s="200">
        <f>IF(N323="základní",J323,0)</f>
        <v>0</v>
      </c>
      <c r="BF323" s="200">
        <f>IF(N323="snížená",J323,0)</f>
        <v>0</v>
      </c>
      <c r="BG323" s="200">
        <f>IF(N323="zákl. přenesená",J323,0)</f>
        <v>0</v>
      </c>
      <c r="BH323" s="200">
        <f>IF(N323="sníž. přenesená",J323,0)</f>
        <v>0</v>
      </c>
      <c r="BI323" s="200">
        <f>IF(N323="nulová",J323,0)</f>
        <v>0</v>
      </c>
      <c r="BJ323" s="17" t="s">
        <v>162</v>
      </c>
      <c r="BK323" s="200">
        <f>ROUND(I323*H323,2)</f>
        <v>0</v>
      </c>
      <c r="BL323" s="17" t="s">
        <v>254</v>
      </c>
      <c r="BM323" s="199" t="s">
        <v>1807</v>
      </c>
    </row>
    <row r="324" spans="1:65" s="2" customFormat="1" ht="21.75" customHeight="1">
      <c r="A324" s="34"/>
      <c r="B324" s="35"/>
      <c r="C324" s="234" t="s">
        <v>589</v>
      </c>
      <c r="D324" s="234" t="s">
        <v>180</v>
      </c>
      <c r="E324" s="235" t="s">
        <v>1808</v>
      </c>
      <c r="F324" s="236" t="s">
        <v>1809</v>
      </c>
      <c r="G324" s="237" t="s">
        <v>249</v>
      </c>
      <c r="H324" s="238">
        <v>8</v>
      </c>
      <c r="I324" s="239"/>
      <c r="J324" s="240">
        <f>ROUND(I324*H324,2)</f>
        <v>0</v>
      </c>
      <c r="K324" s="241"/>
      <c r="L324" s="242"/>
      <c r="M324" s="243" t="s">
        <v>1</v>
      </c>
      <c r="N324" s="244" t="s">
        <v>45</v>
      </c>
      <c r="O324" s="71"/>
      <c r="P324" s="197">
        <f>O324*H324</f>
        <v>0</v>
      </c>
      <c r="Q324" s="197">
        <v>3.3E-3</v>
      </c>
      <c r="R324" s="197">
        <f>Q324*H324</f>
        <v>2.64E-2</v>
      </c>
      <c r="S324" s="197">
        <v>0</v>
      </c>
      <c r="T324" s="198">
        <f>S324*H324</f>
        <v>0</v>
      </c>
      <c r="U324" s="34"/>
      <c r="V324" s="34"/>
      <c r="W324" s="34"/>
      <c r="X324" s="34"/>
      <c r="Y324" s="34"/>
      <c r="Z324" s="34"/>
      <c r="AA324" s="34"/>
      <c r="AB324" s="34"/>
      <c r="AC324" s="34"/>
      <c r="AD324" s="34"/>
      <c r="AE324" s="34"/>
      <c r="AR324" s="199" t="s">
        <v>344</v>
      </c>
      <c r="AT324" s="199" t="s">
        <v>180</v>
      </c>
      <c r="AU324" s="199" t="s">
        <v>162</v>
      </c>
      <c r="AY324" s="17" t="s">
        <v>153</v>
      </c>
      <c r="BE324" s="200">
        <f>IF(N324="základní",J324,0)</f>
        <v>0</v>
      </c>
      <c r="BF324" s="200">
        <f>IF(N324="snížená",J324,0)</f>
        <v>0</v>
      </c>
      <c r="BG324" s="200">
        <f>IF(N324="zákl. přenesená",J324,0)</f>
        <v>0</v>
      </c>
      <c r="BH324" s="200">
        <f>IF(N324="sníž. přenesená",J324,0)</f>
        <v>0</v>
      </c>
      <c r="BI324" s="200">
        <f>IF(N324="nulová",J324,0)</f>
        <v>0</v>
      </c>
      <c r="BJ324" s="17" t="s">
        <v>162</v>
      </c>
      <c r="BK324" s="200">
        <f>ROUND(I324*H324,2)</f>
        <v>0</v>
      </c>
      <c r="BL324" s="17" t="s">
        <v>254</v>
      </c>
      <c r="BM324" s="199" t="s">
        <v>1810</v>
      </c>
    </row>
    <row r="325" spans="1:65" s="14" customFormat="1">
      <c r="B325" s="212"/>
      <c r="C325" s="213"/>
      <c r="D325" s="203" t="s">
        <v>164</v>
      </c>
      <c r="E325" s="214" t="s">
        <v>1</v>
      </c>
      <c r="F325" s="215" t="s">
        <v>183</v>
      </c>
      <c r="G325" s="213"/>
      <c r="H325" s="216">
        <v>8</v>
      </c>
      <c r="I325" s="217"/>
      <c r="J325" s="213"/>
      <c r="K325" s="213"/>
      <c r="L325" s="218"/>
      <c r="M325" s="219"/>
      <c r="N325" s="220"/>
      <c r="O325" s="220"/>
      <c r="P325" s="220"/>
      <c r="Q325" s="220"/>
      <c r="R325" s="220"/>
      <c r="S325" s="220"/>
      <c r="T325" s="221"/>
      <c r="AT325" s="222" t="s">
        <v>164</v>
      </c>
      <c r="AU325" s="222" t="s">
        <v>162</v>
      </c>
      <c r="AV325" s="14" t="s">
        <v>162</v>
      </c>
      <c r="AW325" s="14" t="s">
        <v>34</v>
      </c>
      <c r="AX325" s="14" t="s">
        <v>79</v>
      </c>
      <c r="AY325" s="222" t="s">
        <v>153</v>
      </c>
    </row>
    <row r="326" spans="1:65" s="15" customFormat="1">
      <c r="B326" s="223"/>
      <c r="C326" s="224"/>
      <c r="D326" s="203" t="s">
        <v>164</v>
      </c>
      <c r="E326" s="225" t="s">
        <v>1</v>
      </c>
      <c r="F326" s="226" t="s">
        <v>167</v>
      </c>
      <c r="G326" s="224"/>
      <c r="H326" s="227">
        <v>8</v>
      </c>
      <c r="I326" s="228"/>
      <c r="J326" s="224"/>
      <c r="K326" s="224"/>
      <c r="L326" s="229"/>
      <c r="M326" s="230"/>
      <c r="N326" s="231"/>
      <c r="O326" s="231"/>
      <c r="P326" s="231"/>
      <c r="Q326" s="231"/>
      <c r="R326" s="231"/>
      <c r="S326" s="231"/>
      <c r="T326" s="232"/>
      <c r="AT326" s="233" t="s">
        <v>164</v>
      </c>
      <c r="AU326" s="233" t="s">
        <v>162</v>
      </c>
      <c r="AV326" s="15" t="s">
        <v>161</v>
      </c>
      <c r="AW326" s="15" t="s">
        <v>34</v>
      </c>
      <c r="AX326" s="15" t="s">
        <v>87</v>
      </c>
      <c r="AY326" s="233" t="s">
        <v>153</v>
      </c>
    </row>
    <row r="327" spans="1:65" s="2" customFormat="1" ht="16.5" customHeight="1">
      <c r="A327" s="34"/>
      <c r="B327" s="35"/>
      <c r="C327" s="187" t="s">
        <v>599</v>
      </c>
      <c r="D327" s="187" t="s">
        <v>157</v>
      </c>
      <c r="E327" s="188" t="s">
        <v>1811</v>
      </c>
      <c r="F327" s="189" t="s">
        <v>1812</v>
      </c>
      <c r="G327" s="190" t="s">
        <v>249</v>
      </c>
      <c r="H327" s="191">
        <v>5</v>
      </c>
      <c r="I327" s="192"/>
      <c r="J327" s="193">
        <f>ROUND(I327*H327,2)</f>
        <v>0</v>
      </c>
      <c r="K327" s="194"/>
      <c r="L327" s="39"/>
      <c r="M327" s="195" t="s">
        <v>1</v>
      </c>
      <c r="N327" s="196" t="s">
        <v>45</v>
      </c>
      <c r="O327" s="71"/>
      <c r="P327" s="197">
        <f>O327*H327</f>
        <v>0</v>
      </c>
      <c r="Q327" s="197">
        <v>0</v>
      </c>
      <c r="R327" s="197">
        <f>Q327*H327</f>
        <v>0</v>
      </c>
      <c r="S327" s="197">
        <v>0</v>
      </c>
      <c r="T327" s="198">
        <f>S327*H327</f>
        <v>0</v>
      </c>
      <c r="U327" s="34"/>
      <c r="V327" s="34"/>
      <c r="W327" s="34"/>
      <c r="X327" s="34"/>
      <c r="Y327" s="34"/>
      <c r="Z327" s="34"/>
      <c r="AA327" s="34"/>
      <c r="AB327" s="34"/>
      <c r="AC327" s="34"/>
      <c r="AD327" s="34"/>
      <c r="AE327" s="34"/>
      <c r="AR327" s="199" t="s">
        <v>254</v>
      </c>
      <c r="AT327" s="199" t="s">
        <v>157</v>
      </c>
      <c r="AU327" s="199" t="s">
        <v>162</v>
      </c>
      <c r="AY327" s="17" t="s">
        <v>153</v>
      </c>
      <c r="BE327" s="200">
        <f>IF(N327="základní",J327,0)</f>
        <v>0</v>
      </c>
      <c r="BF327" s="200">
        <f>IF(N327="snížená",J327,0)</f>
        <v>0</v>
      </c>
      <c r="BG327" s="200">
        <f>IF(N327="zákl. přenesená",J327,0)</f>
        <v>0</v>
      </c>
      <c r="BH327" s="200">
        <f>IF(N327="sníž. přenesená",J327,0)</f>
        <v>0</v>
      </c>
      <c r="BI327" s="200">
        <f>IF(N327="nulová",J327,0)</f>
        <v>0</v>
      </c>
      <c r="BJ327" s="17" t="s">
        <v>162</v>
      </c>
      <c r="BK327" s="200">
        <f>ROUND(I327*H327,2)</f>
        <v>0</v>
      </c>
      <c r="BL327" s="17" t="s">
        <v>254</v>
      </c>
      <c r="BM327" s="199" t="s">
        <v>1813</v>
      </c>
    </row>
    <row r="328" spans="1:65" s="2" customFormat="1" ht="33" customHeight="1">
      <c r="A328" s="34"/>
      <c r="B328" s="35"/>
      <c r="C328" s="234" t="s">
        <v>609</v>
      </c>
      <c r="D328" s="234" t="s">
        <v>180</v>
      </c>
      <c r="E328" s="235" t="s">
        <v>1814</v>
      </c>
      <c r="F328" s="236" t="s">
        <v>1815</v>
      </c>
      <c r="G328" s="237" t="s">
        <v>249</v>
      </c>
      <c r="H328" s="238">
        <v>5</v>
      </c>
      <c r="I328" s="239"/>
      <c r="J328" s="240">
        <f>ROUND(I328*H328,2)</f>
        <v>0</v>
      </c>
      <c r="K328" s="241"/>
      <c r="L328" s="242"/>
      <c r="M328" s="243" t="s">
        <v>1</v>
      </c>
      <c r="N328" s="244" t="s">
        <v>45</v>
      </c>
      <c r="O328" s="71"/>
      <c r="P328" s="197">
        <f>O328*H328</f>
        <v>0</v>
      </c>
      <c r="Q328" s="197">
        <v>5.5999999999999999E-3</v>
      </c>
      <c r="R328" s="197">
        <f>Q328*H328</f>
        <v>2.8000000000000001E-2</v>
      </c>
      <c r="S328" s="197">
        <v>0</v>
      </c>
      <c r="T328" s="198">
        <f>S328*H328</f>
        <v>0</v>
      </c>
      <c r="U328" s="34"/>
      <c r="V328" s="34"/>
      <c r="W328" s="34"/>
      <c r="X328" s="34"/>
      <c r="Y328" s="34"/>
      <c r="Z328" s="34"/>
      <c r="AA328" s="34"/>
      <c r="AB328" s="34"/>
      <c r="AC328" s="34"/>
      <c r="AD328" s="34"/>
      <c r="AE328" s="34"/>
      <c r="AR328" s="199" t="s">
        <v>344</v>
      </c>
      <c r="AT328" s="199" t="s">
        <v>180</v>
      </c>
      <c r="AU328" s="199" t="s">
        <v>162</v>
      </c>
      <c r="AY328" s="17" t="s">
        <v>153</v>
      </c>
      <c r="BE328" s="200">
        <f>IF(N328="základní",J328,0)</f>
        <v>0</v>
      </c>
      <c r="BF328" s="200">
        <f>IF(N328="snížená",J328,0)</f>
        <v>0</v>
      </c>
      <c r="BG328" s="200">
        <f>IF(N328="zákl. přenesená",J328,0)</f>
        <v>0</v>
      </c>
      <c r="BH328" s="200">
        <f>IF(N328="sníž. přenesená",J328,0)</f>
        <v>0</v>
      </c>
      <c r="BI328" s="200">
        <f>IF(N328="nulová",J328,0)</f>
        <v>0</v>
      </c>
      <c r="BJ328" s="17" t="s">
        <v>162</v>
      </c>
      <c r="BK328" s="200">
        <f>ROUND(I328*H328,2)</f>
        <v>0</v>
      </c>
      <c r="BL328" s="17" t="s">
        <v>254</v>
      </c>
      <c r="BM328" s="199" t="s">
        <v>1816</v>
      </c>
    </row>
    <row r="329" spans="1:65" s="14" customFormat="1">
      <c r="B329" s="212"/>
      <c r="C329" s="213"/>
      <c r="D329" s="203" t="s">
        <v>164</v>
      </c>
      <c r="E329" s="214" t="s">
        <v>1</v>
      </c>
      <c r="F329" s="215" t="s">
        <v>186</v>
      </c>
      <c r="G329" s="213"/>
      <c r="H329" s="216">
        <v>5</v>
      </c>
      <c r="I329" s="217"/>
      <c r="J329" s="213"/>
      <c r="K329" s="213"/>
      <c r="L329" s="218"/>
      <c r="M329" s="219"/>
      <c r="N329" s="220"/>
      <c r="O329" s="220"/>
      <c r="P329" s="220"/>
      <c r="Q329" s="220"/>
      <c r="R329" s="220"/>
      <c r="S329" s="220"/>
      <c r="T329" s="221"/>
      <c r="AT329" s="222" t="s">
        <v>164</v>
      </c>
      <c r="AU329" s="222" t="s">
        <v>162</v>
      </c>
      <c r="AV329" s="14" t="s">
        <v>162</v>
      </c>
      <c r="AW329" s="14" t="s">
        <v>34</v>
      </c>
      <c r="AX329" s="14" t="s">
        <v>87</v>
      </c>
      <c r="AY329" s="222" t="s">
        <v>153</v>
      </c>
    </row>
    <row r="330" spans="1:65" s="2" customFormat="1" ht="16.5" customHeight="1">
      <c r="A330" s="34"/>
      <c r="B330" s="35"/>
      <c r="C330" s="234" t="s">
        <v>627</v>
      </c>
      <c r="D330" s="234" t="s">
        <v>180</v>
      </c>
      <c r="E330" s="235" t="s">
        <v>1817</v>
      </c>
      <c r="F330" s="236" t="s">
        <v>1818</v>
      </c>
      <c r="G330" s="237" t="s">
        <v>249</v>
      </c>
      <c r="H330" s="238">
        <v>49</v>
      </c>
      <c r="I330" s="239"/>
      <c r="J330" s="240">
        <f>ROUND(I330*H330,2)</f>
        <v>0</v>
      </c>
      <c r="K330" s="241"/>
      <c r="L330" s="242"/>
      <c r="M330" s="243" t="s">
        <v>1</v>
      </c>
      <c r="N330" s="244" t="s">
        <v>45</v>
      </c>
      <c r="O330" s="71"/>
      <c r="P330" s="197">
        <f>O330*H330</f>
        <v>0</v>
      </c>
      <c r="Q330" s="197">
        <v>3.3E-3</v>
      </c>
      <c r="R330" s="197">
        <f>Q330*H330</f>
        <v>0.16170000000000001</v>
      </c>
      <c r="S330" s="197">
        <v>0</v>
      </c>
      <c r="T330" s="198">
        <f>S330*H330</f>
        <v>0</v>
      </c>
      <c r="U330" s="34"/>
      <c r="V330" s="34"/>
      <c r="W330" s="34"/>
      <c r="X330" s="34"/>
      <c r="Y330" s="34"/>
      <c r="Z330" s="34"/>
      <c r="AA330" s="34"/>
      <c r="AB330" s="34"/>
      <c r="AC330" s="34"/>
      <c r="AD330" s="34"/>
      <c r="AE330" s="34"/>
      <c r="AR330" s="199" t="s">
        <v>344</v>
      </c>
      <c r="AT330" s="199" t="s">
        <v>180</v>
      </c>
      <c r="AU330" s="199" t="s">
        <v>162</v>
      </c>
      <c r="AY330" s="17" t="s">
        <v>153</v>
      </c>
      <c r="BE330" s="200">
        <f>IF(N330="základní",J330,0)</f>
        <v>0</v>
      </c>
      <c r="BF330" s="200">
        <f>IF(N330="snížená",J330,0)</f>
        <v>0</v>
      </c>
      <c r="BG330" s="200">
        <f>IF(N330="zákl. přenesená",J330,0)</f>
        <v>0</v>
      </c>
      <c r="BH330" s="200">
        <f>IF(N330="sníž. přenesená",J330,0)</f>
        <v>0</v>
      </c>
      <c r="BI330" s="200">
        <f>IF(N330="nulová",J330,0)</f>
        <v>0</v>
      </c>
      <c r="BJ330" s="17" t="s">
        <v>162</v>
      </c>
      <c r="BK330" s="200">
        <f>ROUND(I330*H330,2)</f>
        <v>0</v>
      </c>
      <c r="BL330" s="17" t="s">
        <v>254</v>
      </c>
      <c r="BM330" s="199" t="s">
        <v>1819</v>
      </c>
    </row>
    <row r="331" spans="1:65" s="14" customFormat="1">
      <c r="B331" s="212"/>
      <c r="C331" s="213"/>
      <c r="D331" s="203" t="s">
        <v>164</v>
      </c>
      <c r="E331" s="214" t="s">
        <v>1</v>
      </c>
      <c r="F331" s="215" t="s">
        <v>449</v>
      </c>
      <c r="G331" s="213"/>
      <c r="H331" s="216">
        <v>49</v>
      </c>
      <c r="I331" s="217"/>
      <c r="J331" s="213"/>
      <c r="K331" s="213"/>
      <c r="L331" s="218"/>
      <c r="M331" s="219"/>
      <c r="N331" s="220"/>
      <c r="O331" s="220"/>
      <c r="P331" s="220"/>
      <c r="Q331" s="220"/>
      <c r="R331" s="220"/>
      <c r="S331" s="220"/>
      <c r="T331" s="221"/>
      <c r="AT331" s="222" t="s">
        <v>164</v>
      </c>
      <c r="AU331" s="222" t="s">
        <v>162</v>
      </c>
      <c r="AV331" s="14" t="s">
        <v>162</v>
      </c>
      <c r="AW331" s="14" t="s">
        <v>34</v>
      </c>
      <c r="AX331" s="14" t="s">
        <v>79</v>
      </c>
      <c r="AY331" s="222" t="s">
        <v>153</v>
      </c>
    </row>
    <row r="332" spans="1:65" s="15" customFormat="1">
      <c r="B332" s="223"/>
      <c r="C332" s="224"/>
      <c r="D332" s="203" t="s">
        <v>164</v>
      </c>
      <c r="E332" s="225" t="s">
        <v>1</v>
      </c>
      <c r="F332" s="226" t="s">
        <v>167</v>
      </c>
      <c r="G332" s="224"/>
      <c r="H332" s="227">
        <v>49</v>
      </c>
      <c r="I332" s="228"/>
      <c r="J332" s="224"/>
      <c r="K332" s="224"/>
      <c r="L332" s="229"/>
      <c r="M332" s="230"/>
      <c r="N332" s="231"/>
      <c r="O332" s="231"/>
      <c r="P332" s="231"/>
      <c r="Q332" s="231"/>
      <c r="R332" s="231"/>
      <c r="S332" s="231"/>
      <c r="T332" s="232"/>
      <c r="AT332" s="233" t="s">
        <v>164</v>
      </c>
      <c r="AU332" s="233" t="s">
        <v>162</v>
      </c>
      <c r="AV332" s="15" t="s">
        <v>161</v>
      </c>
      <c r="AW332" s="15" t="s">
        <v>34</v>
      </c>
      <c r="AX332" s="15" t="s">
        <v>87</v>
      </c>
      <c r="AY332" s="233" t="s">
        <v>153</v>
      </c>
    </row>
    <row r="333" spans="1:65" s="2" customFormat="1" ht="16.5" customHeight="1">
      <c r="A333" s="34"/>
      <c r="B333" s="35"/>
      <c r="C333" s="234" t="s">
        <v>636</v>
      </c>
      <c r="D333" s="234" t="s">
        <v>180</v>
      </c>
      <c r="E333" s="235" t="s">
        <v>1820</v>
      </c>
      <c r="F333" s="236" t="s">
        <v>1821</v>
      </c>
      <c r="G333" s="237" t="s">
        <v>249</v>
      </c>
      <c r="H333" s="238">
        <v>49</v>
      </c>
      <c r="I333" s="239"/>
      <c r="J333" s="240">
        <f>ROUND(I333*H333,2)</f>
        <v>0</v>
      </c>
      <c r="K333" s="241"/>
      <c r="L333" s="242"/>
      <c r="M333" s="243" t="s">
        <v>1</v>
      </c>
      <c r="N333" s="244" t="s">
        <v>45</v>
      </c>
      <c r="O333" s="71"/>
      <c r="P333" s="197">
        <f>O333*H333</f>
        <v>0</v>
      </c>
      <c r="Q333" s="197">
        <v>3.3E-3</v>
      </c>
      <c r="R333" s="197">
        <f>Q333*H333</f>
        <v>0.16170000000000001</v>
      </c>
      <c r="S333" s="197">
        <v>0</v>
      </c>
      <c r="T333" s="198">
        <f>S333*H333</f>
        <v>0</v>
      </c>
      <c r="U333" s="34"/>
      <c r="V333" s="34"/>
      <c r="W333" s="34"/>
      <c r="X333" s="34"/>
      <c r="Y333" s="34"/>
      <c r="Z333" s="34"/>
      <c r="AA333" s="34"/>
      <c r="AB333" s="34"/>
      <c r="AC333" s="34"/>
      <c r="AD333" s="34"/>
      <c r="AE333" s="34"/>
      <c r="AR333" s="199" t="s">
        <v>344</v>
      </c>
      <c r="AT333" s="199" t="s">
        <v>180</v>
      </c>
      <c r="AU333" s="199" t="s">
        <v>162</v>
      </c>
      <c r="AY333" s="17" t="s">
        <v>153</v>
      </c>
      <c r="BE333" s="200">
        <f>IF(N333="základní",J333,0)</f>
        <v>0</v>
      </c>
      <c r="BF333" s="200">
        <f>IF(N333="snížená",J333,0)</f>
        <v>0</v>
      </c>
      <c r="BG333" s="200">
        <f>IF(N333="zákl. přenesená",J333,0)</f>
        <v>0</v>
      </c>
      <c r="BH333" s="200">
        <f>IF(N333="sníž. přenesená",J333,0)</f>
        <v>0</v>
      </c>
      <c r="BI333" s="200">
        <f>IF(N333="nulová",J333,0)</f>
        <v>0</v>
      </c>
      <c r="BJ333" s="17" t="s">
        <v>162</v>
      </c>
      <c r="BK333" s="200">
        <f>ROUND(I333*H333,2)</f>
        <v>0</v>
      </c>
      <c r="BL333" s="17" t="s">
        <v>254</v>
      </c>
      <c r="BM333" s="199" t="s">
        <v>1822</v>
      </c>
    </row>
    <row r="334" spans="1:65" s="14" customFormat="1">
      <c r="B334" s="212"/>
      <c r="C334" s="213"/>
      <c r="D334" s="203" t="s">
        <v>164</v>
      </c>
      <c r="E334" s="214" t="s">
        <v>1</v>
      </c>
      <c r="F334" s="215" t="s">
        <v>449</v>
      </c>
      <c r="G334" s="213"/>
      <c r="H334" s="216">
        <v>49</v>
      </c>
      <c r="I334" s="217"/>
      <c r="J334" s="213"/>
      <c r="K334" s="213"/>
      <c r="L334" s="218"/>
      <c r="M334" s="219"/>
      <c r="N334" s="220"/>
      <c r="O334" s="220"/>
      <c r="P334" s="220"/>
      <c r="Q334" s="220"/>
      <c r="R334" s="220"/>
      <c r="S334" s="220"/>
      <c r="T334" s="221"/>
      <c r="AT334" s="222" t="s">
        <v>164</v>
      </c>
      <c r="AU334" s="222" t="s">
        <v>162</v>
      </c>
      <c r="AV334" s="14" t="s">
        <v>162</v>
      </c>
      <c r="AW334" s="14" t="s">
        <v>34</v>
      </c>
      <c r="AX334" s="14" t="s">
        <v>79</v>
      </c>
      <c r="AY334" s="222" t="s">
        <v>153</v>
      </c>
    </row>
    <row r="335" spans="1:65" s="15" customFormat="1">
      <c r="B335" s="223"/>
      <c r="C335" s="224"/>
      <c r="D335" s="203" t="s">
        <v>164</v>
      </c>
      <c r="E335" s="225" t="s">
        <v>1</v>
      </c>
      <c r="F335" s="226" t="s">
        <v>167</v>
      </c>
      <c r="G335" s="224"/>
      <c r="H335" s="227">
        <v>49</v>
      </c>
      <c r="I335" s="228"/>
      <c r="J335" s="224"/>
      <c r="K335" s="224"/>
      <c r="L335" s="229"/>
      <c r="M335" s="230"/>
      <c r="N335" s="231"/>
      <c r="O335" s="231"/>
      <c r="P335" s="231"/>
      <c r="Q335" s="231"/>
      <c r="R335" s="231"/>
      <c r="S335" s="231"/>
      <c r="T335" s="232"/>
      <c r="AT335" s="233" t="s">
        <v>164</v>
      </c>
      <c r="AU335" s="233" t="s">
        <v>162</v>
      </c>
      <c r="AV335" s="15" t="s">
        <v>161</v>
      </c>
      <c r="AW335" s="15" t="s">
        <v>34</v>
      </c>
      <c r="AX335" s="15" t="s">
        <v>87</v>
      </c>
      <c r="AY335" s="233" t="s">
        <v>153</v>
      </c>
    </row>
    <row r="336" spans="1:65" s="2" customFormat="1" ht="21.75" customHeight="1">
      <c r="A336" s="34"/>
      <c r="B336" s="35"/>
      <c r="C336" s="187" t="s">
        <v>648</v>
      </c>
      <c r="D336" s="187" t="s">
        <v>157</v>
      </c>
      <c r="E336" s="188" t="s">
        <v>1823</v>
      </c>
      <c r="F336" s="189" t="s">
        <v>1824</v>
      </c>
      <c r="G336" s="190" t="s">
        <v>249</v>
      </c>
      <c r="H336" s="191">
        <v>4</v>
      </c>
      <c r="I336" s="192"/>
      <c r="J336" s="193">
        <f>ROUND(I336*H336,2)</f>
        <v>0</v>
      </c>
      <c r="K336" s="194"/>
      <c r="L336" s="39"/>
      <c r="M336" s="195" t="s">
        <v>1</v>
      </c>
      <c r="N336" s="196" t="s">
        <v>45</v>
      </c>
      <c r="O336" s="71"/>
      <c r="P336" s="197">
        <f>O336*H336</f>
        <v>0</v>
      </c>
      <c r="Q336" s="197">
        <v>0</v>
      </c>
      <c r="R336" s="197">
        <f>Q336*H336</f>
        <v>0</v>
      </c>
      <c r="S336" s="197">
        <v>0</v>
      </c>
      <c r="T336" s="198">
        <f>S336*H336</f>
        <v>0</v>
      </c>
      <c r="U336" s="34"/>
      <c r="V336" s="34"/>
      <c r="W336" s="34"/>
      <c r="X336" s="34"/>
      <c r="Y336" s="34"/>
      <c r="Z336" s="34"/>
      <c r="AA336" s="34"/>
      <c r="AB336" s="34"/>
      <c r="AC336" s="34"/>
      <c r="AD336" s="34"/>
      <c r="AE336" s="34"/>
      <c r="AR336" s="199" t="s">
        <v>254</v>
      </c>
      <c r="AT336" s="199" t="s">
        <v>157</v>
      </c>
      <c r="AU336" s="199" t="s">
        <v>162</v>
      </c>
      <c r="AY336" s="17" t="s">
        <v>153</v>
      </c>
      <c r="BE336" s="200">
        <f>IF(N336="základní",J336,0)</f>
        <v>0</v>
      </c>
      <c r="BF336" s="200">
        <f>IF(N336="snížená",J336,0)</f>
        <v>0</v>
      </c>
      <c r="BG336" s="200">
        <f>IF(N336="zákl. přenesená",J336,0)</f>
        <v>0</v>
      </c>
      <c r="BH336" s="200">
        <f>IF(N336="sníž. přenesená",J336,0)</f>
        <v>0</v>
      </c>
      <c r="BI336" s="200">
        <f>IF(N336="nulová",J336,0)</f>
        <v>0</v>
      </c>
      <c r="BJ336" s="17" t="s">
        <v>162</v>
      </c>
      <c r="BK336" s="200">
        <f>ROUND(I336*H336,2)</f>
        <v>0</v>
      </c>
      <c r="BL336" s="17" t="s">
        <v>254</v>
      </c>
      <c r="BM336" s="199" t="s">
        <v>1825</v>
      </c>
    </row>
    <row r="337" spans="1:65" s="14" customFormat="1">
      <c r="B337" s="212"/>
      <c r="C337" s="213"/>
      <c r="D337" s="203" t="s">
        <v>164</v>
      </c>
      <c r="E337" s="214" t="s">
        <v>1</v>
      </c>
      <c r="F337" s="215" t="s">
        <v>161</v>
      </c>
      <c r="G337" s="213"/>
      <c r="H337" s="216">
        <v>4</v>
      </c>
      <c r="I337" s="217"/>
      <c r="J337" s="213"/>
      <c r="K337" s="213"/>
      <c r="L337" s="218"/>
      <c r="M337" s="219"/>
      <c r="N337" s="220"/>
      <c r="O337" s="220"/>
      <c r="P337" s="220"/>
      <c r="Q337" s="220"/>
      <c r="R337" s="220"/>
      <c r="S337" s="220"/>
      <c r="T337" s="221"/>
      <c r="AT337" s="222" t="s">
        <v>164</v>
      </c>
      <c r="AU337" s="222" t="s">
        <v>162</v>
      </c>
      <c r="AV337" s="14" t="s">
        <v>162</v>
      </c>
      <c r="AW337" s="14" t="s">
        <v>34</v>
      </c>
      <c r="AX337" s="14" t="s">
        <v>79</v>
      </c>
      <c r="AY337" s="222" t="s">
        <v>153</v>
      </c>
    </row>
    <row r="338" spans="1:65" s="15" customFormat="1">
      <c r="B338" s="223"/>
      <c r="C338" s="224"/>
      <c r="D338" s="203" t="s">
        <v>164</v>
      </c>
      <c r="E338" s="225" t="s">
        <v>1</v>
      </c>
      <c r="F338" s="226" t="s">
        <v>167</v>
      </c>
      <c r="G338" s="224"/>
      <c r="H338" s="227">
        <v>4</v>
      </c>
      <c r="I338" s="228"/>
      <c r="J338" s="224"/>
      <c r="K338" s="224"/>
      <c r="L338" s="229"/>
      <c r="M338" s="230"/>
      <c r="N338" s="231"/>
      <c r="O338" s="231"/>
      <c r="P338" s="231"/>
      <c r="Q338" s="231"/>
      <c r="R338" s="231"/>
      <c r="S338" s="231"/>
      <c r="T338" s="232"/>
      <c r="AT338" s="233" t="s">
        <v>164</v>
      </c>
      <c r="AU338" s="233" t="s">
        <v>162</v>
      </c>
      <c r="AV338" s="15" t="s">
        <v>161</v>
      </c>
      <c r="AW338" s="15" t="s">
        <v>34</v>
      </c>
      <c r="AX338" s="15" t="s">
        <v>87</v>
      </c>
      <c r="AY338" s="233" t="s">
        <v>153</v>
      </c>
    </row>
    <row r="339" spans="1:65" s="2" customFormat="1" ht="21.75" customHeight="1">
      <c r="A339" s="34"/>
      <c r="B339" s="35"/>
      <c r="C339" s="187" t="s">
        <v>656</v>
      </c>
      <c r="D339" s="187" t="s">
        <v>157</v>
      </c>
      <c r="E339" s="188" t="s">
        <v>1826</v>
      </c>
      <c r="F339" s="189" t="s">
        <v>1827</v>
      </c>
      <c r="G339" s="190" t="s">
        <v>176</v>
      </c>
      <c r="H339" s="191">
        <v>0.88900000000000001</v>
      </c>
      <c r="I339" s="192"/>
      <c r="J339" s="193">
        <f>ROUND(I339*H339,2)</f>
        <v>0</v>
      </c>
      <c r="K339" s="194"/>
      <c r="L339" s="39"/>
      <c r="M339" s="195" t="s">
        <v>1</v>
      </c>
      <c r="N339" s="196" t="s">
        <v>45</v>
      </c>
      <c r="O339" s="71"/>
      <c r="P339" s="197">
        <f>O339*H339</f>
        <v>0</v>
      </c>
      <c r="Q339" s="197">
        <v>0</v>
      </c>
      <c r="R339" s="197">
        <f>Q339*H339</f>
        <v>0</v>
      </c>
      <c r="S339" s="197">
        <v>0</v>
      </c>
      <c r="T339" s="198">
        <f>S339*H339</f>
        <v>0</v>
      </c>
      <c r="U339" s="34"/>
      <c r="V339" s="34"/>
      <c r="W339" s="34"/>
      <c r="X339" s="34"/>
      <c r="Y339" s="34"/>
      <c r="Z339" s="34"/>
      <c r="AA339" s="34"/>
      <c r="AB339" s="34"/>
      <c r="AC339" s="34"/>
      <c r="AD339" s="34"/>
      <c r="AE339" s="34"/>
      <c r="AR339" s="199" t="s">
        <v>254</v>
      </c>
      <c r="AT339" s="199" t="s">
        <v>157</v>
      </c>
      <c r="AU339" s="199" t="s">
        <v>162</v>
      </c>
      <c r="AY339" s="17" t="s">
        <v>153</v>
      </c>
      <c r="BE339" s="200">
        <f>IF(N339="základní",J339,0)</f>
        <v>0</v>
      </c>
      <c r="BF339" s="200">
        <f>IF(N339="snížená",J339,0)</f>
        <v>0</v>
      </c>
      <c r="BG339" s="200">
        <f>IF(N339="zákl. přenesená",J339,0)</f>
        <v>0</v>
      </c>
      <c r="BH339" s="200">
        <f>IF(N339="sníž. přenesená",J339,0)</f>
        <v>0</v>
      </c>
      <c r="BI339" s="200">
        <f>IF(N339="nulová",J339,0)</f>
        <v>0</v>
      </c>
      <c r="BJ339" s="17" t="s">
        <v>162</v>
      </c>
      <c r="BK339" s="200">
        <f>ROUND(I339*H339,2)</f>
        <v>0</v>
      </c>
      <c r="BL339" s="17" t="s">
        <v>254</v>
      </c>
      <c r="BM339" s="199" t="s">
        <v>1828</v>
      </c>
    </row>
    <row r="340" spans="1:65" s="12" customFormat="1" ht="22.8" customHeight="1">
      <c r="B340" s="171"/>
      <c r="C340" s="172"/>
      <c r="D340" s="173" t="s">
        <v>78</v>
      </c>
      <c r="E340" s="185" t="s">
        <v>1829</v>
      </c>
      <c r="F340" s="185" t="s">
        <v>1830</v>
      </c>
      <c r="G340" s="172"/>
      <c r="H340" s="172"/>
      <c r="I340" s="175"/>
      <c r="J340" s="186">
        <f>BK340</f>
        <v>0</v>
      </c>
      <c r="K340" s="172"/>
      <c r="L340" s="177"/>
      <c r="M340" s="178"/>
      <c r="N340" s="179"/>
      <c r="O340" s="179"/>
      <c r="P340" s="180">
        <f>SUM(P341:P356)</f>
        <v>0</v>
      </c>
      <c r="Q340" s="179"/>
      <c r="R340" s="180">
        <f>SUM(R341:R356)</f>
        <v>1.1820000000000002E-2</v>
      </c>
      <c r="S340" s="179"/>
      <c r="T340" s="181">
        <f>SUM(T341:T356)</f>
        <v>0</v>
      </c>
      <c r="AR340" s="182" t="s">
        <v>162</v>
      </c>
      <c r="AT340" s="183" t="s">
        <v>78</v>
      </c>
      <c r="AU340" s="183" t="s">
        <v>87</v>
      </c>
      <c r="AY340" s="182" t="s">
        <v>153</v>
      </c>
      <c r="BK340" s="184">
        <f>SUM(BK341:BK356)</f>
        <v>0</v>
      </c>
    </row>
    <row r="341" spans="1:65" s="2" customFormat="1" ht="21.75" customHeight="1">
      <c r="A341" s="34"/>
      <c r="B341" s="35"/>
      <c r="C341" s="187" t="s">
        <v>661</v>
      </c>
      <c r="D341" s="187" t="s">
        <v>157</v>
      </c>
      <c r="E341" s="188" t="s">
        <v>1831</v>
      </c>
      <c r="F341" s="189" t="s">
        <v>1832</v>
      </c>
      <c r="G341" s="190" t="s">
        <v>237</v>
      </c>
      <c r="H341" s="191">
        <v>100</v>
      </c>
      <c r="I341" s="192"/>
      <c r="J341" s="193">
        <f>ROUND(I341*H341,2)</f>
        <v>0</v>
      </c>
      <c r="K341" s="194"/>
      <c r="L341" s="39"/>
      <c r="M341" s="195" t="s">
        <v>1</v>
      </c>
      <c r="N341" s="196" t="s">
        <v>45</v>
      </c>
      <c r="O341" s="71"/>
      <c r="P341" s="197">
        <f>O341*H341</f>
        <v>0</v>
      </c>
      <c r="Q341" s="197">
        <v>0</v>
      </c>
      <c r="R341" s="197">
        <f>Q341*H341</f>
        <v>0</v>
      </c>
      <c r="S341" s="197">
        <v>0</v>
      </c>
      <c r="T341" s="198">
        <f>S341*H341</f>
        <v>0</v>
      </c>
      <c r="U341" s="34"/>
      <c r="V341" s="34"/>
      <c r="W341" s="34"/>
      <c r="X341" s="34"/>
      <c r="Y341" s="34"/>
      <c r="Z341" s="34"/>
      <c r="AA341" s="34"/>
      <c r="AB341" s="34"/>
      <c r="AC341" s="34"/>
      <c r="AD341" s="34"/>
      <c r="AE341" s="34"/>
      <c r="AR341" s="199" t="s">
        <v>254</v>
      </c>
      <c r="AT341" s="199" t="s">
        <v>157</v>
      </c>
      <c r="AU341" s="199" t="s">
        <v>162</v>
      </c>
      <c r="AY341" s="17" t="s">
        <v>153</v>
      </c>
      <c r="BE341" s="200">
        <f>IF(N341="základní",J341,0)</f>
        <v>0</v>
      </c>
      <c r="BF341" s="200">
        <f>IF(N341="snížená",J341,0)</f>
        <v>0</v>
      </c>
      <c r="BG341" s="200">
        <f>IF(N341="zákl. přenesená",J341,0)</f>
        <v>0</v>
      </c>
      <c r="BH341" s="200">
        <f>IF(N341="sníž. přenesená",J341,0)</f>
        <v>0</v>
      </c>
      <c r="BI341" s="200">
        <f>IF(N341="nulová",J341,0)</f>
        <v>0</v>
      </c>
      <c r="BJ341" s="17" t="s">
        <v>162</v>
      </c>
      <c r="BK341" s="200">
        <f>ROUND(I341*H341,2)</f>
        <v>0</v>
      </c>
      <c r="BL341" s="17" t="s">
        <v>254</v>
      </c>
      <c r="BM341" s="199" t="s">
        <v>1833</v>
      </c>
    </row>
    <row r="342" spans="1:65" s="2" customFormat="1" ht="16.5" customHeight="1">
      <c r="A342" s="34"/>
      <c r="B342" s="35"/>
      <c r="C342" s="234" t="s">
        <v>665</v>
      </c>
      <c r="D342" s="234" t="s">
        <v>180</v>
      </c>
      <c r="E342" s="235" t="s">
        <v>1834</v>
      </c>
      <c r="F342" s="236" t="s">
        <v>1835</v>
      </c>
      <c r="G342" s="237" t="s">
        <v>237</v>
      </c>
      <c r="H342" s="238">
        <v>120</v>
      </c>
      <c r="I342" s="239"/>
      <c r="J342" s="240">
        <f>ROUND(I342*H342,2)</f>
        <v>0</v>
      </c>
      <c r="K342" s="241"/>
      <c r="L342" s="242"/>
      <c r="M342" s="243" t="s">
        <v>1</v>
      </c>
      <c r="N342" s="244" t="s">
        <v>45</v>
      </c>
      <c r="O342" s="71"/>
      <c r="P342" s="197">
        <f>O342*H342</f>
        <v>0</v>
      </c>
      <c r="Q342" s="197">
        <v>8.0000000000000007E-5</v>
      </c>
      <c r="R342" s="197">
        <f>Q342*H342</f>
        <v>9.6000000000000009E-3</v>
      </c>
      <c r="S342" s="197">
        <v>0</v>
      </c>
      <c r="T342" s="198">
        <f>S342*H342</f>
        <v>0</v>
      </c>
      <c r="U342" s="34"/>
      <c r="V342" s="34"/>
      <c r="W342" s="34"/>
      <c r="X342" s="34"/>
      <c r="Y342" s="34"/>
      <c r="Z342" s="34"/>
      <c r="AA342" s="34"/>
      <c r="AB342" s="34"/>
      <c r="AC342" s="34"/>
      <c r="AD342" s="34"/>
      <c r="AE342" s="34"/>
      <c r="AR342" s="199" t="s">
        <v>344</v>
      </c>
      <c r="AT342" s="199" t="s">
        <v>180</v>
      </c>
      <c r="AU342" s="199" t="s">
        <v>162</v>
      </c>
      <c r="AY342" s="17" t="s">
        <v>153</v>
      </c>
      <c r="BE342" s="200">
        <f>IF(N342="základní",J342,0)</f>
        <v>0</v>
      </c>
      <c r="BF342" s="200">
        <f>IF(N342="snížená",J342,0)</f>
        <v>0</v>
      </c>
      <c r="BG342" s="200">
        <f>IF(N342="zákl. přenesená",J342,0)</f>
        <v>0</v>
      </c>
      <c r="BH342" s="200">
        <f>IF(N342="sníž. přenesená",J342,0)</f>
        <v>0</v>
      </c>
      <c r="BI342" s="200">
        <f>IF(N342="nulová",J342,0)</f>
        <v>0</v>
      </c>
      <c r="BJ342" s="17" t="s">
        <v>162</v>
      </c>
      <c r="BK342" s="200">
        <f>ROUND(I342*H342,2)</f>
        <v>0</v>
      </c>
      <c r="BL342" s="17" t="s">
        <v>254</v>
      </c>
      <c r="BM342" s="199" t="s">
        <v>1836</v>
      </c>
    </row>
    <row r="343" spans="1:65" s="14" customFormat="1">
      <c r="B343" s="212"/>
      <c r="C343" s="213"/>
      <c r="D343" s="203" t="s">
        <v>164</v>
      </c>
      <c r="E343" s="213"/>
      <c r="F343" s="215" t="s">
        <v>1837</v>
      </c>
      <c r="G343" s="213"/>
      <c r="H343" s="216">
        <v>120</v>
      </c>
      <c r="I343" s="217"/>
      <c r="J343" s="213"/>
      <c r="K343" s="213"/>
      <c r="L343" s="218"/>
      <c r="M343" s="219"/>
      <c r="N343" s="220"/>
      <c r="O343" s="220"/>
      <c r="P343" s="220"/>
      <c r="Q343" s="220"/>
      <c r="R343" s="220"/>
      <c r="S343" s="220"/>
      <c r="T343" s="221"/>
      <c r="AT343" s="222" t="s">
        <v>164</v>
      </c>
      <c r="AU343" s="222" t="s">
        <v>162</v>
      </c>
      <c r="AV343" s="14" t="s">
        <v>162</v>
      </c>
      <c r="AW343" s="14" t="s">
        <v>4</v>
      </c>
      <c r="AX343" s="14" t="s">
        <v>87</v>
      </c>
      <c r="AY343" s="222" t="s">
        <v>153</v>
      </c>
    </row>
    <row r="344" spans="1:65" s="2" customFormat="1" ht="16.5" customHeight="1">
      <c r="A344" s="34"/>
      <c r="B344" s="35"/>
      <c r="C344" s="187" t="s">
        <v>669</v>
      </c>
      <c r="D344" s="187" t="s">
        <v>157</v>
      </c>
      <c r="E344" s="188" t="s">
        <v>1838</v>
      </c>
      <c r="F344" s="189" t="s">
        <v>1839</v>
      </c>
      <c r="G344" s="190" t="s">
        <v>249</v>
      </c>
      <c r="H344" s="191">
        <v>4</v>
      </c>
      <c r="I344" s="192"/>
      <c r="J344" s="193">
        <f t="shared" ref="J344:J356" si="0">ROUND(I344*H344,2)</f>
        <v>0</v>
      </c>
      <c r="K344" s="194"/>
      <c r="L344" s="39"/>
      <c r="M344" s="195" t="s">
        <v>1</v>
      </c>
      <c r="N344" s="196" t="s">
        <v>45</v>
      </c>
      <c r="O344" s="71"/>
      <c r="P344" s="197">
        <f t="shared" ref="P344:P356" si="1">O344*H344</f>
        <v>0</v>
      </c>
      <c r="Q344" s="197">
        <v>0</v>
      </c>
      <c r="R344" s="197">
        <f t="shared" ref="R344:R356" si="2">Q344*H344</f>
        <v>0</v>
      </c>
      <c r="S344" s="197">
        <v>0</v>
      </c>
      <c r="T344" s="198">
        <f t="shared" ref="T344:T356" si="3">S344*H344</f>
        <v>0</v>
      </c>
      <c r="U344" s="34"/>
      <c r="V344" s="34"/>
      <c r="W344" s="34"/>
      <c r="X344" s="34"/>
      <c r="Y344" s="34"/>
      <c r="Z344" s="34"/>
      <c r="AA344" s="34"/>
      <c r="AB344" s="34"/>
      <c r="AC344" s="34"/>
      <c r="AD344" s="34"/>
      <c r="AE344" s="34"/>
      <c r="AR344" s="199" t="s">
        <v>254</v>
      </c>
      <c r="AT344" s="199" t="s">
        <v>157</v>
      </c>
      <c r="AU344" s="199" t="s">
        <v>162</v>
      </c>
      <c r="AY344" s="17" t="s">
        <v>153</v>
      </c>
      <c r="BE344" s="200">
        <f t="shared" ref="BE344:BE356" si="4">IF(N344="základní",J344,0)</f>
        <v>0</v>
      </c>
      <c r="BF344" s="200">
        <f t="shared" ref="BF344:BF356" si="5">IF(N344="snížená",J344,0)</f>
        <v>0</v>
      </c>
      <c r="BG344" s="200">
        <f t="shared" ref="BG344:BG356" si="6">IF(N344="zákl. přenesená",J344,0)</f>
        <v>0</v>
      </c>
      <c r="BH344" s="200">
        <f t="shared" ref="BH344:BH356" si="7">IF(N344="sníž. přenesená",J344,0)</f>
        <v>0</v>
      </c>
      <c r="BI344" s="200">
        <f t="shared" ref="BI344:BI356" si="8">IF(N344="nulová",J344,0)</f>
        <v>0</v>
      </c>
      <c r="BJ344" s="17" t="s">
        <v>162</v>
      </c>
      <c r="BK344" s="200">
        <f t="shared" ref="BK344:BK356" si="9">ROUND(I344*H344,2)</f>
        <v>0</v>
      </c>
      <c r="BL344" s="17" t="s">
        <v>254</v>
      </c>
      <c r="BM344" s="199" t="s">
        <v>1840</v>
      </c>
    </row>
    <row r="345" spans="1:65" s="2" customFormat="1" ht="33" customHeight="1">
      <c r="A345" s="34"/>
      <c r="B345" s="35"/>
      <c r="C345" s="234" t="s">
        <v>675</v>
      </c>
      <c r="D345" s="234" t="s">
        <v>180</v>
      </c>
      <c r="E345" s="235" t="s">
        <v>1841</v>
      </c>
      <c r="F345" s="253" t="s">
        <v>1842</v>
      </c>
      <c r="G345" s="237" t="s">
        <v>249</v>
      </c>
      <c r="H345" s="238">
        <v>4</v>
      </c>
      <c r="I345" s="239"/>
      <c r="J345" s="240">
        <f t="shared" si="0"/>
        <v>0</v>
      </c>
      <c r="K345" s="241"/>
      <c r="L345" s="242"/>
      <c r="M345" s="243" t="s">
        <v>1</v>
      </c>
      <c r="N345" s="244" t="s">
        <v>45</v>
      </c>
      <c r="O345" s="71"/>
      <c r="P345" s="197">
        <f t="shared" si="1"/>
        <v>0</v>
      </c>
      <c r="Q345" s="197">
        <v>4.0000000000000002E-4</v>
      </c>
      <c r="R345" s="197">
        <f t="shared" si="2"/>
        <v>1.6000000000000001E-3</v>
      </c>
      <c r="S345" s="197">
        <v>0</v>
      </c>
      <c r="T345" s="198">
        <f t="shared" si="3"/>
        <v>0</v>
      </c>
      <c r="U345" s="34"/>
      <c r="V345" s="34"/>
      <c r="W345" s="34"/>
      <c r="X345" s="34"/>
      <c r="Y345" s="34"/>
      <c r="Z345" s="34"/>
      <c r="AA345" s="34"/>
      <c r="AB345" s="34"/>
      <c r="AC345" s="34"/>
      <c r="AD345" s="34"/>
      <c r="AE345" s="34"/>
      <c r="AR345" s="199" t="s">
        <v>344</v>
      </c>
      <c r="AT345" s="199" t="s">
        <v>180</v>
      </c>
      <c r="AU345" s="199" t="s">
        <v>162</v>
      </c>
      <c r="AY345" s="17" t="s">
        <v>153</v>
      </c>
      <c r="BE345" s="200">
        <f t="shared" si="4"/>
        <v>0</v>
      </c>
      <c r="BF345" s="200">
        <f t="shared" si="5"/>
        <v>0</v>
      </c>
      <c r="BG345" s="200">
        <f t="shared" si="6"/>
        <v>0</v>
      </c>
      <c r="BH345" s="200">
        <f t="shared" si="7"/>
        <v>0</v>
      </c>
      <c r="BI345" s="200">
        <f t="shared" si="8"/>
        <v>0</v>
      </c>
      <c r="BJ345" s="17" t="s">
        <v>162</v>
      </c>
      <c r="BK345" s="200">
        <f t="shared" si="9"/>
        <v>0</v>
      </c>
      <c r="BL345" s="17" t="s">
        <v>254</v>
      </c>
      <c r="BM345" s="199" t="s">
        <v>1843</v>
      </c>
    </row>
    <row r="346" spans="1:65" s="2" customFormat="1" ht="21.75" customHeight="1">
      <c r="A346" s="34"/>
      <c r="B346" s="35"/>
      <c r="C346" s="187" t="s">
        <v>680</v>
      </c>
      <c r="D346" s="187" t="s">
        <v>157</v>
      </c>
      <c r="E346" s="188" t="s">
        <v>1844</v>
      </c>
      <c r="F346" s="189" t="s">
        <v>1845</v>
      </c>
      <c r="G346" s="190" t="s">
        <v>249</v>
      </c>
      <c r="H346" s="191">
        <v>1</v>
      </c>
      <c r="I346" s="192"/>
      <c r="J346" s="193">
        <f t="shared" si="0"/>
        <v>0</v>
      </c>
      <c r="K346" s="194"/>
      <c r="L346" s="39"/>
      <c r="M346" s="195" t="s">
        <v>1</v>
      </c>
      <c r="N346" s="196" t="s">
        <v>45</v>
      </c>
      <c r="O346" s="71"/>
      <c r="P346" s="197">
        <f t="shared" si="1"/>
        <v>0</v>
      </c>
      <c r="Q346" s="197">
        <v>0</v>
      </c>
      <c r="R346" s="197">
        <f t="shared" si="2"/>
        <v>0</v>
      </c>
      <c r="S346" s="197">
        <v>0</v>
      </c>
      <c r="T346" s="198">
        <f t="shared" si="3"/>
        <v>0</v>
      </c>
      <c r="U346" s="34"/>
      <c r="V346" s="34"/>
      <c r="W346" s="34"/>
      <c r="X346" s="34"/>
      <c r="Y346" s="34"/>
      <c r="Z346" s="34"/>
      <c r="AA346" s="34"/>
      <c r="AB346" s="34"/>
      <c r="AC346" s="34"/>
      <c r="AD346" s="34"/>
      <c r="AE346" s="34"/>
      <c r="AR346" s="199" t="s">
        <v>254</v>
      </c>
      <c r="AT346" s="199" t="s">
        <v>157</v>
      </c>
      <c r="AU346" s="199" t="s">
        <v>162</v>
      </c>
      <c r="AY346" s="17" t="s">
        <v>153</v>
      </c>
      <c r="BE346" s="200">
        <f t="shared" si="4"/>
        <v>0</v>
      </c>
      <c r="BF346" s="200">
        <f t="shared" si="5"/>
        <v>0</v>
      </c>
      <c r="BG346" s="200">
        <f t="shared" si="6"/>
        <v>0</v>
      </c>
      <c r="BH346" s="200">
        <f t="shared" si="7"/>
        <v>0</v>
      </c>
      <c r="BI346" s="200">
        <f t="shared" si="8"/>
        <v>0</v>
      </c>
      <c r="BJ346" s="17" t="s">
        <v>162</v>
      </c>
      <c r="BK346" s="200">
        <f t="shared" si="9"/>
        <v>0</v>
      </c>
      <c r="BL346" s="17" t="s">
        <v>254</v>
      </c>
      <c r="BM346" s="199" t="s">
        <v>1846</v>
      </c>
    </row>
    <row r="347" spans="1:65" s="2" customFormat="1" ht="33" customHeight="1">
      <c r="A347" s="34"/>
      <c r="B347" s="35"/>
      <c r="C347" s="234" t="s">
        <v>684</v>
      </c>
      <c r="D347" s="234" t="s">
        <v>180</v>
      </c>
      <c r="E347" s="235" t="s">
        <v>1847</v>
      </c>
      <c r="F347" s="236" t="s">
        <v>1848</v>
      </c>
      <c r="G347" s="237" t="s">
        <v>249</v>
      </c>
      <c r="H347" s="238">
        <v>1</v>
      </c>
      <c r="I347" s="239"/>
      <c r="J347" s="240">
        <f t="shared" si="0"/>
        <v>0</v>
      </c>
      <c r="K347" s="241"/>
      <c r="L347" s="242"/>
      <c r="M347" s="243" t="s">
        <v>1</v>
      </c>
      <c r="N347" s="244" t="s">
        <v>45</v>
      </c>
      <c r="O347" s="71"/>
      <c r="P347" s="197">
        <f t="shared" si="1"/>
        <v>0</v>
      </c>
      <c r="Q347" s="197">
        <v>0</v>
      </c>
      <c r="R347" s="197">
        <f t="shared" si="2"/>
        <v>0</v>
      </c>
      <c r="S347" s="197">
        <v>0</v>
      </c>
      <c r="T347" s="198">
        <f t="shared" si="3"/>
        <v>0</v>
      </c>
      <c r="U347" s="34"/>
      <c r="V347" s="34"/>
      <c r="W347" s="34"/>
      <c r="X347" s="34"/>
      <c r="Y347" s="34"/>
      <c r="Z347" s="34"/>
      <c r="AA347" s="34"/>
      <c r="AB347" s="34"/>
      <c r="AC347" s="34"/>
      <c r="AD347" s="34"/>
      <c r="AE347" s="34"/>
      <c r="AR347" s="199" t="s">
        <v>344</v>
      </c>
      <c r="AT347" s="199" t="s">
        <v>180</v>
      </c>
      <c r="AU347" s="199" t="s">
        <v>162</v>
      </c>
      <c r="AY347" s="17" t="s">
        <v>153</v>
      </c>
      <c r="BE347" s="200">
        <f t="shared" si="4"/>
        <v>0</v>
      </c>
      <c r="BF347" s="200">
        <f t="shared" si="5"/>
        <v>0</v>
      </c>
      <c r="BG347" s="200">
        <f t="shared" si="6"/>
        <v>0</v>
      </c>
      <c r="BH347" s="200">
        <f t="shared" si="7"/>
        <v>0</v>
      </c>
      <c r="BI347" s="200">
        <f t="shared" si="8"/>
        <v>0</v>
      </c>
      <c r="BJ347" s="17" t="s">
        <v>162</v>
      </c>
      <c r="BK347" s="200">
        <f t="shared" si="9"/>
        <v>0</v>
      </c>
      <c r="BL347" s="17" t="s">
        <v>254</v>
      </c>
      <c r="BM347" s="199" t="s">
        <v>1849</v>
      </c>
    </row>
    <row r="348" spans="1:65" s="2" customFormat="1" ht="21.75" customHeight="1">
      <c r="A348" s="34"/>
      <c r="B348" s="35"/>
      <c r="C348" s="234" t="s">
        <v>688</v>
      </c>
      <c r="D348" s="234" t="s">
        <v>180</v>
      </c>
      <c r="E348" s="235" t="s">
        <v>1850</v>
      </c>
      <c r="F348" s="236" t="s">
        <v>1851</v>
      </c>
      <c r="G348" s="237" t="s">
        <v>249</v>
      </c>
      <c r="H348" s="238">
        <v>1</v>
      </c>
      <c r="I348" s="239"/>
      <c r="J348" s="240">
        <f t="shared" si="0"/>
        <v>0</v>
      </c>
      <c r="K348" s="241"/>
      <c r="L348" s="242"/>
      <c r="M348" s="243" t="s">
        <v>1</v>
      </c>
      <c r="N348" s="244" t="s">
        <v>45</v>
      </c>
      <c r="O348" s="71"/>
      <c r="P348" s="197">
        <f t="shared" si="1"/>
        <v>0</v>
      </c>
      <c r="Q348" s="197">
        <v>0</v>
      </c>
      <c r="R348" s="197">
        <f t="shared" si="2"/>
        <v>0</v>
      </c>
      <c r="S348" s="197">
        <v>0</v>
      </c>
      <c r="T348" s="198">
        <f t="shared" si="3"/>
        <v>0</v>
      </c>
      <c r="U348" s="34"/>
      <c r="V348" s="34"/>
      <c r="W348" s="34"/>
      <c r="X348" s="34"/>
      <c r="Y348" s="34"/>
      <c r="Z348" s="34"/>
      <c r="AA348" s="34"/>
      <c r="AB348" s="34"/>
      <c r="AC348" s="34"/>
      <c r="AD348" s="34"/>
      <c r="AE348" s="34"/>
      <c r="AR348" s="199" t="s">
        <v>344</v>
      </c>
      <c r="AT348" s="199" t="s">
        <v>180</v>
      </c>
      <c r="AU348" s="199" t="s">
        <v>162</v>
      </c>
      <c r="AY348" s="17" t="s">
        <v>153</v>
      </c>
      <c r="BE348" s="200">
        <f t="shared" si="4"/>
        <v>0</v>
      </c>
      <c r="BF348" s="200">
        <f t="shared" si="5"/>
        <v>0</v>
      </c>
      <c r="BG348" s="200">
        <f t="shared" si="6"/>
        <v>0</v>
      </c>
      <c r="BH348" s="200">
        <f t="shared" si="7"/>
        <v>0</v>
      </c>
      <c r="BI348" s="200">
        <f t="shared" si="8"/>
        <v>0</v>
      </c>
      <c r="BJ348" s="17" t="s">
        <v>162</v>
      </c>
      <c r="BK348" s="200">
        <f t="shared" si="9"/>
        <v>0</v>
      </c>
      <c r="BL348" s="17" t="s">
        <v>254</v>
      </c>
      <c r="BM348" s="199" t="s">
        <v>1852</v>
      </c>
    </row>
    <row r="349" spans="1:65" s="2" customFormat="1" ht="21.75" customHeight="1">
      <c r="A349" s="34"/>
      <c r="B349" s="35"/>
      <c r="C349" s="234" t="s">
        <v>694</v>
      </c>
      <c r="D349" s="234" t="s">
        <v>180</v>
      </c>
      <c r="E349" s="235" t="s">
        <v>1853</v>
      </c>
      <c r="F349" s="236" t="s">
        <v>1854</v>
      </c>
      <c r="G349" s="237" t="s">
        <v>249</v>
      </c>
      <c r="H349" s="238">
        <v>1</v>
      </c>
      <c r="I349" s="239"/>
      <c r="J349" s="240">
        <f t="shared" si="0"/>
        <v>0</v>
      </c>
      <c r="K349" s="241"/>
      <c r="L349" s="242"/>
      <c r="M349" s="243" t="s">
        <v>1</v>
      </c>
      <c r="N349" s="244" t="s">
        <v>45</v>
      </c>
      <c r="O349" s="71"/>
      <c r="P349" s="197">
        <f t="shared" si="1"/>
        <v>0</v>
      </c>
      <c r="Q349" s="197">
        <v>0</v>
      </c>
      <c r="R349" s="197">
        <f t="shared" si="2"/>
        <v>0</v>
      </c>
      <c r="S349" s="197">
        <v>0</v>
      </c>
      <c r="T349" s="198">
        <f t="shared" si="3"/>
        <v>0</v>
      </c>
      <c r="U349" s="34"/>
      <c r="V349" s="34"/>
      <c r="W349" s="34"/>
      <c r="X349" s="34"/>
      <c r="Y349" s="34"/>
      <c r="Z349" s="34"/>
      <c r="AA349" s="34"/>
      <c r="AB349" s="34"/>
      <c r="AC349" s="34"/>
      <c r="AD349" s="34"/>
      <c r="AE349" s="34"/>
      <c r="AR349" s="199" t="s">
        <v>344</v>
      </c>
      <c r="AT349" s="199" t="s">
        <v>180</v>
      </c>
      <c r="AU349" s="199" t="s">
        <v>162</v>
      </c>
      <c r="AY349" s="17" t="s">
        <v>153</v>
      </c>
      <c r="BE349" s="200">
        <f t="shared" si="4"/>
        <v>0</v>
      </c>
      <c r="BF349" s="200">
        <f t="shared" si="5"/>
        <v>0</v>
      </c>
      <c r="BG349" s="200">
        <f t="shared" si="6"/>
        <v>0</v>
      </c>
      <c r="BH349" s="200">
        <f t="shared" si="7"/>
        <v>0</v>
      </c>
      <c r="BI349" s="200">
        <f t="shared" si="8"/>
        <v>0</v>
      </c>
      <c r="BJ349" s="17" t="s">
        <v>162</v>
      </c>
      <c r="BK349" s="200">
        <f t="shared" si="9"/>
        <v>0</v>
      </c>
      <c r="BL349" s="17" t="s">
        <v>254</v>
      </c>
      <c r="BM349" s="199" t="s">
        <v>1855</v>
      </c>
    </row>
    <row r="350" spans="1:65" s="2" customFormat="1" ht="21.75" customHeight="1">
      <c r="A350" s="34"/>
      <c r="B350" s="35"/>
      <c r="C350" s="234" t="s">
        <v>698</v>
      </c>
      <c r="D350" s="234" t="s">
        <v>180</v>
      </c>
      <c r="E350" s="235" t="s">
        <v>1856</v>
      </c>
      <c r="F350" s="236" t="s">
        <v>1857</v>
      </c>
      <c r="G350" s="237" t="s">
        <v>249</v>
      </c>
      <c r="H350" s="238">
        <v>1</v>
      </c>
      <c r="I350" s="239"/>
      <c r="J350" s="240">
        <f t="shared" si="0"/>
        <v>0</v>
      </c>
      <c r="K350" s="241"/>
      <c r="L350" s="242"/>
      <c r="M350" s="243" t="s">
        <v>1</v>
      </c>
      <c r="N350" s="244" t="s">
        <v>45</v>
      </c>
      <c r="O350" s="71"/>
      <c r="P350" s="197">
        <f t="shared" si="1"/>
        <v>0</v>
      </c>
      <c r="Q350" s="197">
        <v>0</v>
      </c>
      <c r="R350" s="197">
        <f t="shared" si="2"/>
        <v>0</v>
      </c>
      <c r="S350" s="197">
        <v>0</v>
      </c>
      <c r="T350" s="198">
        <f t="shared" si="3"/>
        <v>0</v>
      </c>
      <c r="U350" s="34"/>
      <c r="V350" s="34"/>
      <c r="W350" s="34"/>
      <c r="X350" s="34"/>
      <c r="Y350" s="34"/>
      <c r="Z350" s="34"/>
      <c r="AA350" s="34"/>
      <c r="AB350" s="34"/>
      <c r="AC350" s="34"/>
      <c r="AD350" s="34"/>
      <c r="AE350" s="34"/>
      <c r="AR350" s="199" t="s">
        <v>344</v>
      </c>
      <c r="AT350" s="199" t="s">
        <v>180</v>
      </c>
      <c r="AU350" s="199" t="s">
        <v>162</v>
      </c>
      <c r="AY350" s="17" t="s">
        <v>153</v>
      </c>
      <c r="BE350" s="200">
        <f t="shared" si="4"/>
        <v>0</v>
      </c>
      <c r="BF350" s="200">
        <f t="shared" si="5"/>
        <v>0</v>
      </c>
      <c r="BG350" s="200">
        <f t="shared" si="6"/>
        <v>0</v>
      </c>
      <c r="BH350" s="200">
        <f t="shared" si="7"/>
        <v>0</v>
      </c>
      <c r="BI350" s="200">
        <f t="shared" si="8"/>
        <v>0</v>
      </c>
      <c r="BJ350" s="17" t="s">
        <v>162</v>
      </c>
      <c r="BK350" s="200">
        <f t="shared" si="9"/>
        <v>0</v>
      </c>
      <c r="BL350" s="17" t="s">
        <v>254</v>
      </c>
      <c r="BM350" s="199" t="s">
        <v>1858</v>
      </c>
    </row>
    <row r="351" spans="1:65" s="2" customFormat="1" ht="21.75" customHeight="1">
      <c r="A351" s="34"/>
      <c r="B351" s="35"/>
      <c r="C351" s="187" t="s">
        <v>704</v>
      </c>
      <c r="D351" s="187" t="s">
        <v>157</v>
      </c>
      <c r="E351" s="188" t="s">
        <v>1859</v>
      </c>
      <c r="F351" s="189" t="s">
        <v>1860</v>
      </c>
      <c r="G351" s="190" t="s">
        <v>249</v>
      </c>
      <c r="H351" s="191">
        <v>1</v>
      </c>
      <c r="I351" s="192"/>
      <c r="J351" s="193">
        <f t="shared" si="0"/>
        <v>0</v>
      </c>
      <c r="K351" s="194"/>
      <c r="L351" s="39"/>
      <c r="M351" s="195" t="s">
        <v>1</v>
      </c>
      <c r="N351" s="196" t="s">
        <v>45</v>
      </c>
      <c r="O351" s="71"/>
      <c r="P351" s="197">
        <f t="shared" si="1"/>
        <v>0</v>
      </c>
      <c r="Q351" s="197">
        <v>0</v>
      </c>
      <c r="R351" s="197">
        <f t="shared" si="2"/>
        <v>0</v>
      </c>
      <c r="S351" s="197">
        <v>0</v>
      </c>
      <c r="T351" s="198">
        <f t="shared" si="3"/>
        <v>0</v>
      </c>
      <c r="U351" s="34"/>
      <c r="V351" s="34"/>
      <c r="W351" s="34"/>
      <c r="X351" s="34"/>
      <c r="Y351" s="34"/>
      <c r="Z351" s="34"/>
      <c r="AA351" s="34"/>
      <c r="AB351" s="34"/>
      <c r="AC351" s="34"/>
      <c r="AD351" s="34"/>
      <c r="AE351" s="34"/>
      <c r="AR351" s="199" t="s">
        <v>254</v>
      </c>
      <c r="AT351" s="199" t="s">
        <v>157</v>
      </c>
      <c r="AU351" s="199" t="s">
        <v>162</v>
      </c>
      <c r="AY351" s="17" t="s">
        <v>153</v>
      </c>
      <c r="BE351" s="200">
        <f t="shared" si="4"/>
        <v>0</v>
      </c>
      <c r="BF351" s="200">
        <f t="shared" si="5"/>
        <v>0</v>
      </c>
      <c r="BG351" s="200">
        <f t="shared" si="6"/>
        <v>0</v>
      </c>
      <c r="BH351" s="200">
        <f t="shared" si="7"/>
        <v>0</v>
      </c>
      <c r="BI351" s="200">
        <f t="shared" si="8"/>
        <v>0</v>
      </c>
      <c r="BJ351" s="17" t="s">
        <v>162</v>
      </c>
      <c r="BK351" s="200">
        <f t="shared" si="9"/>
        <v>0</v>
      </c>
      <c r="BL351" s="17" t="s">
        <v>254</v>
      </c>
      <c r="BM351" s="199" t="s">
        <v>1861</v>
      </c>
    </row>
    <row r="352" spans="1:65" s="2" customFormat="1" ht="16.5" customHeight="1">
      <c r="A352" s="34"/>
      <c r="B352" s="35"/>
      <c r="C352" s="234" t="s">
        <v>710</v>
      </c>
      <c r="D352" s="234" t="s">
        <v>180</v>
      </c>
      <c r="E352" s="235" t="s">
        <v>1862</v>
      </c>
      <c r="F352" s="236" t="s">
        <v>1863</v>
      </c>
      <c r="G352" s="237" t="s">
        <v>249</v>
      </c>
      <c r="H352" s="238">
        <v>1</v>
      </c>
      <c r="I352" s="239"/>
      <c r="J352" s="240">
        <f t="shared" si="0"/>
        <v>0</v>
      </c>
      <c r="K352" s="241"/>
      <c r="L352" s="242"/>
      <c r="M352" s="243" t="s">
        <v>1</v>
      </c>
      <c r="N352" s="244" t="s">
        <v>45</v>
      </c>
      <c r="O352" s="71"/>
      <c r="P352" s="197">
        <f t="shared" si="1"/>
        <v>0</v>
      </c>
      <c r="Q352" s="197">
        <v>0</v>
      </c>
      <c r="R352" s="197">
        <f t="shared" si="2"/>
        <v>0</v>
      </c>
      <c r="S352" s="197">
        <v>0</v>
      </c>
      <c r="T352" s="198">
        <f t="shared" si="3"/>
        <v>0</v>
      </c>
      <c r="U352" s="34"/>
      <c r="V352" s="34"/>
      <c r="W352" s="34"/>
      <c r="X352" s="34"/>
      <c r="Y352" s="34"/>
      <c r="Z352" s="34"/>
      <c r="AA352" s="34"/>
      <c r="AB352" s="34"/>
      <c r="AC352" s="34"/>
      <c r="AD352" s="34"/>
      <c r="AE352" s="34"/>
      <c r="AR352" s="199" t="s">
        <v>344</v>
      </c>
      <c r="AT352" s="199" t="s">
        <v>180</v>
      </c>
      <c r="AU352" s="199" t="s">
        <v>162</v>
      </c>
      <c r="AY352" s="17" t="s">
        <v>153</v>
      </c>
      <c r="BE352" s="200">
        <f t="shared" si="4"/>
        <v>0</v>
      </c>
      <c r="BF352" s="200">
        <f t="shared" si="5"/>
        <v>0</v>
      </c>
      <c r="BG352" s="200">
        <f t="shared" si="6"/>
        <v>0</v>
      </c>
      <c r="BH352" s="200">
        <f t="shared" si="7"/>
        <v>0</v>
      </c>
      <c r="BI352" s="200">
        <f t="shared" si="8"/>
        <v>0</v>
      </c>
      <c r="BJ352" s="17" t="s">
        <v>162</v>
      </c>
      <c r="BK352" s="200">
        <f t="shared" si="9"/>
        <v>0</v>
      </c>
      <c r="BL352" s="17" t="s">
        <v>254</v>
      </c>
      <c r="BM352" s="199" t="s">
        <v>1864</v>
      </c>
    </row>
    <row r="353" spans="1:65" s="2" customFormat="1" ht="16.5" customHeight="1">
      <c r="A353" s="34"/>
      <c r="B353" s="35"/>
      <c r="C353" s="187" t="s">
        <v>717</v>
      </c>
      <c r="D353" s="187" t="s">
        <v>157</v>
      </c>
      <c r="E353" s="188" t="s">
        <v>1865</v>
      </c>
      <c r="F353" s="189" t="s">
        <v>1866</v>
      </c>
      <c r="G353" s="190" t="s">
        <v>249</v>
      </c>
      <c r="H353" s="191">
        <v>1</v>
      </c>
      <c r="I353" s="192"/>
      <c r="J353" s="193">
        <f t="shared" si="0"/>
        <v>0</v>
      </c>
      <c r="K353" s="194"/>
      <c r="L353" s="39"/>
      <c r="M353" s="195" t="s">
        <v>1</v>
      </c>
      <c r="N353" s="196" t="s">
        <v>45</v>
      </c>
      <c r="O353" s="71"/>
      <c r="P353" s="197">
        <f t="shared" si="1"/>
        <v>0</v>
      </c>
      <c r="Q353" s="197">
        <v>0</v>
      </c>
      <c r="R353" s="197">
        <f t="shared" si="2"/>
        <v>0</v>
      </c>
      <c r="S353" s="197">
        <v>0</v>
      </c>
      <c r="T353" s="198">
        <f t="shared" si="3"/>
        <v>0</v>
      </c>
      <c r="U353" s="34"/>
      <c r="V353" s="34"/>
      <c r="W353" s="34"/>
      <c r="X353" s="34"/>
      <c r="Y353" s="34"/>
      <c r="Z353" s="34"/>
      <c r="AA353" s="34"/>
      <c r="AB353" s="34"/>
      <c r="AC353" s="34"/>
      <c r="AD353" s="34"/>
      <c r="AE353" s="34"/>
      <c r="AR353" s="199" t="s">
        <v>254</v>
      </c>
      <c r="AT353" s="199" t="s">
        <v>157</v>
      </c>
      <c r="AU353" s="199" t="s">
        <v>162</v>
      </c>
      <c r="AY353" s="17" t="s">
        <v>153</v>
      </c>
      <c r="BE353" s="200">
        <f t="shared" si="4"/>
        <v>0</v>
      </c>
      <c r="BF353" s="200">
        <f t="shared" si="5"/>
        <v>0</v>
      </c>
      <c r="BG353" s="200">
        <f t="shared" si="6"/>
        <v>0</v>
      </c>
      <c r="BH353" s="200">
        <f t="shared" si="7"/>
        <v>0</v>
      </c>
      <c r="BI353" s="200">
        <f t="shared" si="8"/>
        <v>0</v>
      </c>
      <c r="BJ353" s="17" t="s">
        <v>162</v>
      </c>
      <c r="BK353" s="200">
        <f t="shared" si="9"/>
        <v>0</v>
      </c>
      <c r="BL353" s="17" t="s">
        <v>254</v>
      </c>
      <c r="BM353" s="199" t="s">
        <v>1867</v>
      </c>
    </row>
    <row r="354" spans="1:65" s="2" customFormat="1" ht="16.5" customHeight="1">
      <c r="A354" s="34"/>
      <c r="B354" s="35"/>
      <c r="C354" s="234" t="s">
        <v>724</v>
      </c>
      <c r="D354" s="234" t="s">
        <v>180</v>
      </c>
      <c r="E354" s="235" t="s">
        <v>1868</v>
      </c>
      <c r="F354" s="236" t="s">
        <v>1869</v>
      </c>
      <c r="G354" s="237" t="s">
        <v>249</v>
      </c>
      <c r="H354" s="238">
        <v>1</v>
      </c>
      <c r="I354" s="239"/>
      <c r="J354" s="240">
        <f t="shared" si="0"/>
        <v>0</v>
      </c>
      <c r="K354" s="241"/>
      <c r="L354" s="242"/>
      <c r="M354" s="243" t="s">
        <v>1</v>
      </c>
      <c r="N354" s="244" t="s">
        <v>45</v>
      </c>
      <c r="O354" s="71"/>
      <c r="P354" s="197">
        <f t="shared" si="1"/>
        <v>0</v>
      </c>
      <c r="Q354" s="197">
        <v>6.2E-4</v>
      </c>
      <c r="R354" s="197">
        <f t="shared" si="2"/>
        <v>6.2E-4</v>
      </c>
      <c r="S354" s="197">
        <v>0</v>
      </c>
      <c r="T354" s="198">
        <f t="shared" si="3"/>
        <v>0</v>
      </c>
      <c r="U354" s="34"/>
      <c r="V354" s="34"/>
      <c r="W354" s="34"/>
      <c r="X354" s="34"/>
      <c r="Y354" s="34"/>
      <c r="Z354" s="34"/>
      <c r="AA354" s="34"/>
      <c r="AB354" s="34"/>
      <c r="AC354" s="34"/>
      <c r="AD354" s="34"/>
      <c r="AE354" s="34"/>
      <c r="AR354" s="199" t="s">
        <v>344</v>
      </c>
      <c r="AT354" s="199" t="s">
        <v>180</v>
      </c>
      <c r="AU354" s="199" t="s">
        <v>162</v>
      </c>
      <c r="AY354" s="17" t="s">
        <v>153</v>
      </c>
      <c r="BE354" s="200">
        <f t="shared" si="4"/>
        <v>0</v>
      </c>
      <c r="BF354" s="200">
        <f t="shared" si="5"/>
        <v>0</v>
      </c>
      <c r="BG354" s="200">
        <f t="shared" si="6"/>
        <v>0</v>
      </c>
      <c r="BH354" s="200">
        <f t="shared" si="7"/>
        <v>0</v>
      </c>
      <c r="BI354" s="200">
        <f t="shared" si="8"/>
        <v>0</v>
      </c>
      <c r="BJ354" s="17" t="s">
        <v>162</v>
      </c>
      <c r="BK354" s="200">
        <f t="shared" si="9"/>
        <v>0</v>
      </c>
      <c r="BL354" s="17" t="s">
        <v>254</v>
      </c>
      <c r="BM354" s="199" t="s">
        <v>1870</v>
      </c>
    </row>
    <row r="355" spans="1:65" s="2" customFormat="1" ht="16.5" customHeight="1">
      <c r="A355" s="34"/>
      <c r="B355" s="35"/>
      <c r="C355" s="187" t="s">
        <v>729</v>
      </c>
      <c r="D355" s="187" t="s">
        <v>157</v>
      </c>
      <c r="E355" s="188" t="s">
        <v>1871</v>
      </c>
      <c r="F355" s="189" t="s">
        <v>1872</v>
      </c>
      <c r="G355" s="190" t="s">
        <v>249</v>
      </c>
      <c r="H355" s="191">
        <v>1</v>
      </c>
      <c r="I355" s="192"/>
      <c r="J355" s="193">
        <f t="shared" si="0"/>
        <v>0</v>
      </c>
      <c r="K355" s="194"/>
      <c r="L355" s="39"/>
      <c r="M355" s="195" t="s">
        <v>1</v>
      </c>
      <c r="N355" s="196" t="s">
        <v>45</v>
      </c>
      <c r="O355" s="71"/>
      <c r="P355" s="197">
        <f t="shared" si="1"/>
        <v>0</v>
      </c>
      <c r="Q355" s="197">
        <v>0</v>
      </c>
      <c r="R355" s="197">
        <f t="shared" si="2"/>
        <v>0</v>
      </c>
      <c r="S355" s="197">
        <v>0</v>
      </c>
      <c r="T355" s="198">
        <f t="shared" si="3"/>
        <v>0</v>
      </c>
      <c r="U355" s="34"/>
      <c r="V355" s="34"/>
      <c r="W355" s="34"/>
      <c r="X355" s="34"/>
      <c r="Y355" s="34"/>
      <c r="Z355" s="34"/>
      <c r="AA355" s="34"/>
      <c r="AB355" s="34"/>
      <c r="AC355" s="34"/>
      <c r="AD355" s="34"/>
      <c r="AE355" s="34"/>
      <c r="AR355" s="199" t="s">
        <v>254</v>
      </c>
      <c r="AT355" s="199" t="s">
        <v>157</v>
      </c>
      <c r="AU355" s="199" t="s">
        <v>162</v>
      </c>
      <c r="AY355" s="17" t="s">
        <v>153</v>
      </c>
      <c r="BE355" s="200">
        <f t="shared" si="4"/>
        <v>0</v>
      </c>
      <c r="BF355" s="200">
        <f t="shared" si="5"/>
        <v>0</v>
      </c>
      <c r="BG355" s="200">
        <f t="shared" si="6"/>
        <v>0</v>
      </c>
      <c r="BH355" s="200">
        <f t="shared" si="7"/>
        <v>0</v>
      </c>
      <c r="BI355" s="200">
        <f t="shared" si="8"/>
        <v>0</v>
      </c>
      <c r="BJ355" s="17" t="s">
        <v>162</v>
      </c>
      <c r="BK355" s="200">
        <f t="shared" si="9"/>
        <v>0</v>
      </c>
      <c r="BL355" s="17" t="s">
        <v>254</v>
      </c>
      <c r="BM355" s="199" t="s">
        <v>1873</v>
      </c>
    </row>
    <row r="356" spans="1:65" s="2" customFormat="1" ht="16.5" customHeight="1">
      <c r="A356" s="34"/>
      <c r="B356" s="35"/>
      <c r="C356" s="187" t="s">
        <v>733</v>
      </c>
      <c r="D356" s="187" t="s">
        <v>157</v>
      </c>
      <c r="E356" s="188" t="s">
        <v>1874</v>
      </c>
      <c r="F356" s="189" t="s">
        <v>1875</v>
      </c>
      <c r="G356" s="190" t="s">
        <v>249</v>
      </c>
      <c r="H356" s="191">
        <v>50</v>
      </c>
      <c r="I356" s="192"/>
      <c r="J356" s="193">
        <f t="shared" si="0"/>
        <v>0</v>
      </c>
      <c r="K356" s="194"/>
      <c r="L356" s="39"/>
      <c r="M356" s="195" t="s">
        <v>1</v>
      </c>
      <c r="N356" s="196" t="s">
        <v>45</v>
      </c>
      <c r="O356" s="71"/>
      <c r="P356" s="197">
        <f t="shared" si="1"/>
        <v>0</v>
      </c>
      <c r="Q356" s="197">
        <v>0</v>
      </c>
      <c r="R356" s="197">
        <f t="shared" si="2"/>
        <v>0</v>
      </c>
      <c r="S356" s="197">
        <v>0</v>
      </c>
      <c r="T356" s="198">
        <f t="shared" si="3"/>
        <v>0</v>
      </c>
      <c r="U356" s="34"/>
      <c r="V356" s="34"/>
      <c r="W356" s="34"/>
      <c r="X356" s="34"/>
      <c r="Y356" s="34"/>
      <c r="Z356" s="34"/>
      <c r="AA356" s="34"/>
      <c r="AB356" s="34"/>
      <c r="AC356" s="34"/>
      <c r="AD356" s="34"/>
      <c r="AE356" s="34"/>
      <c r="AR356" s="199" t="s">
        <v>254</v>
      </c>
      <c r="AT356" s="199" t="s">
        <v>157</v>
      </c>
      <c r="AU356" s="199" t="s">
        <v>162</v>
      </c>
      <c r="AY356" s="17" t="s">
        <v>153</v>
      </c>
      <c r="BE356" s="200">
        <f t="shared" si="4"/>
        <v>0</v>
      </c>
      <c r="BF356" s="200">
        <f t="shared" si="5"/>
        <v>0</v>
      </c>
      <c r="BG356" s="200">
        <f t="shared" si="6"/>
        <v>0</v>
      </c>
      <c r="BH356" s="200">
        <f t="shared" si="7"/>
        <v>0</v>
      </c>
      <c r="BI356" s="200">
        <f t="shared" si="8"/>
        <v>0</v>
      </c>
      <c r="BJ356" s="17" t="s">
        <v>162</v>
      </c>
      <c r="BK356" s="200">
        <f t="shared" si="9"/>
        <v>0</v>
      </c>
      <c r="BL356" s="17" t="s">
        <v>254</v>
      </c>
      <c r="BM356" s="199" t="s">
        <v>1876</v>
      </c>
    </row>
    <row r="357" spans="1:65" s="12" customFormat="1" ht="25.95" customHeight="1">
      <c r="B357" s="171"/>
      <c r="C357" s="172"/>
      <c r="D357" s="173" t="s">
        <v>78</v>
      </c>
      <c r="E357" s="174" t="s">
        <v>180</v>
      </c>
      <c r="F357" s="174" t="s">
        <v>1187</v>
      </c>
      <c r="G357" s="172"/>
      <c r="H357" s="172"/>
      <c r="I357" s="175"/>
      <c r="J357" s="176">
        <f>BK357</f>
        <v>0</v>
      </c>
      <c r="K357" s="172"/>
      <c r="L357" s="177"/>
      <c r="M357" s="178"/>
      <c r="N357" s="179"/>
      <c r="O357" s="179"/>
      <c r="P357" s="180">
        <f>P358+P365</f>
        <v>0</v>
      </c>
      <c r="Q357" s="179"/>
      <c r="R357" s="180">
        <f>R358+R365</f>
        <v>8.6199999999999992E-3</v>
      </c>
      <c r="S357" s="179"/>
      <c r="T357" s="181">
        <f>T358+T365</f>
        <v>0</v>
      </c>
      <c r="AR357" s="182" t="s">
        <v>155</v>
      </c>
      <c r="AT357" s="183" t="s">
        <v>78</v>
      </c>
      <c r="AU357" s="183" t="s">
        <v>79</v>
      </c>
      <c r="AY357" s="182" t="s">
        <v>153</v>
      </c>
      <c r="BK357" s="184">
        <f>BK358+BK365</f>
        <v>0</v>
      </c>
    </row>
    <row r="358" spans="1:65" s="12" customFormat="1" ht="22.8" customHeight="1">
      <c r="B358" s="171"/>
      <c r="C358" s="172"/>
      <c r="D358" s="173" t="s">
        <v>78</v>
      </c>
      <c r="E358" s="185" t="s">
        <v>1877</v>
      </c>
      <c r="F358" s="185" t="s">
        <v>1878</v>
      </c>
      <c r="G358" s="172"/>
      <c r="H358" s="172"/>
      <c r="I358" s="175"/>
      <c r="J358" s="186">
        <f>BK358</f>
        <v>0</v>
      </c>
      <c r="K358" s="172"/>
      <c r="L358" s="177"/>
      <c r="M358" s="178"/>
      <c r="N358" s="179"/>
      <c r="O358" s="179"/>
      <c r="P358" s="180">
        <f>SUM(P359:P364)</f>
        <v>0</v>
      </c>
      <c r="Q358" s="179"/>
      <c r="R358" s="180">
        <f>SUM(R359:R364)</f>
        <v>3.1199999999999995E-3</v>
      </c>
      <c r="S358" s="179"/>
      <c r="T358" s="181">
        <f>SUM(T359:T364)</f>
        <v>0</v>
      </c>
      <c r="AR358" s="182" t="s">
        <v>155</v>
      </c>
      <c r="AT358" s="183" t="s">
        <v>78</v>
      </c>
      <c r="AU358" s="183" t="s">
        <v>87</v>
      </c>
      <c r="AY358" s="182" t="s">
        <v>153</v>
      </c>
      <c r="BK358" s="184">
        <f>SUM(BK359:BK364)</f>
        <v>0</v>
      </c>
    </row>
    <row r="359" spans="1:65" s="2" customFormat="1" ht="21.75" customHeight="1">
      <c r="A359" s="34"/>
      <c r="B359" s="35"/>
      <c r="C359" s="187" t="s">
        <v>737</v>
      </c>
      <c r="D359" s="187" t="s">
        <v>157</v>
      </c>
      <c r="E359" s="188" t="s">
        <v>1879</v>
      </c>
      <c r="F359" s="189" t="s">
        <v>1880</v>
      </c>
      <c r="G359" s="190" t="s">
        <v>249</v>
      </c>
      <c r="H359" s="191">
        <v>12</v>
      </c>
      <c r="I359" s="192"/>
      <c r="J359" s="193">
        <f>ROUND(I359*H359,2)</f>
        <v>0</v>
      </c>
      <c r="K359" s="194"/>
      <c r="L359" s="39"/>
      <c r="M359" s="195" t="s">
        <v>1</v>
      </c>
      <c r="N359" s="196" t="s">
        <v>45</v>
      </c>
      <c r="O359" s="71"/>
      <c r="P359" s="197">
        <f>O359*H359</f>
        <v>0</v>
      </c>
      <c r="Q359" s="197">
        <v>0</v>
      </c>
      <c r="R359" s="197">
        <f>Q359*H359</f>
        <v>0</v>
      </c>
      <c r="S359" s="197">
        <v>0</v>
      </c>
      <c r="T359" s="198">
        <f>S359*H359</f>
        <v>0</v>
      </c>
      <c r="U359" s="34"/>
      <c r="V359" s="34"/>
      <c r="W359" s="34"/>
      <c r="X359" s="34"/>
      <c r="Y359" s="34"/>
      <c r="Z359" s="34"/>
      <c r="AA359" s="34"/>
      <c r="AB359" s="34"/>
      <c r="AC359" s="34"/>
      <c r="AD359" s="34"/>
      <c r="AE359" s="34"/>
      <c r="AR359" s="199" t="s">
        <v>537</v>
      </c>
      <c r="AT359" s="199" t="s">
        <v>157</v>
      </c>
      <c r="AU359" s="199" t="s">
        <v>162</v>
      </c>
      <c r="AY359" s="17" t="s">
        <v>153</v>
      </c>
      <c r="BE359" s="200">
        <f>IF(N359="základní",J359,0)</f>
        <v>0</v>
      </c>
      <c r="BF359" s="200">
        <f>IF(N359="snížená",J359,0)</f>
        <v>0</v>
      </c>
      <c r="BG359" s="200">
        <f>IF(N359="zákl. přenesená",J359,0)</f>
        <v>0</v>
      </c>
      <c r="BH359" s="200">
        <f>IF(N359="sníž. přenesená",J359,0)</f>
        <v>0</v>
      </c>
      <c r="BI359" s="200">
        <f>IF(N359="nulová",J359,0)</f>
        <v>0</v>
      </c>
      <c r="BJ359" s="17" t="s">
        <v>162</v>
      </c>
      <c r="BK359" s="200">
        <f>ROUND(I359*H359,2)</f>
        <v>0</v>
      </c>
      <c r="BL359" s="17" t="s">
        <v>537</v>
      </c>
      <c r="BM359" s="199" t="s">
        <v>1881</v>
      </c>
    </row>
    <row r="360" spans="1:65" s="14" customFormat="1">
      <c r="B360" s="212"/>
      <c r="C360" s="213"/>
      <c r="D360" s="203" t="s">
        <v>164</v>
      </c>
      <c r="E360" s="214" t="s">
        <v>1</v>
      </c>
      <c r="F360" s="215" t="s">
        <v>234</v>
      </c>
      <c r="G360" s="213"/>
      <c r="H360" s="216">
        <v>12</v>
      </c>
      <c r="I360" s="217"/>
      <c r="J360" s="213"/>
      <c r="K360" s="213"/>
      <c r="L360" s="218"/>
      <c r="M360" s="219"/>
      <c r="N360" s="220"/>
      <c r="O360" s="220"/>
      <c r="P360" s="220"/>
      <c r="Q360" s="220"/>
      <c r="R360" s="220"/>
      <c r="S360" s="220"/>
      <c r="T360" s="221"/>
      <c r="AT360" s="222" t="s">
        <v>164</v>
      </c>
      <c r="AU360" s="222" t="s">
        <v>162</v>
      </c>
      <c r="AV360" s="14" t="s">
        <v>162</v>
      </c>
      <c r="AW360" s="14" t="s">
        <v>34</v>
      </c>
      <c r="AX360" s="14" t="s">
        <v>79</v>
      </c>
      <c r="AY360" s="222" t="s">
        <v>153</v>
      </c>
    </row>
    <row r="361" spans="1:65" s="15" customFormat="1">
      <c r="B361" s="223"/>
      <c r="C361" s="224"/>
      <c r="D361" s="203" t="s">
        <v>164</v>
      </c>
      <c r="E361" s="225" t="s">
        <v>1</v>
      </c>
      <c r="F361" s="226" t="s">
        <v>167</v>
      </c>
      <c r="G361" s="224"/>
      <c r="H361" s="227">
        <v>12</v>
      </c>
      <c r="I361" s="228"/>
      <c r="J361" s="224"/>
      <c r="K361" s="224"/>
      <c r="L361" s="229"/>
      <c r="M361" s="230"/>
      <c r="N361" s="231"/>
      <c r="O361" s="231"/>
      <c r="P361" s="231"/>
      <c r="Q361" s="231"/>
      <c r="R361" s="231"/>
      <c r="S361" s="231"/>
      <c r="T361" s="232"/>
      <c r="AT361" s="233" t="s">
        <v>164</v>
      </c>
      <c r="AU361" s="233" t="s">
        <v>162</v>
      </c>
      <c r="AV361" s="15" t="s">
        <v>161</v>
      </c>
      <c r="AW361" s="15" t="s">
        <v>34</v>
      </c>
      <c r="AX361" s="15" t="s">
        <v>87</v>
      </c>
      <c r="AY361" s="233" t="s">
        <v>153</v>
      </c>
    </row>
    <row r="362" spans="1:65" s="2" customFormat="1" ht="21.75" customHeight="1">
      <c r="A362" s="34"/>
      <c r="B362" s="35"/>
      <c r="C362" s="234" t="s">
        <v>741</v>
      </c>
      <c r="D362" s="234" t="s">
        <v>180</v>
      </c>
      <c r="E362" s="235" t="s">
        <v>1882</v>
      </c>
      <c r="F362" s="236" t="s">
        <v>1883</v>
      </c>
      <c r="G362" s="237" t="s">
        <v>249</v>
      </c>
      <c r="H362" s="238">
        <v>12</v>
      </c>
      <c r="I362" s="239"/>
      <c r="J362" s="240">
        <f>ROUND(I362*H362,2)</f>
        <v>0</v>
      </c>
      <c r="K362" s="241"/>
      <c r="L362" s="242"/>
      <c r="M362" s="243" t="s">
        <v>1</v>
      </c>
      <c r="N362" s="244" t="s">
        <v>45</v>
      </c>
      <c r="O362" s="71"/>
      <c r="P362" s="197">
        <f>O362*H362</f>
        <v>0</v>
      </c>
      <c r="Q362" s="197">
        <v>2.5999999999999998E-4</v>
      </c>
      <c r="R362" s="197">
        <f>Q362*H362</f>
        <v>3.1199999999999995E-3</v>
      </c>
      <c r="S362" s="197">
        <v>0</v>
      </c>
      <c r="T362" s="198">
        <f>S362*H362</f>
        <v>0</v>
      </c>
      <c r="U362" s="34"/>
      <c r="V362" s="34"/>
      <c r="W362" s="34"/>
      <c r="X362" s="34"/>
      <c r="Y362" s="34"/>
      <c r="Z362" s="34"/>
      <c r="AA362" s="34"/>
      <c r="AB362" s="34"/>
      <c r="AC362" s="34"/>
      <c r="AD362" s="34"/>
      <c r="AE362" s="34"/>
      <c r="AR362" s="199" t="s">
        <v>878</v>
      </c>
      <c r="AT362" s="199" t="s">
        <v>180</v>
      </c>
      <c r="AU362" s="199" t="s">
        <v>162</v>
      </c>
      <c r="AY362" s="17" t="s">
        <v>153</v>
      </c>
      <c r="BE362" s="200">
        <f>IF(N362="základní",J362,0)</f>
        <v>0</v>
      </c>
      <c r="BF362" s="200">
        <f>IF(N362="snížená",J362,0)</f>
        <v>0</v>
      </c>
      <c r="BG362" s="200">
        <f>IF(N362="zákl. přenesená",J362,0)</f>
        <v>0</v>
      </c>
      <c r="BH362" s="200">
        <f>IF(N362="sníž. přenesená",J362,0)</f>
        <v>0</v>
      </c>
      <c r="BI362" s="200">
        <f>IF(N362="nulová",J362,0)</f>
        <v>0</v>
      </c>
      <c r="BJ362" s="17" t="s">
        <v>162</v>
      </c>
      <c r="BK362" s="200">
        <f>ROUND(I362*H362,2)</f>
        <v>0</v>
      </c>
      <c r="BL362" s="17" t="s">
        <v>878</v>
      </c>
      <c r="BM362" s="199" t="s">
        <v>1884</v>
      </c>
    </row>
    <row r="363" spans="1:65" s="14" customFormat="1">
      <c r="B363" s="212"/>
      <c r="C363" s="213"/>
      <c r="D363" s="203" t="s">
        <v>164</v>
      </c>
      <c r="E363" s="214" t="s">
        <v>1</v>
      </c>
      <c r="F363" s="215" t="s">
        <v>234</v>
      </c>
      <c r="G363" s="213"/>
      <c r="H363" s="216">
        <v>12</v>
      </c>
      <c r="I363" s="217"/>
      <c r="J363" s="213"/>
      <c r="K363" s="213"/>
      <c r="L363" s="218"/>
      <c r="M363" s="219"/>
      <c r="N363" s="220"/>
      <c r="O363" s="220"/>
      <c r="P363" s="220"/>
      <c r="Q363" s="220"/>
      <c r="R363" s="220"/>
      <c r="S363" s="220"/>
      <c r="T363" s="221"/>
      <c r="AT363" s="222" t="s">
        <v>164</v>
      </c>
      <c r="AU363" s="222" t="s">
        <v>162</v>
      </c>
      <c r="AV363" s="14" t="s">
        <v>162</v>
      </c>
      <c r="AW363" s="14" t="s">
        <v>34</v>
      </c>
      <c r="AX363" s="14" t="s">
        <v>79</v>
      </c>
      <c r="AY363" s="222" t="s">
        <v>153</v>
      </c>
    </row>
    <row r="364" spans="1:65" s="15" customFormat="1">
      <c r="B364" s="223"/>
      <c r="C364" s="224"/>
      <c r="D364" s="203" t="s">
        <v>164</v>
      </c>
      <c r="E364" s="225" t="s">
        <v>1</v>
      </c>
      <c r="F364" s="226" t="s">
        <v>167</v>
      </c>
      <c r="G364" s="224"/>
      <c r="H364" s="227">
        <v>12</v>
      </c>
      <c r="I364" s="228"/>
      <c r="J364" s="224"/>
      <c r="K364" s="224"/>
      <c r="L364" s="229"/>
      <c r="M364" s="230"/>
      <c r="N364" s="231"/>
      <c r="O364" s="231"/>
      <c r="P364" s="231"/>
      <c r="Q364" s="231"/>
      <c r="R364" s="231"/>
      <c r="S364" s="231"/>
      <c r="T364" s="232"/>
      <c r="AT364" s="233" t="s">
        <v>164</v>
      </c>
      <c r="AU364" s="233" t="s">
        <v>162</v>
      </c>
      <c r="AV364" s="15" t="s">
        <v>161</v>
      </c>
      <c r="AW364" s="15" t="s">
        <v>34</v>
      </c>
      <c r="AX364" s="15" t="s">
        <v>87</v>
      </c>
      <c r="AY364" s="233" t="s">
        <v>153</v>
      </c>
    </row>
    <row r="365" spans="1:65" s="12" customFormat="1" ht="22.8" customHeight="1">
      <c r="B365" s="171"/>
      <c r="C365" s="172"/>
      <c r="D365" s="173" t="s">
        <v>78</v>
      </c>
      <c r="E365" s="185" t="s">
        <v>1188</v>
      </c>
      <c r="F365" s="185" t="s">
        <v>1189</v>
      </c>
      <c r="G365" s="172"/>
      <c r="H365" s="172"/>
      <c r="I365" s="175"/>
      <c r="J365" s="186">
        <f>BK365</f>
        <v>0</v>
      </c>
      <c r="K365" s="172"/>
      <c r="L365" s="177"/>
      <c r="M365" s="178"/>
      <c r="N365" s="179"/>
      <c r="O365" s="179"/>
      <c r="P365" s="180">
        <f>SUM(P366:P369)</f>
        <v>0</v>
      </c>
      <c r="Q365" s="179"/>
      <c r="R365" s="180">
        <f>SUM(R366:R369)</f>
        <v>5.5000000000000005E-3</v>
      </c>
      <c r="S365" s="179"/>
      <c r="T365" s="181">
        <f>SUM(T366:T369)</f>
        <v>0</v>
      </c>
      <c r="AR365" s="182" t="s">
        <v>155</v>
      </c>
      <c r="AT365" s="183" t="s">
        <v>78</v>
      </c>
      <c r="AU365" s="183" t="s">
        <v>87</v>
      </c>
      <c r="AY365" s="182" t="s">
        <v>153</v>
      </c>
      <c r="BK365" s="184">
        <f>SUM(BK366:BK369)</f>
        <v>0</v>
      </c>
    </row>
    <row r="366" spans="1:65" s="2" customFormat="1" ht="21.75" customHeight="1">
      <c r="A366" s="34"/>
      <c r="B366" s="35"/>
      <c r="C366" s="187" t="s">
        <v>745</v>
      </c>
      <c r="D366" s="187" t="s">
        <v>157</v>
      </c>
      <c r="E366" s="188" t="s">
        <v>1885</v>
      </c>
      <c r="F366" s="189" t="s">
        <v>1886</v>
      </c>
      <c r="G366" s="190" t="s">
        <v>237</v>
      </c>
      <c r="H366" s="191">
        <v>110</v>
      </c>
      <c r="I366" s="192"/>
      <c r="J366" s="193">
        <f>ROUND(I366*H366,2)</f>
        <v>0</v>
      </c>
      <c r="K366" s="194"/>
      <c r="L366" s="39"/>
      <c r="M366" s="195" t="s">
        <v>1</v>
      </c>
      <c r="N366" s="196" t="s">
        <v>45</v>
      </c>
      <c r="O366" s="71"/>
      <c r="P366" s="197">
        <f>O366*H366</f>
        <v>0</v>
      </c>
      <c r="Q366" s="197">
        <v>0</v>
      </c>
      <c r="R366" s="197">
        <f>Q366*H366</f>
        <v>0</v>
      </c>
      <c r="S366" s="197">
        <v>0</v>
      </c>
      <c r="T366" s="198">
        <f>S366*H366</f>
        <v>0</v>
      </c>
      <c r="U366" s="34"/>
      <c r="V366" s="34"/>
      <c r="W366" s="34"/>
      <c r="X366" s="34"/>
      <c r="Y366" s="34"/>
      <c r="Z366" s="34"/>
      <c r="AA366" s="34"/>
      <c r="AB366" s="34"/>
      <c r="AC366" s="34"/>
      <c r="AD366" s="34"/>
      <c r="AE366" s="34"/>
      <c r="AR366" s="199" t="s">
        <v>537</v>
      </c>
      <c r="AT366" s="199" t="s">
        <v>157</v>
      </c>
      <c r="AU366" s="199" t="s">
        <v>162</v>
      </c>
      <c r="AY366" s="17" t="s">
        <v>153</v>
      </c>
      <c r="BE366" s="200">
        <f>IF(N366="základní",J366,0)</f>
        <v>0</v>
      </c>
      <c r="BF366" s="200">
        <f>IF(N366="snížená",J366,0)</f>
        <v>0</v>
      </c>
      <c r="BG366" s="200">
        <f>IF(N366="zákl. přenesená",J366,0)</f>
        <v>0</v>
      </c>
      <c r="BH366" s="200">
        <f>IF(N366="sníž. přenesená",J366,0)</f>
        <v>0</v>
      </c>
      <c r="BI366" s="200">
        <f>IF(N366="nulová",J366,0)</f>
        <v>0</v>
      </c>
      <c r="BJ366" s="17" t="s">
        <v>162</v>
      </c>
      <c r="BK366" s="200">
        <f>ROUND(I366*H366,2)</f>
        <v>0</v>
      </c>
      <c r="BL366" s="17" t="s">
        <v>537</v>
      </c>
      <c r="BM366" s="199" t="s">
        <v>1887</v>
      </c>
    </row>
    <row r="367" spans="1:65" s="14" customFormat="1">
      <c r="B367" s="212"/>
      <c r="C367" s="213"/>
      <c r="D367" s="203" t="s">
        <v>164</v>
      </c>
      <c r="E367" s="214" t="s">
        <v>1</v>
      </c>
      <c r="F367" s="215" t="s">
        <v>800</v>
      </c>
      <c r="G367" s="213"/>
      <c r="H367" s="216">
        <v>110</v>
      </c>
      <c r="I367" s="217"/>
      <c r="J367" s="213"/>
      <c r="K367" s="213"/>
      <c r="L367" s="218"/>
      <c r="M367" s="219"/>
      <c r="N367" s="220"/>
      <c r="O367" s="220"/>
      <c r="P367" s="220"/>
      <c r="Q367" s="220"/>
      <c r="R367" s="220"/>
      <c r="S367" s="220"/>
      <c r="T367" s="221"/>
      <c r="AT367" s="222" t="s">
        <v>164</v>
      </c>
      <c r="AU367" s="222" t="s">
        <v>162</v>
      </c>
      <c r="AV367" s="14" t="s">
        <v>162</v>
      </c>
      <c r="AW367" s="14" t="s">
        <v>34</v>
      </c>
      <c r="AX367" s="14" t="s">
        <v>79</v>
      </c>
      <c r="AY367" s="222" t="s">
        <v>153</v>
      </c>
    </row>
    <row r="368" spans="1:65" s="15" customFormat="1">
      <c r="B368" s="223"/>
      <c r="C368" s="224"/>
      <c r="D368" s="203" t="s">
        <v>164</v>
      </c>
      <c r="E368" s="225" t="s">
        <v>1</v>
      </c>
      <c r="F368" s="226" t="s">
        <v>167</v>
      </c>
      <c r="G368" s="224"/>
      <c r="H368" s="227">
        <v>110</v>
      </c>
      <c r="I368" s="228"/>
      <c r="J368" s="224"/>
      <c r="K368" s="224"/>
      <c r="L368" s="229"/>
      <c r="M368" s="230"/>
      <c r="N368" s="231"/>
      <c r="O368" s="231"/>
      <c r="P368" s="231"/>
      <c r="Q368" s="231"/>
      <c r="R368" s="231"/>
      <c r="S368" s="231"/>
      <c r="T368" s="232"/>
      <c r="AT368" s="233" t="s">
        <v>164</v>
      </c>
      <c r="AU368" s="233" t="s">
        <v>162</v>
      </c>
      <c r="AV368" s="15" t="s">
        <v>161</v>
      </c>
      <c r="AW368" s="15" t="s">
        <v>34</v>
      </c>
      <c r="AX368" s="15" t="s">
        <v>87</v>
      </c>
      <c r="AY368" s="233" t="s">
        <v>153</v>
      </c>
    </row>
    <row r="369" spans="1:65" s="2" customFormat="1" ht="16.5" customHeight="1">
      <c r="A369" s="34"/>
      <c r="B369" s="35"/>
      <c r="C369" s="234" t="s">
        <v>749</v>
      </c>
      <c r="D369" s="234" t="s">
        <v>180</v>
      </c>
      <c r="E369" s="235" t="s">
        <v>1888</v>
      </c>
      <c r="F369" s="236" t="s">
        <v>1889</v>
      </c>
      <c r="G369" s="237" t="s">
        <v>237</v>
      </c>
      <c r="H369" s="238">
        <v>110</v>
      </c>
      <c r="I369" s="239"/>
      <c r="J369" s="240">
        <f>ROUND(I369*H369,2)</f>
        <v>0</v>
      </c>
      <c r="K369" s="241"/>
      <c r="L369" s="242"/>
      <c r="M369" s="243" t="s">
        <v>1</v>
      </c>
      <c r="N369" s="244" t="s">
        <v>45</v>
      </c>
      <c r="O369" s="71"/>
      <c r="P369" s="197">
        <f>O369*H369</f>
        <v>0</v>
      </c>
      <c r="Q369" s="197">
        <v>5.0000000000000002E-5</v>
      </c>
      <c r="R369" s="197">
        <f>Q369*H369</f>
        <v>5.5000000000000005E-3</v>
      </c>
      <c r="S369" s="197">
        <v>0</v>
      </c>
      <c r="T369" s="198">
        <f>S369*H369</f>
        <v>0</v>
      </c>
      <c r="U369" s="34"/>
      <c r="V369" s="34"/>
      <c r="W369" s="34"/>
      <c r="X369" s="34"/>
      <c r="Y369" s="34"/>
      <c r="Z369" s="34"/>
      <c r="AA369" s="34"/>
      <c r="AB369" s="34"/>
      <c r="AC369" s="34"/>
      <c r="AD369" s="34"/>
      <c r="AE369" s="34"/>
      <c r="AR369" s="199" t="s">
        <v>878</v>
      </c>
      <c r="AT369" s="199" t="s">
        <v>180</v>
      </c>
      <c r="AU369" s="199" t="s">
        <v>162</v>
      </c>
      <c r="AY369" s="17" t="s">
        <v>153</v>
      </c>
      <c r="BE369" s="200">
        <f>IF(N369="základní",J369,0)</f>
        <v>0</v>
      </c>
      <c r="BF369" s="200">
        <f>IF(N369="snížená",J369,0)</f>
        <v>0</v>
      </c>
      <c r="BG369" s="200">
        <f>IF(N369="zákl. přenesená",J369,0)</f>
        <v>0</v>
      </c>
      <c r="BH369" s="200">
        <f>IF(N369="sníž. přenesená",J369,0)</f>
        <v>0</v>
      </c>
      <c r="BI369" s="200">
        <f>IF(N369="nulová",J369,0)</f>
        <v>0</v>
      </c>
      <c r="BJ369" s="17" t="s">
        <v>162</v>
      </c>
      <c r="BK369" s="200">
        <f>ROUND(I369*H369,2)</f>
        <v>0</v>
      </c>
      <c r="BL369" s="17" t="s">
        <v>878</v>
      </c>
      <c r="BM369" s="199" t="s">
        <v>1890</v>
      </c>
    </row>
    <row r="370" spans="1:65" s="12" customFormat="1" ht="25.95" customHeight="1">
      <c r="B370" s="171"/>
      <c r="C370" s="172"/>
      <c r="D370" s="173" t="s">
        <v>78</v>
      </c>
      <c r="E370" s="174" t="s">
        <v>1891</v>
      </c>
      <c r="F370" s="174" t="s">
        <v>102</v>
      </c>
      <c r="G370" s="172"/>
      <c r="H370" s="172"/>
      <c r="I370" s="175"/>
      <c r="J370" s="176">
        <f>BK370</f>
        <v>0</v>
      </c>
      <c r="K370" s="172"/>
      <c r="L370" s="177"/>
      <c r="M370" s="178"/>
      <c r="N370" s="179"/>
      <c r="O370" s="179"/>
      <c r="P370" s="180">
        <f>P371</f>
        <v>0</v>
      </c>
      <c r="Q370" s="179"/>
      <c r="R370" s="180">
        <f>R371</f>
        <v>0</v>
      </c>
      <c r="S370" s="179"/>
      <c r="T370" s="181">
        <f>T371</f>
        <v>0</v>
      </c>
      <c r="AR370" s="182" t="s">
        <v>186</v>
      </c>
      <c r="AT370" s="183" t="s">
        <v>78</v>
      </c>
      <c r="AU370" s="183" t="s">
        <v>79</v>
      </c>
      <c r="AY370" s="182" t="s">
        <v>153</v>
      </c>
      <c r="BK370" s="184">
        <f>BK371</f>
        <v>0</v>
      </c>
    </row>
    <row r="371" spans="1:65" s="12" customFormat="1" ht="22.8" customHeight="1">
      <c r="B371" s="171"/>
      <c r="C371" s="172"/>
      <c r="D371" s="173" t="s">
        <v>78</v>
      </c>
      <c r="E371" s="185" t="s">
        <v>1892</v>
      </c>
      <c r="F371" s="185" t="s">
        <v>1893</v>
      </c>
      <c r="G371" s="172"/>
      <c r="H371" s="172"/>
      <c r="I371" s="175"/>
      <c r="J371" s="186">
        <f>BK371</f>
        <v>0</v>
      </c>
      <c r="K371" s="172"/>
      <c r="L371" s="177"/>
      <c r="M371" s="178"/>
      <c r="N371" s="179"/>
      <c r="O371" s="179"/>
      <c r="P371" s="180">
        <f>SUM(P372:P373)</f>
        <v>0</v>
      </c>
      <c r="Q371" s="179"/>
      <c r="R371" s="180">
        <f>SUM(R372:R373)</f>
        <v>0</v>
      </c>
      <c r="S371" s="179"/>
      <c r="T371" s="181">
        <f>SUM(T372:T373)</f>
        <v>0</v>
      </c>
      <c r="AR371" s="182" t="s">
        <v>186</v>
      </c>
      <c r="AT371" s="183" t="s">
        <v>78</v>
      </c>
      <c r="AU371" s="183" t="s">
        <v>87</v>
      </c>
      <c r="AY371" s="182" t="s">
        <v>153</v>
      </c>
      <c r="BK371" s="184">
        <f>SUM(BK372:BK373)</f>
        <v>0</v>
      </c>
    </row>
    <row r="372" spans="1:65" s="2" customFormat="1" ht="16.5" customHeight="1">
      <c r="A372" s="34"/>
      <c r="B372" s="35"/>
      <c r="C372" s="187" t="s">
        <v>753</v>
      </c>
      <c r="D372" s="187" t="s">
        <v>157</v>
      </c>
      <c r="E372" s="188" t="s">
        <v>1894</v>
      </c>
      <c r="F372" s="189" t="s">
        <v>1895</v>
      </c>
      <c r="G372" s="190" t="s">
        <v>1284</v>
      </c>
      <c r="H372" s="191">
        <v>1</v>
      </c>
      <c r="I372" s="192"/>
      <c r="J372" s="193">
        <f>ROUND(I372*H372,2)</f>
        <v>0</v>
      </c>
      <c r="K372" s="194"/>
      <c r="L372" s="39"/>
      <c r="M372" s="195" t="s">
        <v>1</v>
      </c>
      <c r="N372" s="196" t="s">
        <v>45</v>
      </c>
      <c r="O372" s="71"/>
      <c r="P372" s="197">
        <f>O372*H372</f>
        <v>0</v>
      </c>
      <c r="Q372" s="197">
        <v>0</v>
      </c>
      <c r="R372" s="197">
        <f>Q372*H372</f>
        <v>0</v>
      </c>
      <c r="S372" s="197">
        <v>0</v>
      </c>
      <c r="T372" s="198">
        <f>S372*H372</f>
        <v>0</v>
      </c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R372" s="199" t="s">
        <v>1896</v>
      </c>
      <c r="AT372" s="199" t="s">
        <v>157</v>
      </c>
      <c r="AU372" s="199" t="s">
        <v>162</v>
      </c>
      <c r="AY372" s="17" t="s">
        <v>153</v>
      </c>
      <c r="BE372" s="200">
        <f>IF(N372="základní",J372,0)</f>
        <v>0</v>
      </c>
      <c r="BF372" s="200">
        <f>IF(N372="snížená",J372,0)</f>
        <v>0</v>
      </c>
      <c r="BG372" s="200">
        <f>IF(N372="zákl. přenesená",J372,0)</f>
        <v>0</v>
      </c>
      <c r="BH372" s="200">
        <f>IF(N372="sníž. přenesená",J372,0)</f>
        <v>0</v>
      </c>
      <c r="BI372" s="200">
        <f>IF(N372="nulová",J372,0)</f>
        <v>0</v>
      </c>
      <c r="BJ372" s="17" t="s">
        <v>162</v>
      </c>
      <c r="BK372" s="200">
        <f>ROUND(I372*H372,2)</f>
        <v>0</v>
      </c>
      <c r="BL372" s="17" t="s">
        <v>1896</v>
      </c>
      <c r="BM372" s="199" t="s">
        <v>1897</v>
      </c>
    </row>
    <row r="373" spans="1:65" s="2" customFormat="1" ht="21.75" customHeight="1">
      <c r="A373" s="34"/>
      <c r="B373" s="35"/>
      <c r="C373" s="187" t="s">
        <v>757</v>
      </c>
      <c r="D373" s="187" t="s">
        <v>157</v>
      </c>
      <c r="E373" s="188" t="s">
        <v>1898</v>
      </c>
      <c r="F373" s="189" t="s">
        <v>1899</v>
      </c>
      <c r="G373" s="190" t="s">
        <v>1284</v>
      </c>
      <c r="H373" s="191">
        <v>1</v>
      </c>
      <c r="I373" s="192"/>
      <c r="J373" s="193">
        <f>ROUND(I373*H373,2)</f>
        <v>0</v>
      </c>
      <c r="K373" s="194"/>
      <c r="L373" s="39"/>
      <c r="M373" s="254" t="s">
        <v>1</v>
      </c>
      <c r="N373" s="255" t="s">
        <v>45</v>
      </c>
      <c r="O373" s="247"/>
      <c r="P373" s="248">
        <f>O373*H373</f>
        <v>0</v>
      </c>
      <c r="Q373" s="248">
        <v>0</v>
      </c>
      <c r="R373" s="248">
        <f>Q373*H373</f>
        <v>0</v>
      </c>
      <c r="S373" s="248">
        <v>0</v>
      </c>
      <c r="T373" s="249">
        <f>S373*H373</f>
        <v>0</v>
      </c>
      <c r="U373" s="34"/>
      <c r="V373" s="34"/>
      <c r="W373" s="34"/>
      <c r="X373" s="34"/>
      <c r="Y373" s="34"/>
      <c r="Z373" s="34"/>
      <c r="AA373" s="34"/>
      <c r="AB373" s="34"/>
      <c r="AC373" s="34"/>
      <c r="AD373" s="34"/>
      <c r="AE373" s="34"/>
      <c r="AR373" s="199" t="s">
        <v>1896</v>
      </c>
      <c r="AT373" s="199" t="s">
        <v>157</v>
      </c>
      <c r="AU373" s="199" t="s">
        <v>162</v>
      </c>
      <c r="AY373" s="17" t="s">
        <v>153</v>
      </c>
      <c r="BE373" s="200">
        <f>IF(N373="základní",J373,0)</f>
        <v>0</v>
      </c>
      <c r="BF373" s="200">
        <f>IF(N373="snížená",J373,0)</f>
        <v>0</v>
      </c>
      <c r="BG373" s="200">
        <f>IF(N373="zákl. přenesená",J373,0)</f>
        <v>0</v>
      </c>
      <c r="BH373" s="200">
        <f>IF(N373="sníž. přenesená",J373,0)</f>
        <v>0</v>
      </c>
      <c r="BI373" s="200">
        <f>IF(N373="nulová",J373,0)</f>
        <v>0</v>
      </c>
      <c r="BJ373" s="17" t="s">
        <v>162</v>
      </c>
      <c r="BK373" s="200">
        <f>ROUND(I373*H373,2)</f>
        <v>0</v>
      </c>
      <c r="BL373" s="17" t="s">
        <v>1896</v>
      </c>
      <c r="BM373" s="199" t="s">
        <v>1900</v>
      </c>
    </row>
    <row r="374" spans="1:65" s="2" customFormat="1" ht="6.9" customHeight="1">
      <c r="A374" s="34"/>
      <c r="B374" s="54"/>
      <c r="C374" s="55"/>
      <c r="D374" s="55"/>
      <c r="E374" s="55"/>
      <c r="F374" s="55"/>
      <c r="G374" s="55"/>
      <c r="H374" s="55"/>
      <c r="I374" s="55"/>
      <c r="J374" s="55"/>
      <c r="K374" s="55"/>
      <c r="L374" s="39"/>
      <c r="M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  <c r="AA374" s="34"/>
      <c r="AB374" s="34"/>
      <c r="AC374" s="34"/>
      <c r="AD374" s="34"/>
      <c r="AE374" s="34"/>
    </row>
  </sheetData>
  <sheetProtection algorithmName="SHA-512" hashValue="hfyuRh4hR2ZcP0u/dUEeNkxrEqElTe3PhRv0bQnoJlcCpTDj5KcJB4NPHXhHk2JXeEWzx+gIIbMI6s11Uitq/Q==" saltValue="742fhGi+7CDJ6dwTSA9UwAfmi2PXwrUw6PzDWXdyVTvJ68augi360TUuwzC+kP1d7LLrRHHZOc9YC5tPlTxobw==" spinCount="100000" sheet="1" objects="1" scenarios="1" formatColumns="0" formatRows="0" autoFilter="0"/>
  <autoFilter ref="C125:K373" xr:uid="{00000000-0009-0000-0000-000005000000}"/>
  <mergeCells count="9">
    <mergeCell ref="E87:H87"/>
    <mergeCell ref="E116:H116"/>
    <mergeCell ref="E118:H11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134"/>
  <sheetViews>
    <sheetView showGridLines="0" topLeftCell="A10" workbookViewId="0"/>
  </sheetViews>
  <sheetFormatPr defaultRowHeight="10.199999999999999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57"/>
      <c r="M2" s="257"/>
      <c r="N2" s="257"/>
      <c r="O2" s="257"/>
      <c r="P2" s="257"/>
      <c r="Q2" s="257"/>
      <c r="R2" s="257"/>
      <c r="S2" s="257"/>
      <c r="T2" s="257"/>
      <c r="U2" s="257"/>
      <c r="V2" s="257"/>
      <c r="AT2" s="17" t="s">
        <v>103</v>
      </c>
    </row>
    <row r="3" spans="1:46" s="1" customFormat="1" ht="6.9" customHeight="1">
      <c r="B3" s="108"/>
      <c r="C3" s="109"/>
      <c r="D3" s="109"/>
      <c r="E3" s="109"/>
      <c r="F3" s="109"/>
      <c r="G3" s="109"/>
      <c r="H3" s="109"/>
      <c r="I3" s="109"/>
      <c r="J3" s="109"/>
      <c r="K3" s="109"/>
      <c r="L3" s="20"/>
      <c r="AT3" s="17" t="s">
        <v>87</v>
      </c>
    </row>
    <row r="4" spans="1:46" s="1" customFormat="1" ht="24.9" customHeight="1">
      <c r="B4" s="20"/>
      <c r="D4" s="110" t="s">
        <v>104</v>
      </c>
      <c r="L4" s="20"/>
      <c r="M4" s="111" t="s">
        <v>10</v>
      </c>
      <c r="AT4" s="17" t="s">
        <v>4</v>
      </c>
    </row>
    <row r="5" spans="1:46" s="1" customFormat="1" ht="6.9" customHeight="1">
      <c r="B5" s="20"/>
      <c r="L5" s="20"/>
    </row>
    <row r="6" spans="1:46" s="1" customFormat="1" ht="12" customHeight="1">
      <c r="B6" s="20"/>
      <c r="D6" s="112" t="s">
        <v>16</v>
      </c>
      <c r="L6" s="20"/>
    </row>
    <row r="7" spans="1:46" s="1" customFormat="1" ht="16.5" customHeight="1">
      <c r="B7" s="20"/>
      <c r="E7" s="301" t="str">
        <f>'Rekapitulace stavby'!K6</f>
        <v>Stavební úpravy objektu č.p.6 v obci Malšovice</v>
      </c>
      <c r="F7" s="302"/>
      <c r="G7" s="302"/>
      <c r="H7" s="302"/>
      <c r="L7" s="20"/>
    </row>
    <row r="8" spans="1:46" s="2" customFormat="1" ht="12" customHeight="1">
      <c r="A8" s="34"/>
      <c r="B8" s="39"/>
      <c r="C8" s="34"/>
      <c r="D8" s="112" t="s">
        <v>105</v>
      </c>
      <c r="E8" s="34"/>
      <c r="F8" s="34"/>
      <c r="G8" s="34"/>
      <c r="H8" s="34"/>
      <c r="I8" s="34"/>
      <c r="J8" s="34"/>
      <c r="K8" s="34"/>
      <c r="L8" s="51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</row>
    <row r="9" spans="1:46" s="2" customFormat="1" ht="16.5" customHeight="1">
      <c r="A9" s="34"/>
      <c r="B9" s="39"/>
      <c r="C9" s="34"/>
      <c r="D9" s="34"/>
      <c r="E9" s="303" t="s">
        <v>1901</v>
      </c>
      <c r="F9" s="304"/>
      <c r="G9" s="304"/>
      <c r="H9" s="304"/>
      <c r="I9" s="34"/>
      <c r="J9" s="34"/>
      <c r="K9" s="34"/>
      <c r="L9" s="51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</row>
    <row r="10" spans="1:46" s="2" customFormat="1">
      <c r="A10" s="34"/>
      <c r="B10" s="39"/>
      <c r="C10" s="34"/>
      <c r="D10" s="34"/>
      <c r="E10" s="34"/>
      <c r="F10" s="34"/>
      <c r="G10" s="34"/>
      <c r="H10" s="34"/>
      <c r="I10" s="34"/>
      <c r="J10" s="34"/>
      <c r="K10" s="34"/>
      <c r="L10" s="51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</row>
    <row r="11" spans="1:46" s="2" customFormat="1" ht="12" customHeight="1">
      <c r="A11" s="34"/>
      <c r="B11" s="39"/>
      <c r="C11" s="34"/>
      <c r="D11" s="112" t="s">
        <v>18</v>
      </c>
      <c r="E11" s="34"/>
      <c r="F11" s="113" t="s">
        <v>1</v>
      </c>
      <c r="G11" s="34"/>
      <c r="H11" s="34"/>
      <c r="I11" s="112" t="s">
        <v>19</v>
      </c>
      <c r="J11" s="113" t="s">
        <v>1</v>
      </c>
      <c r="K11" s="34"/>
      <c r="L11" s="51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</row>
    <row r="12" spans="1:46" s="2" customFormat="1" ht="12" customHeight="1">
      <c r="A12" s="34"/>
      <c r="B12" s="39"/>
      <c r="C12" s="34"/>
      <c r="D12" s="112" t="s">
        <v>20</v>
      </c>
      <c r="E12" s="34"/>
      <c r="F12" s="113" t="s">
        <v>21</v>
      </c>
      <c r="G12" s="34"/>
      <c r="H12" s="34"/>
      <c r="I12" s="112" t="s">
        <v>22</v>
      </c>
      <c r="J12" s="114" t="str">
        <f>'Rekapitulace stavby'!AN8</f>
        <v>12. 1. 2021</v>
      </c>
      <c r="K12" s="34"/>
      <c r="L12" s="51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</row>
    <row r="13" spans="1:46" s="2" customFormat="1" ht="10.8" customHeight="1">
      <c r="A13" s="34"/>
      <c r="B13" s="39"/>
      <c r="C13" s="34"/>
      <c r="D13" s="34"/>
      <c r="E13" s="34"/>
      <c r="F13" s="34"/>
      <c r="G13" s="34"/>
      <c r="H13" s="34"/>
      <c r="I13" s="34"/>
      <c r="J13" s="34"/>
      <c r="K13" s="34"/>
      <c r="L13" s="51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</row>
    <row r="14" spans="1:46" s="2" customFormat="1" ht="12" customHeight="1">
      <c r="A14" s="34"/>
      <c r="B14" s="39"/>
      <c r="C14" s="34"/>
      <c r="D14" s="112" t="s">
        <v>24</v>
      </c>
      <c r="E14" s="34"/>
      <c r="F14" s="34"/>
      <c r="G14" s="34"/>
      <c r="H14" s="34"/>
      <c r="I14" s="112" t="s">
        <v>25</v>
      </c>
      <c r="J14" s="113" t="s">
        <v>26</v>
      </c>
      <c r="K14" s="34"/>
      <c r="L14" s="51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</row>
    <row r="15" spans="1:46" s="2" customFormat="1" ht="18" customHeight="1">
      <c r="A15" s="34"/>
      <c r="B15" s="39"/>
      <c r="C15" s="34"/>
      <c r="D15" s="34"/>
      <c r="E15" s="113" t="s">
        <v>27</v>
      </c>
      <c r="F15" s="34"/>
      <c r="G15" s="34"/>
      <c r="H15" s="34"/>
      <c r="I15" s="112" t="s">
        <v>28</v>
      </c>
      <c r="J15" s="113" t="s">
        <v>1</v>
      </c>
      <c r="K15" s="34"/>
      <c r="L15" s="51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</row>
    <row r="16" spans="1:46" s="2" customFormat="1" ht="6.9" customHeight="1">
      <c r="A16" s="34"/>
      <c r="B16" s="39"/>
      <c r="C16" s="34"/>
      <c r="D16" s="34"/>
      <c r="E16" s="34"/>
      <c r="F16" s="34"/>
      <c r="G16" s="34"/>
      <c r="H16" s="34"/>
      <c r="I16" s="34"/>
      <c r="J16" s="34"/>
      <c r="K16" s="34"/>
      <c r="L16" s="51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</row>
    <row r="17" spans="1:31" s="2" customFormat="1" ht="12" customHeight="1">
      <c r="A17" s="34"/>
      <c r="B17" s="39"/>
      <c r="C17" s="34"/>
      <c r="D17" s="112" t="s">
        <v>29</v>
      </c>
      <c r="E17" s="34"/>
      <c r="F17" s="34"/>
      <c r="G17" s="34"/>
      <c r="H17" s="34"/>
      <c r="I17" s="112" t="s">
        <v>25</v>
      </c>
      <c r="J17" s="30" t="str">
        <f>'Rekapitulace stavby'!AN13</f>
        <v>Vyplň údaj</v>
      </c>
      <c r="K17" s="34"/>
      <c r="L17" s="51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</row>
    <row r="18" spans="1:31" s="2" customFormat="1" ht="18" customHeight="1">
      <c r="A18" s="34"/>
      <c r="B18" s="39"/>
      <c r="C18" s="34"/>
      <c r="D18" s="34"/>
      <c r="E18" s="305" t="str">
        <f>'Rekapitulace stavby'!E14</f>
        <v>Vyplň údaj</v>
      </c>
      <c r="F18" s="306"/>
      <c r="G18" s="306"/>
      <c r="H18" s="306"/>
      <c r="I18" s="112" t="s">
        <v>28</v>
      </c>
      <c r="J18" s="30" t="str">
        <f>'Rekapitulace stavby'!AN14</f>
        <v>Vyplň údaj</v>
      </c>
      <c r="K18" s="34"/>
      <c r="L18" s="51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s="2" customFormat="1" ht="6.9" customHeight="1">
      <c r="A19" s="34"/>
      <c r="B19" s="39"/>
      <c r="C19" s="34"/>
      <c r="D19" s="34"/>
      <c r="E19" s="34"/>
      <c r="F19" s="34"/>
      <c r="G19" s="34"/>
      <c r="H19" s="34"/>
      <c r="I19" s="34"/>
      <c r="J19" s="34"/>
      <c r="K19" s="34"/>
      <c r="L19" s="51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s="2" customFormat="1" ht="12" customHeight="1">
      <c r="A20" s="34"/>
      <c r="B20" s="39"/>
      <c r="C20" s="34"/>
      <c r="D20" s="112" t="s">
        <v>31</v>
      </c>
      <c r="E20" s="34"/>
      <c r="F20" s="34"/>
      <c r="G20" s="34"/>
      <c r="H20" s="34"/>
      <c r="I20" s="112" t="s">
        <v>25</v>
      </c>
      <c r="J20" s="113" t="s">
        <v>32</v>
      </c>
      <c r="K20" s="34"/>
      <c r="L20" s="51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</row>
    <row r="21" spans="1:31" s="2" customFormat="1" ht="18" customHeight="1">
      <c r="A21" s="34"/>
      <c r="B21" s="39"/>
      <c r="C21" s="34"/>
      <c r="D21" s="34"/>
      <c r="E21" s="113" t="s">
        <v>33</v>
      </c>
      <c r="F21" s="34"/>
      <c r="G21" s="34"/>
      <c r="H21" s="34"/>
      <c r="I21" s="112" t="s">
        <v>28</v>
      </c>
      <c r="J21" s="113" t="s">
        <v>1</v>
      </c>
      <c r="K21" s="34"/>
      <c r="L21" s="51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</row>
    <row r="22" spans="1:31" s="2" customFormat="1" ht="6.9" customHeight="1">
      <c r="A22" s="34"/>
      <c r="B22" s="39"/>
      <c r="C22" s="34"/>
      <c r="D22" s="34"/>
      <c r="E22" s="34"/>
      <c r="F22" s="34"/>
      <c r="G22" s="34"/>
      <c r="H22" s="34"/>
      <c r="I22" s="34"/>
      <c r="J22" s="34"/>
      <c r="K22" s="34"/>
      <c r="L22" s="51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</row>
    <row r="23" spans="1:31" s="2" customFormat="1" ht="12" customHeight="1">
      <c r="A23" s="34"/>
      <c r="B23" s="39"/>
      <c r="C23" s="34"/>
      <c r="D23" s="112" t="s">
        <v>35</v>
      </c>
      <c r="E23" s="34"/>
      <c r="F23" s="34"/>
      <c r="G23" s="34"/>
      <c r="H23" s="34"/>
      <c r="I23" s="112" t="s">
        <v>25</v>
      </c>
      <c r="J23" s="113" t="s">
        <v>36</v>
      </c>
      <c r="K23" s="34"/>
      <c r="L23" s="51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</row>
    <row r="24" spans="1:31" s="2" customFormat="1" ht="18" customHeight="1">
      <c r="A24" s="34"/>
      <c r="B24" s="39"/>
      <c r="C24" s="34"/>
      <c r="D24" s="34"/>
      <c r="E24" s="113" t="s">
        <v>37</v>
      </c>
      <c r="F24" s="34"/>
      <c r="G24" s="34"/>
      <c r="H24" s="34"/>
      <c r="I24" s="112" t="s">
        <v>28</v>
      </c>
      <c r="J24" s="113" t="s">
        <v>1</v>
      </c>
      <c r="K24" s="34"/>
      <c r="L24" s="51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</row>
    <row r="25" spans="1:31" s="2" customFormat="1" ht="6.9" customHeight="1">
      <c r="A25" s="34"/>
      <c r="B25" s="39"/>
      <c r="C25" s="34"/>
      <c r="D25" s="34"/>
      <c r="E25" s="34"/>
      <c r="F25" s="34"/>
      <c r="G25" s="34"/>
      <c r="H25" s="34"/>
      <c r="I25" s="34"/>
      <c r="J25" s="34"/>
      <c r="K25" s="34"/>
      <c r="L25" s="51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</row>
    <row r="26" spans="1:31" s="2" customFormat="1" ht="12" customHeight="1">
      <c r="A26" s="34"/>
      <c r="B26" s="39"/>
      <c r="C26" s="34"/>
      <c r="D26" s="112" t="s">
        <v>38</v>
      </c>
      <c r="E26" s="34"/>
      <c r="F26" s="34"/>
      <c r="G26" s="34"/>
      <c r="H26" s="34"/>
      <c r="I26" s="34"/>
      <c r="J26" s="34"/>
      <c r="K26" s="34"/>
      <c r="L26" s="51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</row>
    <row r="27" spans="1:31" s="8" customFormat="1" ht="16.5" customHeight="1">
      <c r="A27" s="115"/>
      <c r="B27" s="116"/>
      <c r="C27" s="115"/>
      <c r="D27" s="115"/>
      <c r="E27" s="307" t="s">
        <v>1</v>
      </c>
      <c r="F27" s="307"/>
      <c r="G27" s="307"/>
      <c r="H27" s="307"/>
      <c r="I27" s="115"/>
      <c r="J27" s="115"/>
      <c r="K27" s="115"/>
      <c r="L27" s="117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</row>
    <row r="28" spans="1:31" s="2" customFormat="1" ht="6.9" customHeight="1">
      <c r="A28" s="34"/>
      <c r="B28" s="39"/>
      <c r="C28" s="34"/>
      <c r="D28" s="34"/>
      <c r="E28" s="34"/>
      <c r="F28" s="34"/>
      <c r="G28" s="34"/>
      <c r="H28" s="34"/>
      <c r="I28" s="34"/>
      <c r="J28" s="34"/>
      <c r="K28" s="34"/>
      <c r="L28" s="51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</row>
    <row r="29" spans="1:31" s="2" customFormat="1" ht="6.9" customHeight="1">
      <c r="A29" s="34"/>
      <c r="B29" s="39"/>
      <c r="C29" s="34"/>
      <c r="D29" s="118"/>
      <c r="E29" s="118"/>
      <c r="F29" s="118"/>
      <c r="G29" s="118"/>
      <c r="H29" s="118"/>
      <c r="I29" s="118"/>
      <c r="J29" s="118"/>
      <c r="K29" s="118"/>
      <c r="L29" s="51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</row>
    <row r="30" spans="1:31" s="2" customFormat="1" ht="25.5" customHeight="1">
      <c r="A30" s="34"/>
      <c r="B30" s="39"/>
      <c r="C30" s="34"/>
      <c r="D30" s="119" t="s">
        <v>39</v>
      </c>
      <c r="E30" s="34"/>
      <c r="F30" s="34"/>
      <c r="G30" s="34"/>
      <c r="H30" s="34"/>
      <c r="I30" s="34"/>
      <c r="J30" s="120">
        <f>ROUND(J122, 2)</f>
        <v>0</v>
      </c>
      <c r="K30" s="34"/>
      <c r="L30" s="51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</row>
    <row r="31" spans="1:31" s="2" customFormat="1" ht="6.9" customHeight="1">
      <c r="A31" s="34"/>
      <c r="B31" s="39"/>
      <c r="C31" s="34"/>
      <c r="D31" s="118"/>
      <c r="E31" s="118"/>
      <c r="F31" s="118"/>
      <c r="G31" s="118"/>
      <c r="H31" s="118"/>
      <c r="I31" s="118"/>
      <c r="J31" s="118"/>
      <c r="K31" s="118"/>
      <c r="L31" s="51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</row>
    <row r="32" spans="1:31" s="2" customFormat="1" ht="14.4" customHeight="1">
      <c r="A32" s="34"/>
      <c r="B32" s="39"/>
      <c r="C32" s="34"/>
      <c r="D32" s="34"/>
      <c r="E32" s="34"/>
      <c r="F32" s="121" t="s">
        <v>41</v>
      </c>
      <c r="G32" s="34"/>
      <c r="H32" s="34"/>
      <c r="I32" s="121" t="s">
        <v>40</v>
      </c>
      <c r="J32" s="121" t="s">
        <v>42</v>
      </c>
      <c r="K32" s="34"/>
      <c r="L32" s="51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</row>
    <row r="33" spans="1:31" s="2" customFormat="1" ht="14.4" customHeight="1">
      <c r="A33" s="34"/>
      <c r="B33" s="39"/>
      <c r="C33" s="34"/>
      <c r="D33" s="122" t="s">
        <v>43</v>
      </c>
      <c r="E33" s="112" t="s">
        <v>44</v>
      </c>
      <c r="F33" s="123">
        <f>ROUND((SUM(BE122:BE133)),  2)</f>
        <v>0</v>
      </c>
      <c r="G33" s="34"/>
      <c r="H33" s="34"/>
      <c r="I33" s="124">
        <v>0.21</v>
      </c>
      <c r="J33" s="123">
        <f>ROUND(((SUM(BE122:BE133))*I33),  2)</f>
        <v>0</v>
      </c>
      <c r="K33" s="34"/>
      <c r="L33" s="51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</row>
    <row r="34" spans="1:31" s="2" customFormat="1" ht="14.4" customHeight="1">
      <c r="A34" s="34"/>
      <c r="B34" s="39"/>
      <c r="C34" s="34"/>
      <c r="D34" s="34"/>
      <c r="E34" s="112" t="s">
        <v>45</v>
      </c>
      <c r="F34" s="123">
        <f>ROUND((SUM(BF122:BF133)),  2)</f>
        <v>0</v>
      </c>
      <c r="G34" s="34"/>
      <c r="H34" s="34"/>
      <c r="I34" s="124">
        <v>0.15</v>
      </c>
      <c r="J34" s="123">
        <f>ROUND(((SUM(BF122:BF133))*I34),  2)</f>
        <v>0</v>
      </c>
      <c r="K34" s="34"/>
      <c r="L34" s="51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</row>
    <row r="35" spans="1:31" s="2" customFormat="1" ht="14.4" hidden="1" customHeight="1">
      <c r="A35" s="34"/>
      <c r="B35" s="39"/>
      <c r="C35" s="34"/>
      <c r="D35" s="34"/>
      <c r="E35" s="112" t="s">
        <v>46</v>
      </c>
      <c r="F35" s="123">
        <f>ROUND((SUM(BG122:BG133)),  2)</f>
        <v>0</v>
      </c>
      <c r="G35" s="34"/>
      <c r="H35" s="34"/>
      <c r="I35" s="124">
        <v>0.21</v>
      </c>
      <c r="J35" s="123">
        <f>0</f>
        <v>0</v>
      </c>
      <c r="K35" s="34"/>
      <c r="L35" s="51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</row>
    <row r="36" spans="1:31" s="2" customFormat="1" ht="14.4" hidden="1" customHeight="1">
      <c r="A36" s="34"/>
      <c r="B36" s="39"/>
      <c r="C36" s="34"/>
      <c r="D36" s="34"/>
      <c r="E36" s="112" t="s">
        <v>47</v>
      </c>
      <c r="F36" s="123">
        <f>ROUND((SUM(BH122:BH133)),  2)</f>
        <v>0</v>
      </c>
      <c r="G36" s="34"/>
      <c r="H36" s="34"/>
      <c r="I36" s="124">
        <v>0.15</v>
      </c>
      <c r="J36" s="123">
        <f>0</f>
        <v>0</v>
      </c>
      <c r="K36" s="34"/>
      <c r="L36" s="51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</row>
    <row r="37" spans="1:31" s="2" customFormat="1" ht="14.4" hidden="1" customHeight="1">
      <c r="A37" s="34"/>
      <c r="B37" s="39"/>
      <c r="C37" s="34"/>
      <c r="D37" s="34"/>
      <c r="E37" s="112" t="s">
        <v>48</v>
      </c>
      <c r="F37" s="123">
        <f>ROUND((SUM(BI122:BI133)),  2)</f>
        <v>0</v>
      </c>
      <c r="G37" s="34"/>
      <c r="H37" s="34"/>
      <c r="I37" s="124">
        <v>0</v>
      </c>
      <c r="J37" s="123">
        <f>0</f>
        <v>0</v>
      </c>
      <c r="K37" s="34"/>
      <c r="L37" s="51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</row>
    <row r="38" spans="1:31" s="2" customFormat="1" ht="6.9" customHeight="1">
      <c r="A38" s="34"/>
      <c r="B38" s="39"/>
      <c r="C38" s="34"/>
      <c r="D38" s="34"/>
      <c r="E38" s="34"/>
      <c r="F38" s="34"/>
      <c r="G38" s="34"/>
      <c r="H38" s="34"/>
      <c r="I38" s="34"/>
      <c r="J38" s="34"/>
      <c r="K38" s="34"/>
      <c r="L38" s="51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</row>
    <row r="39" spans="1:31" s="2" customFormat="1" ht="25.5" customHeight="1">
      <c r="A39" s="34"/>
      <c r="B39" s="39"/>
      <c r="C39" s="125"/>
      <c r="D39" s="126" t="s">
        <v>49</v>
      </c>
      <c r="E39" s="127"/>
      <c r="F39" s="127"/>
      <c r="G39" s="128" t="s">
        <v>50</v>
      </c>
      <c r="H39" s="129" t="s">
        <v>51</v>
      </c>
      <c r="I39" s="127"/>
      <c r="J39" s="130">
        <f>SUM(J30:J37)</f>
        <v>0</v>
      </c>
      <c r="K39" s="131"/>
      <c r="L39" s="51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</row>
    <row r="40" spans="1:31" s="2" customFormat="1" ht="14.4" customHeight="1">
      <c r="A40" s="34"/>
      <c r="B40" s="39"/>
      <c r="C40" s="34"/>
      <c r="D40" s="34"/>
      <c r="E40" s="34"/>
      <c r="F40" s="34"/>
      <c r="G40" s="34"/>
      <c r="H40" s="34"/>
      <c r="I40" s="34"/>
      <c r="J40" s="34"/>
      <c r="K40" s="34"/>
      <c r="L40" s="51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</row>
    <row r="41" spans="1:31" s="1" customFormat="1" ht="14.4" customHeight="1">
      <c r="B41" s="20"/>
      <c r="L41" s="20"/>
    </row>
    <row r="42" spans="1:31" s="1" customFormat="1" ht="14.4" customHeight="1">
      <c r="B42" s="20"/>
      <c r="L42" s="20"/>
    </row>
    <row r="43" spans="1:31" s="1" customFormat="1" ht="14.4" customHeight="1">
      <c r="B43" s="20"/>
      <c r="L43" s="20"/>
    </row>
    <row r="44" spans="1:31" s="1" customFormat="1" ht="14.4" customHeight="1">
      <c r="B44" s="20"/>
      <c r="L44" s="20"/>
    </row>
    <row r="45" spans="1:31" s="1" customFormat="1" ht="14.4" customHeight="1">
      <c r="B45" s="20"/>
      <c r="L45" s="20"/>
    </row>
    <row r="46" spans="1:31" s="1" customFormat="1" ht="14.4" customHeight="1">
      <c r="B46" s="20"/>
      <c r="L46" s="20"/>
    </row>
    <row r="47" spans="1:31" s="1" customFormat="1" ht="14.4" customHeight="1">
      <c r="B47" s="20"/>
      <c r="L47" s="20"/>
    </row>
    <row r="48" spans="1:31" s="1" customFormat="1" ht="14.4" customHeight="1">
      <c r="B48" s="20"/>
      <c r="L48" s="20"/>
    </row>
    <row r="49" spans="1:31" s="1" customFormat="1" ht="14.4" customHeight="1">
      <c r="B49" s="20"/>
      <c r="L49" s="20"/>
    </row>
    <row r="50" spans="1:31" s="2" customFormat="1" ht="14.4" customHeight="1">
      <c r="B50" s="51"/>
      <c r="D50" s="132" t="s">
        <v>52</v>
      </c>
      <c r="E50" s="133"/>
      <c r="F50" s="133"/>
      <c r="G50" s="132" t="s">
        <v>53</v>
      </c>
      <c r="H50" s="133"/>
      <c r="I50" s="133"/>
      <c r="J50" s="133"/>
      <c r="K50" s="133"/>
      <c r="L50" s="51"/>
    </row>
    <row r="51" spans="1:31">
      <c r="B51" s="20"/>
      <c r="L51" s="20"/>
    </row>
    <row r="52" spans="1:31">
      <c r="B52" s="20"/>
      <c r="L52" s="20"/>
    </row>
    <row r="53" spans="1:31">
      <c r="B53" s="20"/>
      <c r="L53" s="20"/>
    </row>
    <row r="54" spans="1:31">
      <c r="B54" s="20"/>
      <c r="L54" s="20"/>
    </row>
    <row r="55" spans="1:31">
      <c r="B55" s="20"/>
      <c r="L55" s="20"/>
    </row>
    <row r="56" spans="1:31">
      <c r="B56" s="20"/>
      <c r="L56" s="20"/>
    </row>
    <row r="57" spans="1:31">
      <c r="B57" s="20"/>
      <c r="L57" s="20"/>
    </row>
    <row r="58" spans="1:31">
      <c r="B58" s="20"/>
      <c r="L58" s="20"/>
    </row>
    <row r="59" spans="1:31">
      <c r="B59" s="20"/>
      <c r="L59" s="20"/>
    </row>
    <row r="60" spans="1:31">
      <c r="B60" s="20"/>
      <c r="L60" s="20"/>
    </row>
    <row r="61" spans="1:31" s="2" customFormat="1" ht="13.2">
      <c r="A61" s="34"/>
      <c r="B61" s="39"/>
      <c r="C61" s="34"/>
      <c r="D61" s="134" t="s">
        <v>54</v>
      </c>
      <c r="E61" s="135"/>
      <c r="F61" s="136" t="s">
        <v>55</v>
      </c>
      <c r="G61" s="134" t="s">
        <v>54</v>
      </c>
      <c r="H61" s="135"/>
      <c r="I61" s="135"/>
      <c r="J61" s="137" t="s">
        <v>55</v>
      </c>
      <c r="K61" s="135"/>
      <c r="L61" s="51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</row>
    <row r="62" spans="1:31">
      <c r="B62" s="20"/>
      <c r="L62" s="20"/>
    </row>
    <row r="63" spans="1:31">
      <c r="B63" s="20"/>
      <c r="L63" s="20"/>
    </row>
    <row r="64" spans="1:31">
      <c r="B64" s="20"/>
      <c r="L64" s="20"/>
    </row>
    <row r="65" spans="1:31" s="2" customFormat="1" ht="13.2">
      <c r="A65" s="34"/>
      <c r="B65" s="39"/>
      <c r="C65" s="34"/>
      <c r="D65" s="132" t="s">
        <v>56</v>
      </c>
      <c r="E65" s="138"/>
      <c r="F65" s="138"/>
      <c r="G65" s="132" t="s">
        <v>57</v>
      </c>
      <c r="H65" s="138"/>
      <c r="I65" s="138"/>
      <c r="J65" s="138"/>
      <c r="K65" s="138"/>
      <c r="L65" s="51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</row>
    <row r="66" spans="1:31">
      <c r="B66" s="20"/>
      <c r="L66" s="20"/>
    </row>
    <row r="67" spans="1:31">
      <c r="B67" s="20"/>
      <c r="L67" s="20"/>
    </row>
    <row r="68" spans="1:31">
      <c r="B68" s="20"/>
      <c r="L68" s="20"/>
    </row>
    <row r="69" spans="1:31">
      <c r="B69" s="20"/>
      <c r="L69" s="20"/>
    </row>
    <row r="70" spans="1:31">
      <c r="B70" s="20"/>
      <c r="L70" s="20"/>
    </row>
    <row r="71" spans="1:31">
      <c r="B71" s="20"/>
      <c r="L71" s="20"/>
    </row>
    <row r="72" spans="1:31">
      <c r="B72" s="20"/>
      <c r="L72" s="20"/>
    </row>
    <row r="73" spans="1:31">
      <c r="B73" s="20"/>
      <c r="L73" s="20"/>
    </row>
    <row r="74" spans="1:31">
      <c r="B74" s="20"/>
      <c r="L74" s="20"/>
    </row>
    <row r="75" spans="1:31">
      <c r="B75" s="20"/>
      <c r="L75" s="20"/>
    </row>
    <row r="76" spans="1:31" s="2" customFormat="1" ht="13.2">
      <c r="A76" s="34"/>
      <c r="B76" s="39"/>
      <c r="C76" s="34"/>
      <c r="D76" s="134" t="s">
        <v>54</v>
      </c>
      <c r="E76" s="135"/>
      <c r="F76" s="136" t="s">
        <v>55</v>
      </c>
      <c r="G76" s="134" t="s">
        <v>54</v>
      </c>
      <c r="H76" s="135"/>
      <c r="I76" s="135"/>
      <c r="J76" s="137" t="s">
        <v>55</v>
      </c>
      <c r="K76" s="135"/>
      <c r="L76" s="51"/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</row>
    <row r="77" spans="1:31" s="2" customFormat="1" ht="14.4" customHeight="1">
      <c r="A77" s="34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51"/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</row>
    <row r="81" spans="1:47" s="2" customFormat="1" ht="6.9" customHeight="1">
      <c r="A81" s="34"/>
      <c r="B81" s="141"/>
      <c r="C81" s="142"/>
      <c r="D81" s="142"/>
      <c r="E81" s="142"/>
      <c r="F81" s="142"/>
      <c r="G81" s="142"/>
      <c r="H81" s="142"/>
      <c r="I81" s="142"/>
      <c r="J81" s="142"/>
      <c r="K81" s="142"/>
      <c r="L81" s="51"/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</row>
    <row r="82" spans="1:47" s="2" customFormat="1" ht="24.9" customHeight="1">
      <c r="A82" s="34"/>
      <c r="B82" s="35"/>
      <c r="C82" s="23" t="s">
        <v>108</v>
      </c>
      <c r="D82" s="36"/>
      <c r="E82" s="36"/>
      <c r="F82" s="36"/>
      <c r="G82" s="36"/>
      <c r="H82" s="36"/>
      <c r="I82" s="36"/>
      <c r="J82" s="36"/>
      <c r="K82" s="36"/>
      <c r="L82" s="51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</row>
    <row r="83" spans="1:47" s="2" customFormat="1" ht="6.9" customHeight="1">
      <c r="A83" s="34"/>
      <c r="B83" s="35"/>
      <c r="C83" s="36"/>
      <c r="D83" s="36"/>
      <c r="E83" s="36"/>
      <c r="F83" s="36"/>
      <c r="G83" s="36"/>
      <c r="H83" s="36"/>
      <c r="I83" s="36"/>
      <c r="J83" s="36"/>
      <c r="K83" s="36"/>
      <c r="L83" s="51"/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</row>
    <row r="84" spans="1:47" s="2" customFormat="1" ht="12" customHeight="1">
      <c r="A84" s="34"/>
      <c r="B84" s="35"/>
      <c r="C84" s="29" t="s">
        <v>16</v>
      </c>
      <c r="D84" s="36"/>
      <c r="E84" s="36"/>
      <c r="F84" s="36"/>
      <c r="G84" s="36"/>
      <c r="H84" s="36"/>
      <c r="I84" s="36"/>
      <c r="J84" s="36"/>
      <c r="K84" s="36"/>
      <c r="L84" s="51"/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</row>
    <row r="85" spans="1:47" s="2" customFormat="1" ht="16.5" customHeight="1">
      <c r="A85" s="34"/>
      <c r="B85" s="35"/>
      <c r="C85" s="36"/>
      <c r="D85" s="36"/>
      <c r="E85" s="299" t="str">
        <f>E7</f>
        <v>Stavební úpravy objektu č.p.6 v obci Malšovice</v>
      </c>
      <c r="F85" s="300"/>
      <c r="G85" s="300"/>
      <c r="H85" s="300"/>
      <c r="I85" s="36"/>
      <c r="J85" s="36"/>
      <c r="K85" s="36"/>
      <c r="L85" s="51"/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</row>
    <row r="86" spans="1:47" s="2" customFormat="1" ht="12" customHeight="1">
      <c r="A86" s="34"/>
      <c r="B86" s="35"/>
      <c r="C86" s="29" t="s">
        <v>105</v>
      </c>
      <c r="D86" s="36"/>
      <c r="E86" s="36"/>
      <c r="F86" s="36"/>
      <c r="G86" s="36"/>
      <c r="H86" s="36"/>
      <c r="I86" s="36"/>
      <c r="J86" s="36"/>
      <c r="K86" s="36"/>
      <c r="L86" s="51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</row>
    <row r="87" spans="1:47" s="2" customFormat="1" ht="16.5" customHeight="1">
      <c r="A87" s="34"/>
      <c r="B87" s="35"/>
      <c r="C87" s="36"/>
      <c r="D87" s="36"/>
      <c r="E87" s="287" t="str">
        <f>E9</f>
        <v>06 - Vedlejší rozpočtové náklady</v>
      </c>
      <c r="F87" s="298"/>
      <c r="G87" s="298"/>
      <c r="H87" s="298"/>
      <c r="I87" s="36"/>
      <c r="J87" s="36"/>
      <c r="K87" s="36"/>
      <c r="L87" s="51"/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</row>
    <row r="88" spans="1:47" s="2" customFormat="1" ht="6.9" customHeight="1">
      <c r="A88" s="34"/>
      <c r="B88" s="35"/>
      <c r="C88" s="36"/>
      <c r="D88" s="36"/>
      <c r="E88" s="36"/>
      <c r="F88" s="36"/>
      <c r="G88" s="36"/>
      <c r="H88" s="36"/>
      <c r="I88" s="36"/>
      <c r="J88" s="36"/>
      <c r="K88" s="36"/>
      <c r="L88" s="51"/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</row>
    <row r="89" spans="1:47" s="2" customFormat="1" ht="12" customHeight="1">
      <c r="A89" s="34"/>
      <c r="B89" s="35"/>
      <c r="C89" s="29" t="s">
        <v>20</v>
      </c>
      <c r="D89" s="36"/>
      <c r="E89" s="36"/>
      <c r="F89" s="27" t="str">
        <f>F12</f>
        <v>Malšovice budova č.p. 6</v>
      </c>
      <c r="G89" s="36"/>
      <c r="H89" s="36"/>
      <c r="I89" s="29" t="s">
        <v>22</v>
      </c>
      <c r="J89" s="66" t="str">
        <f>IF(J12="","",J12)</f>
        <v>12. 1. 2021</v>
      </c>
      <c r="K89" s="36"/>
      <c r="L89" s="51"/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</row>
    <row r="90" spans="1:47" s="2" customFormat="1" ht="6.9" customHeight="1">
      <c r="A90" s="34"/>
      <c r="B90" s="35"/>
      <c r="C90" s="36"/>
      <c r="D90" s="36"/>
      <c r="E90" s="36"/>
      <c r="F90" s="36"/>
      <c r="G90" s="36"/>
      <c r="H90" s="36"/>
      <c r="I90" s="36"/>
      <c r="J90" s="36"/>
      <c r="K90" s="36"/>
      <c r="L90" s="51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</row>
    <row r="91" spans="1:47" s="2" customFormat="1" ht="15.15" customHeight="1">
      <c r="A91" s="34"/>
      <c r="B91" s="35"/>
      <c r="C91" s="29" t="s">
        <v>24</v>
      </c>
      <c r="D91" s="36"/>
      <c r="E91" s="36"/>
      <c r="F91" s="27" t="str">
        <f>E15</f>
        <v>Obec Malšovice</v>
      </c>
      <c r="G91" s="36"/>
      <c r="H91" s="36"/>
      <c r="I91" s="29" t="s">
        <v>31</v>
      </c>
      <c r="J91" s="32" t="str">
        <f>E21</f>
        <v>Ing. Demuth, Děčín I</v>
      </c>
      <c r="K91" s="36"/>
      <c r="L91" s="51"/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</row>
    <row r="92" spans="1:47" s="2" customFormat="1" ht="15.15" customHeight="1">
      <c r="A92" s="34"/>
      <c r="B92" s="35"/>
      <c r="C92" s="29" t="s">
        <v>29</v>
      </c>
      <c r="D92" s="36"/>
      <c r="E92" s="36"/>
      <c r="F92" s="27" t="str">
        <f>IF(E18="","",E18)</f>
        <v>Vyplň údaj</v>
      </c>
      <c r="G92" s="36"/>
      <c r="H92" s="36"/>
      <c r="I92" s="29" t="s">
        <v>35</v>
      </c>
      <c r="J92" s="32" t="str">
        <f>E24</f>
        <v>Josef Beran</v>
      </c>
      <c r="K92" s="36"/>
      <c r="L92" s="51"/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</row>
    <row r="93" spans="1:47" s="2" customFormat="1" ht="10.35" customHeight="1">
      <c r="A93" s="34"/>
      <c r="B93" s="35"/>
      <c r="C93" s="36"/>
      <c r="D93" s="36"/>
      <c r="E93" s="36"/>
      <c r="F93" s="36"/>
      <c r="G93" s="36"/>
      <c r="H93" s="36"/>
      <c r="I93" s="36"/>
      <c r="J93" s="36"/>
      <c r="K93" s="36"/>
      <c r="L93" s="51"/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</row>
    <row r="94" spans="1:47" s="2" customFormat="1" ht="29.25" customHeight="1">
      <c r="A94" s="34"/>
      <c r="B94" s="35"/>
      <c r="C94" s="143" t="s">
        <v>109</v>
      </c>
      <c r="D94" s="144"/>
      <c r="E94" s="144"/>
      <c r="F94" s="144"/>
      <c r="G94" s="144"/>
      <c r="H94" s="144"/>
      <c r="I94" s="144"/>
      <c r="J94" s="145" t="s">
        <v>110</v>
      </c>
      <c r="K94" s="144"/>
      <c r="L94" s="51"/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</row>
    <row r="95" spans="1:47" s="2" customFormat="1" ht="10.35" customHeight="1">
      <c r="A95" s="34"/>
      <c r="B95" s="35"/>
      <c r="C95" s="36"/>
      <c r="D95" s="36"/>
      <c r="E95" s="36"/>
      <c r="F95" s="36"/>
      <c r="G95" s="36"/>
      <c r="H95" s="36"/>
      <c r="I95" s="36"/>
      <c r="J95" s="36"/>
      <c r="K95" s="36"/>
      <c r="L95" s="51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</row>
    <row r="96" spans="1:47" s="2" customFormat="1" ht="22.8" customHeight="1">
      <c r="A96" s="34"/>
      <c r="B96" s="35"/>
      <c r="C96" s="146" t="s">
        <v>111</v>
      </c>
      <c r="D96" s="36"/>
      <c r="E96" s="36"/>
      <c r="F96" s="36"/>
      <c r="G96" s="36"/>
      <c r="H96" s="36"/>
      <c r="I96" s="36"/>
      <c r="J96" s="84">
        <f>J122</f>
        <v>0</v>
      </c>
      <c r="K96" s="36"/>
      <c r="L96" s="51"/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U96" s="17" t="s">
        <v>112</v>
      </c>
    </row>
    <row r="97" spans="1:31" s="9" customFormat="1" ht="24.9" customHeight="1">
      <c r="B97" s="147"/>
      <c r="C97" s="148"/>
      <c r="D97" s="149" t="s">
        <v>1577</v>
      </c>
      <c r="E97" s="150"/>
      <c r="F97" s="150"/>
      <c r="G97" s="150"/>
      <c r="H97" s="150"/>
      <c r="I97" s="150"/>
      <c r="J97" s="151">
        <f>J123</f>
        <v>0</v>
      </c>
      <c r="K97" s="148"/>
      <c r="L97" s="152"/>
    </row>
    <row r="98" spans="1:31" s="10" customFormat="1" ht="19.95" customHeight="1">
      <c r="B98" s="153"/>
      <c r="C98" s="154"/>
      <c r="D98" s="155" t="s">
        <v>1902</v>
      </c>
      <c r="E98" s="156"/>
      <c r="F98" s="156"/>
      <c r="G98" s="156"/>
      <c r="H98" s="156"/>
      <c r="I98" s="156"/>
      <c r="J98" s="157">
        <f>J124</f>
        <v>0</v>
      </c>
      <c r="K98" s="154"/>
      <c r="L98" s="158"/>
    </row>
    <row r="99" spans="1:31" s="10" customFormat="1" ht="19.95" customHeight="1">
      <c r="B99" s="153"/>
      <c r="C99" s="154"/>
      <c r="D99" s="155" t="s">
        <v>1903</v>
      </c>
      <c r="E99" s="156"/>
      <c r="F99" s="156"/>
      <c r="G99" s="156"/>
      <c r="H99" s="156"/>
      <c r="I99" s="156"/>
      <c r="J99" s="157">
        <f>J126</f>
        <v>0</v>
      </c>
      <c r="K99" s="154"/>
      <c r="L99" s="158"/>
    </row>
    <row r="100" spans="1:31" s="10" customFormat="1" ht="19.95" customHeight="1">
      <c r="B100" s="153"/>
      <c r="C100" s="154"/>
      <c r="D100" s="155" t="s">
        <v>1578</v>
      </c>
      <c r="E100" s="156"/>
      <c r="F100" s="156"/>
      <c r="G100" s="156"/>
      <c r="H100" s="156"/>
      <c r="I100" s="156"/>
      <c r="J100" s="157">
        <f>J128</f>
        <v>0</v>
      </c>
      <c r="K100" s="154"/>
      <c r="L100" s="158"/>
    </row>
    <row r="101" spans="1:31" s="10" customFormat="1" ht="19.95" customHeight="1">
      <c r="B101" s="153"/>
      <c r="C101" s="154"/>
      <c r="D101" s="155" t="s">
        <v>1904</v>
      </c>
      <c r="E101" s="156"/>
      <c r="F101" s="156"/>
      <c r="G101" s="156"/>
      <c r="H101" s="156"/>
      <c r="I101" s="156"/>
      <c r="J101" s="157">
        <f>J130</f>
        <v>0</v>
      </c>
      <c r="K101" s="154"/>
      <c r="L101" s="158"/>
    </row>
    <row r="102" spans="1:31" s="10" customFormat="1" ht="19.95" customHeight="1">
      <c r="B102" s="153"/>
      <c r="C102" s="154"/>
      <c r="D102" s="155" t="s">
        <v>1905</v>
      </c>
      <c r="E102" s="156"/>
      <c r="F102" s="156"/>
      <c r="G102" s="156"/>
      <c r="H102" s="156"/>
      <c r="I102" s="156"/>
      <c r="J102" s="157">
        <f>J132</f>
        <v>0</v>
      </c>
      <c r="K102" s="154"/>
      <c r="L102" s="158"/>
    </row>
    <row r="103" spans="1:31" s="2" customFormat="1" ht="21.9" customHeight="1">
      <c r="A103" s="34"/>
      <c r="B103" s="35"/>
      <c r="C103" s="36"/>
      <c r="D103" s="36"/>
      <c r="E103" s="36"/>
      <c r="F103" s="36"/>
      <c r="G103" s="36"/>
      <c r="H103" s="36"/>
      <c r="I103" s="36"/>
      <c r="J103" s="36"/>
      <c r="K103" s="36"/>
      <c r="L103" s="51"/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</row>
    <row r="104" spans="1:31" s="2" customFormat="1" ht="6.9" customHeight="1">
      <c r="A104" s="34"/>
      <c r="B104" s="54"/>
      <c r="C104" s="55"/>
      <c r="D104" s="55"/>
      <c r="E104" s="55"/>
      <c r="F104" s="55"/>
      <c r="G104" s="55"/>
      <c r="H104" s="55"/>
      <c r="I104" s="55"/>
      <c r="J104" s="55"/>
      <c r="K104" s="55"/>
      <c r="L104" s="51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</row>
    <row r="108" spans="1:31" s="2" customFormat="1" ht="6.9" customHeight="1">
      <c r="A108" s="34"/>
      <c r="B108" s="56"/>
      <c r="C108" s="57"/>
      <c r="D108" s="57"/>
      <c r="E108" s="57"/>
      <c r="F108" s="57"/>
      <c r="G108" s="57"/>
      <c r="H108" s="57"/>
      <c r="I108" s="57"/>
      <c r="J108" s="57"/>
      <c r="K108" s="57"/>
      <c r="L108" s="51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</row>
    <row r="109" spans="1:31" s="2" customFormat="1" ht="24.9" customHeight="1">
      <c r="A109" s="34"/>
      <c r="B109" s="35"/>
      <c r="C109" s="23" t="s">
        <v>138</v>
      </c>
      <c r="D109" s="36"/>
      <c r="E109" s="36"/>
      <c r="F109" s="36"/>
      <c r="G109" s="36"/>
      <c r="H109" s="36"/>
      <c r="I109" s="36"/>
      <c r="J109" s="36"/>
      <c r="K109" s="36"/>
      <c r="L109" s="51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</row>
    <row r="110" spans="1:31" s="2" customFormat="1" ht="6.9" customHeight="1">
      <c r="A110" s="34"/>
      <c r="B110" s="35"/>
      <c r="C110" s="36"/>
      <c r="D110" s="36"/>
      <c r="E110" s="36"/>
      <c r="F110" s="36"/>
      <c r="G110" s="36"/>
      <c r="H110" s="36"/>
      <c r="I110" s="36"/>
      <c r="J110" s="36"/>
      <c r="K110" s="36"/>
      <c r="L110" s="51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</row>
    <row r="111" spans="1:31" s="2" customFormat="1" ht="12" customHeight="1">
      <c r="A111" s="34"/>
      <c r="B111" s="35"/>
      <c r="C111" s="29" t="s">
        <v>16</v>
      </c>
      <c r="D111" s="36"/>
      <c r="E111" s="36"/>
      <c r="F111" s="36"/>
      <c r="G111" s="36"/>
      <c r="H111" s="36"/>
      <c r="I111" s="36"/>
      <c r="J111" s="36"/>
      <c r="K111" s="36"/>
      <c r="L111" s="51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</row>
    <row r="112" spans="1:31" s="2" customFormat="1" ht="16.5" customHeight="1">
      <c r="A112" s="34"/>
      <c r="B112" s="35"/>
      <c r="C112" s="36"/>
      <c r="D112" s="36"/>
      <c r="E112" s="299" t="str">
        <f>E7</f>
        <v>Stavební úpravy objektu č.p.6 v obci Malšovice</v>
      </c>
      <c r="F112" s="300"/>
      <c r="G112" s="300"/>
      <c r="H112" s="300"/>
      <c r="I112" s="36"/>
      <c r="J112" s="36"/>
      <c r="K112" s="36"/>
      <c r="L112" s="51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</row>
    <row r="113" spans="1:65" s="2" customFormat="1" ht="12" customHeight="1">
      <c r="A113" s="34"/>
      <c r="B113" s="35"/>
      <c r="C113" s="29" t="s">
        <v>105</v>
      </c>
      <c r="D113" s="36"/>
      <c r="E113" s="36"/>
      <c r="F113" s="36"/>
      <c r="G113" s="36"/>
      <c r="H113" s="36"/>
      <c r="I113" s="36"/>
      <c r="J113" s="36"/>
      <c r="K113" s="36"/>
      <c r="L113" s="51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</row>
    <row r="114" spans="1:65" s="2" customFormat="1" ht="16.5" customHeight="1">
      <c r="A114" s="34"/>
      <c r="B114" s="35"/>
      <c r="C114" s="36"/>
      <c r="D114" s="36"/>
      <c r="E114" s="287" t="str">
        <f>E9</f>
        <v>06 - Vedlejší rozpočtové náklady</v>
      </c>
      <c r="F114" s="298"/>
      <c r="G114" s="298"/>
      <c r="H114" s="298"/>
      <c r="I114" s="36"/>
      <c r="J114" s="36"/>
      <c r="K114" s="36"/>
      <c r="L114" s="51"/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</row>
    <row r="115" spans="1:65" s="2" customFormat="1" ht="6.9" customHeight="1">
      <c r="A115" s="34"/>
      <c r="B115" s="35"/>
      <c r="C115" s="36"/>
      <c r="D115" s="36"/>
      <c r="E115" s="36"/>
      <c r="F115" s="36"/>
      <c r="G115" s="36"/>
      <c r="H115" s="36"/>
      <c r="I115" s="36"/>
      <c r="J115" s="36"/>
      <c r="K115" s="36"/>
      <c r="L115" s="51"/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</row>
    <row r="116" spans="1:65" s="2" customFormat="1" ht="12" customHeight="1">
      <c r="A116" s="34"/>
      <c r="B116" s="35"/>
      <c r="C116" s="29" t="s">
        <v>20</v>
      </c>
      <c r="D116" s="36"/>
      <c r="E116" s="36"/>
      <c r="F116" s="27" t="str">
        <f>F12</f>
        <v>Malšovice budova č.p. 6</v>
      </c>
      <c r="G116" s="36"/>
      <c r="H116" s="36"/>
      <c r="I116" s="29" t="s">
        <v>22</v>
      </c>
      <c r="J116" s="66" t="str">
        <f>IF(J12="","",J12)</f>
        <v>12. 1. 2021</v>
      </c>
      <c r="K116" s="36"/>
      <c r="L116" s="51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65" s="2" customFormat="1" ht="6.9" customHeight="1">
      <c r="A117" s="34"/>
      <c r="B117" s="35"/>
      <c r="C117" s="36"/>
      <c r="D117" s="36"/>
      <c r="E117" s="36"/>
      <c r="F117" s="36"/>
      <c r="G117" s="36"/>
      <c r="H117" s="36"/>
      <c r="I117" s="36"/>
      <c r="J117" s="36"/>
      <c r="K117" s="36"/>
      <c r="L117" s="51"/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</row>
    <row r="118" spans="1:65" s="2" customFormat="1" ht="15.15" customHeight="1">
      <c r="A118" s="34"/>
      <c r="B118" s="35"/>
      <c r="C118" s="29" t="s">
        <v>24</v>
      </c>
      <c r="D118" s="36"/>
      <c r="E118" s="36"/>
      <c r="F118" s="27" t="str">
        <f>E15</f>
        <v>Obec Malšovice</v>
      </c>
      <c r="G118" s="36"/>
      <c r="H118" s="36"/>
      <c r="I118" s="29" t="s">
        <v>31</v>
      </c>
      <c r="J118" s="32" t="str">
        <f>E21</f>
        <v>Ing. Demuth, Děčín I</v>
      </c>
      <c r="K118" s="36"/>
      <c r="L118" s="51"/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</row>
    <row r="119" spans="1:65" s="2" customFormat="1" ht="15.15" customHeight="1">
      <c r="A119" s="34"/>
      <c r="B119" s="35"/>
      <c r="C119" s="29" t="s">
        <v>29</v>
      </c>
      <c r="D119" s="36"/>
      <c r="E119" s="36"/>
      <c r="F119" s="27" t="str">
        <f>IF(E18="","",E18)</f>
        <v>Vyplň údaj</v>
      </c>
      <c r="G119" s="36"/>
      <c r="H119" s="36"/>
      <c r="I119" s="29" t="s">
        <v>35</v>
      </c>
      <c r="J119" s="32" t="str">
        <f>E24</f>
        <v>Josef Beran</v>
      </c>
      <c r="K119" s="36"/>
      <c r="L119" s="51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</row>
    <row r="120" spans="1:65" s="2" customFormat="1" ht="10.35" customHeight="1">
      <c r="A120" s="34"/>
      <c r="B120" s="35"/>
      <c r="C120" s="36"/>
      <c r="D120" s="36"/>
      <c r="E120" s="36"/>
      <c r="F120" s="36"/>
      <c r="G120" s="36"/>
      <c r="H120" s="36"/>
      <c r="I120" s="36"/>
      <c r="J120" s="36"/>
      <c r="K120" s="36"/>
      <c r="L120" s="51"/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</row>
    <row r="121" spans="1:65" s="11" customFormat="1" ht="29.25" customHeight="1">
      <c r="A121" s="159"/>
      <c r="B121" s="160"/>
      <c r="C121" s="161" t="s">
        <v>139</v>
      </c>
      <c r="D121" s="162" t="s">
        <v>64</v>
      </c>
      <c r="E121" s="162" t="s">
        <v>60</v>
      </c>
      <c r="F121" s="162" t="s">
        <v>61</v>
      </c>
      <c r="G121" s="162" t="s">
        <v>140</v>
      </c>
      <c r="H121" s="162" t="s">
        <v>141</v>
      </c>
      <c r="I121" s="162" t="s">
        <v>142</v>
      </c>
      <c r="J121" s="163" t="s">
        <v>110</v>
      </c>
      <c r="K121" s="164" t="s">
        <v>143</v>
      </c>
      <c r="L121" s="165"/>
      <c r="M121" s="75" t="s">
        <v>1</v>
      </c>
      <c r="N121" s="76" t="s">
        <v>43</v>
      </c>
      <c r="O121" s="76" t="s">
        <v>144</v>
      </c>
      <c r="P121" s="76" t="s">
        <v>145</v>
      </c>
      <c r="Q121" s="76" t="s">
        <v>146</v>
      </c>
      <c r="R121" s="76" t="s">
        <v>147</v>
      </c>
      <c r="S121" s="76" t="s">
        <v>148</v>
      </c>
      <c r="T121" s="77" t="s">
        <v>149</v>
      </c>
      <c r="U121" s="159"/>
      <c r="V121" s="159"/>
      <c r="W121" s="159"/>
      <c r="X121" s="159"/>
      <c r="Y121" s="159"/>
      <c r="Z121" s="159"/>
      <c r="AA121" s="159"/>
      <c r="AB121" s="159"/>
      <c r="AC121" s="159"/>
      <c r="AD121" s="159"/>
      <c r="AE121" s="159"/>
    </row>
    <row r="122" spans="1:65" s="2" customFormat="1" ht="22.8" customHeight="1">
      <c r="A122" s="34"/>
      <c r="B122" s="35"/>
      <c r="C122" s="82" t="s">
        <v>150</v>
      </c>
      <c r="D122" s="36"/>
      <c r="E122" s="36"/>
      <c r="F122" s="36"/>
      <c r="G122" s="36"/>
      <c r="H122" s="36"/>
      <c r="I122" s="36"/>
      <c r="J122" s="166">
        <f>BK122</f>
        <v>0</v>
      </c>
      <c r="K122" s="36"/>
      <c r="L122" s="39"/>
      <c r="M122" s="78"/>
      <c r="N122" s="167"/>
      <c r="O122" s="79"/>
      <c r="P122" s="168">
        <f>P123</f>
        <v>0</v>
      </c>
      <c r="Q122" s="79"/>
      <c r="R122" s="168">
        <f>R123</f>
        <v>0</v>
      </c>
      <c r="S122" s="79"/>
      <c r="T122" s="169">
        <f>T123</f>
        <v>0</v>
      </c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T122" s="17" t="s">
        <v>78</v>
      </c>
      <c r="AU122" s="17" t="s">
        <v>112</v>
      </c>
      <c r="BK122" s="170">
        <f>BK123</f>
        <v>0</v>
      </c>
    </row>
    <row r="123" spans="1:65" s="12" customFormat="1" ht="25.95" customHeight="1">
      <c r="B123" s="171"/>
      <c r="C123" s="172"/>
      <c r="D123" s="173" t="s">
        <v>78</v>
      </c>
      <c r="E123" s="174" t="s">
        <v>1891</v>
      </c>
      <c r="F123" s="174" t="s">
        <v>102</v>
      </c>
      <c r="G123" s="172"/>
      <c r="H123" s="172"/>
      <c r="I123" s="175"/>
      <c r="J123" s="176">
        <f>BK123</f>
        <v>0</v>
      </c>
      <c r="K123" s="172"/>
      <c r="L123" s="177"/>
      <c r="M123" s="178"/>
      <c r="N123" s="179"/>
      <c r="O123" s="179"/>
      <c r="P123" s="180">
        <f>P124+P126+P128+P130+P132</f>
        <v>0</v>
      </c>
      <c r="Q123" s="179"/>
      <c r="R123" s="180">
        <f>R124+R126+R128+R130+R132</f>
        <v>0</v>
      </c>
      <c r="S123" s="179"/>
      <c r="T123" s="181">
        <f>T124+T126+T128+T130+T132</f>
        <v>0</v>
      </c>
      <c r="AR123" s="182" t="s">
        <v>186</v>
      </c>
      <c r="AT123" s="183" t="s">
        <v>78</v>
      </c>
      <c r="AU123" s="183" t="s">
        <v>79</v>
      </c>
      <c r="AY123" s="182" t="s">
        <v>153</v>
      </c>
      <c r="BK123" s="184">
        <f>BK124+BK126+BK128+BK130+BK132</f>
        <v>0</v>
      </c>
    </row>
    <row r="124" spans="1:65" s="12" customFormat="1" ht="22.8" customHeight="1">
      <c r="B124" s="171"/>
      <c r="C124" s="172"/>
      <c r="D124" s="173" t="s">
        <v>78</v>
      </c>
      <c r="E124" s="185" t="s">
        <v>1906</v>
      </c>
      <c r="F124" s="185" t="s">
        <v>1907</v>
      </c>
      <c r="G124" s="172"/>
      <c r="H124" s="172"/>
      <c r="I124" s="175"/>
      <c r="J124" s="186">
        <f>BK124</f>
        <v>0</v>
      </c>
      <c r="K124" s="172"/>
      <c r="L124" s="177"/>
      <c r="M124" s="178"/>
      <c r="N124" s="179"/>
      <c r="O124" s="179"/>
      <c r="P124" s="180">
        <f>P125</f>
        <v>0</v>
      </c>
      <c r="Q124" s="179"/>
      <c r="R124" s="180">
        <f>R125</f>
        <v>0</v>
      </c>
      <c r="S124" s="179"/>
      <c r="T124" s="181">
        <f>T125</f>
        <v>0</v>
      </c>
      <c r="AR124" s="182" t="s">
        <v>186</v>
      </c>
      <c r="AT124" s="183" t="s">
        <v>78</v>
      </c>
      <c r="AU124" s="183" t="s">
        <v>87</v>
      </c>
      <c r="AY124" s="182" t="s">
        <v>153</v>
      </c>
      <c r="BK124" s="184">
        <f>BK125</f>
        <v>0</v>
      </c>
    </row>
    <row r="125" spans="1:65" s="2" customFormat="1" ht="21.75" customHeight="1">
      <c r="A125" s="34"/>
      <c r="B125" s="35"/>
      <c r="C125" s="187" t="s">
        <v>183</v>
      </c>
      <c r="D125" s="187" t="s">
        <v>157</v>
      </c>
      <c r="E125" s="188" t="s">
        <v>1908</v>
      </c>
      <c r="F125" s="189" t="s">
        <v>1909</v>
      </c>
      <c r="G125" s="190" t="s">
        <v>1910</v>
      </c>
      <c r="H125" s="191">
        <v>1</v>
      </c>
      <c r="I125" s="192"/>
      <c r="J125" s="193">
        <f>ROUND(I125*H125,2)</f>
        <v>0</v>
      </c>
      <c r="K125" s="194"/>
      <c r="L125" s="39"/>
      <c r="M125" s="195" t="s">
        <v>1</v>
      </c>
      <c r="N125" s="196" t="s">
        <v>45</v>
      </c>
      <c r="O125" s="71"/>
      <c r="P125" s="197">
        <f>O125*H125</f>
        <v>0</v>
      </c>
      <c r="Q125" s="197">
        <v>0</v>
      </c>
      <c r="R125" s="197">
        <f>Q125*H125</f>
        <v>0</v>
      </c>
      <c r="S125" s="197">
        <v>0</v>
      </c>
      <c r="T125" s="198">
        <f>S125*H125</f>
        <v>0</v>
      </c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R125" s="199" t="s">
        <v>1896</v>
      </c>
      <c r="AT125" s="199" t="s">
        <v>157</v>
      </c>
      <c r="AU125" s="199" t="s">
        <v>162</v>
      </c>
      <c r="AY125" s="17" t="s">
        <v>153</v>
      </c>
      <c r="BE125" s="200">
        <f>IF(N125="základní",J125,0)</f>
        <v>0</v>
      </c>
      <c r="BF125" s="200">
        <f>IF(N125="snížená",J125,0)</f>
        <v>0</v>
      </c>
      <c r="BG125" s="200">
        <f>IF(N125="zákl. přenesená",J125,0)</f>
        <v>0</v>
      </c>
      <c r="BH125" s="200">
        <f>IF(N125="sníž. přenesená",J125,0)</f>
        <v>0</v>
      </c>
      <c r="BI125" s="200">
        <f>IF(N125="nulová",J125,0)</f>
        <v>0</v>
      </c>
      <c r="BJ125" s="17" t="s">
        <v>162</v>
      </c>
      <c r="BK125" s="200">
        <f>ROUND(I125*H125,2)</f>
        <v>0</v>
      </c>
      <c r="BL125" s="17" t="s">
        <v>1896</v>
      </c>
      <c r="BM125" s="199" t="s">
        <v>1911</v>
      </c>
    </row>
    <row r="126" spans="1:65" s="12" customFormat="1" ht="22.8" customHeight="1">
      <c r="B126" s="171"/>
      <c r="C126" s="172"/>
      <c r="D126" s="173" t="s">
        <v>78</v>
      </c>
      <c r="E126" s="185" t="s">
        <v>1912</v>
      </c>
      <c r="F126" s="185" t="s">
        <v>1913</v>
      </c>
      <c r="G126" s="172"/>
      <c r="H126" s="172"/>
      <c r="I126" s="175"/>
      <c r="J126" s="186">
        <f>BK126</f>
        <v>0</v>
      </c>
      <c r="K126" s="172"/>
      <c r="L126" s="177"/>
      <c r="M126" s="178"/>
      <c r="N126" s="179"/>
      <c r="O126" s="179"/>
      <c r="P126" s="180">
        <f>P127</f>
        <v>0</v>
      </c>
      <c r="Q126" s="179"/>
      <c r="R126" s="180">
        <f>R127</f>
        <v>0</v>
      </c>
      <c r="S126" s="179"/>
      <c r="T126" s="181">
        <f>T127</f>
        <v>0</v>
      </c>
      <c r="AR126" s="182" t="s">
        <v>186</v>
      </c>
      <c r="AT126" s="183" t="s">
        <v>78</v>
      </c>
      <c r="AU126" s="183" t="s">
        <v>87</v>
      </c>
      <c r="AY126" s="182" t="s">
        <v>153</v>
      </c>
      <c r="BK126" s="184">
        <f>BK127</f>
        <v>0</v>
      </c>
    </row>
    <row r="127" spans="1:65" s="2" customFormat="1" ht="16.5" customHeight="1">
      <c r="A127" s="34"/>
      <c r="B127" s="35"/>
      <c r="C127" s="187" t="s">
        <v>161</v>
      </c>
      <c r="D127" s="187" t="s">
        <v>157</v>
      </c>
      <c r="E127" s="188" t="s">
        <v>1914</v>
      </c>
      <c r="F127" s="189" t="s">
        <v>1913</v>
      </c>
      <c r="G127" s="190" t="s">
        <v>1915</v>
      </c>
      <c r="H127" s="256"/>
      <c r="I127" s="192"/>
      <c r="J127" s="193">
        <f>ROUND(I127*H127,2)</f>
        <v>0</v>
      </c>
      <c r="K127" s="194"/>
      <c r="L127" s="39"/>
      <c r="M127" s="195" t="s">
        <v>1</v>
      </c>
      <c r="N127" s="196" t="s">
        <v>45</v>
      </c>
      <c r="O127" s="71"/>
      <c r="P127" s="197">
        <f>O127*H127</f>
        <v>0</v>
      </c>
      <c r="Q127" s="197">
        <v>0</v>
      </c>
      <c r="R127" s="197">
        <f>Q127*H127</f>
        <v>0</v>
      </c>
      <c r="S127" s="197">
        <v>0</v>
      </c>
      <c r="T127" s="198">
        <f>S127*H127</f>
        <v>0</v>
      </c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R127" s="199" t="s">
        <v>1896</v>
      </c>
      <c r="AT127" s="199" t="s">
        <v>157</v>
      </c>
      <c r="AU127" s="199" t="s">
        <v>162</v>
      </c>
      <c r="AY127" s="17" t="s">
        <v>153</v>
      </c>
      <c r="BE127" s="200">
        <f>IF(N127="základní",J127,0)</f>
        <v>0</v>
      </c>
      <c r="BF127" s="200">
        <f>IF(N127="snížená",J127,0)</f>
        <v>0</v>
      </c>
      <c r="BG127" s="200">
        <f>IF(N127="zákl. přenesená",J127,0)</f>
        <v>0</v>
      </c>
      <c r="BH127" s="200">
        <f>IF(N127="sníž. přenesená",J127,0)</f>
        <v>0</v>
      </c>
      <c r="BI127" s="200">
        <f>IF(N127="nulová",J127,0)</f>
        <v>0</v>
      </c>
      <c r="BJ127" s="17" t="s">
        <v>162</v>
      </c>
      <c r="BK127" s="200">
        <f>ROUND(I127*H127,2)</f>
        <v>0</v>
      </c>
      <c r="BL127" s="17" t="s">
        <v>1896</v>
      </c>
      <c r="BM127" s="199" t="s">
        <v>1916</v>
      </c>
    </row>
    <row r="128" spans="1:65" s="12" customFormat="1" ht="22.8" customHeight="1">
      <c r="B128" s="171"/>
      <c r="C128" s="172"/>
      <c r="D128" s="173" t="s">
        <v>78</v>
      </c>
      <c r="E128" s="185" t="s">
        <v>1892</v>
      </c>
      <c r="F128" s="185" t="s">
        <v>1893</v>
      </c>
      <c r="G128" s="172"/>
      <c r="H128" s="172"/>
      <c r="I128" s="175"/>
      <c r="J128" s="186">
        <f>BK128</f>
        <v>0</v>
      </c>
      <c r="K128" s="172"/>
      <c r="L128" s="177"/>
      <c r="M128" s="178"/>
      <c r="N128" s="179"/>
      <c r="O128" s="179"/>
      <c r="P128" s="180">
        <f>P129</f>
        <v>0</v>
      </c>
      <c r="Q128" s="179"/>
      <c r="R128" s="180">
        <f>R129</f>
        <v>0</v>
      </c>
      <c r="S128" s="179"/>
      <c r="T128" s="181">
        <f>T129</f>
        <v>0</v>
      </c>
      <c r="AR128" s="182" t="s">
        <v>186</v>
      </c>
      <c r="AT128" s="183" t="s">
        <v>78</v>
      </c>
      <c r="AU128" s="183" t="s">
        <v>87</v>
      </c>
      <c r="AY128" s="182" t="s">
        <v>153</v>
      </c>
      <c r="BK128" s="184">
        <f>BK129</f>
        <v>0</v>
      </c>
    </row>
    <row r="129" spans="1:65" s="2" customFormat="1" ht="21.75" customHeight="1">
      <c r="A129" s="34"/>
      <c r="B129" s="35"/>
      <c r="C129" s="187" t="s">
        <v>206</v>
      </c>
      <c r="D129" s="187" t="s">
        <v>157</v>
      </c>
      <c r="E129" s="188" t="s">
        <v>1917</v>
      </c>
      <c r="F129" s="189" t="s">
        <v>1918</v>
      </c>
      <c r="G129" s="190" t="s">
        <v>1915</v>
      </c>
      <c r="H129" s="256"/>
      <c r="I129" s="192"/>
      <c r="J129" s="193">
        <f>ROUND(I129*H129,2)</f>
        <v>0</v>
      </c>
      <c r="K129" s="194"/>
      <c r="L129" s="39"/>
      <c r="M129" s="195" t="s">
        <v>1</v>
      </c>
      <c r="N129" s="196" t="s">
        <v>45</v>
      </c>
      <c r="O129" s="71"/>
      <c r="P129" s="197">
        <f>O129*H129</f>
        <v>0</v>
      </c>
      <c r="Q129" s="197">
        <v>0</v>
      </c>
      <c r="R129" s="197">
        <f>Q129*H129</f>
        <v>0</v>
      </c>
      <c r="S129" s="197">
        <v>0</v>
      </c>
      <c r="T129" s="198">
        <f>S129*H129</f>
        <v>0</v>
      </c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R129" s="199" t="s">
        <v>1896</v>
      </c>
      <c r="AT129" s="199" t="s">
        <v>157</v>
      </c>
      <c r="AU129" s="199" t="s">
        <v>162</v>
      </c>
      <c r="AY129" s="17" t="s">
        <v>153</v>
      </c>
      <c r="BE129" s="200">
        <f>IF(N129="základní",J129,0)</f>
        <v>0</v>
      </c>
      <c r="BF129" s="200">
        <f>IF(N129="snížená",J129,0)</f>
        <v>0</v>
      </c>
      <c r="BG129" s="200">
        <f>IF(N129="zákl. přenesená",J129,0)</f>
        <v>0</v>
      </c>
      <c r="BH129" s="200">
        <f>IF(N129="sníž. přenesená",J129,0)</f>
        <v>0</v>
      </c>
      <c r="BI129" s="200">
        <f>IF(N129="nulová",J129,0)</f>
        <v>0</v>
      </c>
      <c r="BJ129" s="17" t="s">
        <v>162</v>
      </c>
      <c r="BK129" s="200">
        <f>ROUND(I129*H129,2)</f>
        <v>0</v>
      </c>
      <c r="BL129" s="17" t="s">
        <v>1896</v>
      </c>
      <c r="BM129" s="199" t="s">
        <v>1919</v>
      </c>
    </row>
    <row r="130" spans="1:65" s="12" customFormat="1" ht="22.8" customHeight="1">
      <c r="B130" s="171"/>
      <c r="C130" s="172"/>
      <c r="D130" s="173" t="s">
        <v>78</v>
      </c>
      <c r="E130" s="185" t="s">
        <v>1920</v>
      </c>
      <c r="F130" s="185" t="s">
        <v>1921</v>
      </c>
      <c r="G130" s="172"/>
      <c r="H130" s="172"/>
      <c r="I130" s="175"/>
      <c r="J130" s="186">
        <f>BK130</f>
        <v>0</v>
      </c>
      <c r="K130" s="172"/>
      <c r="L130" s="177"/>
      <c r="M130" s="178"/>
      <c r="N130" s="179"/>
      <c r="O130" s="179"/>
      <c r="P130" s="180">
        <f>P131</f>
        <v>0</v>
      </c>
      <c r="Q130" s="179"/>
      <c r="R130" s="180">
        <f>R131</f>
        <v>0</v>
      </c>
      <c r="S130" s="179"/>
      <c r="T130" s="181">
        <f>T131</f>
        <v>0</v>
      </c>
      <c r="AR130" s="182" t="s">
        <v>186</v>
      </c>
      <c r="AT130" s="183" t="s">
        <v>78</v>
      </c>
      <c r="AU130" s="183" t="s">
        <v>87</v>
      </c>
      <c r="AY130" s="182" t="s">
        <v>153</v>
      </c>
      <c r="BK130" s="184">
        <f>BK131</f>
        <v>0</v>
      </c>
    </row>
    <row r="131" spans="1:65" s="2" customFormat="1" ht="16.5" customHeight="1">
      <c r="A131" s="34"/>
      <c r="B131" s="35"/>
      <c r="C131" s="187" t="s">
        <v>186</v>
      </c>
      <c r="D131" s="187" t="s">
        <v>157</v>
      </c>
      <c r="E131" s="188" t="s">
        <v>1922</v>
      </c>
      <c r="F131" s="189" t="s">
        <v>1921</v>
      </c>
      <c r="G131" s="190" t="s">
        <v>1915</v>
      </c>
      <c r="H131" s="256"/>
      <c r="I131" s="192"/>
      <c r="J131" s="193">
        <f>ROUND(I131*H131,2)</f>
        <v>0</v>
      </c>
      <c r="K131" s="194"/>
      <c r="L131" s="39"/>
      <c r="M131" s="195" t="s">
        <v>1</v>
      </c>
      <c r="N131" s="196" t="s">
        <v>45</v>
      </c>
      <c r="O131" s="71"/>
      <c r="P131" s="197">
        <f>O131*H131</f>
        <v>0</v>
      </c>
      <c r="Q131" s="197">
        <v>0</v>
      </c>
      <c r="R131" s="197">
        <f>Q131*H131</f>
        <v>0</v>
      </c>
      <c r="S131" s="197">
        <v>0</v>
      </c>
      <c r="T131" s="198">
        <f>S131*H131</f>
        <v>0</v>
      </c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R131" s="199" t="s">
        <v>1896</v>
      </c>
      <c r="AT131" s="199" t="s">
        <v>157</v>
      </c>
      <c r="AU131" s="199" t="s">
        <v>162</v>
      </c>
      <c r="AY131" s="17" t="s">
        <v>153</v>
      </c>
      <c r="BE131" s="200">
        <f>IF(N131="základní",J131,0)</f>
        <v>0</v>
      </c>
      <c r="BF131" s="200">
        <f>IF(N131="snížená",J131,0)</f>
        <v>0</v>
      </c>
      <c r="BG131" s="200">
        <f>IF(N131="zákl. přenesená",J131,0)</f>
        <v>0</v>
      </c>
      <c r="BH131" s="200">
        <f>IF(N131="sníž. přenesená",J131,0)</f>
        <v>0</v>
      </c>
      <c r="BI131" s="200">
        <f>IF(N131="nulová",J131,0)</f>
        <v>0</v>
      </c>
      <c r="BJ131" s="17" t="s">
        <v>162</v>
      </c>
      <c r="BK131" s="200">
        <f>ROUND(I131*H131,2)</f>
        <v>0</v>
      </c>
      <c r="BL131" s="17" t="s">
        <v>1896</v>
      </c>
      <c r="BM131" s="199" t="s">
        <v>1923</v>
      </c>
    </row>
    <row r="132" spans="1:65" s="12" customFormat="1" ht="22.8" customHeight="1">
      <c r="B132" s="171"/>
      <c r="C132" s="172"/>
      <c r="D132" s="173" t="s">
        <v>78</v>
      </c>
      <c r="E132" s="185" t="s">
        <v>1924</v>
      </c>
      <c r="F132" s="185" t="s">
        <v>1925</v>
      </c>
      <c r="G132" s="172"/>
      <c r="H132" s="172"/>
      <c r="I132" s="175"/>
      <c r="J132" s="186">
        <f>BK132</f>
        <v>0</v>
      </c>
      <c r="K132" s="172"/>
      <c r="L132" s="177"/>
      <c r="M132" s="178"/>
      <c r="N132" s="179"/>
      <c r="O132" s="179"/>
      <c r="P132" s="180">
        <f>P133</f>
        <v>0</v>
      </c>
      <c r="Q132" s="179"/>
      <c r="R132" s="180">
        <f>R133</f>
        <v>0</v>
      </c>
      <c r="S132" s="179"/>
      <c r="T132" s="181">
        <f>T133</f>
        <v>0</v>
      </c>
      <c r="AR132" s="182" t="s">
        <v>186</v>
      </c>
      <c r="AT132" s="183" t="s">
        <v>78</v>
      </c>
      <c r="AU132" s="183" t="s">
        <v>87</v>
      </c>
      <c r="AY132" s="182" t="s">
        <v>153</v>
      </c>
      <c r="BK132" s="184">
        <f>BK133</f>
        <v>0</v>
      </c>
    </row>
    <row r="133" spans="1:65" s="2" customFormat="1" ht="16.5" customHeight="1">
      <c r="A133" s="34"/>
      <c r="B133" s="35"/>
      <c r="C133" s="187" t="s">
        <v>200</v>
      </c>
      <c r="D133" s="187" t="s">
        <v>157</v>
      </c>
      <c r="E133" s="188" t="s">
        <v>1926</v>
      </c>
      <c r="F133" s="189" t="s">
        <v>1925</v>
      </c>
      <c r="G133" s="190" t="s">
        <v>1915</v>
      </c>
      <c r="H133" s="256"/>
      <c r="I133" s="192"/>
      <c r="J133" s="193">
        <f>ROUND(I133*H133,2)</f>
        <v>0</v>
      </c>
      <c r="K133" s="194"/>
      <c r="L133" s="39"/>
      <c r="M133" s="254" t="s">
        <v>1</v>
      </c>
      <c r="N133" s="255" t="s">
        <v>45</v>
      </c>
      <c r="O133" s="247"/>
      <c r="P133" s="248">
        <f>O133*H133</f>
        <v>0</v>
      </c>
      <c r="Q133" s="248">
        <v>0</v>
      </c>
      <c r="R133" s="248">
        <f>Q133*H133</f>
        <v>0</v>
      </c>
      <c r="S133" s="248">
        <v>0</v>
      </c>
      <c r="T133" s="249">
        <f>S133*H133</f>
        <v>0</v>
      </c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R133" s="199" t="s">
        <v>1896</v>
      </c>
      <c r="AT133" s="199" t="s">
        <v>157</v>
      </c>
      <c r="AU133" s="199" t="s">
        <v>162</v>
      </c>
      <c r="AY133" s="17" t="s">
        <v>153</v>
      </c>
      <c r="BE133" s="200">
        <f>IF(N133="základní",J133,0)</f>
        <v>0</v>
      </c>
      <c r="BF133" s="200">
        <f>IF(N133="snížená",J133,0)</f>
        <v>0</v>
      </c>
      <c r="BG133" s="200">
        <f>IF(N133="zákl. přenesená",J133,0)</f>
        <v>0</v>
      </c>
      <c r="BH133" s="200">
        <f>IF(N133="sníž. přenesená",J133,0)</f>
        <v>0</v>
      </c>
      <c r="BI133" s="200">
        <f>IF(N133="nulová",J133,0)</f>
        <v>0</v>
      </c>
      <c r="BJ133" s="17" t="s">
        <v>162</v>
      </c>
      <c r="BK133" s="200">
        <f>ROUND(I133*H133,2)</f>
        <v>0</v>
      </c>
      <c r="BL133" s="17" t="s">
        <v>1896</v>
      </c>
      <c r="BM133" s="199" t="s">
        <v>1927</v>
      </c>
    </row>
    <row r="134" spans="1:65" s="2" customFormat="1" ht="6.9" customHeight="1">
      <c r="A134" s="34"/>
      <c r="B134" s="54"/>
      <c r="C134" s="55"/>
      <c r="D134" s="55"/>
      <c r="E134" s="55"/>
      <c r="F134" s="55"/>
      <c r="G134" s="55"/>
      <c r="H134" s="55"/>
      <c r="I134" s="55"/>
      <c r="J134" s="55"/>
      <c r="K134" s="55"/>
      <c r="L134" s="39"/>
      <c r="M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</row>
  </sheetData>
  <sheetProtection algorithmName="SHA-512" hashValue="WbDDpfcy+0WUwalC7irHtosciqgzaNj/wWd2ufsfxaJqetw08JSBPLRNp5eW+1BiIsy2NknmzMlb5PmpiGOb5Q==" saltValue="MspEg/+dpE6QIo5jEkVAHvMaIiKJbIWDMrfh1RrcRWXQrlYrJmzPpgRlDFTGR8yYC22vTyKig9Dr8tO4oGeLPA==" spinCount="100000" sheet="1" objects="1" scenarios="1" formatColumns="0" formatRows="0" autoFilter="0"/>
  <autoFilter ref="C121:K133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01 - Stavební část</vt:lpstr>
      <vt:lpstr>02 - Zdravotechnika</vt:lpstr>
      <vt:lpstr>03 - Ústřední vytápění</vt:lpstr>
      <vt:lpstr>04 - Plynoinstalace</vt:lpstr>
      <vt:lpstr>05 - Elektroinstalace</vt:lpstr>
      <vt:lpstr>06 - Vedlejší rozpočtové ...</vt:lpstr>
      <vt:lpstr>'01 - Stavební část'!Názvy_tisku</vt:lpstr>
      <vt:lpstr>'02 - Zdravotechnika'!Názvy_tisku</vt:lpstr>
      <vt:lpstr>'03 - Ústřední vytápění'!Názvy_tisku</vt:lpstr>
      <vt:lpstr>'04 - Plynoinstalace'!Názvy_tisku</vt:lpstr>
      <vt:lpstr>'05 - Elektroinstalace'!Názvy_tisku</vt:lpstr>
      <vt:lpstr>'06 - Vedlejší rozpočtové ...'!Názvy_tisku</vt:lpstr>
      <vt:lpstr>'Rekapitulace stavby'!Názvy_tisku</vt:lpstr>
      <vt:lpstr>'01 - Stavební část'!Oblast_tisku</vt:lpstr>
      <vt:lpstr>'02 - Zdravotechnika'!Oblast_tisku</vt:lpstr>
      <vt:lpstr>'03 - Ústřední vytápění'!Oblast_tisku</vt:lpstr>
      <vt:lpstr>'04 - Plynoinstalace'!Oblast_tisku</vt:lpstr>
      <vt:lpstr>'05 - Elektroinstalace'!Oblast_tisku</vt:lpstr>
      <vt:lpstr>'06 - Vedlejší rozpočtové ...'!Oblast_tisku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OnlySoft\Vlastnik</dc:creator>
  <cp:lastModifiedBy>vrany</cp:lastModifiedBy>
  <dcterms:created xsi:type="dcterms:W3CDTF">2021-01-15T10:03:50Z</dcterms:created>
  <dcterms:modified xsi:type="dcterms:W3CDTF">2021-01-20T16:32:21Z</dcterms:modified>
</cp:coreProperties>
</file>