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Informace a společná data\Soutěže-P\2025\Lezecká věž\"/>
    </mc:Choice>
  </mc:AlternateContent>
  <xr:revisionPtr revIDLastSave="0" documentId="13_ncr:1_{1759D6DF-3BAE-46FA-970E-F788600A88A6}" xr6:coauthVersionLast="47" xr6:coauthVersionMax="47" xr10:uidLastSave="{00000000-0000-0000-0000-000000000000}"/>
  <bookViews>
    <workbookView xWindow="-25320" yWindow="-120" windowWidth="25440" windowHeight="15270" firstSheet="1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05.1 SO05.1 Pol" sheetId="22" r:id="rId4"/>
  </sheets>
  <externalReferences>
    <externalReference r:id="rId5"/>
  </externalReferences>
  <definedNames>
    <definedName name="CelkemDPHVypocet" localSheetId="1">Stavba!#REF!</definedName>
    <definedName name="CenaCelkem">Stavba!$G$25</definedName>
    <definedName name="CenaCelkemBezDPH">Stavba!$G$24</definedName>
    <definedName name="CenaCelkemVypocet" localSheetId="1">Stavba!#REF!</definedName>
    <definedName name="cisloobjektu">Stavba!$D$4</definedName>
    <definedName name="CisloRozpoctu">'[1]Krycí list'!$C$2</definedName>
    <definedName name="CisloStavby" localSheetId="1">Stavba!$D$3</definedName>
    <definedName name="cislostavby">'[1]Krycí list'!$A$7</definedName>
    <definedName name="CisloStavebnihoRozpoctu">Stavba!$D$5</definedName>
    <definedName name="dadresa">Stavba!$D$13:$G$13</definedName>
    <definedName name="DIČ" localSheetId="1">Stavba!$I$13</definedName>
    <definedName name="dmisto">Stavba!$E$14:$G$14</definedName>
    <definedName name="DPHSni">Stavba!$G$20</definedName>
    <definedName name="DPHZakl">Stavba!$G$22</definedName>
    <definedName name="dpsc" localSheetId="1">Stavba!$D$14</definedName>
    <definedName name="IČO" localSheetId="1">Stavba!$I$12</definedName>
    <definedName name="Mena">Stavba!$J$25</definedName>
    <definedName name="MistoStavby">Stavba!$D$5</definedName>
    <definedName name="nazevobjektu">Stavba!$E$4</definedName>
    <definedName name="NazevRozpoctu">'[1]Krycí list'!$D$2</definedName>
    <definedName name="NazevStavby" localSheetId="1">Stavba!$E$3</definedName>
    <definedName name="nazevstavby">'[1]Krycí list'!$C$7</definedName>
    <definedName name="NazevStavebnihoRozpoctu">Stavba!$E$5</definedName>
    <definedName name="_xlnm.Print_Titles" localSheetId="3">'SO05.1 SO05.1 Pol'!$1:$7</definedName>
    <definedName name="oadresa">Stavba!$D$7</definedName>
    <definedName name="Objednatel" localSheetId="1">Stavba!$D$6</definedName>
    <definedName name="Objekt" localSheetId="1">Stavba!#REF!</definedName>
    <definedName name="_xlnm.Print_Area" localSheetId="3">'SO05.1 SO05.1 Pol'!$A$1:$Y$109</definedName>
    <definedName name="_xlnm.Print_Area" localSheetId="1">Stavba!$A$2:$J$32</definedName>
    <definedName name="odic" localSheetId="1">Stavba!$I$7</definedName>
    <definedName name="oico" localSheetId="1">Stavba!$I$6</definedName>
    <definedName name="omisto" localSheetId="1">Stavba!$E$8</definedName>
    <definedName name="onazev" localSheetId="1">Stavba!$D$7</definedName>
    <definedName name="opsc" localSheetId="1">Stavba!$D$8</definedName>
    <definedName name="padresa">Stavba!$D$10</definedName>
    <definedName name="pdic">Stavba!$I$10</definedName>
    <definedName name="pico">Stavba!$I$9</definedName>
    <definedName name="pmisto">Stavba!$E$11</definedName>
    <definedName name="PocetMJ">#REF!</definedName>
    <definedName name="PoptavkaID">Stavba!$A$2</definedName>
    <definedName name="pPSC">Stavba!$D$11</definedName>
    <definedName name="Projektant">Stavba!$D$9</definedName>
    <definedName name="SazbaDPH1" localSheetId="1">Stavba!$E$19</definedName>
    <definedName name="SazbaDPH1">'[1]Krycí list'!$C$30</definedName>
    <definedName name="SazbaDPH2" localSheetId="1">Stavba!$E$21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Stavba!$D$15</definedName>
    <definedName name="Z_B7E7C763_C459_487D_8ABA_5CFDDFBD5A84_.wvu.Cols" localSheetId="1" hidden="1">Stavba!$A:$A</definedName>
    <definedName name="Z_B7E7C763_C459_487D_8ABA_5CFDDFBD5A84_.wvu.PrintArea" localSheetId="1" hidden="1">Stavba!$B$2:$J$32</definedName>
    <definedName name="ZakladDPHSni">Stavba!$G$19</definedName>
    <definedName name="ZakladDPHSniVypocet" localSheetId="1">Stavba!#REF!</definedName>
    <definedName name="ZakladDPHZakl">Stavba!$G$21</definedName>
    <definedName name="ZakladDPHZaklVypocet" localSheetId="1">Stavba!#REF!</definedName>
    <definedName name="ZaObjednatele">Stavba!$G$30</definedName>
    <definedName name="Zaokrouhleni">Stavba!$G$23</definedName>
    <definedName name="ZaZhotovitele">Stavba!$D$30</definedName>
    <definedName name="Zhotovitel">Stavba!$D$12:$G$12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85" i="22" l="1"/>
  <c r="BA86" i="22"/>
  <c r="BA67" i="22"/>
  <c r="BA64" i="22"/>
  <c r="BA61" i="22"/>
  <c r="G9" i="22"/>
  <c r="I9" i="22"/>
  <c r="K9" i="22"/>
  <c r="O9" i="22"/>
  <c r="Q9" i="22"/>
  <c r="V9" i="22"/>
  <c r="G11" i="22"/>
  <c r="M11" i="22" s="1"/>
  <c r="I11" i="22"/>
  <c r="K11" i="22"/>
  <c r="O11" i="22"/>
  <c r="Q11" i="22"/>
  <c r="V11" i="22"/>
  <c r="G14" i="22"/>
  <c r="M14" i="22" s="1"/>
  <c r="I14" i="22"/>
  <c r="K14" i="22"/>
  <c r="O14" i="22"/>
  <c r="Q14" i="22"/>
  <c r="V14" i="22"/>
  <c r="V8" i="22" s="1"/>
  <c r="G16" i="22"/>
  <c r="I16" i="22"/>
  <c r="K16" i="22"/>
  <c r="M16" i="22"/>
  <c r="O16" i="22"/>
  <c r="Q16" i="22"/>
  <c r="V16" i="22"/>
  <c r="G19" i="22"/>
  <c r="M19" i="22" s="1"/>
  <c r="I19" i="22"/>
  <c r="K19" i="22"/>
  <c r="O19" i="22"/>
  <c r="Q19" i="22"/>
  <c r="V19" i="22"/>
  <c r="G21" i="22"/>
  <c r="M21" i="22" s="1"/>
  <c r="I21" i="22"/>
  <c r="K21" i="22"/>
  <c r="O21" i="22"/>
  <c r="Q21" i="22"/>
  <c r="V21" i="22"/>
  <c r="G23" i="22"/>
  <c r="M23" i="22" s="1"/>
  <c r="I23" i="22"/>
  <c r="K23" i="22"/>
  <c r="O23" i="22"/>
  <c r="Q23" i="22"/>
  <c r="V23" i="22"/>
  <c r="G26" i="22"/>
  <c r="I26" i="22"/>
  <c r="K26" i="22"/>
  <c r="O26" i="22"/>
  <c r="Q26" i="22"/>
  <c r="V26" i="22"/>
  <c r="G28" i="22"/>
  <c r="M28" i="22" s="1"/>
  <c r="I28" i="22"/>
  <c r="K28" i="22"/>
  <c r="O28" i="22"/>
  <c r="Q28" i="22"/>
  <c r="V28" i="22"/>
  <c r="G30" i="22"/>
  <c r="I30" i="22"/>
  <c r="K30" i="22"/>
  <c r="M30" i="22"/>
  <c r="O30" i="22"/>
  <c r="Q30" i="22"/>
  <c r="V30" i="22"/>
  <c r="G35" i="22"/>
  <c r="G34" i="22" s="1"/>
  <c r="I35" i="22"/>
  <c r="K35" i="22"/>
  <c r="O35" i="22"/>
  <c r="O34" i="22" s="1"/>
  <c r="Q35" i="22"/>
  <c r="Q34" i="22" s="1"/>
  <c r="V35" i="22"/>
  <c r="G39" i="22"/>
  <c r="M39" i="22" s="1"/>
  <c r="I39" i="22"/>
  <c r="K39" i="22"/>
  <c r="O39" i="22"/>
  <c r="Q39" i="22"/>
  <c r="V39" i="22"/>
  <c r="V34" i="22" s="1"/>
  <c r="I41" i="22"/>
  <c r="Q41" i="22"/>
  <c r="G42" i="22"/>
  <c r="I42" i="22"/>
  <c r="K42" i="22"/>
  <c r="K41" i="22" s="1"/>
  <c r="O42" i="22"/>
  <c r="O41" i="22" s="1"/>
  <c r="Q42" i="22"/>
  <c r="V42" i="22"/>
  <c r="G45" i="22"/>
  <c r="M45" i="22" s="1"/>
  <c r="I45" i="22"/>
  <c r="K45" i="22"/>
  <c r="O45" i="22"/>
  <c r="Q45" i="22"/>
  <c r="V45" i="22"/>
  <c r="Q52" i="22"/>
  <c r="G53" i="22"/>
  <c r="I53" i="22"/>
  <c r="I52" i="22" s="1"/>
  <c r="K53" i="22"/>
  <c r="M53" i="22"/>
  <c r="O53" i="22"/>
  <c r="Q53" i="22"/>
  <c r="V53" i="22"/>
  <c r="G55" i="22"/>
  <c r="M55" i="22" s="1"/>
  <c r="I55" i="22"/>
  <c r="K55" i="22"/>
  <c r="O55" i="22"/>
  <c r="O52" i="22" s="1"/>
  <c r="Q55" i="22"/>
  <c r="V55" i="22"/>
  <c r="G57" i="22"/>
  <c r="G58" i="22"/>
  <c r="M58" i="22" s="1"/>
  <c r="M57" i="22" s="1"/>
  <c r="I58" i="22"/>
  <c r="I57" i="22" s="1"/>
  <c r="K58" i="22"/>
  <c r="K57" i="22" s="1"/>
  <c r="O58" i="22"/>
  <c r="O57" i="22" s="1"/>
  <c r="Q58" i="22"/>
  <c r="Q57" i="22" s="1"/>
  <c r="V58" i="22"/>
  <c r="V57" i="22" s="1"/>
  <c r="K59" i="22"/>
  <c r="V59" i="22"/>
  <c r="G60" i="22"/>
  <c r="G59" i="22" s="1"/>
  <c r="I60" i="22"/>
  <c r="I59" i="22" s="1"/>
  <c r="K60" i="22"/>
  <c r="M60" i="22"/>
  <c r="M59" i="22" s="1"/>
  <c r="O60" i="22"/>
  <c r="O59" i="22" s="1"/>
  <c r="Q60" i="22"/>
  <c r="Q59" i="22" s="1"/>
  <c r="V60" i="22"/>
  <c r="G63" i="22"/>
  <c r="I63" i="22"/>
  <c r="I62" i="22" s="1"/>
  <c r="K63" i="22"/>
  <c r="K62" i="22" s="1"/>
  <c r="O63" i="22"/>
  <c r="O62" i="22" s="1"/>
  <c r="Q63" i="22"/>
  <c r="Q62" i="22" s="1"/>
  <c r="V63" i="22"/>
  <c r="V62" i="22" s="1"/>
  <c r="G66" i="22"/>
  <c r="M66" i="22" s="1"/>
  <c r="I66" i="22"/>
  <c r="K66" i="22"/>
  <c r="O66" i="22"/>
  <c r="Q66" i="22"/>
  <c r="V66" i="22"/>
  <c r="G68" i="22"/>
  <c r="M68" i="22" s="1"/>
  <c r="I68" i="22"/>
  <c r="K68" i="22"/>
  <c r="O68" i="22"/>
  <c r="Q68" i="22"/>
  <c r="V68" i="22"/>
  <c r="G70" i="22"/>
  <c r="M70" i="22" s="1"/>
  <c r="I70" i="22"/>
  <c r="I65" i="22" s="1"/>
  <c r="K70" i="22"/>
  <c r="O70" i="22"/>
  <c r="Q70" i="22"/>
  <c r="Q65" i="22" s="1"/>
  <c r="V70" i="22"/>
  <c r="G72" i="22"/>
  <c r="M72" i="22" s="1"/>
  <c r="I72" i="22"/>
  <c r="K72" i="22"/>
  <c r="O72" i="22"/>
  <c r="Q72" i="22"/>
  <c r="V72" i="22"/>
  <c r="G75" i="22"/>
  <c r="I75" i="22"/>
  <c r="K75" i="22"/>
  <c r="O75" i="22"/>
  <c r="Q75" i="22"/>
  <c r="V75" i="22"/>
  <c r="G77" i="22"/>
  <c r="M77" i="22" s="1"/>
  <c r="I77" i="22"/>
  <c r="K77" i="22"/>
  <c r="O77" i="22"/>
  <c r="Q77" i="22"/>
  <c r="V77" i="22"/>
  <c r="G79" i="22"/>
  <c r="M79" i="22" s="1"/>
  <c r="I79" i="22"/>
  <c r="K79" i="22"/>
  <c r="O79" i="22"/>
  <c r="Q79" i="22"/>
  <c r="V79" i="22"/>
  <c r="V74" i="22" s="1"/>
  <c r="G81" i="22"/>
  <c r="I81" i="22"/>
  <c r="K81" i="22"/>
  <c r="M81" i="22"/>
  <c r="O81" i="22"/>
  <c r="Q81" i="22"/>
  <c r="V81" i="22"/>
  <c r="G83" i="22"/>
  <c r="M83" i="22" s="1"/>
  <c r="I83" i="22"/>
  <c r="K83" i="22"/>
  <c r="O83" i="22"/>
  <c r="Q83" i="22"/>
  <c r="V83" i="22"/>
  <c r="M85" i="22"/>
  <c r="I85" i="22"/>
  <c r="K85" i="22"/>
  <c r="O85" i="22"/>
  <c r="Q85" i="22"/>
  <c r="V85" i="22"/>
  <c r="G87" i="22"/>
  <c r="M87" i="22" s="1"/>
  <c r="I87" i="22"/>
  <c r="K87" i="22"/>
  <c r="O87" i="22"/>
  <c r="Q87" i="22"/>
  <c r="V87" i="22"/>
  <c r="G93" i="22"/>
  <c r="M93" i="22" s="1"/>
  <c r="I93" i="22"/>
  <c r="K93" i="22"/>
  <c r="O93" i="22"/>
  <c r="Q93" i="22"/>
  <c r="V93" i="22"/>
  <c r="K95" i="22"/>
  <c r="V95" i="22"/>
  <c r="G96" i="22"/>
  <c r="M96" i="22" s="1"/>
  <c r="M95" i="22" s="1"/>
  <c r="I96" i="22"/>
  <c r="I95" i="22" s="1"/>
  <c r="K96" i="22"/>
  <c r="O96" i="22"/>
  <c r="O95" i="22" s="1"/>
  <c r="Q96" i="22"/>
  <c r="Q95" i="22" s="1"/>
  <c r="V96" i="22"/>
  <c r="AE99" i="22"/>
  <c r="G52" i="22" l="1"/>
  <c r="V41" i="22"/>
  <c r="I8" i="22"/>
  <c r="O65" i="22"/>
  <c r="M52" i="22"/>
  <c r="G41" i="22"/>
  <c r="M42" i="22"/>
  <c r="K34" i="22"/>
  <c r="I25" i="22"/>
  <c r="M63" i="22"/>
  <c r="M62" i="22" s="1"/>
  <c r="G62" i="22"/>
  <c r="G74" i="22"/>
  <c r="G99" i="22" s="1"/>
  <c r="K65" i="22"/>
  <c r="V52" i="22"/>
  <c r="K52" i="22"/>
  <c r="Q25" i="22"/>
  <c r="G25" i="22"/>
  <c r="Q8" i="22"/>
  <c r="G8" i="22"/>
  <c r="I74" i="22"/>
  <c r="O74" i="22"/>
  <c r="V65" i="22"/>
  <c r="O25" i="22"/>
  <c r="G95" i="22"/>
  <c r="K74" i="22"/>
  <c r="Q74" i="22"/>
  <c r="I34" i="22"/>
  <c r="V25" i="22"/>
  <c r="K25" i="22"/>
  <c r="K8" i="22"/>
  <c r="O8" i="22"/>
  <c r="M41" i="22"/>
  <c r="M65" i="22"/>
  <c r="M26" i="22"/>
  <c r="M25" i="22" s="1"/>
  <c r="G65" i="22"/>
  <c r="AF99" i="22"/>
  <c r="M75" i="22"/>
  <c r="M74" i="22" s="1"/>
  <c r="M35" i="22"/>
  <c r="M34" i="22" s="1"/>
  <c r="M9" i="22"/>
  <c r="M8" i="22" s="1"/>
  <c r="J24" i="1"/>
  <c r="J22" i="1"/>
  <c r="J19" i="1"/>
  <c r="J20" i="1"/>
  <c r="J21" i="1"/>
  <c r="J23" i="1"/>
  <c r="E20" i="1"/>
  <c r="G20" i="1"/>
  <c r="E22" i="1"/>
  <c r="G22" i="1"/>
  <c r="I17" i="1" l="1"/>
  <c r="A23" i="1" l="1"/>
  <c r="G24" i="1" s="1"/>
  <c r="G23" i="1" s="1"/>
  <c r="G25" i="1" s="1"/>
  <c r="A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2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2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3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3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4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4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arustav4</author>
  </authors>
  <commentList>
    <comment ref="S6" authorId="0" shapeId="0" xr:uid="{00000000-0006-0000-0D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D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<sst xmlns="http://schemas.openxmlformats.org/spreadsheetml/2006/main" count="487" uniqueCount="228">
  <si>
    <t>%</t>
  </si>
  <si>
    <t>Za zhotovitele</t>
  </si>
  <si>
    <t>Za objednatele</t>
  </si>
  <si>
    <t>Položkový rozpočet stavby</t>
  </si>
  <si>
    <t>Zaokrouhlení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</si>
  <si>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</si>
  <si>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</si>
  <si>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</si>
  <si>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</si>
  <si>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</si>
  <si>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</si>
  <si>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</si>
  <si>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</si>
  <si>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</si>
  <si>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</si>
  <si>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Zhotovitel:</t>
  </si>
  <si>
    <t>Projektant:</t>
  </si>
  <si>
    <t>Vypracoval:</t>
  </si>
  <si>
    <t>Objednatel:</t>
  </si>
  <si>
    <t>Stavba:</t>
  </si>
  <si>
    <t>Cena celkem bez DPH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</si>
  <si>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</si>
  <si>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</si>
  <si>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</si>
  <si>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</si>
  <si>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</si>
  <si>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</si>
  <si>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</si>
  <si>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</si>
  <si>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</si>
  <si>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</si>
  <si>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</si>
  <si>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</si>
  <si>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2025006</t>
  </si>
  <si>
    <t>Volnočasový areál ve Frýdku Místku</t>
  </si>
  <si>
    <t>SO05.1</t>
  </si>
  <si>
    <t>Lezecká věž</t>
  </si>
  <si>
    <t>CZK</t>
  </si>
  <si>
    <t>1</t>
  </si>
  <si>
    <t>Zemní práce</t>
  </si>
  <si>
    <t>2</t>
  </si>
  <si>
    <t>Základy a zvláštní zakládání</t>
  </si>
  <si>
    <t>5</t>
  </si>
  <si>
    <t>Komunikace</t>
  </si>
  <si>
    <t>63</t>
  </si>
  <si>
    <t>Podlahy a podlahové konstrukce</t>
  </si>
  <si>
    <t>91</t>
  </si>
  <si>
    <t>Doplňující práce na komunikaci</t>
  </si>
  <si>
    <t>99</t>
  </si>
  <si>
    <t>Staveništní přesun hmot</t>
  </si>
  <si>
    <t>Přesun hmot</t>
  </si>
  <si>
    <t>762</t>
  </si>
  <si>
    <t>Konstrukce tesařské</t>
  </si>
  <si>
    <t>766</t>
  </si>
  <si>
    <t>Konstrukce truhlářské, okna a dveře</t>
  </si>
  <si>
    <t>767</t>
  </si>
  <si>
    <t>Konstrukce zámečnické</t>
  </si>
  <si>
    <t>799</t>
  </si>
  <si>
    <t>Ostatní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</si>
  <si>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</si>
  <si>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</si>
  <si>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</si>
  <si>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</si>
  <si>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</si>
  <si>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</si>
  <si>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</si>
  <si>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</si>
  <si>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</si>
  <si>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</si>
  <si>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</si>
  <si>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</si>
  <si>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</si>
  <si>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</si>
  <si>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</si>
  <si>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</si>
  <si>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</si>
  <si>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</si>
  <si>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</si>
  <si>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</si>
  <si>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</si>
  <si>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</si>
  <si>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</si>
  <si>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</si>
  <si>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</si>
  <si>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</si>
  <si>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</si>
  <si>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</si>
  <si>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</si>
  <si>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Soubor</t>
  </si>
  <si>
    <t>RTS 25/ I</t>
  </si>
  <si>
    <t>Indiv</t>
  </si>
  <si>
    <t>VRN</t>
  </si>
  <si>
    <t>Běžná</t>
  </si>
  <si>
    <t>POL99_8</t>
  </si>
  <si>
    <t>POP</t>
  </si>
  <si>
    <t>Vlastní</t>
  </si>
  <si>
    <t>SUM</t>
  </si>
  <si>
    <t>Poznámky uchazeče k zadání</t>
  </si>
  <si>
    <t>POPUZIV</t>
  </si>
  <si>
    <t>END</t>
  </si>
  <si>
    <t>m3</t>
  </si>
  <si>
    <t>Práce</t>
  </si>
  <si>
    <t>POL1_</t>
  </si>
  <si>
    <t>VV</t>
  </si>
  <si>
    <t>121101101</t>
  </si>
  <si>
    <t>Sejmutí ornice s přemístěním do 50 m</t>
  </si>
  <si>
    <t>131201119</t>
  </si>
  <si>
    <t>Příplatek za lepivost - hloubení nezap.jam v hor.3</t>
  </si>
  <si>
    <t>162701105</t>
  </si>
  <si>
    <t>Vodorovné přemístění výkopku z hor.1-4 do 10000 m</t>
  </si>
  <si>
    <t>181101102</t>
  </si>
  <si>
    <t>Úprava pláně v zářezech v hor. 1-4, se zhutněním</t>
  </si>
  <si>
    <t>m2</t>
  </si>
  <si>
    <t>199000002</t>
  </si>
  <si>
    <t>Poplatek za skládku horniny 1- 4, č. dle katal. odpadů 17 05 04</t>
  </si>
  <si>
    <t>t</t>
  </si>
  <si>
    <t>SPCM</t>
  </si>
  <si>
    <t>Specifikace</t>
  </si>
  <si>
    <t>POL3_</t>
  </si>
  <si>
    <t>Začátek provozního součtu</t>
  </si>
  <si>
    <t xml:space="preserve">  Mezisoučet</t>
  </si>
  <si>
    <t>Konec provozního součtu</t>
  </si>
  <si>
    <t>568111111</t>
  </si>
  <si>
    <t>Zřízení vrstvy z geotextilie skl.do 1:5, š.do 3 m</t>
  </si>
  <si>
    <t>m</t>
  </si>
  <si>
    <t>RTS 17/ I</t>
  </si>
  <si>
    <t>69366198</t>
  </si>
  <si>
    <t>91_R001</t>
  </si>
  <si>
    <t>POL7_</t>
  </si>
  <si>
    <t>kompl</t>
  </si>
  <si>
    <t>767_R001</t>
  </si>
  <si>
    <t>131201111</t>
  </si>
  <si>
    <t>Hloubení nezapaž. jam hor.3 do 100 m3, STROJNĚ</t>
  </si>
  <si>
    <t>181301103</t>
  </si>
  <si>
    <t>Rozprostření ornice, rovina, tl. 15-20 cm,do 500m2</t>
  </si>
  <si>
    <t>631571005</t>
  </si>
  <si>
    <t xml:space="preserve">m2    </t>
  </si>
  <si>
    <t xml:space="preserve">m     </t>
  </si>
  <si>
    <t>766_R001</t>
  </si>
  <si>
    <t>767_R002</t>
  </si>
  <si>
    <t>Plocha po obvodu dopadové plochy - Odměřeno z DWG D.1.1.2 SITUAČNÍ VÝKRES - LEZECKÁ VĚŽ : 233,7*0,2</t>
  </si>
  <si>
    <t>Základová konstrukce, viz D.1.1.3 PŮDORYS A ŘEZ ZÁKLADY, SCHÉMATICKÝ ŘEZ VĚŽÍ : (6,85*7,4+0,9*3,1)*0,8</t>
  </si>
  <si>
    <t>Dopadová plocha, odměřeno z DWG D.1.1.2 SITUAČNÍ VÝKRES - LEZECKÁ VĚŽ : (233,7-(6,85*7,4+0,9*3,1))*0,2</t>
  </si>
  <si>
    <t>Odkaz na mn. položky pořadí 2 : 78,82800*0,3</t>
  </si>
  <si>
    <t>Odkaz na mn. položky pořadí 2 : 78,82800</t>
  </si>
  <si>
    <t>Odpočet zeminy použité na násypy u SO 06.5 : -37,85</t>
  </si>
  <si>
    <t>Plocha po obvodu dopadové plochy - Odměřeno z DWG D.1.1.2 SITUAČNÍ VÝKRES - LEZECKÁ VĚŽ : 233,7</t>
  </si>
  <si>
    <t>Rozprostření sejmuté ornice - Odměřeno z DWG D.1.1.2 SITUAČNÍ VÝKRES - LEZECKÁ VĚŽ : 46,74/0,2</t>
  </si>
  <si>
    <t>Odkaz na mn. položky pořadí 4 : 40,97800</t>
  </si>
  <si>
    <t>271531113</t>
  </si>
  <si>
    <t>Polštář základu z kameniva hr. drceného 16-32 mm</t>
  </si>
  <si>
    <t>Základová konstrukce, viz D.1.1.3 PŮDORYS A ŘEZ ZÁKLADY, SCHÉMATICKÝ ŘEZ VĚŽÍ : (6,85*7,4+0,9*3,1)*0,1</t>
  </si>
  <si>
    <t>273321321</t>
  </si>
  <si>
    <t>Železobeton základových desek C 20/25</t>
  </si>
  <si>
    <t>273361821</t>
  </si>
  <si>
    <t>Výztuž základových desek z betonářské oceli B500B (10 505)</t>
  </si>
  <si>
    <t xml:space="preserve">Výztuž viz D.1.1.3 PŮDORYS A ŘEZ ZÁKLADY, SCHÉMATICKÝ ŘEZ VĚŽÍ1 : </t>
  </si>
  <si>
    <t>1. KARI sítě 100/100/8 : 1400/1000</t>
  </si>
  <si>
    <t>2. žebírková ocel prům. 10 mm : 211/1000</t>
  </si>
  <si>
    <t>Svislé plochy u napojení na stávající terén : 56,5*0,4</t>
  </si>
  <si>
    <t>Odečet plochy lezecké stěny : -1*(6,25*6,8+0,9*2,5)</t>
  </si>
  <si>
    <t>Geotextilie 300 g/m2 š. 200cm 100% PP</t>
  </si>
  <si>
    <t>Odkaz na mn. položky pořadí 11 : 211,55000*1,2</t>
  </si>
  <si>
    <t>631313611</t>
  </si>
  <si>
    <t>Mazanina betonová tl. 8 - 12 cm C 16/20 z betonu prostého</t>
  </si>
  <si>
    <t>Včetně vytvoření dilatačních spár, bez zaplnění.</t>
  </si>
  <si>
    <t>Násyp z kameniva těž. praného fr. 2-8 (kačírku)</t>
  </si>
  <si>
    <t xml:space="preserve">  Plocha po obvodu dopadové plochy - Odměřeno z DWG D.1.1.2 SITUAČNÍ VÝKRES - LEZECKÁ VĚŽ : 233,7</t>
  </si>
  <si>
    <t xml:space="preserve">  Odečet plochy lezecké stěny : -1*(6,25*6,8+0,9*2,5)</t>
  </si>
  <si>
    <t>188,95*0,4</t>
  </si>
  <si>
    <t>916581112</t>
  </si>
  <si>
    <t>Osazení plast. zahradního obrubníku zapuštěného</t>
  </si>
  <si>
    <t>Napojení na stávající terén : 56,5</t>
  </si>
  <si>
    <t>PLastový obrubník v. 150 mm</t>
  </si>
  <si>
    <t>Odkaz na mn. položky pořadí 15 : 56,50000*1,05</t>
  </si>
  <si>
    <t>998014022</t>
  </si>
  <si>
    <t>Přesun hmot, budovy montovaných vícepodlažních s pláštěm, 52 m</t>
  </si>
  <si>
    <t>762_R001</t>
  </si>
  <si>
    <t>D+M Zastřešení lezecké stěny</t>
  </si>
  <si>
    <t>Nosná konstrukce střechy se záklopem a krytinou s přesahy minimálně 60 cm. Celková plocha střechy cca 104 m2. Detaily viz. TZ SO-05.1.</t>
  </si>
  <si>
    <t>D+M Opláštění lezecké stěny</t>
  </si>
  <si>
    <t>Překližkové desky multiplex bříza 18 mm s oboustrannou povrchovou úpravou viz. TZ SO-05.1 s rastrem matic pro montáž chytů s pojistnými vruty.</t>
  </si>
  <si>
    <t>D+M Konstrukce vlastní lezecké stěny</t>
  </si>
  <si>
    <t>Konstrukce venkovní lezecké stěny z ocelových profilů s povrchovou úpravou žárovým zinkováním. Návrh konstrukce dle statického posouzení konkrétního návrhu. Požadovaná výška stěny 15,0m. Přesný popis v TZ SO-05.1.</t>
  </si>
  <si>
    <t>D+M Postupové fixní jištění (nýty)</t>
  </si>
  <si>
    <t xml:space="preserve">ks    </t>
  </si>
  <si>
    <t>Počet lezeckých linií 23, Počet postupových fixních jištění na 1 linii 10 ks</t>
  </si>
  <si>
    <t>767_R003</t>
  </si>
  <si>
    <t>D+M Nerezový řetěz se dvěma karabinami sloužící jako koncový bod jištění</t>
  </si>
  <si>
    <t>Slaňovací bod. Nerezový slaňovací bod se dvěma ocelovými karabinami.</t>
  </si>
  <si>
    <t>767_R004</t>
  </si>
  <si>
    <t>D+M Automatické jistící zařízení včetně ocelové karabiny</t>
  </si>
  <si>
    <t>Automatické jistící zařízení určené pro venkovní lezecké stěny s výškou min. 15 m.</t>
  </si>
  <si>
    <t>799_R001</t>
  </si>
  <si>
    <t>Lezecké chyty a stupy</t>
  </si>
  <si>
    <t>Různých velikostí, barev, provedení a obtížností</t>
  </si>
  <si>
    <t>799_R002</t>
  </si>
  <si>
    <t>Struktury laminátové</t>
  </si>
  <si>
    <t>Mix sklolaminátových struktur různých velikostí a tvarů</t>
  </si>
  <si>
    <t>799_R003</t>
  </si>
  <si>
    <t>Struktury překližkové</t>
  </si>
  <si>
    <t>Mix překližkových struktur různých velikostí a tvarů</t>
  </si>
  <si>
    <t>799_R004</t>
  </si>
  <si>
    <t>Spára</t>
  </si>
  <si>
    <t>Sklolaminátový segment spáry s vnitřním strukturováním o délce 15,5 m</t>
  </si>
  <si>
    <t>799_R005</t>
  </si>
  <si>
    <t>Expreskový set</t>
  </si>
  <si>
    <t>Set mailon, páska, ocelová karabina s pojistkou</t>
  </si>
  <si>
    <t>799_R006</t>
  </si>
  <si>
    <t>Stavba lezeckých cest</t>
  </si>
  <si>
    <t>Stavba různě obtížných tras odlišených barevností chytů. V každé linii 3 různě obtížně cesty obtížnosti 3 – 9+ UIAA</t>
  </si>
  <si>
    <t>799_R007</t>
  </si>
  <si>
    <t>D+M Infotabule</t>
  </si>
  <si>
    <t>vč. základové konstrukce a zemních prací</t>
  </si>
  <si>
    <t>Popis infotabule z TZ SO-05.1:</t>
  </si>
  <si>
    <t>-	dřevěný rám informační cedule</t>
  </si>
  <si>
    <t>-	Rozměry (m)	0,5 x 015 x 2,0</t>
  </si>
  <si>
    <t>-	Dodávka vč. informační tabule, text a grafika dle požadavku investora</t>
  </si>
  <si>
    <t>799_R008</t>
  </si>
  <si>
    <t>D+M Lavičky</t>
  </si>
  <si>
    <t>ON_R001</t>
  </si>
  <si>
    <t>Návrh konstrukce lezecké stěny</t>
  </si>
  <si>
    <t>Vypracování návrhu nosné konstrukce lezecké stěny, včetně statického posudku dle ČSN EN 12572-1</t>
  </si>
  <si>
    <t>TS a.s.</t>
  </si>
  <si>
    <t>17. listopadu 910</t>
  </si>
  <si>
    <t xml:space="preserve">738 01  Frýdek-Místek </t>
  </si>
  <si>
    <t>CZ60793716</t>
  </si>
  <si>
    <t>Příloha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</si>
</sst>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9"/>
      <color indexed="81"/>
      <name val="Tahoma"/>
      <family val="2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  <font>
      <sz val="8"/>
      <color indexed="21"/>
      <name val="Arial CE"/>
      <charset val="238"/>
    </font>
    <font>
      <sz val="8"/>
      <color rgb="FFDE380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2" xfId="0" applyFont="1" applyBorder="1" applyAlignment="1">
      <alignment horizontal="right"/>
    </xf>
    <xf numFmtId="0" fontId="7" fillId="0" borderId="6" xfId="0" applyFont="1" applyBorder="1" applyAlignment="1">
      <alignment vertical="top"/>
    </xf>
    <xf numFmtId="14" fontId="7" fillId="0" borderId="6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7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7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7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7" fillId="0" borderId="0" xfId="0" applyFont="1" applyAlignment="1">
      <alignment vertical="center" wrapText="1"/>
    </xf>
    <xf numFmtId="0" fontId="7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wrapText="1"/>
    </xf>
    <xf numFmtId="1" fontId="7" fillId="0" borderId="12" xfId="0" applyNumberFormat="1" applyFont="1" applyBorder="1" applyAlignment="1">
      <alignment horizontal="right" vertical="center" wrapText="1"/>
    </xf>
    <xf numFmtId="1" fontId="7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7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0" borderId="6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8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7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7" fillId="3" borderId="6" xfId="0" applyFont="1" applyFill="1" applyBorder="1" applyAlignment="1">
      <alignment horizontal="left" vertical="center" wrapText="1"/>
    </xf>
    <xf numFmtId="0" fontId="7" fillId="4" borderId="0" xfId="0" applyFont="1" applyFill="1" applyAlignment="1" applyProtection="1">
      <alignment horizontal="left" vertical="center"/>
      <protection locked="0"/>
    </xf>
    <xf numFmtId="0" fontId="7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7" fillId="3" borderId="13" xfId="0" applyNumberFormat="1" applyFont="1" applyFill="1" applyBorder="1" applyAlignment="1">
      <alignment horizontal="left" vertical="center"/>
    </xf>
    <xf numFmtId="49" fontId="0" fillId="0" borderId="0" xfId="0" applyNumberFormat="1"/>
    <xf numFmtId="164" fontId="0" fillId="0" borderId="0" xfId="0" applyNumberFormat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2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7" fillId="3" borderId="15" xfId="0" applyFont="1" applyFill="1" applyBorder="1" applyAlignment="1">
      <alignment vertical="top"/>
    </xf>
    <xf numFmtId="49" fontId="7" fillId="3" borderId="12" xfId="0" applyNumberFormat="1" applyFont="1" applyFill="1" applyBorder="1" applyAlignment="1">
      <alignment vertical="top"/>
    </xf>
    <xf numFmtId="0" fontId="7" fillId="3" borderId="12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vertical="top"/>
    </xf>
    <xf numFmtId="0" fontId="12" fillId="0" borderId="0" xfId="0" applyFont="1" applyAlignment="1">
      <alignment vertical="top"/>
    </xf>
    <xf numFmtId="49" fontId="12" fillId="0" borderId="0" xfId="0" applyNumberFormat="1" applyFont="1" applyAlignment="1">
      <alignment vertical="top"/>
    </xf>
    <xf numFmtId="165" fontId="12" fillId="0" borderId="0" xfId="0" applyNumberFormat="1" applyFont="1" applyAlignment="1">
      <alignment vertical="top" shrinkToFit="1"/>
    </xf>
    <xf numFmtId="4" fontId="12" fillId="0" borderId="0" xfId="0" applyNumberFormat="1" applyFont="1" applyAlignment="1">
      <alignment vertical="top" shrinkToFit="1"/>
    </xf>
    <xf numFmtId="4" fontId="12" fillId="4" borderId="0" xfId="0" applyNumberFormat="1" applyFont="1" applyFill="1" applyAlignment="1" applyProtection="1">
      <alignment vertical="top" shrinkToFit="1"/>
      <protection locked="0"/>
    </xf>
    <xf numFmtId="165" fontId="7" fillId="3" borderId="0" xfId="0" applyNumberFormat="1" applyFont="1" applyFill="1" applyAlignment="1">
      <alignment vertical="top" shrinkToFit="1"/>
    </xf>
    <xf numFmtId="4" fontId="7" fillId="3" borderId="0" xfId="0" applyNumberFormat="1" applyFont="1" applyFill="1" applyAlignment="1">
      <alignment vertical="top" shrinkToFit="1"/>
    </xf>
    <xf numFmtId="0" fontId="7" fillId="3" borderId="29" xfId="0" applyFont="1" applyFill="1" applyBorder="1" applyAlignment="1">
      <alignment vertical="top"/>
    </xf>
    <xf numFmtId="49" fontId="7" fillId="3" borderId="18" xfId="0" applyNumberFormat="1" applyFont="1" applyFill="1" applyBorder="1" applyAlignment="1">
      <alignment vertical="top"/>
    </xf>
    <xf numFmtId="0" fontId="7" fillId="3" borderId="18" xfId="0" applyFont="1" applyFill="1" applyBorder="1" applyAlignment="1">
      <alignment horizontal="center" vertical="top" shrinkToFit="1"/>
    </xf>
    <xf numFmtId="165" fontId="7" fillId="3" borderId="18" xfId="0" applyNumberFormat="1" applyFont="1" applyFill="1" applyBorder="1" applyAlignment="1">
      <alignment vertical="top" shrinkToFit="1"/>
    </xf>
    <xf numFmtId="4" fontId="7" fillId="3" borderId="18" xfId="0" applyNumberFormat="1" applyFont="1" applyFill="1" applyBorder="1" applyAlignment="1">
      <alignment vertical="top" shrinkToFit="1"/>
    </xf>
    <xf numFmtId="4" fontId="7" fillId="3" borderId="30" xfId="0" applyNumberFormat="1" applyFont="1" applyFill="1" applyBorder="1" applyAlignment="1">
      <alignment vertical="top" shrinkToFit="1"/>
    </xf>
    <xf numFmtId="4" fontId="7" fillId="3" borderId="22" xfId="0" applyNumberFormat="1" applyFont="1" applyFill="1" applyBorder="1" applyAlignment="1">
      <alignment vertical="top" shrinkToFit="1"/>
    </xf>
    <xf numFmtId="0" fontId="12" fillId="0" borderId="31" xfId="0" applyFont="1" applyBorder="1" applyAlignment="1">
      <alignment vertical="top"/>
    </xf>
    <xf numFmtId="49" fontId="12" fillId="0" borderId="32" xfId="0" applyNumberFormat="1" applyFont="1" applyBorder="1" applyAlignment="1">
      <alignment vertical="top"/>
    </xf>
    <xf numFmtId="0" fontId="12" fillId="0" borderId="32" xfId="0" applyFont="1" applyBorder="1" applyAlignment="1">
      <alignment horizontal="center" vertical="top" shrinkToFit="1"/>
    </xf>
    <xf numFmtId="165" fontId="12" fillId="0" borderId="32" xfId="0" applyNumberFormat="1" applyFont="1" applyBorder="1" applyAlignment="1">
      <alignment vertical="top" shrinkToFit="1"/>
    </xf>
    <xf numFmtId="4" fontId="12" fillId="4" borderId="32" xfId="0" applyNumberFormat="1" applyFont="1" applyFill="1" applyBorder="1" applyAlignment="1" applyProtection="1">
      <alignment vertical="top" shrinkToFit="1"/>
      <protection locked="0"/>
    </xf>
    <xf numFmtId="4" fontId="12" fillId="0" borderId="33" xfId="0" applyNumberFormat="1" applyFont="1" applyBorder="1" applyAlignment="1">
      <alignment vertical="top" shrinkToFit="1"/>
    </xf>
    <xf numFmtId="0" fontId="14" fillId="0" borderId="0" xfId="0" applyFont="1" applyAlignment="1">
      <alignment wrapText="1"/>
    </xf>
    <xf numFmtId="49" fontId="7" fillId="3" borderId="18" xfId="0" applyNumberFormat="1" applyFont="1" applyFill="1" applyBorder="1" applyAlignment="1">
      <alignment horizontal="left" vertical="top" wrapText="1"/>
    </xf>
    <xf numFmtId="49" fontId="12" fillId="0" borderId="3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7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5" fillId="0" borderId="0" xfId="0" applyNumberFormat="1" applyFont="1" applyAlignment="1">
      <alignment horizontal="center" vertical="top" wrapText="1" shrinkToFit="1"/>
    </xf>
    <xf numFmtId="165" fontId="15" fillId="0" borderId="0" xfId="0" applyNumberFormat="1" applyFont="1" applyAlignment="1">
      <alignment vertical="top" wrapText="1" shrinkToFit="1"/>
    </xf>
    <xf numFmtId="165" fontId="16" fillId="0" borderId="0" xfId="0" applyNumberFormat="1" applyFont="1" applyAlignment="1">
      <alignment horizontal="center" vertical="top" wrapText="1" shrinkToFit="1"/>
    </xf>
    <xf numFmtId="165" fontId="16" fillId="0" borderId="0" xfId="0" applyNumberFormat="1" applyFont="1" applyAlignment="1">
      <alignment vertical="top" wrapText="1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15" fillId="0" borderId="0" xfId="0" quotePrefix="1" applyNumberFormat="1" applyFont="1" applyAlignment="1">
      <alignment horizontal="left" vertical="top" wrapText="1"/>
    </xf>
    <xf numFmtId="165" fontId="16" fillId="0" borderId="0" xfId="0" applyNumberFormat="1" applyFont="1" applyAlignment="1">
      <alignment horizontal="left" vertical="top" wrapText="1"/>
    </xf>
    <xf numFmtId="165" fontId="16" fillId="0" borderId="0" xfId="0" quotePrefix="1" applyNumberFormat="1" applyFont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0" fontId="12" fillId="0" borderId="34" xfId="0" applyFont="1" applyBorder="1" applyAlignment="1">
      <alignment vertical="top"/>
    </xf>
    <xf numFmtId="49" fontId="12" fillId="0" borderId="35" xfId="0" applyNumberFormat="1" applyFont="1" applyBorder="1" applyAlignment="1">
      <alignment vertical="top"/>
    </xf>
    <xf numFmtId="0" fontId="12" fillId="0" borderId="35" xfId="0" applyFont="1" applyBorder="1" applyAlignment="1">
      <alignment horizontal="center" vertical="top" shrinkToFit="1"/>
    </xf>
    <xf numFmtId="165" fontId="12" fillId="0" borderId="35" xfId="0" applyNumberFormat="1" applyFont="1" applyBorder="1" applyAlignment="1">
      <alignment vertical="top" shrinkToFit="1"/>
    </xf>
    <xf numFmtId="4" fontId="12" fillId="4" borderId="35" xfId="0" applyNumberFormat="1" applyFont="1" applyFill="1" applyBorder="1" applyAlignment="1" applyProtection="1">
      <alignment vertical="top" shrinkToFit="1"/>
      <protection locked="0"/>
    </xf>
    <xf numFmtId="4" fontId="12" fillId="0" borderId="36" xfId="0" applyNumberFormat="1" applyFont="1" applyBorder="1" applyAlignment="1">
      <alignment vertical="top" shrinkToFit="1"/>
    </xf>
    <xf numFmtId="49" fontId="12" fillId="0" borderId="35" xfId="0" applyNumberFormat="1" applyFont="1" applyBorder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0" fontId="7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2" fontId="10" fillId="3" borderId="7" xfId="0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7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7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9" fillId="0" borderId="15" xfId="0" applyNumberFormat="1" applyFont="1" applyBorder="1" applyAlignment="1">
      <alignment horizontal="right" vertical="center" indent="1"/>
    </xf>
    <xf numFmtId="4" fontId="9" fillId="0" borderId="22" xfId="0" applyNumberFormat="1" applyFont="1" applyBorder="1" applyAlignment="1">
      <alignment horizontal="right" vertical="center" indent="1"/>
    </xf>
    <xf numFmtId="0" fontId="7" fillId="4" borderId="0" xfId="0" applyFont="1" applyFill="1" applyAlignment="1" applyProtection="1">
      <alignment horizontal="left" vertical="center"/>
      <protection locked="0"/>
    </xf>
    <xf numFmtId="0" fontId="7" fillId="3" borderId="6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7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 wrapText="1"/>
    </xf>
    <xf numFmtId="4" fontId="9" fillId="0" borderId="15" xfId="0" applyNumberFormat="1" applyFont="1" applyBorder="1" applyAlignment="1">
      <alignment horizontal="right" vertical="center"/>
    </xf>
    <xf numFmtId="4" fontId="9" fillId="0" borderId="12" xfId="0" applyNumberFormat="1" applyFont="1" applyBorder="1" applyAlignment="1">
      <alignment horizontal="right" vertical="center"/>
    </xf>
    <xf numFmtId="4" fontId="9" fillId="0" borderId="15" xfId="0" applyNumberFormat="1" applyFont="1" applyBorder="1" applyAlignment="1">
      <alignment vertical="center"/>
    </xf>
    <xf numFmtId="4" fontId="9" fillId="0" borderId="12" xfId="0" applyNumberFormat="1" applyFont="1" applyBorder="1" applyAlignment="1">
      <alignment vertical="center"/>
    </xf>
    <xf numFmtId="4" fontId="9" fillId="0" borderId="16" xfId="0" applyNumberFormat="1" applyFont="1" applyBorder="1" applyAlignment="1">
      <alignment horizontal="right" vertical="center" indent="1"/>
    </xf>
    <xf numFmtId="4" fontId="10" fillId="3" borderId="7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3" fillId="0" borderId="18" xfId="0" applyFont="1" applyBorder="1" applyAlignment="1">
      <alignment horizontal="left" vertical="top" wrapText="1"/>
    </xf>
    <xf numFmtId="0" fontId="13" fillId="0" borderId="18" xfId="0" applyFont="1" applyBorder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30</v>
      </c>
    </row>
    <row r="2" spans="1:7" ht="57.75" customHeight="1" x14ac:dyDescent="0.2">
      <c r="A2" s="154" t="s">
        <v>31</v>
      </c>
      <c r="B2" s="154"/>
      <c r="C2" s="154"/>
      <c r="D2" s="154"/>
      <c r="E2" s="154"/>
      <c r="F2" s="154"/>
      <c r="G2" s="15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35"/>
  <sheetViews>
    <sheetView showGridLines="0" topLeftCell="B1" zoomScaleNormal="100" zoomScaleSheetLayoutView="75" workbookViewId="0">
      <selection activeCell="I1" sqref="I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21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13.5" thickBot="1" x14ac:dyDescent="0.25">
      <c r="I1" t="s">
        <v>227</v>
      </c>
    </row>
    <row r="2" spans="1:15" ht="33.75" customHeight="1" x14ac:dyDescent="0.2">
      <c r="A2" s="47" t="s">
        <v>29</v>
      </c>
      <c r="B2" s="162" t="s">
        <v>3</v>
      </c>
      <c r="C2" s="163"/>
      <c r="D2" s="163"/>
      <c r="E2" s="163"/>
      <c r="F2" s="163"/>
      <c r="G2" s="163"/>
      <c r="H2" s="163"/>
      <c r="I2" s="163"/>
      <c r="J2" s="164"/>
    </row>
    <row r="3" spans="1:15" ht="36" customHeight="1" x14ac:dyDescent="0.2">
      <c r="A3" s="2"/>
      <c r="B3" s="76" t="s">
        <v>19</v>
      </c>
      <c r="C3" s="77"/>
      <c r="D3" s="78" t="s">
        <v>33</v>
      </c>
      <c r="E3" s="168" t="s">
        <v>34</v>
      </c>
      <c r="F3" s="169"/>
      <c r="G3" s="169"/>
      <c r="H3" s="169"/>
      <c r="I3" s="169"/>
      <c r="J3" s="170"/>
      <c r="O3" s="1"/>
    </row>
    <row r="4" spans="1:15" ht="27" hidden="1" customHeight="1" x14ac:dyDescent="0.2">
      <c r="A4" s="2"/>
      <c r="B4" s="79"/>
      <c r="C4" s="77"/>
      <c r="D4" s="80"/>
      <c r="E4" s="171"/>
      <c r="F4" s="172"/>
      <c r="G4" s="172"/>
      <c r="H4" s="172"/>
      <c r="I4" s="172"/>
      <c r="J4" s="173"/>
    </row>
    <row r="5" spans="1:15" ht="23.25" customHeight="1" x14ac:dyDescent="0.2">
      <c r="A5" s="2"/>
      <c r="B5" s="81"/>
      <c r="C5" s="82"/>
      <c r="D5" s="83"/>
      <c r="E5" s="181"/>
      <c r="F5" s="181"/>
      <c r="G5" s="181"/>
      <c r="H5" s="181"/>
      <c r="I5" s="181"/>
      <c r="J5" s="182"/>
    </row>
    <row r="6" spans="1:15" ht="24" customHeight="1" x14ac:dyDescent="0.2">
      <c r="A6" s="2"/>
      <c r="B6" s="31" t="s">
        <v>18</v>
      </c>
      <c r="C6" s="74" t="s">
        <v>223</v>
      </c>
      <c r="D6" s="155"/>
      <c r="E6" s="156"/>
      <c r="F6" s="156"/>
      <c r="G6" s="156"/>
      <c r="H6" s="18" t="s">
        <v>32</v>
      </c>
      <c r="I6" s="22">
        <v>60793716</v>
      </c>
      <c r="J6" s="8"/>
    </row>
    <row r="7" spans="1:15" ht="15.75" customHeight="1" x14ac:dyDescent="0.2">
      <c r="A7" s="2"/>
      <c r="B7" s="28"/>
      <c r="C7" s="55" t="s">
        <v>224</v>
      </c>
      <c r="D7" s="183"/>
      <c r="E7" s="184"/>
      <c r="F7" s="184"/>
      <c r="G7" s="184"/>
      <c r="H7" s="18" t="s">
        <v>27</v>
      </c>
      <c r="I7" s="22" t="s">
        <v>226</v>
      </c>
      <c r="J7" s="8"/>
    </row>
    <row r="8" spans="1:15" ht="15.75" customHeight="1" x14ac:dyDescent="0.2">
      <c r="A8" s="2"/>
      <c r="B8" s="29"/>
      <c r="C8" s="53" t="s">
        <v>225</v>
      </c>
      <c r="D8" s="53"/>
      <c r="E8" s="185"/>
      <c r="F8" s="186"/>
      <c r="G8" s="186"/>
      <c r="H8" s="24"/>
      <c r="I8" s="23"/>
      <c r="J8" s="34"/>
    </row>
    <row r="9" spans="1:15" ht="24" hidden="1" customHeight="1" x14ac:dyDescent="0.2">
      <c r="A9" s="2"/>
      <c r="B9" s="31" t="s">
        <v>16</v>
      </c>
      <c r="D9" s="51"/>
      <c r="H9" s="18" t="s">
        <v>32</v>
      </c>
      <c r="I9" s="22"/>
      <c r="J9" s="8"/>
    </row>
    <row r="10" spans="1:15" ht="15.75" hidden="1" customHeight="1" x14ac:dyDescent="0.2">
      <c r="A10" s="2"/>
      <c r="B10" s="2"/>
      <c r="D10" s="51"/>
      <c r="H10" s="18" t="s">
        <v>27</v>
      </c>
      <c r="I10" s="22"/>
      <c r="J10" s="8"/>
    </row>
    <row r="11" spans="1:15" ht="15.75" hidden="1" customHeight="1" x14ac:dyDescent="0.2">
      <c r="A11" s="2"/>
      <c r="B11" s="35"/>
      <c r="C11" s="56"/>
      <c r="D11" s="53"/>
      <c r="E11" s="57"/>
      <c r="F11" s="24"/>
      <c r="G11" s="14"/>
      <c r="H11" s="14"/>
      <c r="I11" s="36"/>
      <c r="J11" s="34"/>
    </row>
    <row r="12" spans="1:15" ht="24" customHeight="1" x14ac:dyDescent="0.2">
      <c r="A12" s="2"/>
      <c r="B12" s="31" t="s">
        <v>15</v>
      </c>
      <c r="D12" s="175"/>
      <c r="E12" s="175"/>
      <c r="F12" s="175"/>
      <c r="G12" s="175"/>
      <c r="H12" s="18" t="s">
        <v>32</v>
      </c>
      <c r="I12" s="84"/>
      <c r="J12" s="8"/>
    </row>
    <row r="13" spans="1:15" ht="15.75" customHeight="1" x14ac:dyDescent="0.2">
      <c r="A13" s="2"/>
      <c r="B13" s="28"/>
      <c r="C13" s="55"/>
      <c r="D13" s="180"/>
      <c r="E13" s="180"/>
      <c r="F13" s="180"/>
      <c r="G13" s="180"/>
      <c r="H13" s="18" t="s">
        <v>27</v>
      </c>
      <c r="I13" s="84"/>
      <c r="J13" s="8"/>
    </row>
    <row r="14" spans="1:15" ht="15.75" customHeight="1" x14ac:dyDescent="0.2">
      <c r="A14" s="2"/>
      <c r="B14" s="29"/>
      <c r="C14" s="56"/>
      <c r="D14" s="85"/>
      <c r="E14" s="187"/>
      <c r="F14" s="188"/>
      <c r="G14" s="188"/>
      <c r="H14" s="19"/>
      <c r="I14" s="23"/>
      <c r="J14" s="34"/>
    </row>
    <row r="15" spans="1:15" ht="24" customHeight="1" x14ac:dyDescent="0.2">
      <c r="A15" s="2"/>
      <c r="B15" s="43" t="s">
        <v>17</v>
      </c>
      <c r="C15" s="58"/>
      <c r="D15" s="59"/>
      <c r="E15" s="60"/>
      <c r="F15" s="44"/>
      <c r="G15" s="44"/>
      <c r="H15" s="45"/>
      <c r="I15" s="44"/>
      <c r="J15" s="46"/>
    </row>
    <row r="16" spans="1:15" ht="32.25" customHeight="1" x14ac:dyDescent="0.2">
      <c r="A16" s="2"/>
      <c r="B16" s="35" t="s">
        <v>25</v>
      </c>
      <c r="C16" s="61"/>
      <c r="D16" s="54"/>
      <c r="E16" s="174"/>
      <c r="F16" s="174"/>
      <c r="G16" s="176"/>
      <c r="H16" s="176"/>
      <c r="I16" s="176" t="s">
        <v>22</v>
      </c>
      <c r="J16" s="177"/>
    </row>
    <row r="17" spans="1:10" ht="23.25" customHeight="1" x14ac:dyDescent="0.2">
      <c r="A17" s="2"/>
      <c r="B17" s="48" t="s">
        <v>22</v>
      </c>
      <c r="C17" s="64"/>
      <c r="D17" s="65"/>
      <c r="E17" s="178"/>
      <c r="F17" s="179"/>
      <c r="G17" s="178"/>
      <c r="H17" s="179"/>
      <c r="I17" s="178">
        <f>'SO05.1 SO05.1 Pol'!G99</f>
        <v>0</v>
      </c>
      <c r="J17" s="194"/>
    </row>
    <row r="18" spans="1:10" ht="33" customHeight="1" x14ac:dyDescent="0.2">
      <c r="A18" s="2"/>
      <c r="B18" s="42" t="s">
        <v>26</v>
      </c>
      <c r="C18" s="62"/>
      <c r="D18" s="63"/>
      <c r="E18" s="66"/>
      <c r="F18" s="39"/>
      <c r="G18" s="33"/>
      <c r="H18" s="33"/>
      <c r="I18" s="33"/>
      <c r="J18" s="40"/>
    </row>
    <row r="19" spans="1:10" ht="23.25" customHeight="1" x14ac:dyDescent="0.2">
      <c r="A19" s="2"/>
      <c r="B19" s="38" t="s">
        <v>11</v>
      </c>
      <c r="C19" s="62"/>
      <c r="D19" s="63"/>
      <c r="E19" s="67">
        <v>15</v>
      </c>
      <c r="F19" s="39" t="s">
        <v>0</v>
      </c>
      <c r="G19" s="192"/>
      <c r="H19" s="193"/>
      <c r="I19" s="193"/>
      <c r="J19" s="40" t="str">
        <f t="shared" ref="J19:J24" si="0">Mena</f>
        <v>CZK</v>
      </c>
    </row>
    <row r="20" spans="1:10" ht="23.25" hidden="1" customHeight="1" x14ac:dyDescent="0.2">
      <c r="A20" s="2"/>
      <c r="B20" s="38" t="s">
        <v>12</v>
      </c>
      <c r="C20" s="62"/>
      <c r="D20" s="63"/>
      <c r="E20" s="67">
        <f>SazbaDPH1</f>
        <v>15</v>
      </c>
      <c r="F20" s="39" t="s">
        <v>0</v>
      </c>
      <c r="G20" s="190">
        <f>I19*E19/100</f>
        <v>0</v>
      </c>
      <c r="H20" s="191"/>
      <c r="I20" s="191"/>
      <c r="J20" s="40" t="str">
        <f t="shared" si="0"/>
        <v>CZK</v>
      </c>
    </row>
    <row r="21" spans="1:10" ht="23.25" customHeight="1" x14ac:dyDescent="0.2">
      <c r="A21" s="2"/>
      <c r="B21" s="38" t="s">
        <v>13</v>
      </c>
      <c r="C21" s="62"/>
      <c r="D21" s="63"/>
      <c r="E21" s="67">
        <v>21</v>
      </c>
      <c r="F21" s="39" t="s">
        <v>0</v>
      </c>
      <c r="G21" s="192"/>
      <c r="H21" s="193"/>
      <c r="I21" s="193"/>
      <c r="J21" s="40" t="str">
        <f t="shared" si="0"/>
        <v>CZK</v>
      </c>
    </row>
    <row r="22" spans="1:10" ht="23.25" hidden="1" customHeight="1" x14ac:dyDescent="0.2">
      <c r="A22" s="2"/>
      <c r="B22" s="32" t="s">
        <v>14</v>
      </c>
      <c r="C22" s="68"/>
      <c r="D22" s="54"/>
      <c r="E22" s="69">
        <f>SazbaDPH2</f>
        <v>21</v>
      </c>
      <c r="F22" s="30" t="s">
        <v>0</v>
      </c>
      <c r="G22" s="165">
        <f>I21*E21/100</f>
        <v>0</v>
      </c>
      <c r="H22" s="166"/>
      <c r="I22" s="166"/>
      <c r="J22" s="37" t="str">
        <f t="shared" si="0"/>
        <v>CZK</v>
      </c>
    </row>
    <row r="23" spans="1:10" ht="23.25" customHeight="1" thickBot="1" x14ac:dyDescent="0.25">
      <c r="A23" s="2">
        <f>ZakladDPHSni+ZakladDPHZakl</f>
        <v>0</v>
      </c>
      <c r="B23" s="31" t="s">
        <v>4</v>
      </c>
      <c r="C23" s="70"/>
      <c r="D23" s="71"/>
      <c r="E23" s="70"/>
      <c r="F23" s="16"/>
      <c r="G23" s="167">
        <f>CenaCelkemBezDPH-(ZakladDPHSni+ZakladDPHZakl)</f>
        <v>0</v>
      </c>
      <c r="H23" s="167"/>
      <c r="I23" s="167"/>
      <c r="J23" s="41" t="str">
        <f t="shared" si="0"/>
        <v>CZK</v>
      </c>
    </row>
    <row r="24" spans="1:10" ht="27.75" customHeight="1" thickBot="1" x14ac:dyDescent="0.25">
      <c r="A24" s="2">
        <f>(A23-INT(A23))*100</f>
        <v>0</v>
      </c>
      <c r="B24" s="87" t="s">
        <v>20</v>
      </c>
      <c r="C24" s="88"/>
      <c r="D24" s="88"/>
      <c r="E24" s="89"/>
      <c r="F24" s="90"/>
      <c r="G24" s="157">
        <f>A23</f>
        <v>0</v>
      </c>
      <c r="H24" s="157"/>
      <c r="I24" s="157"/>
      <c r="J24" s="91" t="str">
        <f t="shared" si="0"/>
        <v>CZK</v>
      </c>
    </row>
    <row r="25" spans="1:10" ht="27.75" hidden="1" customHeight="1" thickBot="1" x14ac:dyDescent="0.25">
      <c r="A25" s="2"/>
      <c r="B25" s="87" t="s">
        <v>28</v>
      </c>
      <c r="C25" s="92"/>
      <c r="D25" s="92"/>
      <c r="E25" s="92"/>
      <c r="F25" s="93"/>
      <c r="G25" s="195">
        <f>ZakladDPHSni+DPHSni+ZakladDPHZakl+DPHZakl+Zaokrouhleni</f>
        <v>0</v>
      </c>
      <c r="H25" s="195"/>
      <c r="I25" s="195"/>
      <c r="J25" s="94" t="s">
        <v>37</v>
      </c>
    </row>
    <row r="26" spans="1:10" ht="12.75" customHeight="1" x14ac:dyDescent="0.2">
      <c r="A26" s="2"/>
      <c r="B26" s="2"/>
      <c r="J26" s="9"/>
    </row>
    <row r="27" spans="1:10" ht="30" customHeight="1" x14ac:dyDescent="0.2">
      <c r="A27" s="2"/>
      <c r="B27" s="2"/>
      <c r="J27" s="9"/>
    </row>
    <row r="28" spans="1:10" ht="18.75" customHeight="1" x14ac:dyDescent="0.2">
      <c r="A28" s="2"/>
      <c r="B28" s="17"/>
      <c r="C28" s="72" t="s">
        <v>10</v>
      </c>
      <c r="D28" s="73"/>
      <c r="E28" s="73"/>
      <c r="F28" s="15" t="s">
        <v>9</v>
      </c>
      <c r="G28" s="26"/>
      <c r="H28" s="27"/>
      <c r="I28" s="26"/>
      <c r="J28" s="9"/>
    </row>
    <row r="29" spans="1:10" ht="47.25" customHeight="1" x14ac:dyDescent="0.2">
      <c r="A29" s="2"/>
      <c r="B29" s="2"/>
      <c r="J29" s="9"/>
    </row>
    <row r="30" spans="1:10" s="21" customFormat="1" ht="18.75" customHeight="1" x14ac:dyDescent="0.2">
      <c r="A30" s="20"/>
      <c r="B30" s="20"/>
      <c r="C30" s="74"/>
      <c r="D30" s="158"/>
      <c r="E30" s="159"/>
      <c r="G30" s="160"/>
      <c r="H30" s="161"/>
      <c r="I30" s="161"/>
      <c r="J30" s="25"/>
    </row>
    <row r="31" spans="1:10" ht="12.75" customHeight="1" x14ac:dyDescent="0.2">
      <c r="A31" s="2"/>
      <c r="B31" s="2"/>
      <c r="D31" s="189" t="s">
        <v>1</v>
      </c>
      <c r="E31" s="189"/>
      <c r="H31" s="10" t="s">
        <v>2</v>
      </c>
      <c r="J31" s="9"/>
    </row>
    <row r="32" spans="1:10" ht="13.5" customHeight="1" thickBot="1" x14ac:dyDescent="0.25">
      <c r="A32" s="11"/>
      <c r="B32" s="11"/>
      <c r="C32" s="75"/>
      <c r="D32" s="75"/>
      <c r="E32" s="75"/>
      <c r="F32" s="12"/>
      <c r="G32" s="12"/>
      <c r="H32" s="12"/>
      <c r="I32" s="12"/>
      <c r="J32" s="13"/>
    </row>
    <row r="33" spans="6:10" x14ac:dyDescent="0.2">
      <c r="F33" s="86"/>
      <c r="G33" s="86"/>
      <c r="H33" s="86"/>
      <c r="I33" s="86"/>
      <c r="J33" s="96"/>
    </row>
    <row r="34" spans="6:10" x14ac:dyDescent="0.2">
      <c r="F34" s="86"/>
      <c r="G34" s="86"/>
      <c r="H34" s="86"/>
      <c r="I34" s="86"/>
      <c r="J34" s="96"/>
    </row>
    <row r="35" spans="6:10" x14ac:dyDescent="0.2">
      <c r="F35" s="86"/>
      <c r="G35" s="86"/>
      <c r="H35" s="86"/>
      <c r="I35" s="86"/>
      <c r="J35" s="9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26">
    <mergeCell ref="E5:J5"/>
    <mergeCell ref="D7:G7"/>
    <mergeCell ref="E8:G8"/>
    <mergeCell ref="E14:G14"/>
    <mergeCell ref="D31:E31"/>
    <mergeCell ref="G20:I20"/>
    <mergeCell ref="G19:I19"/>
    <mergeCell ref="I17:J17"/>
    <mergeCell ref="G25:I25"/>
    <mergeCell ref="G21:I21"/>
    <mergeCell ref="D6:G6"/>
    <mergeCell ref="G24:I24"/>
    <mergeCell ref="D30:E30"/>
    <mergeCell ref="G30:I30"/>
    <mergeCell ref="B2:J2"/>
    <mergeCell ref="G22:I22"/>
    <mergeCell ref="G23:I23"/>
    <mergeCell ref="E3:J3"/>
    <mergeCell ref="E4:J4"/>
    <mergeCell ref="E16:F16"/>
    <mergeCell ref="D12:G12"/>
    <mergeCell ref="G16:H16"/>
    <mergeCell ref="I16:J16"/>
    <mergeCell ref="E17:F17"/>
    <mergeCell ref="G17:H17"/>
    <mergeCell ref="D13:G1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96" t="s">
        <v>5</v>
      </c>
      <c r="B1" s="196"/>
      <c r="C1" s="197"/>
      <c r="D1" s="196"/>
      <c r="E1" s="196"/>
      <c r="F1" s="196"/>
      <c r="G1" s="196"/>
    </row>
    <row r="2" spans="1:7" ht="24.95" customHeight="1" x14ac:dyDescent="0.2">
      <c r="A2" s="50" t="s">
        <v>6</v>
      </c>
      <c r="B2" s="49"/>
      <c r="C2" s="198"/>
      <c r="D2" s="198"/>
      <c r="E2" s="198"/>
      <c r="F2" s="198"/>
      <c r="G2" s="199"/>
    </row>
    <row r="3" spans="1:7" ht="24.95" customHeight="1" x14ac:dyDescent="0.2">
      <c r="A3" s="50" t="s">
        <v>7</v>
      </c>
      <c r="B3" s="49"/>
      <c r="C3" s="198"/>
      <c r="D3" s="198"/>
      <c r="E3" s="198"/>
      <c r="F3" s="198"/>
      <c r="G3" s="199"/>
    </row>
    <row r="4" spans="1:7" ht="24.95" customHeight="1" x14ac:dyDescent="0.2">
      <c r="A4" s="50" t="s">
        <v>8</v>
      </c>
      <c r="B4" s="49"/>
      <c r="C4" s="198"/>
      <c r="D4" s="198"/>
      <c r="E4" s="198"/>
      <c r="F4" s="198"/>
      <c r="G4" s="199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BH5000"/>
  <sheetViews>
    <sheetView tabSelected="1" workbookViewId="0">
      <pane ySplit="7" topLeftCell="A83" activePane="bottomLeft" state="frozen"/>
      <selection pane="bottomLeft" activeCell="AD99" sqref="AD99"/>
    </sheetView>
  </sheetViews>
  <sheetFormatPr defaultRowHeight="12.75" outlineLevelRow="3" x14ac:dyDescent="0.2"/>
  <cols>
    <col min="1" max="1" width="3.42578125" customWidth="1"/>
    <col min="2" max="2" width="12.5703125" style="95" customWidth="1"/>
    <col min="3" max="3" width="38.28515625" style="9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18" t="s">
        <v>5</v>
      </c>
      <c r="B1" s="218"/>
      <c r="C1" s="218"/>
      <c r="D1" s="218"/>
      <c r="E1" s="218"/>
      <c r="F1" s="218"/>
      <c r="G1" s="218"/>
      <c r="AG1" t="s">
        <v>60</v>
      </c>
    </row>
    <row r="2" spans="1:60" ht="24.95" customHeight="1" x14ac:dyDescent="0.2">
      <c r="A2" s="50" t="s">
        <v>6</v>
      </c>
      <c r="B2" s="49" t="s">
        <v>33</v>
      </c>
      <c r="C2" s="219" t="s">
        <v>34</v>
      </c>
      <c r="D2" s="220"/>
      <c r="E2" s="220"/>
      <c r="F2" s="220"/>
      <c r="G2" s="221"/>
      <c r="AG2" t="s">
        <v>61</v>
      </c>
    </row>
    <row r="3" spans="1:60" ht="24.95" customHeight="1" x14ac:dyDescent="0.2">
      <c r="A3" s="50" t="s">
        <v>7</v>
      </c>
      <c r="B3" s="49" t="s">
        <v>35</v>
      </c>
      <c r="C3" s="219" t="s">
        <v>36</v>
      </c>
      <c r="D3" s="220"/>
      <c r="E3" s="220"/>
      <c r="F3" s="220"/>
      <c r="G3" s="221"/>
      <c r="AC3" s="95" t="s">
        <v>61</v>
      </c>
      <c r="AG3" t="s">
        <v>62</v>
      </c>
    </row>
    <row r="4" spans="1:60" ht="24.95" customHeight="1" x14ac:dyDescent="0.2">
      <c r="A4" s="97" t="s">
        <v>8</v>
      </c>
      <c r="B4" s="98" t="s">
        <v>35</v>
      </c>
      <c r="C4" s="222" t="s">
        <v>36</v>
      </c>
      <c r="D4" s="223"/>
      <c r="E4" s="223"/>
      <c r="F4" s="223"/>
      <c r="G4" s="224"/>
      <c r="AG4" t="s">
        <v>63</v>
      </c>
    </row>
    <row r="5" spans="1:60" x14ac:dyDescent="0.2">
      <c r="D5" s="10"/>
    </row>
    <row r="6" spans="1:60" ht="38.25" x14ac:dyDescent="0.2">
      <c r="A6" s="100" t="s">
        <v>64</v>
      </c>
      <c r="B6" s="102" t="s">
        <v>65</v>
      </c>
      <c r="C6" s="102" t="s">
        <v>66</v>
      </c>
      <c r="D6" s="101" t="s">
        <v>67</v>
      </c>
      <c r="E6" s="100" t="s">
        <v>68</v>
      </c>
      <c r="F6" s="99" t="s">
        <v>69</v>
      </c>
      <c r="G6" s="100" t="s">
        <v>22</v>
      </c>
      <c r="H6" s="103" t="s">
        <v>23</v>
      </c>
      <c r="I6" s="103" t="s">
        <v>70</v>
      </c>
      <c r="J6" s="103" t="s">
        <v>24</v>
      </c>
      <c r="K6" s="103" t="s">
        <v>71</v>
      </c>
      <c r="L6" s="103" t="s">
        <v>72</v>
      </c>
      <c r="M6" s="103" t="s">
        <v>73</v>
      </c>
      <c r="N6" s="103" t="s">
        <v>74</v>
      </c>
      <c r="O6" s="103" t="s">
        <v>75</v>
      </c>
      <c r="P6" s="103" t="s">
        <v>76</v>
      </c>
      <c r="Q6" s="103" t="s">
        <v>77</v>
      </c>
      <c r="R6" s="103" t="s">
        <v>78</v>
      </c>
      <c r="S6" s="103" t="s">
        <v>79</v>
      </c>
      <c r="T6" s="103" t="s">
        <v>80</v>
      </c>
      <c r="U6" s="103" t="s">
        <v>81</v>
      </c>
      <c r="V6" s="103" t="s">
        <v>82</v>
      </c>
      <c r="W6" s="103" t="s">
        <v>83</v>
      </c>
      <c r="X6" s="103" t="s">
        <v>84</v>
      </c>
      <c r="Y6" s="103" t="s">
        <v>85</v>
      </c>
    </row>
    <row r="7" spans="1:60" hidden="1" x14ac:dyDescent="0.2">
      <c r="A7" s="3"/>
      <c r="B7" s="4"/>
      <c r="C7" s="4"/>
      <c r="D7" s="6"/>
      <c r="E7" s="105"/>
      <c r="F7" s="106"/>
      <c r="G7" s="106"/>
      <c r="H7" s="106"/>
      <c r="I7" s="106"/>
      <c r="J7" s="106"/>
      <c r="K7" s="106"/>
      <c r="L7" s="106"/>
      <c r="M7" s="106"/>
      <c r="N7" s="105"/>
      <c r="O7" s="105"/>
      <c r="P7" s="105"/>
      <c r="Q7" s="105"/>
      <c r="R7" s="106"/>
      <c r="S7" s="106"/>
      <c r="T7" s="106"/>
      <c r="U7" s="106"/>
      <c r="V7" s="106"/>
      <c r="W7" s="106"/>
      <c r="X7" s="106"/>
      <c r="Y7" s="106"/>
    </row>
    <row r="8" spans="1:60" x14ac:dyDescent="0.2">
      <c r="A8" s="118" t="s">
        <v>86</v>
      </c>
      <c r="B8" s="119" t="s">
        <v>38</v>
      </c>
      <c r="C8" s="132" t="s">
        <v>39</v>
      </c>
      <c r="D8" s="120"/>
      <c r="E8" s="121"/>
      <c r="F8" s="122"/>
      <c r="G8" s="123">
        <f>SUMIF(AG9:AG24,"&lt;&gt;NOR",G9:G24)</f>
        <v>0</v>
      </c>
      <c r="H8" s="117"/>
      <c r="I8" s="117">
        <f>SUM(I9:I24)</f>
        <v>0</v>
      </c>
      <c r="J8" s="117"/>
      <c r="K8" s="117">
        <f>SUM(K9:K24)</f>
        <v>0</v>
      </c>
      <c r="L8" s="117"/>
      <c r="M8" s="117">
        <f>SUM(M9:M24)</f>
        <v>0</v>
      </c>
      <c r="N8" s="116"/>
      <c r="O8" s="116">
        <f>SUM(O9:O24)</f>
        <v>0</v>
      </c>
      <c r="P8" s="116"/>
      <c r="Q8" s="116">
        <f>SUM(Q9:Q24)</f>
        <v>0</v>
      </c>
      <c r="R8" s="117"/>
      <c r="S8" s="117"/>
      <c r="T8" s="117"/>
      <c r="U8" s="117"/>
      <c r="V8" s="117">
        <f>SUM(V9:V24)</f>
        <v>79.03</v>
      </c>
      <c r="W8" s="117"/>
      <c r="X8" s="117"/>
      <c r="Y8" s="117"/>
      <c r="AG8" t="s">
        <v>87</v>
      </c>
    </row>
    <row r="9" spans="1:60" outlineLevel="1" x14ac:dyDescent="0.2">
      <c r="A9" s="125">
        <v>1</v>
      </c>
      <c r="B9" s="126" t="s">
        <v>104</v>
      </c>
      <c r="C9" s="133" t="s">
        <v>105</v>
      </c>
      <c r="D9" s="127" t="s">
        <v>100</v>
      </c>
      <c r="E9" s="128">
        <v>46.74</v>
      </c>
      <c r="F9" s="129"/>
      <c r="G9" s="130">
        <f>ROUND(E9*F9,2)</f>
        <v>0</v>
      </c>
      <c r="H9" s="115"/>
      <c r="I9" s="114">
        <f>ROUND(E9*H9,2)</f>
        <v>0</v>
      </c>
      <c r="J9" s="115"/>
      <c r="K9" s="114">
        <f>ROUND(E9*J9,2)</f>
        <v>0</v>
      </c>
      <c r="L9" s="114">
        <v>21</v>
      </c>
      <c r="M9" s="114">
        <f>G9*(1+L9/100)</f>
        <v>0</v>
      </c>
      <c r="N9" s="113">
        <v>0</v>
      </c>
      <c r="O9" s="113">
        <f>ROUND(E9*N9,2)</f>
        <v>0</v>
      </c>
      <c r="P9" s="113">
        <v>0</v>
      </c>
      <c r="Q9" s="113">
        <f>ROUND(E9*P9,2)</f>
        <v>0</v>
      </c>
      <c r="R9" s="114"/>
      <c r="S9" s="114" t="s">
        <v>89</v>
      </c>
      <c r="T9" s="114" t="s">
        <v>89</v>
      </c>
      <c r="U9" s="114">
        <v>9.7000000000000003E-2</v>
      </c>
      <c r="V9" s="114">
        <f>ROUND(E9*U9,2)</f>
        <v>4.53</v>
      </c>
      <c r="W9" s="114"/>
      <c r="X9" s="114" t="s">
        <v>101</v>
      </c>
      <c r="Y9" s="114" t="s">
        <v>92</v>
      </c>
      <c r="Z9" s="104"/>
      <c r="AA9" s="104"/>
      <c r="AB9" s="104"/>
      <c r="AC9" s="104"/>
      <c r="AD9" s="104"/>
      <c r="AE9" s="104"/>
      <c r="AF9" s="104"/>
      <c r="AG9" s="104" t="s">
        <v>102</v>
      </c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</row>
    <row r="10" spans="1:60" ht="33.75" outlineLevel="2" x14ac:dyDescent="0.2">
      <c r="A10" s="111"/>
      <c r="B10" s="112"/>
      <c r="C10" s="143" t="s">
        <v>140</v>
      </c>
      <c r="D10" s="137"/>
      <c r="E10" s="138">
        <v>46.74</v>
      </c>
      <c r="F10" s="114"/>
      <c r="G10" s="114"/>
      <c r="H10" s="114"/>
      <c r="I10" s="114"/>
      <c r="J10" s="114"/>
      <c r="K10" s="114"/>
      <c r="L10" s="114"/>
      <c r="M10" s="114"/>
      <c r="N10" s="113"/>
      <c r="O10" s="113"/>
      <c r="P10" s="113"/>
      <c r="Q10" s="113"/>
      <c r="R10" s="114"/>
      <c r="S10" s="114"/>
      <c r="T10" s="114"/>
      <c r="U10" s="114"/>
      <c r="V10" s="114"/>
      <c r="W10" s="114"/>
      <c r="X10" s="114"/>
      <c r="Y10" s="114"/>
      <c r="Z10" s="104"/>
      <c r="AA10" s="104"/>
      <c r="AB10" s="104"/>
      <c r="AC10" s="104"/>
      <c r="AD10" s="104"/>
      <c r="AE10" s="104"/>
      <c r="AF10" s="104"/>
      <c r="AG10" s="104" t="s">
        <v>103</v>
      </c>
      <c r="AH10" s="104">
        <v>0</v>
      </c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</row>
    <row r="11" spans="1:60" outlineLevel="1" x14ac:dyDescent="0.2">
      <c r="A11" s="125">
        <v>2</v>
      </c>
      <c r="B11" s="126" t="s">
        <v>131</v>
      </c>
      <c r="C11" s="133" t="s">
        <v>132</v>
      </c>
      <c r="D11" s="127" t="s">
        <v>100</v>
      </c>
      <c r="E11" s="128">
        <v>78.828000000000003</v>
      </c>
      <c r="F11" s="129"/>
      <c r="G11" s="130">
        <f>ROUND(E11*F11,2)</f>
        <v>0</v>
      </c>
      <c r="H11" s="115"/>
      <c r="I11" s="114">
        <f>ROUND(E11*H11,2)</f>
        <v>0</v>
      </c>
      <c r="J11" s="115"/>
      <c r="K11" s="114">
        <f>ROUND(E11*J11,2)</f>
        <v>0</v>
      </c>
      <c r="L11" s="114">
        <v>21</v>
      </c>
      <c r="M11" s="114">
        <f>G11*(1+L11/100)</f>
        <v>0</v>
      </c>
      <c r="N11" s="113">
        <v>0</v>
      </c>
      <c r="O11" s="113">
        <f>ROUND(E11*N11,2)</f>
        <v>0</v>
      </c>
      <c r="P11" s="113">
        <v>0</v>
      </c>
      <c r="Q11" s="113">
        <f>ROUND(E11*P11,2)</f>
        <v>0</v>
      </c>
      <c r="R11" s="114"/>
      <c r="S11" s="114" t="s">
        <v>89</v>
      </c>
      <c r="T11" s="114" t="s">
        <v>89</v>
      </c>
      <c r="U11" s="114">
        <v>0.12</v>
      </c>
      <c r="V11" s="114">
        <f>ROUND(E11*U11,2)</f>
        <v>9.4600000000000009</v>
      </c>
      <c r="W11" s="114"/>
      <c r="X11" s="114" t="s">
        <v>101</v>
      </c>
      <c r="Y11" s="114" t="s">
        <v>92</v>
      </c>
      <c r="Z11" s="104"/>
      <c r="AA11" s="104"/>
      <c r="AB11" s="104"/>
      <c r="AC11" s="104"/>
      <c r="AD11" s="104"/>
      <c r="AE11" s="104"/>
      <c r="AF11" s="104"/>
      <c r="AG11" s="104" t="s">
        <v>102</v>
      </c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</row>
    <row r="12" spans="1:60" ht="33.75" outlineLevel="2" x14ac:dyDescent="0.2">
      <c r="A12" s="111"/>
      <c r="B12" s="112"/>
      <c r="C12" s="143" t="s">
        <v>141</v>
      </c>
      <c r="D12" s="137"/>
      <c r="E12" s="138">
        <v>42.783999999999999</v>
      </c>
      <c r="F12" s="114"/>
      <c r="G12" s="114"/>
      <c r="H12" s="114"/>
      <c r="I12" s="114"/>
      <c r="J12" s="114"/>
      <c r="K12" s="114"/>
      <c r="L12" s="114"/>
      <c r="M12" s="114"/>
      <c r="N12" s="113"/>
      <c r="O12" s="113"/>
      <c r="P12" s="113"/>
      <c r="Q12" s="113"/>
      <c r="R12" s="114"/>
      <c r="S12" s="114"/>
      <c r="T12" s="114"/>
      <c r="U12" s="114"/>
      <c r="V12" s="114"/>
      <c r="W12" s="114"/>
      <c r="X12" s="114"/>
      <c r="Y12" s="114"/>
      <c r="Z12" s="104"/>
      <c r="AA12" s="104"/>
      <c r="AB12" s="104"/>
      <c r="AC12" s="104"/>
      <c r="AD12" s="104"/>
      <c r="AE12" s="104"/>
      <c r="AF12" s="104"/>
      <c r="AG12" s="104" t="s">
        <v>103</v>
      </c>
      <c r="AH12" s="104">
        <v>0</v>
      </c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</row>
    <row r="13" spans="1:60" ht="33.75" outlineLevel="3" x14ac:dyDescent="0.2">
      <c r="A13" s="111"/>
      <c r="B13" s="112"/>
      <c r="C13" s="143" t="s">
        <v>142</v>
      </c>
      <c r="D13" s="137"/>
      <c r="E13" s="138">
        <v>36.043999999999997</v>
      </c>
      <c r="F13" s="114"/>
      <c r="G13" s="114"/>
      <c r="H13" s="114"/>
      <c r="I13" s="114"/>
      <c r="J13" s="114"/>
      <c r="K13" s="114"/>
      <c r="L13" s="114"/>
      <c r="M13" s="114"/>
      <c r="N13" s="113"/>
      <c r="O13" s="113"/>
      <c r="P13" s="113"/>
      <c r="Q13" s="113"/>
      <c r="R13" s="114"/>
      <c r="S13" s="114"/>
      <c r="T13" s="114"/>
      <c r="U13" s="114"/>
      <c r="V13" s="114"/>
      <c r="W13" s="114"/>
      <c r="X13" s="114"/>
      <c r="Y13" s="114"/>
      <c r="Z13" s="104"/>
      <c r="AA13" s="104"/>
      <c r="AB13" s="104"/>
      <c r="AC13" s="104"/>
      <c r="AD13" s="104"/>
      <c r="AE13" s="104"/>
      <c r="AF13" s="104"/>
      <c r="AG13" s="104" t="s">
        <v>103</v>
      </c>
      <c r="AH13" s="104">
        <v>0</v>
      </c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</row>
    <row r="14" spans="1:60" outlineLevel="1" x14ac:dyDescent="0.2">
      <c r="A14" s="125">
        <v>3</v>
      </c>
      <c r="B14" s="126" t="s">
        <v>106</v>
      </c>
      <c r="C14" s="133" t="s">
        <v>107</v>
      </c>
      <c r="D14" s="127" t="s">
        <v>100</v>
      </c>
      <c r="E14" s="128">
        <v>23.648399999999999</v>
      </c>
      <c r="F14" s="129"/>
      <c r="G14" s="130">
        <f>ROUND(E14*F14,2)</f>
        <v>0</v>
      </c>
      <c r="H14" s="115"/>
      <c r="I14" s="114">
        <f>ROUND(E14*H14,2)</f>
        <v>0</v>
      </c>
      <c r="J14" s="115"/>
      <c r="K14" s="114">
        <f>ROUND(E14*J14,2)</f>
        <v>0</v>
      </c>
      <c r="L14" s="114">
        <v>21</v>
      </c>
      <c r="M14" s="114">
        <f>G14*(1+L14/100)</f>
        <v>0</v>
      </c>
      <c r="N14" s="113">
        <v>0</v>
      </c>
      <c r="O14" s="113">
        <f>ROUND(E14*N14,2)</f>
        <v>0</v>
      </c>
      <c r="P14" s="113">
        <v>0</v>
      </c>
      <c r="Q14" s="113">
        <f>ROUND(E14*P14,2)</f>
        <v>0</v>
      </c>
      <c r="R14" s="114"/>
      <c r="S14" s="114" t="s">
        <v>89</v>
      </c>
      <c r="T14" s="114" t="s">
        <v>89</v>
      </c>
      <c r="U14" s="114">
        <v>4.3099999999999999E-2</v>
      </c>
      <c r="V14" s="114">
        <f>ROUND(E14*U14,2)</f>
        <v>1.02</v>
      </c>
      <c r="W14" s="114"/>
      <c r="X14" s="114" t="s">
        <v>101</v>
      </c>
      <c r="Y14" s="114" t="s">
        <v>92</v>
      </c>
      <c r="Z14" s="104"/>
      <c r="AA14" s="104"/>
      <c r="AB14" s="104"/>
      <c r="AC14" s="104"/>
      <c r="AD14" s="104"/>
      <c r="AE14" s="104"/>
      <c r="AF14" s="104"/>
      <c r="AG14" s="104" t="s">
        <v>102</v>
      </c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</row>
    <row r="15" spans="1:60" outlineLevel="2" x14ac:dyDescent="0.2">
      <c r="A15" s="111"/>
      <c r="B15" s="112"/>
      <c r="C15" s="143" t="s">
        <v>143</v>
      </c>
      <c r="D15" s="137"/>
      <c r="E15" s="138">
        <v>23.648399999999999</v>
      </c>
      <c r="F15" s="114"/>
      <c r="G15" s="114"/>
      <c r="H15" s="114"/>
      <c r="I15" s="114"/>
      <c r="J15" s="114"/>
      <c r="K15" s="114"/>
      <c r="L15" s="114"/>
      <c r="M15" s="114"/>
      <c r="N15" s="113"/>
      <c r="O15" s="113"/>
      <c r="P15" s="113"/>
      <c r="Q15" s="113"/>
      <c r="R15" s="114"/>
      <c r="S15" s="114"/>
      <c r="T15" s="114"/>
      <c r="U15" s="114"/>
      <c r="V15" s="114"/>
      <c r="W15" s="114"/>
      <c r="X15" s="114"/>
      <c r="Y15" s="114"/>
      <c r="Z15" s="104"/>
      <c r="AA15" s="104"/>
      <c r="AB15" s="104"/>
      <c r="AC15" s="104"/>
      <c r="AD15" s="104"/>
      <c r="AE15" s="104"/>
      <c r="AF15" s="104"/>
      <c r="AG15" s="104" t="s">
        <v>103</v>
      </c>
      <c r="AH15" s="104">
        <v>5</v>
      </c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</row>
    <row r="16" spans="1:60" ht="22.5" outlineLevel="1" x14ac:dyDescent="0.2">
      <c r="A16" s="125">
        <v>4</v>
      </c>
      <c r="B16" s="126" t="s">
        <v>108</v>
      </c>
      <c r="C16" s="133" t="s">
        <v>109</v>
      </c>
      <c r="D16" s="127" t="s">
        <v>100</v>
      </c>
      <c r="E16" s="128">
        <v>40.978000000000002</v>
      </c>
      <c r="F16" s="129"/>
      <c r="G16" s="130">
        <f>ROUND(E16*F16,2)</f>
        <v>0</v>
      </c>
      <c r="H16" s="115"/>
      <c r="I16" s="114">
        <f>ROUND(E16*H16,2)</f>
        <v>0</v>
      </c>
      <c r="J16" s="115"/>
      <c r="K16" s="114">
        <f>ROUND(E16*J16,2)</f>
        <v>0</v>
      </c>
      <c r="L16" s="114">
        <v>21</v>
      </c>
      <c r="M16" s="114">
        <f>G16*(1+L16/100)</f>
        <v>0</v>
      </c>
      <c r="N16" s="113">
        <v>0</v>
      </c>
      <c r="O16" s="113">
        <f>ROUND(E16*N16,2)</f>
        <v>0</v>
      </c>
      <c r="P16" s="113">
        <v>0</v>
      </c>
      <c r="Q16" s="113">
        <f>ROUND(E16*P16,2)</f>
        <v>0</v>
      </c>
      <c r="R16" s="114"/>
      <c r="S16" s="114" t="s">
        <v>89</v>
      </c>
      <c r="T16" s="114" t="s">
        <v>89</v>
      </c>
      <c r="U16" s="114">
        <v>1.0999999999999999E-2</v>
      </c>
      <c r="V16" s="114">
        <f>ROUND(E16*U16,2)</f>
        <v>0.45</v>
      </c>
      <c r="W16" s="114"/>
      <c r="X16" s="114" t="s">
        <v>101</v>
      </c>
      <c r="Y16" s="114" t="s">
        <v>92</v>
      </c>
      <c r="Z16" s="104"/>
      <c r="AA16" s="104"/>
      <c r="AB16" s="104"/>
      <c r="AC16" s="104"/>
      <c r="AD16" s="104"/>
      <c r="AE16" s="104"/>
      <c r="AF16" s="104"/>
      <c r="AG16" s="104" t="s">
        <v>102</v>
      </c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</row>
    <row r="17" spans="1:60" outlineLevel="2" x14ac:dyDescent="0.2">
      <c r="A17" s="111"/>
      <c r="B17" s="112"/>
      <c r="C17" s="143" t="s">
        <v>144</v>
      </c>
      <c r="D17" s="137"/>
      <c r="E17" s="138">
        <v>78.828000000000003</v>
      </c>
      <c r="F17" s="114"/>
      <c r="G17" s="114"/>
      <c r="H17" s="114"/>
      <c r="I17" s="114"/>
      <c r="J17" s="114"/>
      <c r="K17" s="114"/>
      <c r="L17" s="114"/>
      <c r="M17" s="114"/>
      <c r="N17" s="113"/>
      <c r="O17" s="113"/>
      <c r="P17" s="113"/>
      <c r="Q17" s="113"/>
      <c r="R17" s="114"/>
      <c r="S17" s="114"/>
      <c r="T17" s="114"/>
      <c r="U17" s="114"/>
      <c r="V17" s="114"/>
      <c r="W17" s="114"/>
      <c r="X17" s="114"/>
      <c r="Y17" s="114"/>
      <c r="Z17" s="104"/>
      <c r="AA17" s="104"/>
      <c r="AB17" s="104"/>
      <c r="AC17" s="104"/>
      <c r="AD17" s="104"/>
      <c r="AE17" s="104"/>
      <c r="AF17" s="104"/>
      <c r="AG17" s="104" t="s">
        <v>103</v>
      </c>
      <c r="AH17" s="104">
        <v>5</v>
      </c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</row>
    <row r="18" spans="1:60" ht="22.5" outlineLevel="3" x14ac:dyDescent="0.2">
      <c r="A18" s="111"/>
      <c r="B18" s="112"/>
      <c r="C18" s="143" t="s">
        <v>145</v>
      </c>
      <c r="D18" s="137"/>
      <c r="E18" s="138">
        <v>-37.85</v>
      </c>
      <c r="F18" s="114"/>
      <c r="G18" s="114"/>
      <c r="H18" s="114"/>
      <c r="I18" s="114"/>
      <c r="J18" s="114"/>
      <c r="K18" s="114"/>
      <c r="L18" s="114"/>
      <c r="M18" s="114"/>
      <c r="N18" s="113"/>
      <c r="O18" s="113"/>
      <c r="P18" s="113"/>
      <c r="Q18" s="113"/>
      <c r="R18" s="114"/>
      <c r="S18" s="114"/>
      <c r="T18" s="114"/>
      <c r="U18" s="114"/>
      <c r="V18" s="114"/>
      <c r="W18" s="114"/>
      <c r="X18" s="114"/>
      <c r="Y18" s="114"/>
      <c r="Z18" s="104"/>
      <c r="AA18" s="104"/>
      <c r="AB18" s="104"/>
      <c r="AC18" s="104"/>
      <c r="AD18" s="104"/>
      <c r="AE18" s="104"/>
      <c r="AF18" s="104"/>
      <c r="AG18" s="104" t="s">
        <v>103</v>
      </c>
      <c r="AH18" s="104">
        <v>0</v>
      </c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</row>
    <row r="19" spans="1:60" outlineLevel="1" x14ac:dyDescent="0.2">
      <c r="A19" s="125">
        <v>5</v>
      </c>
      <c r="B19" s="126" t="s">
        <v>110</v>
      </c>
      <c r="C19" s="133" t="s">
        <v>111</v>
      </c>
      <c r="D19" s="127" t="s">
        <v>112</v>
      </c>
      <c r="E19" s="128">
        <v>233.7</v>
      </c>
      <c r="F19" s="129"/>
      <c r="G19" s="130">
        <f>ROUND(E19*F19,2)</f>
        <v>0</v>
      </c>
      <c r="H19" s="115"/>
      <c r="I19" s="114">
        <f>ROUND(E19*H19,2)</f>
        <v>0</v>
      </c>
      <c r="J19" s="115"/>
      <c r="K19" s="114">
        <f>ROUND(E19*J19,2)</f>
        <v>0</v>
      </c>
      <c r="L19" s="114">
        <v>21</v>
      </c>
      <c r="M19" s="114">
        <f>G19*(1+L19/100)</f>
        <v>0</v>
      </c>
      <c r="N19" s="113">
        <v>0</v>
      </c>
      <c r="O19" s="113">
        <f>ROUND(E19*N19,2)</f>
        <v>0</v>
      </c>
      <c r="P19" s="113">
        <v>0</v>
      </c>
      <c r="Q19" s="113">
        <f>ROUND(E19*P19,2)</f>
        <v>0</v>
      </c>
      <c r="R19" s="114"/>
      <c r="S19" s="114" t="s">
        <v>89</v>
      </c>
      <c r="T19" s="114" t="s">
        <v>90</v>
      </c>
      <c r="U19" s="114">
        <v>1.7999999999999999E-2</v>
      </c>
      <c r="V19" s="114">
        <f>ROUND(E19*U19,2)</f>
        <v>4.21</v>
      </c>
      <c r="W19" s="114"/>
      <c r="X19" s="114" t="s">
        <v>101</v>
      </c>
      <c r="Y19" s="114" t="s">
        <v>92</v>
      </c>
      <c r="Z19" s="104"/>
      <c r="AA19" s="104"/>
      <c r="AB19" s="104"/>
      <c r="AC19" s="104"/>
      <c r="AD19" s="104"/>
      <c r="AE19" s="104"/>
      <c r="AF19" s="104"/>
      <c r="AG19" s="104" t="s">
        <v>102</v>
      </c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</row>
    <row r="20" spans="1:60" ht="33.75" outlineLevel="2" x14ac:dyDescent="0.2">
      <c r="A20" s="111"/>
      <c r="B20" s="112"/>
      <c r="C20" s="143" t="s">
        <v>146</v>
      </c>
      <c r="D20" s="137"/>
      <c r="E20" s="138">
        <v>233.7</v>
      </c>
      <c r="F20" s="114"/>
      <c r="G20" s="114"/>
      <c r="H20" s="114"/>
      <c r="I20" s="114"/>
      <c r="J20" s="114"/>
      <c r="K20" s="114"/>
      <c r="L20" s="114"/>
      <c r="M20" s="114"/>
      <c r="N20" s="113"/>
      <c r="O20" s="113"/>
      <c r="P20" s="113"/>
      <c r="Q20" s="113"/>
      <c r="R20" s="114"/>
      <c r="S20" s="114"/>
      <c r="T20" s="114"/>
      <c r="U20" s="114"/>
      <c r="V20" s="114"/>
      <c r="W20" s="114"/>
      <c r="X20" s="114"/>
      <c r="Y20" s="114"/>
      <c r="Z20" s="104"/>
      <c r="AA20" s="104"/>
      <c r="AB20" s="104"/>
      <c r="AC20" s="104"/>
      <c r="AD20" s="104"/>
      <c r="AE20" s="104"/>
      <c r="AF20" s="104"/>
      <c r="AG20" s="104" t="s">
        <v>103</v>
      </c>
      <c r="AH20" s="104">
        <v>0</v>
      </c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</row>
    <row r="21" spans="1:60" outlineLevel="1" x14ac:dyDescent="0.2">
      <c r="A21" s="125">
        <v>6</v>
      </c>
      <c r="B21" s="126" t="s">
        <v>133</v>
      </c>
      <c r="C21" s="133" t="s">
        <v>134</v>
      </c>
      <c r="D21" s="127" t="s">
        <v>112</v>
      </c>
      <c r="E21" s="128">
        <v>233.7</v>
      </c>
      <c r="F21" s="129"/>
      <c r="G21" s="130">
        <f>ROUND(E21*F21,2)</f>
        <v>0</v>
      </c>
      <c r="H21" s="115"/>
      <c r="I21" s="114">
        <f>ROUND(E21*H21,2)</f>
        <v>0</v>
      </c>
      <c r="J21" s="115"/>
      <c r="K21" s="114">
        <f>ROUND(E21*J21,2)</f>
        <v>0</v>
      </c>
      <c r="L21" s="114">
        <v>21</v>
      </c>
      <c r="M21" s="114">
        <f>G21*(1+L21/100)</f>
        <v>0</v>
      </c>
      <c r="N21" s="113">
        <v>0</v>
      </c>
      <c r="O21" s="113">
        <f>ROUND(E21*N21,2)</f>
        <v>0</v>
      </c>
      <c r="P21" s="113">
        <v>0</v>
      </c>
      <c r="Q21" s="113">
        <f>ROUND(E21*P21,2)</f>
        <v>0</v>
      </c>
      <c r="R21" s="114"/>
      <c r="S21" s="114" t="s">
        <v>89</v>
      </c>
      <c r="T21" s="114" t="s">
        <v>89</v>
      </c>
      <c r="U21" s="114">
        <v>0.254</v>
      </c>
      <c r="V21" s="114">
        <f>ROUND(E21*U21,2)</f>
        <v>59.36</v>
      </c>
      <c r="W21" s="114"/>
      <c r="X21" s="114" t="s">
        <v>101</v>
      </c>
      <c r="Y21" s="114" t="s">
        <v>92</v>
      </c>
      <c r="Z21" s="104"/>
      <c r="AA21" s="104"/>
      <c r="AB21" s="104"/>
      <c r="AC21" s="104"/>
      <c r="AD21" s="104"/>
      <c r="AE21" s="104"/>
      <c r="AF21" s="104"/>
      <c r="AG21" s="104" t="s">
        <v>102</v>
      </c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</row>
    <row r="22" spans="1:60" ht="33.75" outlineLevel="2" x14ac:dyDescent="0.2">
      <c r="A22" s="111"/>
      <c r="B22" s="112"/>
      <c r="C22" s="143" t="s">
        <v>147</v>
      </c>
      <c r="D22" s="137"/>
      <c r="E22" s="138">
        <v>233.7</v>
      </c>
      <c r="F22" s="114"/>
      <c r="G22" s="114"/>
      <c r="H22" s="114"/>
      <c r="I22" s="114"/>
      <c r="J22" s="114"/>
      <c r="K22" s="114"/>
      <c r="L22" s="114"/>
      <c r="M22" s="114"/>
      <c r="N22" s="113"/>
      <c r="O22" s="113"/>
      <c r="P22" s="113"/>
      <c r="Q22" s="113"/>
      <c r="R22" s="114"/>
      <c r="S22" s="114"/>
      <c r="T22" s="114"/>
      <c r="U22" s="114"/>
      <c r="V22" s="114"/>
      <c r="W22" s="114"/>
      <c r="X22" s="114"/>
      <c r="Y22" s="114"/>
      <c r="Z22" s="104"/>
      <c r="AA22" s="104"/>
      <c r="AB22" s="104"/>
      <c r="AC22" s="104"/>
      <c r="AD22" s="104"/>
      <c r="AE22" s="104"/>
      <c r="AF22" s="104"/>
      <c r="AG22" s="104" t="s">
        <v>103</v>
      </c>
      <c r="AH22" s="104">
        <v>0</v>
      </c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</row>
    <row r="23" spans="1:60" ht="22.5" outlineLevel="1" x14ac:dyDescent="0.2">
      <c r="A23" s="125">
        <v>7</v>
      </c>
      <c r="B23" s="126" t="s">
        <v>113</v>
      </c>
      <c r="C23" s="133" t="s">
        <v>114</v>
      </c>
      <c r="D23" s="127" t="s">
        <v>100</v>
      </c>
      <c r="E23" s="128">
        <v>40.978000000000002</v>
      </c>
      <c r="F23" s="129"/>
      <c r="G23" s="130">
        <f>ROUND(E23*F23,2)</f>
        <v>0</v>
      </c>
      <c r="H23" s="115"/>
      <c r="I23" s="114">
        <f>ROUND(E23*H23,2)</f>
        <v>0</v>
      </c>
      <c r="J23" s="115"/>
      <c r="K23" s="114">
        <f>ROUND(E23*J23,2)</f>
        <v>0</v>
      </c>
      <c r="L23" s="114">
        <v>21</v>
      </c>
      <c r="M23" s="114">
        <f>G23*(1+L23/100)</f>
        <v>0</v>
      </c>
      <c r="N23" s="113">
        <v>0</v>
      </c>
      <c r="O23" s="113">
        <f>ROUND(E23*N23,2)</f>
        <v>0</v>
      </c>
      <c r="P23" s="113">
        <v>0</v>
      </c>
      <c r="Q23" s="113">
        <f>ROUND(E23*P23,2)</f>
        <v>0</v>
      </c>
      <c r="R23" s="114"/>
      <c r="S23" s="114" t="s">
        <v>89</v>
      </c>
      <c r="T23" s="114" t="s">
        <v>89</v>
      </c>
      <c r="U23" s="114">
        <v>0</v>
      </c>
      <c r="V23" s="114">
        <f>ROUND(E23*U23,2)</f>
        <v>0</v>
      </c>
      <c r="W23" s="114"/>
      <c r="X23" s="114" t="s">
        <v>101</v>
      </c>
      <c r="Y23" s="114" t="s">
        <v>92</v>
      </c>
      <c r="Z23" s="104"/>
      <c r="AA23" s="104"/>
      <c r="AB23" s="104"/>
      <c r="AC23" s="104"/>
      <c r="AD23" s="104"/>
      <c r="AE23" s="104"/>
      <c r="AF23" s="104"/>
      <c r="AG23" s="104" t="s">
        <v>102</v>
      </c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</row>
    <row r="24" spans="1:60" outlineLevel="2" x14ac:dyDescent="0.2">
      <c r="A24" s="111"/>
      <c r="B24" s="112"/>
      <c r="C24" s="143" t="s">
        <v>148</v>
      </c>
      <c r="D24" s="137"/>
      <c r="E24" s="138">
        <v>40.978000000000002</v>
      </c>
      <c r="F24" s="114"/>
      <c r="G24" s="114"/>
      <c r="H24" s="114"/>
      <c r="I24" s="114"/>
      <c r="J24" s="114"/>
      <c r="K24" s="114"/>
      <c r="L24" s="114"/>
      <c r="M24" s="114"/>
      <c r="N24" s="113"/>
      <c r="O24" s="113"/>
      <c r="P24" s="113"/>
      <c r="Q24" s="113"/>
      <c r="R24" s="114"/>
      <c r="S24" s="114"/>
      <c r="T24" s="114"/>
      <c r="U24" s="114"/>
      <c r="V24" s="114"/>
      <c r="W24" s="114"/>
      <c r="X24" s="114"/>
      <c r="Y24" s="114"/>
      <c r="Z24" s="104"/>
      <c r="AA24" s="104"/>
      <c r="AB24" s="104"/>
      <c r="AC24" s="104"/>
      <c r="AD24" s="104"/>
      <c r="AE24" s="104"/>
      <c r="AF24" s="104"/>
      <c r="AG24" s="104" t="s">
        <v>103</v>
      </c>
      <c r="AH24" s="104">
        <v>5</v>
      </c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</row>
    <row r="25" spans="1:60" x14ac:dyDescent="0.2">
      <c r="A25" s="118" t="s">
        <v>86</v>
      </c>
      <c r="B25" s="119" t="s">
        <v>40</v>
      </c>
      <c r="C25" s="132" t="s">
        <v>41</v>
      </c>
      <c r="D25" s="120"/>
      <c r="E25" s="121"/>
      <c r="F25" s="122"/>
      <c r="G25" s="123">
        <f>SUMIF(AG26:AG33,"&lt;&gt;NOR",G26:G33)</f>
        <v>0</v>
      </c>
      <c r="H25" s="117"/>
      <c r="I25" s="117">
        <f>SUM(I26:I33)</f>
        <v>0</v>
      </c>
      <c r="J25" s="117"/>
      <c r="K25" s="117">
        <f>SUM(K26:K33)</f>
        <v>0</v>
      </c>
      <c r="L25" s="117"/>
      <c r="M25" s="117">
        <f>SUM(M26:M33)</f>
        <v>0</v>
      </c>
      <c r="N25" s="116"/>
      <c r="O25" s="116">
        <f>SUM(O26:O33)</f>
        <v>121.24</v>
      </c>
      <c r="P25" s="116"/>
      <c r="Q25" s="116">
        <f>SUM(Q26:Q33)</f>
        <v>0</v>
      </c>
      <c r="R25" s="117"/>
      <c r="S25" s="117"/>
      <c r="T25" s="117"/>
      <c r="U25" s="117"/>
      <c r="V25" s="117">
        <f>SUM(V26:V33)</f>
        <v>64.25</v>
      </c>
      <c r="W25" s="117"/>
      <c r="X25" s="117"/>
      <c r="Y25" s="117"/>
      <c r="AG25" t="s">
        <v>87</v>
      </c>
    </row>
    <row r="26" spans="1:60" outlineLevel="1" x14ac:dyDescent="0.2">
      <c r="A26" s="125">
        <v>8</v>
      </c>
      <c r="B26" s="126" t="s">
        <v>149</v>
      </c>
      <c r="C26" s="133" t="s">
        <v>150</v>
      </c>
      <c r="D26" s="127" t="s">
        <v>100</v>
      </c>
      <c r="E26" s="128">
        <v>5.3479999999999999</v>
      </c>
      <c r="F26" s="129"/>
      <c r="G26" s="130">
        <f>ROUND(E26*F26,2)</f>
        <v>0</v>
      </c>
      <c r="H26" s="115"/>
      <c r="I26" s="114">
        <f>ROUND(E26*H26,2)</f>
        <v>0</v>
      </c>
      <c r="J26" s="115"/>
      <c r="K26" s="114">
        <f>ROUND(E26*J26,2)</f>
        <v>0</v>
      </c>
      <c r="L26" s="114">
        <v>21</v>
      </c>
      <c r="M26" s="114">
        <f>G26*(1+L26/100)</f>
        <v>0</v>
      </c>
      <c r="N26" s="113">
        <v>2.16</v>
      </c>
      <c r="O26" s="113">
        <f>ROUND(E26*N26,2)</f>
        <v>11.55</v>
      </c>
      <c r="P26" s="113">
        <v>0</v>
      </c>
      <c r="Q26" s="113">
        <f>ROUND(E26*P26,2)</f>
        <v>0</v>
      </c>
      <c r="R26" s="114"/>
      <c r="S26" s="114" t="s">
        <v>89</v>
      </c>
      <c r="T26" s="114" t="s">
        <v>89</v>
      </c>
      <c r="U26" s="114">
        <v>1.085</v>
      </c>
      <c r="V26" s="114">
        <f>ROUND(E26*U26,2)</f>
        <v>5.8</v>
      </c>
      <c r="W26" s="114"/>
      <c r="X26" s="114" t="s">
        <v>101</v>
      </c>
      <c r="Y26" s="114" t="s">
        <v>92</v>
      </c>
      <c r="Z26" s="104"/>
      <c r="AA26" s="104"/>
      <c r="AB26" s="104"/>
      <c r="AC26" s="104"/>
      <c r="AD26" s="104"/>
      <c r="AE26" s="104"/>
      <c r="AF26" s="104"/>
      <c r="AG26" s="104" t="s">
        <v>102</v>
      </c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</row>
    <row r="27" spans="1:60" ht="33.75" outlineLevel="2" x14ac:dyDescent="0.2">
      <c r="A27" s="111"/>
      <c r="B27" s="112"/>
      <c r="C27" s="143" t="s">
        <v>151</v>
      </c>
      <c r="D27" s="137"/>
      <c r="E27" s="138">
        <v>5.3479999999999999</v>
      </c>
      <c r="F27" s="114"/>
      <c r="G27" s="114"/>
      <c r="H27" s="114"/>
      <c r="I27" s="114"/>
      <c r="J27" s="114"/>
      <c r="K27" s="114"/>
      <c r="L27" s="114"/>
      <c r="M27" s="114"/>
      <c r="N27" s="113"/>
      <c r="O27" s="113"/>
      <c r="P27" s="113"/>
      <c r="Q27" s="113"/>
      <c r="R27" s="114"/>
      <c r="S27" s="114"/>
      <c r="T27" s="114"/>
      <c r="U27" s="114"/>
      <c r="V27" s="114"/>
      <c r="W27" s="114"/>
      <c r="X27" s="114"/>
      <c r="Y27" s="114"/>
      <c r="Z27" s="104"/>
      <c r="AA27" s="104"/>
      <c r="AB27" s="104"/>
      <c r="AC27" s="104"/>
      <c r="AD27" s="104"/>
      <c r="AE27" s="104"/>
      <c r="AF27" s="104"/>
      <c r="AG27" s="104" t="s">
        <v>103</v>
      </c>
      <c r="AH27" s="104">
        <v>0</v>
      </c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</row>
    <row r="28" spans="1:60" outlineLevel="1" x14ac:dyDescent="0.2">
      <c r="A28" s="125">
        <v>9</v>
      </c>
      <c r="B28" s="126" t="s">
        <v>152</v>
      </c>
      <c r="C28" s="133" t="s">
        <v>153</v>
      </c>
      <c r="D28" s="127" t="s">
        <v>100</v>
      </c>
      <c r="E28" s="128">
        <v>42.783999999999999</v>
      </c>
      <c r="F28" s="129"/>
      <c r="G28" s="130">
        <f>ROUND(E28*F28,2)</f>
        <v>0</v>
      </c>
      <c r="H28" s="115"/>
      <c r="I28" s="114">
        <f>ROUND(E28*H28,2)</f>
        <v>0</v>
      </c>
      <c r="J28" s="115"/>
      <c r="K28" s="114">
        <f>ROUND(E28*J28,2)</f>
        <v>0</v>
      </c>
      <c r="L28" s="114">
        <v>21</v>
      </c>
      <c r="M28" s="114">
        <f>G28*(1+L28/100)</f>
        <v>0</v>
      </c>
      <c r="N28" s="113">
        <v>2.5249999999999999</v>
      </c>
      <c r="O28" s="113">
        <f>ROUND(E28*N28,2)</f>
        <v>108.03</v>
      </c>
      <c r="P28" s="113">
        <v>0</v>
      </c>
      <c r="Q28" s="113">
        <f>ROUND(E28*P28,2)</f>
        <v>0</v>
      </c>
      <c r="R28" s="114"/>
      <c r="S28" s="114" t="s">
        <v>89</v>
      </c>
      <c r="T28" s="114" t="s">
        <v>89</v>
      </c>
      <c r="U28" s="114">
        <v>0.48</v>
      </c>
      <c r="V28" s="114">
        <f>ROUND(E28*U28,2)</f>
        <v>20.54</v>
      </c>
      <c r="W28" s="114"/>
      <c r="X28" s="114" t="s">
        <v>101</v>
      </c>
      <c r="Y28" s="114" t="s">
        <v>92</v>
      </c>
      <c r="Z28" s="104"/>
      <c r="AA28" s="104"/>
      <c r="AB28" s="104"/>
      <c r="AC28" s="104"/>
      <c r="AD28" s="104"/>
      <c r="AE28" s="104"/>
      <c r="AF28" s="104"/>
      <c r="AG28" s="104" t="s">
        <v>102</v>
      </c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</row>
    <row r="29" spans="1:60" ht="33.75" outlineLevel="2" x14ac:dyDescent="0.2">
      <c r="A29" s="111"/>
      <c r="B29" s="112"/>
      <c r="C29" s="143" t="s">
        <v>141</v>
      </c>
      <c r="D29" s="137"/>
      <c r="E29" s="138">
        <v>42.783999999999999</v>
      </c>
      <c r="F29" s="114"/>
      <c r="G29" s="114"/>
      <c r="H29" s="114"/>
      <c r="I29" s="114"/>
      <c r="J29" s="114"/>
      <c r="K29" s="114"/>
      <c r="L29" s="114"/>
      <c r="M29" s="114"/>
      <c r="N29" s="113"/>
      <c r="O29" s="113"/>
      <c r="P29" s="113"/>
      <c r="Q29" s="113"/>
      <c r="R29" s="114"/>
      <c r="S29" s="114"/>
      <c r="T29" s="114"/>
      <c r="U29" s="114"/>
      <c r="V29" s="114"/>
      <c r="W29" s="114"/>
      <c r="X29" s="114"/>
      <c r="Y29" s="114"/>
      <c r="Z29" s="104"/>
      <c r="AA29" s="104"/>
      <c r="AB29" s="104"/>
      <c r="AC29" s="104"/>
      <c r="AD29" s="104"/>
      <c r="AE29" s="104"/>
      <c r="AF29" s="104"/>
      <c r="AG29" s="104" t="s">
        <v>103</v>
      </c>
      <c r="AH29" s="104">
        <v>0</v>
      </c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</row>
    <row r="30" spans="1:60" ht="22.5" outlineLevel="1" x14ac:dyDescent="0.2">
      <c r="A30" s="125">
        <v>10</v>
      </c>
      <c r="B30" s="126" t="s">
        <v>154</v>
      </c>
      <c r="C30" s="133" t="s">
        <v>155</v>
      </c>
      <c r="D30" s="127" t="s">
        <v>115</v>
      </c>
      <c r="E30" s="128">
        <v>1.611</v>
      </c>
      <c r="F30" s="129"/>
      <c r="G30" s="130">
        <f>ROUND(E30*F30,2)</f>
        <v>0</v>
      </c>
      <c r="H30" s="115"/>
      <c r="I30" s="114">
        <f>ROUND(E30*H30,2)</f>
        <v>0</v>
      </c>
      <c r="J30" s="115"/>
      <c r="K30" s="114">
        <f>ROUND(E30*J30,2)</f>
        <v>0</v>
      </c>
      <c r="L30" s="114">
        <v>21</v>
      </c>
      <c r="M30" s="114">
        <f>G30*(1+L30/100)</f>
        <v>0</v>
      </c>
      <c r="N30" s="113">
        <v>1.0275300000000001</v>
      </c>
      <c r="O30" s="113">
        <f>ROUND(E30*N30,2)</f>
        <v>1.66</v>
      </c>
      <c r="P30" s="113">
        <v>0</v>
      </c>
      <c r="Q30" s="113">
        <f>ROUND(E30*P30,2)</f>
        <v>0</v>
      </c>
      <c r="R30" s="114"/>
      <c r="S30" s="114" t="s">
        <v>89</v>
      </c>
      <c r="T30" s="114" t="s">
        <v>89</v>
      </c>
      <c r="U30" s="114">
        <v>23.530999999999999</v>
      </c>
      <c r="V30" s="114">
        <f>ROUND(E30*U30,2)</f>
        <v>37.909999999999997</v>
      </c>
      <c r="W30" s="114"/>
      <c r="X30" s="114" t="s">
        <v>101</v>
      </c>
      <c r="Y30" s="114" t="s">
        <v>92</v>
      </c>
      <c r="Z30" s="104"/>
      <c r="AA30" s="104"/>
      <c r="AB30" s="104"/>
      <c r="AC30" s="104"/>
      <c r="AD30" s="104"/>
      <c r="AE30" s="104"/>
      <c r="AF30" s="104"/>
      <c r="AG30" s="104" t="s">
        <v>102</v>
      </c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</row>
    <row r="31" spans="1:60" ht="22.5" outlineLevel="2" x14ac:dyDescent="0.2">
      <c r="A31" s="111"/>
      <c r="B31" s="112"/>
      <c r="C31" s="143" t="s">
        <v>156</v>
      </c>
      <c r="D31" s="137"/>
      <c r="E31" s="138"/>
      <c r="F31" s="114"/>
      <c r="G31" s="114"/>
      <c r="H31" s="114"/>
      <c r="I31" s="114"/>
      <c r="J31" s="114"/>
      <c r="K31" s="114"/>
      <c r="L31" s="114"/>
      <c r="M31" s="114"/>
      <c r="N31" s="113"/>
      <c r="O31" s="113"/>
      <c r="P31" s="113"/>
      <c r="Q31" s="113"/>
      <c r="R31" s="114"/>
      <c r="S31" s="114"/>
      <c r="T31" s="114"/>
      <c r="U31" s="114"/>
      <c r="V31" s="114"/>
      <c r="W31" s="114"/>
      <c r="X31" s="114"/>
      <c r="Y31" s="114"/>
      <c r="Z31" s="104"/>
      <c r="AA31" s="104"/>
      <c r="AB31" s="104"/>
      <c r="AC31" s="104"/>
      <c r="AD31" s="104"/>
      <c r="AE31" s="104"/>
      <c r="AF31" s="104"/>
      <c r="AG31" s="104" t="s">
        <v>103</v>
      </c>
      <c r="AH31" s="104">
        <v>0</v>
      </c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</row>
    <row r="32" spans="1:60" outlineLevel="3" x14ac:dyDescent="0.2">
      <c r="A32" s="111"/>
      <c r="B32" s="112"/>
      <c r="C32" s="143" t="s">
        <v>157</v>
      </c>
      <c r="D32" s="137"/>
      <c r="E32" s="138">
        <v>1.4</v>
      </c>
      <c r="F32" s="114"/>
      <c r="G32" s="114"/>
      <c r="H32" s="114"/>
      <c r="I32" s="114"/>
      <c r="J32" s="114"/>
      <c r="K32" s="114"/>
      <c r="L32" s="114"/>
      <c r="M32" s="114"/>
      <c r="N32" s="113"/>
      <c r="O32" s="113"/>
      <c r="P32" s="113"/>
      <c r="Q32" s="113"/>
      <c r="R32" s="114"/>
      <c r="S32" s="114"/>
      <c r="T32" s="114"/>
      <c r="U32" s="114"/>
      <c r="V32" s="114"/>
      <c r="W32" s="114"/>
      <c r="X32" s="114"/>
      <c r="Y32" s="114"/>
      <c r="Z32" s="104"/>
      <c r="AA32" s="104"/>
      <c r="AB32" s="104"/>
      <c r="AC32" s="104"/>
      <c r="AD32" s="104"/>
      <c r="AE32" s="104"/>
      <c r="AF32" s="104"/>
      <c r="AG32" s="104" t="s">
        <v>103</v>
      </c>
      <c r="AH32" s="104">
        <v>0</v>
      </c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</row>
    <row r="33" spans="1:60" outlineLevel="3" x14ac:dyDescent="0.2">
      <c r="A33" s="111"/>
      <c r="B33" s="112"/>
      <c r="C33" s="143" t="s">
        <v>158</v>
      </c>
      <c r="D33" s="137"/>
      <c r="E33" s="138">
        <v>0.21099999999999999</v>
      </c>
      <c r="F33" s="114"/>
      <c r="G33" s="114"/>
      <c r="H33" s="114"/>
      <c r="I33" s="114"/>
      <c r="J33" s="114"/>
      <c r="K33" s="114"/>
      <c r="L33" s="114"/>
      <c r="M33" s="114"/>
      <c r="N33" s="113"/>
      <c r="O33" s="113"/>
      <c r="P33" s="113"/>
      <c r="Q33" s="113"/>
      <c r="R33" s="114"/>
      <c r="S33" s="114"/>
      <c r="T33" s="114"/>
      <c r="U33" s="114"/>
      <c r="V33" s="114"/>
      <c r="W33" s="114"/>
      <c r="X33" s="114"/>
      <c r="Y33" s="114"/>
      <c r="Z33" s="104"/>
      <c r="AA33" s="104"/>
      <c r="AB33" s="104"/>
      <c r="AC33" s="104"/>
      <c r="AD33" s="104"/>
      <c r="AE33" s="104"/>
      <c r="AF33" s="104"/>
      <c r="AG33" s="104" t="s">
        <v>103</v>
      </c>
      <c r="AH33" s="104">
        <v>0</v>
      </c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</row>
    <row r="34" spans="1:60" x14ac:dyDescent="0.2">
      <c r="A34" s="118" t="s">
        <v>86</v>
      </c>
      <c r="B34" s="119" t="s">
        <v>42</v>
      </c>
      <c r="C34" s="132" t="s">
        <v>43</v>
      </c>
      <c r="D34" s="120"/>
      <c r="E34" s="121"/>
      <c r="F34" s="122"/>
      <c r="G34" s="123">
        <f>SUMIF(AG35:AG40,"&lt;&gt;NOR",G35:G40)</f>
        <v>0</v>
      </c>
      <c r="H34" s="117"/>
      <c r="I34" s="117">
        <f>SUM(I35:I40)</f>
        <v>0</v>
      </c>
      <c r="J34" s="117"/>
      <c r="K34" s="117">
        <f>SUM(K35:K40)</f>
        <v>0</v>
      </c>
      <c r="L34" s="117"/>
      <c r="M34" s="117">
        <f>SUM(M35:M40)</f>
        <v>0</v>
      </c>
      <c r="N34" s="116"/>
      <c r="O34" s="116">
        <f>SUM(O35:O40)</f>
        <v>0.08</v>
      </c>
      <c r="P34" s="116"/>
      <c r="Q34" s="116">
        <f>SUM(Q35:Q40)</f>
        <v>0</v>
      </c>
      <c r="R34" s="117"/>
      <c r="S34" s="117"/>
      <c r="T34" s="117"/>
      <c r="U34" s="117"/>
      <c r="V34" s="117">
        <f>SUM(V35:V40)</f>
        <v>19.25</v>
      </c>
      <c r="W34" s="117"/>
      <c r="X34" s="117"/>
      <c r="Y34" s="117"/>
      <c r="AG34" t="s">
        <v>87</v>
      </c>
    </row>
    <row r="35" spans="1:60" outlineLevel="1" x14ac:dyDescent="0.2">
      <c r="A35" s="125">
        <v>11</v>
      </c>
      <c r="B35" s="126" t="s">
        <v>122</v>
      </c>
      <c r="C35" s="133" t="s">
        <v>123</v>
      </c>
      <c r="D35" s="127" t="s">
        <v>112</v>
      </c>
      <c r="E35" s="128">
        <v>211.55</v>
      </c>
      <c r="F35" s="129"/>
      <c r="G35" s="130">
        <f>ROUND(E35*F35,2)</f>
        <v>0</v>
      </c>
      <c r="H35" s="115"/>
      <c r="I35" s="114">
        <f>ROUND(E35*H35,2)</f>
        <v>0</v>
      </c>
      <c r="J35" s="115"/>
      <c r="K35" s="114">
        <f>ROUND(E35*J35,2)</f>
        <v>0</v>
      </c>
      <c r="L35" s="114">
        <v>21</v>
      </c>
      <c r="M35" s="114">
        <f>G35*(1+L35/100)</f>
        <v>0</v>
      </c>
      <c r="N35" s="113">
        <v>0</v>
      </c>
      <c r="O35" s="113">
        <f>ROUND(E35*N35,2)</f>
        <v>0</v>
      </c>
      <c r="P35" s="113">
        <v>0</v>
      </c>
      <c r="Q35" s="113">
        <f>ROUND(E35*P35,2)</f>
        <v>0</v>
      </c>
      <c r="R35" s="114"/>
      <c r="S35" s="114" t="s">
        <v>89</v>
      </c>
      <c r="T35" s="114" t="s">
        <v>89</v>
      </c>
      <c r="U35" s="114">
        <v>9.0999999999999998E-2</v>
      </c>
      <c r="V35" s="114">
        <f>ROUND(E35*U35,2)</f>
        <v>19.25</v>
      </c>
      <c r="W35" s="114"/>
      <c r="X35" s="114" t="s">
        <v>101</v>
      </c>
      <c r="Y35" s="114" t="s">
        <v>92</v>
      </c>
      <c r="Z35" s="104"/>
      <c r="AA35" s="104"/>
      <c r="AB35" s="104"/>
      <c r="AC35" s="104"/>
      <c r="AD35" s="104"/>
      <c r="AE35" s="104"/>
      <c r="AF35" s="104"/>
      <c r="AG35" s="104" t="s">
        <v>102</v>
      </c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</row>
    <row r="36" spans="1:60" ht="33.75" outlineLevel="2" x14ac:dyDescent="0.2">
      <c r="A36" s="111"/>
      <c r="B36" s="112"/>
      <c r="C36" s="143" t="s">
        <v>146</v>
      </c>
      <c r="D36" s="137"/>
      <c r="E36" s="138">
        <v>233.7</v>
      </c>
      <c r="F36" s="114"/>
      <c r="G36" s="114"/>
      <c r="H36" s="114"/>
      <c r="I36" s="114"/>
      <c r="J36" s="114"/>
      <c r="K36" s="114"/>
      <c r="L36" s="114"/>
      <c r="M36" s="114"/>
      <c r="N36" s="113"/>
      <c r="O36" s="113"/>
      <c r="P36" s="113"/>
      <c r="Q36" s="113"/>
      <c r="R36" s="114"/>
      <c r="S36" s="114"/>
      <c r="T36" s="114"/>
      <c r="U36" s="114"/>
      <c r="V36" s="114"/>
      <c r="W36" s="114"/>
      <c r="X36" s="114"/>
      <c r="Y36" s="114"/>
      <c r="Z36" s="104"/>
      <c r="AA36" s="104"/>
      <c r="AB36" s="104"/>
      <c r="AC36" s="104"/>
      <c r="AD36" s="104"/>
      <c r="AE36" s="104"/>
      <c r="AF36" s="104"/>
      <c r="AG36" s="104" t="s">
        <v>103</v>
      </c>
      <c r="AH36" s="104">
        <v>0</v>
      </c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</row>
    <row r="37" spans="1:60" outlineLevel="3" x14ac:dyDescent="0.2">
      <c r="A37" s="111"/>
      <c r="B37" s="112"/>
      <c r="C37" s="143" t="s">
        <v>159</v>
      </c>
      <c r="D37" s="137"/>
      <c r="E37" s="138">
        <v>22.6</v>
      </c>
      <c r="F37" s="114"/>
      <c r="G37" s="114"/>
      <c r="H37" s="114"/>
      <c r="I37" s="114"/>
      <c r="J37" s="114"/>
      <c r="K37" s="114"/>
      <c r="L37" s="114"/>
      <c r="M37" s="114"/>
      <c r="N37" s="113"/>
      <c r="O37" s="113"/>
      <c r="P37" s="113"/>
      <c r="Q37" s="113"/>
      <c r="R37" s="114"/>
      <c r="S37" s="114"/>
      <c r="T37" s="114"/>
      <c r="U37" s="114"/>
      <c r="V37" s="114"/>
      <c r="W37" s="114"/>
      <c r="X37" s="114"/>
      <c r="Y37" s="114"/>
      <c r="Z37" s="104"/>
      <c r="AA37" s="104"/>
      <c r="AB37" s="104"/>
      <c r="AC37" s="104"/>
      <c r="AD37" s="104"/>
      <c r="AE37" s="104"/>
      <c r="AF37" s="104"/>
      <c r="AG37" s="104" t="s">
        <v>103</v>
      </c>
      <c r="AH37" s="104">
        <v>0</v>
      </c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</row>
    <row r="38" spans="1:60" outlineLevel="3" x14ac:dyDescent="0.2">
      <c r="A38" s="111"/>
      <c r="B38" s="112"/>
      <c r="C38" s="143" t="s">
        <v>160</v>
      </c>
      <c r="D38" s="137"/>
      <c r="E38" s="138">
        <v>-44.75</v>
      </c>
      <c r="F38" s="114"/>
      <c r="G38" s="114"/>
      <c r="H38" s="114"/>
      <c r="I38" s="114"/>
      <c r="J38" s="114"/>
      <c r="K38" s="114"/>
      <c r="L38" s="114"/>
      <c r="M38" s="114"/>
      <c r="N38" s="113"/>
      <c r="O38" s="113"/>
      <c r="P38" s="113"/>
      <c r="Q38" s="113"/>
      <c r="R38" s="114"/>
      <c r="S38" s="114"/>
      <c r="T38" s="114"/>
      <c r="U38" s="114"/>
      <c r="V38" s="114"/>
      <c r="W38" s="114"/>
      <c r="X38" s="114"/>
      <c r="Y38" s="114"/>
      <c r="Z38" s="104"/>
      <c r="AA38" s="104"/>
      <c r="AB38" s="104"/>
      <c r="AC38" s="104"/>
      <c r="AD38" s="104"/>
      <c r="AE38" s="104"/>
      <c r="AF38" s="104"/>
      <c r="AG38" s="104" t="s">
        <v>103</v>
      </c>
      <c r="AH38" s="104">
        <v>0</v>
      </c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</row>
    <row r="39" spans="1:60" outlineLevel="1" x14ac:dyDescent="0.2">
      <c r="A39" s="125">
        <v>12</v>
      </c>
      <c r="B39" s="126" t="s">
        <v>126</v>
      </c>
      <c r="C39" s="133" t="s">
        <v>161</v>
      </c>
      <c r="D39" s="127" t="s">
        <v>112</v>
      </c>
      <c r="E39" s="128">
        <v>253.86</v>
      </c>
      <c r="F39" s="129"/>
      <c r="G39" s="130">
        <f>ROUND(E39*F39,2)</f>
        <v>0</v>
      </c>
      <c r="H39" s="115"/>
      <c r="I39" s="114">
        <f>ROUND(E39*H39,2)</f>
        <v>0</v>
      </c>
      <c r="J39" s="115"/>
      <c r="K39" s="114">
        <f>ROUND(E39*J39,2)</f>
        <v>0</v>
      </c>
      <c r="L39" s="114">
        <v>21</v>
      </c>
      <c r="M39" s="114">
        <f>G39*(1+L39/100)</f>
        <v>0</v>
      </c>
      <c r="N39" s="113">
        <v>2.9999999999999997E-4</v>
      </c>
      <c r="O39" s="113">
        <f>ROUND(E39*N39,2)</f>
        <v>0.08</v>
      </c>
      <c r="P39" s="113">
        <v>0</v>
      </c>
      <c r="Q39" s="113">
        <f>ROUND(E39*P39,2)</f>
        <v>0</v>
      </c>
      <c r="R39" s="114" t="s">
        <v>116</v>
      </c>
      <c r="S39" s="114" t="s">
        <v>89</v>
      </c>
      <c r="T39" s="114" t="s">
        <v>125</v>
      </c>
      <c r="U39" s="114">
        <v>0</v>
      </c>
      <c r="V39" s="114">
        <f>ROUND(E39*U39,2)</f>
        <v>0</v>
      </c>
      <c r="W39" s="114"/>
      <c r="X39" s="114" t="s">
        <v>117</v>
      </c>
      <c r="Y39" s="114" t="s">
        <v>92</v>
      </c>
      <c r="Z39" s="104"/>
      <c r="AA39" s="104"/>
      <c r="AB39" s="104"/>
      <c r="AC39" s="104"/>
      <c r="AD39" s="104"/>
      <c r="AE39" s="104"/>
      <c r="AF39" s="104"/>
      <c r="AG39" s="104" t="s">
        <v>118</v>
      </c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</row>
    <row r="40" spans="1:60" outlineLevel="2" x14ac:dyDescent="0.2">
      <c r="A40" s="111"/>
      <c r="B40" s="112"/>
      <c r="C40" s="143" t="s">
        <v>162</v>
      </c>
      <c r="D40" s="137"/>
      <c r="E40" s="138">
        <v>253.86</v>
      </c>
      <c r="F40" s="114"/>
      <c r="G40" s="114"/>
      <c r="H40" s="114"/>
      <c r="I40" s="114"/>
      <c r="J40" s="114"/>
      <c r="K40" s="114"/>
      <c r="L40" s="114"/>
      <c r="M40" s="114"/>
      <c r="N40" s="113"/>
      <c r="O40" s="113"/>
      <c r="P40" s="113"/>
      <c r="Q40" s="113"/>
      <c r="R40" s="114"/>
      <c r="S40" s="114"/>
      <c r="T40" s="114"/>
      <c r="U40" s="114"/>
      <c r="V40" s="114"/>
      <c r="W40" s="114"/>
      <c r="X40" s="114"/>
      <c r="Y40" s="114"/>
      <c r="Z40" s="104"/>
      <c r="AA40" s="104"/>
      <c r="AB40" s="104"/>
      <c r="AC40" s="104"/>
      <c r="AD40" s="104"/>
      <c r="AE40" s="104"/>
      <c r="AF40" s="104"/>
      <c r="AG40" s="104" t="s">
        <v>103</v>
      </c>
      <c r="AH40" s="104">
        <v>5</v>
      </c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</row>
    <row r="41" spans="1:60" x14ac:dyDescent="0.2">
      <c r="A41" s="118" t="s">
        <v>86</v>
      </c>
      <c r="B41" s="119" t="s">
        <v>44</v>
      </c>
      <c r="C41" s="132" t="s">
        <v>45</v>
      </c>
      <c r="D41" s="120"/>
      <c r="E41" s="121"/>
      <c r="F41" s="122"/>
      <c r="G41" s="123">
        <f>SUMIF(AG42:AG51,"&lt;&gt;NOR",G42:G51)</f>
        <v>0</v>
      </c>
      <c r="H41" s="117"/>
      <c r="I41" s="117">
        <f>SUM(I42:I51)</f>
        <v>0</v>
      </c>
      <c r="J41" s="117"/>
      <c r="K41" s="117">
        <f>SUM(K42:K51)</f>
        <v>0</v>
      </c>
      <c r="L41" s="117"/>
      <c r="M41" s="117">
        <f>SUM(M42:M51)</f>
        <v>0</v>
      </c>
      <c r="N41" s="116"/>
      <c r="O41" s="116">
        <f>SUM(O42:O51)</f>
        <v>140.47</v>
      </c>
      <c r="P41" s="116"/>
      <c r="Q41" s="116">
        <f>SUM(Q42:Q51)</f>
        <v>0</v>
      </c>
      <c r="R41" s="117"/>
      <c r="S41" s="117"/>
      <c r="T41" s="117"/>
      <c r="U41" s="117"/>
      <c r="V41" s="117">
        <f>SUM(V42:V51)</f>
        <v>152.56</v>
      </c>
      <c r="W41" s="117"/>
      <c r="X41" s="117"/>
      <c r="Y41" s="117"/>
      <c r="AG41" t="s">
        <v>87</v>
      </c>
    </row>
    <row r="42" spans="1:60" ht="22.5" outlineLevel="1" x14ac:dyDescent="0.2">
      <c r="A42" s="125">
        <v>13</v>
      </c>
      <c r="B42" s="126" t="s">
        <v>163</v>
      </c>
      <c r="C42" s="133" t="s">
        <v>164</v>
      </c>
      <c r="D42" s="127" t="s">
        <v>100</v>
      </c>
      <c r="E42" s="128">
        <v>5.3479999999999999</v>
      </c>
      <c r="F42" s="129"/>
      <c r="G42" s="130">
        <f>ROUND(E42*F42,2)</f>
        <v>0</v>
      </c>
      <c r="H42" s="115"/>
      <c r="I42" s="114">
        <f>ROUND(E42*H42,2)</f>
        <v>0</v>
      </c>
      <c r="J42" s="115"/>
      <c r="K42" s="114">
        <f>ROUND(E42*J42,2)</f>
        <v>0</v>
      </c>
      <c r="L42" s="114">
        <v>21</v>
      </c>
      <c r="M42" s="114">
        <f>G42*(1+L42/100)</f>
        <v>0</v>
      </c>
      <c r="N42" s="113">
        <v>2.5249999999999999</v>
      </c>
      <c r="O42" s="113">
        <f>ROUND(E42*N42,2)</f>
        <v>13.5</v>
      </c>
      <c r="P42" s="113">
        <v>0</v>
      </c>
      <c r="Q42" s="113">
        <f>ROUND(E42*P42,2)</f>
        <v>0</v>
      </c>
      <c r="R42" s="114"/>
      <c r="S42" s="114" t="s">
        <v>89</v>
      </c>
      <c r="T42" s="114" t="s">
        <v>89</v>
      </c>
      <c r="U42" s="114">
        <v>2.58</v>
      </c>
      <c r="V42" s="114">
        <f>ROUND(E42*U42,2)</f>
        <v>13.8</v>
      </c>
      <c r="W42" s="114"/>
      <c r="X42" s="114" t="s">
        <v>101</v>
      </c>
      <c r="Y42" s="114" t="s">
        <v>92</v>
      </c>
      <c r="Z42" s="104"/>
      <c r="AA42" s="104"/>
      <c r="AB42" s="104"/>
      <c r="AC42" s="104"/>
      <c r="AD42" s="104"/>
      <c r="AE42" s="104"/>
      <c r="AF42" s="104"/>
      <c r="AG42" s="104" t="s">
        <v>102</v>
      </c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</row>
    <row r="43" spans="1:60" outlineLevel="2" x14ac:dyDescent="0.2">
      <c r="A43" s="111"/>
      <c r="B43" s="112"/>
      <c r="C43" s="214" t="s">
        <v>165</v>
      </c>
      <c r="D43" s="215"/>
      <c r="E43" s="215"/>
      <c r="F43" s="215"/>
      <c r="G43" s="215"/>
      <c r="H43" s="114"/>
      <c r="I43" s="114"/>
      <c r="J43" s="114"/>
      <c r="K43" s="114"/>
      <c r="L43" s="114"/>
      <c r="M43" s="114"/>
      <c r="N43" s="113"/>
      <c r="O43" s="113"/>
      <c r="P43" s="113"/>
      <c r="Q43" s="113"/>
      <c r="R43" s="114"/>
      <c r="S43" s="114"/>
      <c r="T43" s="114"/>
      <c r="U43" s="114"/>
      <c r="V43" s="114"/>
      <c r="W43" s="114"/>
      <c r="X43" s="114"/>
      <c r="Y43" s="114"/>
      <c r="Z43" s="104"/>
      <c r="AA43" s="104"/>
      <c r="AB43" s="104"/>
      <c r="AC43" s="104"/>
      <c r="AD43" s="104"/>
      <c r="AE43" s="104"/>
      <c r="AF43" s="104"/>
      <c r="AG43" s="104" t="s">
        <v>94</v>
      </c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</row>
    <row r="44" spans="1:60" ht="33.75" outlineLevel="2" x14ac:dyDescent="0.2">
      <c r="A44" s="111"/>
      <c r="B44" s="112"/>
      <c r="C44" s="143" t="s">
        <v>151</v>
      </c>
      <c r="D44" s="137"/>
      <c r="E44" s="138">
        <v>5.3479999999999999</v>
      </c>
      <c r="F44" s="114"/>
      <c r="G44" s="114"/>
      <c r="H44" s="114"/>
      <c r="I44" s="114"/>
      <c r="J44" s="114"/>
      <c r="K44" s="114"/>
      <c r="L44" s="114"/>
      <c r="M44" s="114"/>
      <c r="N44" s="113"/>
      <c r="O44" s="113"/>
      <c r="P44" s="113"/>
      <c r="Q44" s="113"/>
      <c r="R44" s="114"/>
      <c r="S44" s="114"/>
      <c r="T44" s="114"/>
      <c r="U44" s="114"/>
      <c r="V44" s="114"/>
      <c r="W44" s="114"/>
      <c r="X44" s="114"/>
      <c r="Y44" s="114"/>
      <c r="Z44" s="104"/>
      <c r="AA44" s="104"/>
      <c r="AB44" s="104"/>
      <c r="AC44" s="104"/>
      <c r="AD44" s="104"/>
      <c r="AE44" s="104"/>
      <c r="AF44" s="104"/>
      <c r="AG44" s="104" t="s">
        <v>103</v>
      </c>
      <c r="AH44" s="104">
        <v>0</v>
      </c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</row>
    <row r="45" spans="1:60" outlineLevel="1" x14ac:dyDescent="0.2">
      <c r="A45" s="125">
        <v>14</v>
      </c>
      <c r="B45" s="126" t="s">
        <v>135</v>
      </c>
      <c r="C45" s="133" t="s">
        <v>166</v>
      </c>
      <c r="D45" s="127" t="s">
        <v>100</v>
      </c>
      <c r="E45" s="128">
        <v>75.58</v>
      </c>
      <c r="F45" s="129"/>
      <c r="G45" s="130">
        <f>ROUND(E45*F45,2)</f>
        <v>0</v>
      </c>
      <c r="H45" s="115"/>
      <c r="I45" s="114">
        <f>ROUND(E45*H45,2)</f>
        <v>0</v>
      </c>
      <c r="J45" s="115"/>
      <c r="K45" s="114">
        <f>ROUND(E45*J45,2)</f>
        <v>0</v>
      </c>
      <c r="L45" s="114">
        <v>21</v>
      </c>
      <c r="M45" s="114">
        <f>G45*(1+L45/100)</f>
        <v>0</v>
      </c>
      <c r="N45" s="113">
        <v>1.68</v>
      </c>
      <c r="O45" s="113">
        <f>ROUND(E45*N45,2)</f>
        <v>126.97</v>
      </c>
      <c r="P45" s="113">
        <v>0</v>
      </c>
      <c r="Q45" s="113">
        <f>ROUND(E45*P45,2)</f>
        <v>0</v>
      </c>
      <c r="R45" s="114"/>
      <c r="S45" s="114" t="s">
        <v>89</v>
      </c>
      <c r="T45" s="114" t="s">
        <v>89</v>
      </c>
      <c r="U45" s="114">
        <v>1.8360000000000001</v>
      </c>
      <c r="V45" s="114">
        <f>ROUND(E45*U45,2)</f>
        <v>138.76</v>
      </c>
      <c r="W45" s="114"/>
      <c r="X45" s="114" t="s">
        <v>101</v>
      </c>
      <c r="Y45" s="114" t="s">
        <v>92</v>
      </c>
      <c r="Z45" s="104"/>
      <c r="AA45" s="104"/>
      <c r="AB45" s="104"/>
      <c r="AC45" s="104"/>
      <c r="AD45" s="104"/>
      <c r="AE45" s="104"/>
      <c r="AF45" s="104"/>
      <c r="AG45" s="104" t="s">
        <v>102</v>
      </c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</row>
    <row r="46" spans="1:60" outlineLevel="2" x14ac:dyDescent="0.2">
      <c r="A46" s="111"/>
      <c r="B46" s="112"/>
      <c r="C46" s="144" t="s">
        <v>119</v>
      </c>
      <c r="D46" s="139"/>
      <c r="E46" s="140"/>
      <c r="F46" s="114"/>
      <c r="G46" s="114"/>
      <c r="H46" s="114"/>
      <c r="I46" s="114"/>
      <c r="J46" s="114"/>
      <c r="K46" s="114"/>
      <c r="L46" s="114"/>
      <c r="M46" s="114"/>
      <c r="N46" s="113"/>
      <c r="O46" s="113"/>
      <c r="P46" s="113"/>
      <c r="Q46" s="113"/>
      <c r="R46" s="114"/>
      <c r="S46" s="114"/>
      <c r="T46" s="114"/>
      <c r="U46" s="114"/>
      <c r="V46" s="114"/>
      <c r="W46" s="114"/>
      <c r="X46" s="114"/>
      <c r="Y46" s="114"/>
      <c r="Z46" s="104"/>
      <c r="AA46" s="104"/>
      <c r="AB46" s="104"/>
      <c r="AC46" s="104"/>
      <c r="AD46" s="104"/>
      <c r="AE46" s="104"/>
      <c r="AF46" s="104"/>
      <c r="AG46" s="104" t="s">
        <v>103</v>
      </c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</row>
    <row r="47" spans="1:60" ht="33.75" outlineLevel="3" x14ac:dyDescent="0.2">
      <c r="A47" s="111"/>
      <c r="B47" s="112"/>
      <c r="C47" s="145" t="s">
        <v>167</v>
      </c>
      <c r="D47" s="139"/>
      <c r="E47" s="140">
        <v>233.7</v>
      </c>
      <c r="F47" s="114"/>
      <c r="G47" s="114"/>
      <c r="H47" s="114"/>
      <c r="I47" s="114"/>
      <c r="J47" s="114"/>
      <c r="K47" s="114"/>
      <c r="L47" s="114"/>
      <c r="M47" s="114"/>
      <c r="N47" s="113"/>
      <c r="O47" s="113"/>
      <c r="P47" s="113"/>
      <c r="Q47" s="113"/>
      <c r="R47" s="114"/>
      <c r="S47" s="114"/>
      <c r="T47" s="114"/>
      <c r="U47" s="114"/>
      <c r="V47" s="114"/>
      <c r="W47" s="114"/>
      <c r="X47" s="114"/>
      <c r="Y47" s="114"/>
      <c r="Z47" s="104"/>
      <c r="AA47" s="104"/>
      <c r="AB47" s="104"/>
      <c r="AC47" s="104"/>
      <c r="AD47" s="104"/>
      <c r="AE47" s="104"/>
      <c r="AF47" s="104"/>
      <c r="AG47" s="104" t="s">
        <v>103</v>
      </c>
      <c r="AH47" s="104">
        <v>2</v>
      </c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</row>
    <row r="48" spans="1:60" ht="22.5" outlineLevel="3" x14ac:dyDescent="0.2">
      <c r="A48" s="111"/>
      <c r="B48" s="112"/>
      <c r="C48" s="145" t="s">
        <v>168</v>
      </c>
      <c r="D48" s="139"/>
      <c r="E48" s="140">
        <v>-44.75</v>
      </c>
      <c r="F48" s="114"/>
      <c r="G48" s="114"/>
      <c r="H48" s="114"/>
      <c r="I48" s="114"/>
      <c r="J48" s="114"/>
      <c r="K48" s="114"/>
      <c r="L48" s="114"/>
      <c r="M48" s="114"/>
      <c r="N48" s="113"/>
      <c r="O48" s="113"/>
      <c r="P48" s="113"/>
      <c r="Q48" s="113"/>
      <c r="R48" s="114"/>
      <c r="S48" s="114"/>
      <c r="T48" s="114"/>
      <c r="U48" s="114"/>
      <c r="V48" s="114"/>
      <c r="W48" s="114"/>
      <c r="X48" s="114"/>
      <c r="Y48" s="114"/>
      <c r="Z48" s="104"/>
      <c r="AA48" s="104"/>
      <c r="AB48" s="104"/>
      <c r="AC48" s="104"/>
      <c r="AD48" s="104"/>
      <c r="AE48" s="104"/>
      <c r="AF48" s="104"/>
      <c r="AG48" s="104" t="s">
        <v>103</v>
      </c>
      <c r="AH48" s="104">
        <v>2</v>
      </c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</row>
    <row r="49" spans="1:60" outlineLevel="3" x14ac:dyDescent="0.2">
      <c r="A49" s="111"/>
      <c r="B49" s="112"/>
      <c r="C49" s="146" t="s">
        <v>120</v>
      </c>
      <c r="D49" s="141"/>
      <c r="E49" s="142">
        <v>188.95</v>
      </c>
      <c r="F49" s="114"/>
      <c r="G49" s="114"/>
      <c r="H49" s="114"/>
      <c r="I49" s="114"/>
      <c r="J49" s="114"/>
      <c r="K49" s="114"/>
      <c r="L49" s="114"/>
      <c r="M49" s="114"/>
      <c r="N49" s="113"/>
      <c r="O49" s="113"/>
      <c r="P49" s="113"/>
      <c r="Q49" s="113"/>
      <c r="R49" s="114"/>
      <c r="S49" s="114"/>
      <c r="T49" s="114"/>
      <c r="U49" s="114"/>
      <c r="V49" s="114"/>
      <c r="W49" s="114"/>
      <c r="X49" s="114"/>
      <c r="Y49" s="114"/>
      <c r="Z49" s="104"/>
      <c r="AA49" s="104"/>
      <c r="AB49" s="104"/>
      <c r="AC49" s="104"/>
      <c r="AD49" s="104"/>
      <c r="AE49" s="104"/>
      <c r="AF49" s="104"/>
      <c r="AG49" s="104" t="s">
        <v>103</v>
      </c>
      <c r="AH49" s="104">
        <v>3</v>
      </c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</row>
    <row r="50" spans="1:60" outlineLevel="3" x14ac:dyDescent="0.2">
      <c r="A50" s="111"/>
      <c r="B50" s="112"/>
      <c r="C50" s="144" t="s">
        <v>121</v>
      </c>
      <c r="D50" s="139"/>
      <c r="E50" s="140"/>
      <c r="F50" s="114"/>
      <c r="G50" s="114"/>
      <c r="H50" s="114"/>
      <c r="I50" s="114"/>
      <c r="J50" s="114"/>
      <c r="K50" s="114"/>
      <c r="L50" s="114"/>
      <c r="M50" s="114"/>
      <c r="N50" s="113"/>
      <c r="O50" s="113"/>
      <c r="P50" s="113"/>
      <c r="Q50" s="113"/>
      <c r="R50" s="114"/>
      <c r="S50" s="114"/>
      <c r="T50" s="114"/>
      <c r="U50" s="114"/>
      <c r="V50" s="114"/>
      <c r="W50" s="114"/>
      <c r="X50" s="114"/>
      <c r="Y50" s="114"/>
      <c r="Z50" s="104"/>
      <c r="AA50" s="104"/>
      <c r="AB50" s="104"/>
      <c r="AC50" s="104"/>
      <c r="AD50" s="104"/>
      <c r="AE50" s="104"/>
      <c r="AF50" s="104"/>
      <c r="AG50" s="104" t="s">
        <v>103</v>
      </c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</row>
    <row r="51" spans="1:60" outlineLevel="3" x14ac:dyDescent="0.2">
      <c r="A51" s="111"/>
      <c r="B51" s="112"/>
      <c r="C51" s="143" t="s">
        <v>169</v>
      </c>
      <c r="D51" s="137"/>
      <c r="E51" s="138">
        <v>75.58</v>
      </c>
      <c r="F51" s="114"/>
      <c r="G51" s="114"/>
      <c r="H51" s="114"/>
      <c r="I51" s="114"/>
      <c r="J51" s="114"/>
      <c r="K51" s="114"/>
      <c r="L51" s="114"/>
      <c r="M51" s="114"/>
      <c r="N51" s="113"/>
      <c r="O51" s="113"/>
      <c r="P51" s="113"/>
      <c r="Q51" s="113"/>
      <c r="R51" s="114"/>
      <c r="S51" s="114"/>
      <c r="T51" s="114"/>
      <c r="U51" s="114"/>
      <c r="V51" s="114"/>
      <c r="W51" s="114"/>
      <c r="X51" s="114"/>
      <c r="Y51" s="114"/>
      <c r="Z51" s="104"/>
      <c r="AA51" s="104"/>
      <c r="AB51" s="104"/>
      <c r="AC51" s="104"/>
      <c r="AD51" s="104"/>
      <c r="AE51" s="104"/>
      <c r="AF51" s="104"/>
      <c r="AG51" s="104" t="s">
        <v>103</v>
      </c>
      <c r="AH51" s="104">
        <v>0</v>
      </c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</row>
    <row r="52" spans="1:60" x14ac:dyDescent="0.2">
      <c r="A52" s="118" t="s">
        <v>86</v>
      </c>
      <c r="B52" s="119" t="s">
        <v>46</v>
      </c>
      <c r="C52" s="132" t="s">
        <v>47</v>
      </c>
      <c r="D52" s="120"/>
      <c r="E52" s="121"/>
      <c r="F52" s="122"/>
      <c r="G52" s="123">
        <f>SUMIF(AG53:AG56,"&lt;&gt;NOR",G53:G56)</f>
        <v>0</v>
      </c>
      <c r="H52" s="117"/>
      <c r="I52" s="117">
        <f>SUM(I53:I56)</f>
        <v>0</v>
      </c>
      <c r="J52" s="117"/>
      <c r="K52" s="117">
        <f>SUM(K53:K56)</f>
        <v>0</v>
      </c>
      <c r="L52" s="117"/>
      <c r="M52" s="117">
        <f>SUM(M53:M56)</f>
        <v>0</v>
      </c>
      <c r="N52" s="116"/>
      <c r="O52" s="116">
        <f>SUM(O53:O56)</f>
        <v>0</v>
      </c>
      <c r="P52" s="116"/>
      <c r="Q52" s="116">
        <f>SUM(Q53:Q56)</f>
        <v>0</v>
      </c>
      <c r="R52" s="117"/>
      <c r="S52" s="117"/>
      <c r="T52" s="117"/>
      <c r="U52" s="117"/>
      <c r="V52" s="117">
        <f>SUM(V53:V56)</f>
        <v>6.78</v>
      </c>
      <c r="W52" s="117"/>
      <c r="X52" s="117"/>
      <c r="Y52" s="117"/>
      <c r="AG52" t="s">
        <v>87</v>
      </c>
    </row>
    <row r="53" spans="1:60" outlineLevel="1" x14ac:dyDescent="0.2">
      <c r="A53" s="125">
        <v>15</v>
      </c>
      <c r="B53" s="126" t="s">
        <v>170</v>
      </c>
      <c r="C53" s="133" t="s">
        <v>171</v>
      </c>
      <c r="D53" s="127" t="s">
        <v>124</v>
      </c>
      <c r="E53" s="128">
        <v>56.5</v>
      </c>
      <c r="F53" s="129"/>
      <c r="G53" s="130">
        <f>ROUND(E53*F53,2)</f>
        <v>0</v>
      </c>
      <c r="H53" s="115"/>
      <c r="I53" s="114">
        <f>ROUND(E53*H53,2)</f>
        <v>0</v>
      </c>
      <c r="J53" s="115"/>
      <c r="K53" s="114">
        <f>ROUND(E53*J53,2)</f>
        <v>0</v>
      </c>
      <c r="L53" s="114">
        <v>21</v>
      </c>
      <c r="M53" s="114">
        <f>G53*(1+L53/100)</f>
        <v>0</v>
      </c>
      <c r="N53" s="113">
        <v>0</v>
      </c>
      <c r="O53" s="113">
        <f>ROUND(E53*N53,2)</f>
        <v>0</v>
      </c>
      <c r="P53" s="113">
        <v>0</v>
      </c>
      <c r="Q53" s="113">
        <f>ROUND(E53*P53,2)</f>
        <v>0</v>
      </c>
      <c r="R53" s="114"/>
      <c r="S53" s="114" t="s">
        <v>89</v>
      </c>
      <c r="T53" s="114" t="s">
        <v>89</v>
      </c>
      <c r="U53" s="114">
        <v>0.12</v>
      </c>
      <c r="V53" s="114">
        <f>ROUND(E53*U53,2)</f>
        <v>6.78</v>
      </c>
      <c r="W53" s="114"/>
      <c r="X53" s="114" t="s">
        <v>101</v>
      </c>
      <c r="Y53" s="114" t="s">
        <v>92</v>
      </c>
      <c r="Z53" s="104"/>
      <c r="AA53" s="104"/>
      <c r="AB53" s="104"/>
      <c r="AC53" s="104"/>
      <c r="AD53" s="104"/>
      <c r="AE53" s="104"/>
      <c r="AF53" s="104"/>
      <c r="AG53" s="104" t="s">
        <v>102</v>
      </c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</row>
    <row r="54" spans="1:60" outlineLevel="2" x14ac:dyDescent="0.2">
      <c r="A54" s="111"/>
      <c r="B54" s="112"/>
      <c r="C54" s="143" t="s">
        <v>172</v>
      </c>
      <c r="D54" s="137"/>
      <c r="E54" s="138">
        <v>56.5</v>
      </c>
      <c r="F54" s="114"/>
      <c r="G54" s="114"/>
      <c r="H54" s="114"/>
      <c r="I54" s="114"/>
      <c r="J54" s="114"/>
      <c r="K54" s="114"/>
      <c r="L54" s="114"/>
      <c r="M54" s="114"/>
      <c r="N54" s="113"/>
      <c r="O54" s="113"/>
      <c r="P54" s="113"/>
      <c r="Q54" s="113"/>
      <c r="R54" s="114"/>
      <c r="S54" s="114"/>
      <c r="T54" s="114"/>
      <c r="U54" s="114"/>
      <c r="V54" s="114"/>
      <c r="W54" s="114"/>
      <c r="X54" s="114"/>
      <c r="Y54" s="114"/>
      <c r="Z54" s="104"/>
      <c r="AA54" s="104"/>
      <c r="AB54" s="104"/>
      <c r="AC54" s="104"/>
      <c r="AD54" s="104"/>
      <c r="AE54" s="104"/>
      <c r="AF54" s="104"/>
      <c r="AG54" s="104" t="s">
        <v>103</v>
      </c>
      <c r="AH54" s="104">
        <v>0</v>
      </c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</row>
    <row r="55" spans="1:60" outlineLevel="1" x14ac:dyDescent="0.2">
      <c r="A55" s="125">
        <v>16</v>
      </c>
      <c r="B55" s="126" t="s">
        <v>127</v>
      </c>
      <c r="C55" s="133" t="s">
        <v>173</v>
      </c>
      <c r="D55" s="127" t="s">
        <v>137</v>
      </c>
      <c r="E55" s="128">
        <v>59.325000000000003</v>
      </c>
      <c r="F55" s="129"/>
      <c r="G55" s="130">
        <f>ROUND(E55*F55,2)</f>
        <v>0</v>
      </c>
      <c r="H55" s="115"/>
      <c r="I55" s="114">
        <f>ROUND(E55*H55,2)</f>
        <v>0</v>
      </c>
      <c r="J55" s="115"/>
      <c r="K55" s="114">
        <f>ROUND(E55*J55,2)</f>
        <v>0</v>
      </c>
      <c r="L55" s="114">
        <v>21</v>
      </c>
      <c r="M55" s="114">
        <f>G55*(1+L55/100)</f>
        <v>0</v>
      </c>
      <c r="N55" s="113">
        <v>0</v>
      </c>
      <c r="O55" s="113">
        <f>ROUND(E55*N55,2)</f>
        <v>0</v>
      </c>
      <c r="P55" s="113">
        <v>0</v>
      </c>
      <c r="Q55" s="113">
        <f>ROUND(E55*P55,2)</f>
        <v>0</v>
      </c>
      <c r="R55" s="114"/>
      <c r="S55" s="114" t="s">
        <v>95</v>
      </c>
      <c r="T55" s="114" t="s">
        <v>90</v>
      </c>
      <c r="U55" s="114">
        <v>0</v>
      </c>
      <c r="V55" s="114">
        <f>ROUND(E55*U55,2)</f>
        <v>0</v>
      </c>
      <c r="W55" s="114"/>
      <c r="X55" s="114" t="s">
        <v>117</v>
      </c>
      <c r="Y55" s="114" t="s">
        <v>92</v>
      </c>
      <c r="Z55" s="104"/>
      <c r="AA55" s="104"/>
      <c r="AB55" s="104"/>
      <c r="AC55" s="104"/>
      <c r="AD55" s="104"/>
      <c r="AE55" s="104"/>
      <c r="AF55" s="104"/>
      <c r="AG55" s="104" t="s">
        <v>118</v>
      </c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</row>
    <row r="56" spans="1:60" outlineLevel="2" x14ac:dyDescent="0.2">
      <c r="A56" s="111"/>
      <c r="B56" s="112"/>
      <c r="C56" s="143" t="s">
        <v>174</v>
      </c>
      <c r="D56" s="137"/>
      <c r="E56" s="138">
        <v>59.325000000000003</v>
      </c>
      <c r="F56" s="114"/>
      <c r="G56" s="114"/>
      <c r="H56" s="114"/>
      <c r="I56" s="114"/>
      <c r="J56" s="114"/>
      <c r="K56" s="114"/>
      <c r="L56" s="114"/>
      <c r="M56" s="114"/>
      <c r="N56" s="113"/>
      <c r="O56" s="113"/>
      <c r="P56" s="113"/>
      <c r="Q56" s="113"/>
      <c r="R56" s="114"/>
      <c r="S56" s="114"/>
      <c r="T56" s="114"/>
      <c r="U56" s="114"/>
      <c r="V56" s="114"/>
      <c r="W56" s="114"/>
      <c r="X56" s="114"/>
      <c r="Y56" s="114"/>
      <c r="Z56" s="104"/>
      <c r="AA56" s="104"/>
      <c r="AB56" s="104"/>
      <c r="AC56" s="104"/>
      <c r="AD56" s="104"/>
      <c r="AE56" s="104"/>
      <c r="AF56" s="104"/>
      <c r="AG56" s="104" t="s">
        <v>103</v>
      </c>
      <c r="AH56" s="104">
        <v>5</v>
      </c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</row>
    <row r="57" spans="1:60" x14ac:dyDescent="0.2">
      <c r="A57" s="118" t="s">
        <v>86</v>
      </c>
      <c r="B57" s="119" t="s">
        <v>48</v>
      </c>
      <c r="C57" s="132" t="s">
        <v>49</v>
      </c>
      <c r="D57" s="120"/>
      <c r="E57" s="121"/>
      <c r="F57" s="122"/>
      <c r="G57" s="123">
        <f>SUMIF(AG58:AG58,"&lt;&gt;NOR",G58:G58)</f>
        <v>0</v>
      </c>
      <c r="H57" s="117"/>
      <c r="I57" s="117">
        <f>SUM(I58:I58)</f>
        <v>0</v>
      </c>
      <c r="J57" s="117"/>
      <c r="K57" s="117">
        <f>SUM(K58:K58)</f>
        <v>0</v>
      </c>
      <c r="L57" s="117"/>
      <c r="M57" s="117">
        <f>SUM(M58:M58)</f>
        <v>0</v>
      </c>
      <c r="N57" s="116"/>
      <c r="O57" s="116">
        <f>SUM(O58:O58)</f>
        <v>0</v>
      </c>
      <c r="P57" s="116"/>
      <c r="Q57" s="116">
        <f>SUM(Q58:Q58)</f>
        <v>0</v>
      </c>
      <c r="R57" s="117"/>
      <c r="S57" s="117"/>
      <c r="T57" s="117"/>
      <c r="U57" s="117"/>
      <c r="V57" s="117">
        <f>SUM(V58:V58)</f>
        <v>34.03</v>
      </c>
      <c r="W57" s="117"/>
      <c r="X57" s="117"/>
      <c r="Y57" s="117"/>
      <c r="AG57" t="s">
        <v>87</v>
      </c>
    </row>
    <row r="58" spans="1:60" ht="22.5" outlineLevel="1" x14ac:dyDescent="0.2">
      <c r="A58" s="147">
        <v>17</v>
      </c>
      <c r="B58" s="148" t="s">
        <v>175</v>
      </c>
      <c r="C58" s="153" t="s">
        <v>176</v>
      </c>
      <c r="D58" s="149" t="s">
        <v>115</v>
      </c>
      <c r="E58" s="150">
        <v>261.79088999999999</v>
      </c>
      <c r="F58" s="151"/>
      <c r="G58" s="152">
        <f>ROUND(E58*F58,2)</f>
        <v>0</v>
      </c>
      <c r="H58" s="115"/>
      <c r="I58" s="114">
        <f>ROUND(E58*H58,2)</f>
        <v>0</v>
      </c>
      <c r="J58" s="115"/>
      <c r="K58" s="114">
        <f>ROUND(E58*J58,2)</f>
        <v>0</v>
      </c>
      <c r="L58" s="114">
        <v>21</v>
      </c>
      <c r="M58" s="114">
        <f>G58*(1+L58/100)</f>
        <v>0</v>
      </c>
      <c r="N58" s="113">
        <v>0</v>
      </c>
      <c r="O58" s="113">
        <f>ROUND(E58*N58,2)</f>
        <v>0</v>
      </c>
      <c r="P58" s="113">
        <v>0</v>
      </c>
      <c r="Q58" s="113">
        <f>ROUND(E58*P58,2)</f>
        <v>0</v>
      </c>
      <c r="R58" s="114"/>
      <c r="S58" s="114" t="s">
        <v>89</v>
      </c>
      <c r="T58" s="114" t="s">
        <v>89</v>
      </c>
      <c r="U58" s="114">
        <v>0.13</v>
      </c>
      <c r="V58" s="114">
        <f>ROUND(E58*U58,2)</f>
        <v>34.03</v>
      </c>
      <c r="W58" s="114"/>
      <c r="X58" s="114" t="s">
        <v>50</v>
      </c>
      <c r="Y58" s="114" t="s">
        <v>92</v>
      </c>
      <c r="Z58" s="104"/>
      <c r="AA58" s="104"/>
      <c r="AB58" s="104"/>
      <c r="AC58" s="104"/>
      <c r="AD58" s="104"/>
      <c r="AE58" s="104"/>
      <c r="AF58" s="104"/>
      <c r="AG58" s="104" t="s">
        <v>128</v>
      </c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D58" s="104"/>
      <c r="BE58" s="104"/>
      <c r="BF58" s="104"/>
      <c r="BG58" s="104"/>
      <c r="BH58" s="104"/>
    </row>
    <row r="59" spans="1:60" x14ac:dyDescent="0.2">
      <c r="A59" s="118" t="s">
        <v>86</v>
      </c>
      <c r="B59" s="119" t="s">
        <v>51</v>
      </c>
      <c r="C59" s="132" t="s">
        <v>52</v>
      </c>
      <c r="D59" s="120"/>
      <c r="E59" s="121"/>
      <c r="F59" s="122"/>
      <c r="G59" s="123">
        <f>SUMIF(AG60:AG61,"&lt;&gt;NOR",G60:G61)</f>
        <v>0</v>
      </c>
      <c r="H59" s="117"/>
      <c r="I59" s="117">
        <f>SUM(I60:I61)</f>
        <v>0</v>
      </c>
      <c r="J59" s="117"/>
      <c r="K59" s="117">
        <f>SUM(K60:K61)</f>
        <v>0</v>
      </c>
      <c r="L59" s="117"/>
      <c r="M59" s="117">
        <f>SUM(M60:M61)</f>
        <v>0</v>
      </c>
      <c r="N59" s="116"/>
      <c r="O59" s="116">
        <f>SUM(O60:O61)</f>
        <v>0</v>
      </c>
      <c r="P59" s="116"/>
      <c r="Q59" s="116">
        <f>SUM(Q60:Q61)</f>
        <v>0</v>
      </c>
      <c r="R59" s="117"/>
      <c r="S59" s="117"/>
      <c r="T59" s="117"/>
      <c r="U59" s="117"/>
      <c r="V59" s="117">
        <f>SUM(V60:V61)</f>
        <v>0</v>
      </c>
      <c r="W59" s="117"/>
      <c r="X59" s="117"/>
      <c r="Y59" s="117"/>
      <c r="AG59" t="s">
        <v>87</v>
      </c>
    </row>
    <row r="60" spans="1:60" outlineLevel="1" x14ac:dyDescent="0.2">
      <c r="A60" s="125">
        <v>18</v>
      </c>
      <c r="B60" s="126" t="s">
        <v>177</v>
      </c>
      <c r="C60" s="133" t="s">
        <v>178</v>
      </c>
      <c r="D60" s="127" t="s">
        <v>129</v>
      </c>
      <c r="E60" s="128">
        <v>1</v>
      </c>
      <c r="F60" s="129"/>
      <c r="G60" s="130">
        <f>ROUND(E60*F60,2)</f>
        <v>0</v>
      </c>
      <c r="H60" s="115"/>
      <c r="I60" s="114">
        <f>ROUND(E60*H60,2)</f>
        <v>0</v>
      </c>
      <c r="J60" s="115"/>
      <c r="K60" s="114">
        <f>ROUND(E60*J60,2)</f>
        <v>0</v>
      </c>
      <c r="L60" s="114">
        <v>21</v>
      </c>
      <c r="M60" s="114">
        <f>G60*(1+L60/100)</f>
        <v>0</v>
      </c>
      <c r="N60" s="113">
        <v>0</v>
      </c>
      <c r="O60" s="113">
        <f>ROUND(E60*N60,2)</f>
        <v>0</v>
      </c>
      <c r="P60" s="113">
        <v>0</v>
      </c>
      <c r="Q60" s="113">
        <f>ROUND(E60*P60,2)</f>
        <v>0</v>
      </c>
      <c r="R60" s="114"/>
      <c r="S60" s="114" t="s">
        <v>95</v>
      </c>
      <c r="T60" s="114" t="s">
        <v>90</v>
      </c>
      <c r="U60" s="114">
        <v>0</v>
      </c>
      <c r="V60" s="114">
        <f>ROUND(E60*U60,2)</f>
        <v>0</v>
      </c>
      <c r="W60" s="114"/>
      <c r="X60" s="114" t="s">
        <v>101</v>
      </c>
      <c r="Y60" s="114" t="s">
        <v>92</v>
      </c>
      <c r="Z60" s="104"/>
      <c r="AA60" s="104"/>
      <c r="AB60" s="104"/>
      <c r="AC60" s="104"/>
      <c r="AD60" s="104"/>
      <c r="AE60" s="104"/>
      <c r="AF60" s="104"/>
      <c r="AG60" s="104" t="s">
        <v>102</v>
      </c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</row>
    <row r="61" spans="1:60" ht="22.5" outlineLevel="2" x14ac:dyDescent="0.2">
      <c r="A61" s="111"/>
      <c r="B61" s="112"/>
      <c r="C61" s="214" t="s">
        <v>179</v>
      </c>
      <c r="D61" s="215"/>
      <c r="E61" s="215"/>
      <c r="F61" s="215"/>
      <c r="G61" s="215"/>
      <c r="H61" s="114"/>
      <c r="I61" s="114"/>
      <c r="J61" s="114"/>
      <c r="K61" s="114"/>
      <c r="L61" s="114"/>
      <c r="M61" s="114"/>
      <c r="N61" s="113"/>
      <c r="O61" s="113"/>
      <c r="P61" s="113"/>
      <c r="Q61" s="113"/>
      <c r="R61" s="114"/>
      <c r="S61" s="114"/>
      <c r="T61" s="114"/>
      <c r="U61" s="114"/>
      <c r="V61" s="114"/>
      <c r="W61" s="114"/>
      <c r="X61" s="114"/>
      <c r="Y61" s="114"/>
      <c r="Z61" s="104"/>
      <c r="AA61" s="104"/>
      <c r="AB61" s="104"/>
      <c r="AC61" s="104"/>
      <c r="AD61" s="104"/>
      <c r="AE61" s="104"/>
      <c r="AF61" s="104"/>
      <c r="AG61" s="104" t="s">
        <v>94</v>
      </c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31" t="str">
        <f>C61</f>
        <v>Nosná konstrukce střechy se záklopem a krytinou s přesahy minimálně 60 cm. Celková plocha střechy cca 104 m2. Detaily viz. TZ SO-05.1.</v>
      </c>
      <c r="BB61" s="104"/>
      <c r="BC61" s="104"/>
      <c r="BD61" s="104"/>
      <c r="BE61" s="104"/>
      <c r="BF61" s="104"/>
      <c r="BG61" s="104"/>
      <c r="BH61" s="104"/>
    </row>
    <row r="62" spans="1:60" x14ac:dyDescent="0.2">
      <c r="A62" s="118" t="s">
        <v>86</v>
      </c>
      <c r="B62" s="119" t="s">
        <v>53</v>
      </c>
      <c r="C62" s="132" t="s">
        <v>54</v>
      </c>
      <c r="D62" s="120"/>
      <c r="E62" s="121"/>
      <c r="F62" s="122"/>
      <c r="G62" s="123">
        <f>SUMIF(AG63:AG64,"&lt;&gt;NOR",G63:G64)</f>
        <v>0</v>
      </c>
      <c r="H62" s="117"/>
      <c r="I62" s="117">
        <f>SUM(I63:I64)</f>
        <v>0</v>
      </c>
      <c r="J62" s="117"/>
      <c r="K62" s="117">
        <f>SUM(K63:K64)</f>
        <v>0</v>
      </c>
      <c r="L62" s="117"/>
      <c r="M62" s="117">
        <f>SUM(M63:M64)</f>
        <v>0</v>
      </c>
      <c r="N62" s="116"/>
      <c r="O62" s="116">
        <f>SUM(O63:O64)</f>
        <v>0</v>
      </c>
      <c r="P62" s="116"/>
      <c r="Q62" s="116">
        <f>SUM(Q63:Q64)</f>
        <v>0</v>
      </c>
      <c r="R62" s="117"/>
      <c r="S62" s="117"/>
      <c r="T62" s="117"/>
      <c r="U62" s="117"/>
      <c r="V62" s="117">
        <f>SUM(V63:V64)</f>
        <v>0</v>
      </c>
      <c r="W62" s="117"/>
      <c r="X62" s="117"/>
      <c r="Y62" s="117"/>
      <c r="AG62" t="s">
        <v>87</v>
      </c>
    </row>
    <row r="63" spans="1:60" outlineLevel="1" x14ac:dyDescent="0.2">
      <c r="A63" s="125">
        <v>19</v>
      </c>
      <c r="B63" s="126" t="s">
        <v>138</v>
      </c>
      <c r="C63" s="133" t="s">
        <v>180</v>
      </c>
      <c r="D63" s="127" t="s">
        <v>136</v>
      </c>
      <c r="E63" s="128">
        <v>464</v>
      </c>
      <c r="F63" s="129"/>
      <c r="G63" s="130">
        <f>ROUND(E63*F63,2)</f>
        <v>0</v>
      </c>
      <c r="H63" s="115"/>
      <c r="I63" s="114">
        <f>ROUND(E63*H63,2)</f>
        <v>0</v>
      </c>
      <c r="J63" s="115"/>
      <c r="K63" s="114">
        <f>ROUND(E63*J63,2)</f>
        <v>0</v>
      </c>
      <c r="L63" s="114">
        <v>21</v>
      </c>
      <c r="M63" s="114">
        <f>G63*(1+L63/100)</f>
        <v>0</v>
      </c>
      <c r="N63" s="113">
        <v>0</v>
      </c>
      <c r="O63" s="113">
        <f>ROUND(E63*N63,2)</f>
        <v>0</v>
      </c>
      <c r="P63" s="113">
        <v>0</v>
      </c>
      <c r="Q63" s="113">
        <f>ROUND(E63*P63,2)</f>
        <v>0</v>
      </c>
      <c r="R63" s="114"/>
      <c r="S63" s="114" t="s">
        <v>95</v>
      </c>
      <c r="T63" s="114" t="s">
        <v>90</v>
      </c>
      <c r="U63" s="114">
        <v>0</v>
      </c>
      <c r="V63" s="114">
        <f>ROUND(E63*U63,2)</f>
        <v>0</v>
      </c>
      <c r="W63" s="114"/>
      <c r="X63" s="114" t="s">
        <v>101</v>
      </c>
      <c r="Y63" s="114" t="s">
        <v>92</v>
      </c>
      <c r="Z63" s="104"/>
      <c r="AA63" s="104"/>
      <c r="AB63" s="104"/>
      <c r="AC63" s="104"/>
      <c r="AD63" s="104"/>
      <c r="AE63" s="104"/>
      <c r="AF63" s="104"/>
      <c r="AG63" s="104" t="s">
        <v>102</v>
      </c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</row>
    <row r="64" spans="1:60" ht="22.5" outlineLevel="2" x14ac:dyDescent="0.2">
      <c r="A64" s="111"/>
      <c r="B64" s="112"/>
      <c r="C64" s="214" t="s">
        <v>181</v>
      </c>
      <c r="D64" s="215"/>
      <c r="E64" s="215"/>
      <c r="F64" s="215"/>
      <c r="G64" s="215"/>
      <c r="H64" s="114"/>
      <c r="I64" s="114"/>
      <c r="J64" s="114"/>
      <c r="K64" s="114"/>
      <c r="L64" s="114"/>
      <c r="M64" s="114"/>
      <c r="N64" s="113"/>
      <c r="O64" s="113"/>
      <c r="P64" s="113"/>
      <c r="Q64" s="113"/>
      <c r="R64" s="114"/>
      <c r="S64" s="114"/>
      <c r="T64" s="114"/>
      <c r="U64" s="114"/>
      <c r="V64" s="114"/>
      <c r="W64" s="114"/>
      <c r="X64" s="114"/>
      <c r="Y64" s="114"/>
      <c r="Z64" s="104"/>
      <c r="AA64" s="104"/>
      <c r="AB64" s="104"/>
      <c r="AC64" s="104"/>
      <c r="AD64" s="104"/>
      <c r="AE64" s="104"/>
      <c r="AF64" s="104"/>
      <c r="AG64" s="104" t="s">
        <v>94</v>
      </c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31" t="str">
        <f>C64</f>
        <v>Překližkové desky multiplex bříza 18 mm s oboustrannou povrchovou úpravou viz. TZ SO-05.1 s rastrem matic pro montáž chytů s pojistnými vruty.</v>
      </c>
      <c r="BB64" s="104"/>
      <c r="BC64" s="104"/>
      <c r="BD64" s="104"/>
      <c r="BE64" s="104"/>
      <c r="BF64" s="104"/>
      <c r="BG64" s="104"/>
      <c r="BH64" s="104"/>
    </row>
    <row r="65" spans="1:60" x14ac:dyDescent="0.2">
      <c r="A65" s="118" t="s">
        <v>86</v>
      </c>
      <c r="B65" s="119" t="s">
        <v>55</v>
      </c>
      <c r="C65" s="132" t="s">
        <v>56</v>
      </c>
      <c r="D65" s="120"/>
      <c r="E65" s="121"/>
      <c r="F65" s="122"/>
      <c r="G65" s="123">
        <f>SUMIF(AG66:AG73,"&lt;&gt;NOR",G66:G73)</f>
        <v>0</v>
      </c>
      <c r="H65" s="117"/>
      <c r="I65" s="117">
        <f>SUM(I66:I73)</f>
        <v>0</v>
      </c>
      <c r="J65" s="117"/>
      <c r="K65" s="117">
        <f>SUM(K66:K73)</f>
        <v>0</v>
      </c>
      <c r="L65" s="117"/>
      <c r="M65" s="117">
        <f>SUM(M66:M73)</f>
        <v>0</v>
      </c>
      <c r="N65" s="116"/>
      <c r="O65" s="116">
        <f>SUM(O66:O73)</f>
        <v>0</v>
      </c>
      <c r="P65" s="116"/>
      <c r="Q65" s="116">
        <f>SUM(Q66:Q73)</f>
        <v>0</v>
      </c>
      <c r="R65" s="117"/>
      <c r="S65" s="117"/>
      <c r="T65" s="117"/>
      <c r="U65" s="117"/>
      <c r="V65" s="117">
        <f>SUM(V66:V73)</f>
        <v>0</v>
      </c>
      <c r="W65" s="117"/>
      <c r="X65" s="117"/>
      <c r="Y65" s="117"/>
      <c r="AG65" t="s">
        <v>87</v>
      </c>
    </row>
    <row r="66" spans="1:60" outlineLevel="1" x14ac:dyDescent="0.2">
      <c r="A66" s="125">
        <v>20</v>
      </c>
      <c r="B66" s="126" t="s">
        <v>130</v>
      </c>
      <c r="C66" s="133" t="s">
        <v>182</v>
      </c>
      <c r="D66" s="127" t="s">
        <v>129</v>
      </c>
      <c r="E66" s="128">
        <v>1</v>
      </c>
      <c r="F66" s="129"/>
      <c r="G66" s="130">
        <f>ROUND(E66*F66,2)</f>
        <v>0</v>
      </c>
      <c r="H66" s="115"/>
      <c r="I66" s="114">
        <f>ROUND(E66*H66,2)</f>
        <v>0</v>
      </c>
      <c r="J66" s="115"/>
      <c r="K66" s="114">
        <f>ROUND(E66*J66,2)</f>
        <v>0</v>
      </c>
      <c r="L66" s="114">
        <v>21</v>
      </c>
      <c r="M66" s="114">
        <f>G66*(1+L66/100)</f>
        <v>0</v>
      </c>
      <c r="N66" s="113">
        <v>0</v>
      </c>
      <c r="O66" s="113">
        <f>ROUND(E66*N66,2)</f>
        <v>0</v>
      </c>
      <c r="P66" s="113">
        <v>0</v>
      </c>
      <c r="Q66" s="113">
        <f>ROUND(E66*P66,2)</f>
        <v>0</v>
      </c>
      <c r="R66" s="114"/>
      <c r="S66" s="114" t="s">
        <v>95</v>
      </c>
      <c r="T66" s="114" t="s">
        <v>90</v>
      </c>
      <c r="U66" s="114">
        <v>0</v>
      </c>
      <c r="V66" s="114">
        <f>ROUND(E66*U66,2)</f>
        <v>0</v>
      </c>
      <c r="W66" s="114"/>
      <c r="X66" s="114" t="s">
        <v>101</v>
      </c>
      <c r="Y66" s="114" t="s">
        <v>92</v>
      </c>
      <c r="Z66" s="104"/>
      <c r="AA66" s="104"/>
      <c r="AB66" s="104"/>
      <c r="AC66" s="104"/>
      <c r="AD66" s="104"/>
      <c r="AE66" s="104"/>
      <c r="AF66" s="104"/>
      <c r="AG66" s="104" t="s">
        <v>102</v>
      </c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</row>
    <row r="67" spans="1:60" ht="33.75" outlineLevel="2" x14ac:dyDescent="0.2">
      <c r="A67" s="111"/>
      <c r="B67" s="112"/>
      <c r="C67" s="214" t="s">
        <v>183</v>
      </c>
      <c r="D67" s="215"/>
      <c r="E67" s="215"/>
      <c r="F67" s="215"/>
      <c r="G67" s="215"/>
      <c r="H67" s="114"/>
      <c r="I67" s="114"/>
      <c r="J67" s="114"/>
      <c r="K67" s="114"/>
      <c r="L67" s="114"/>
      <c r="M67" s="114"/>
      <c r="N67" s="113"/>
      <c r="O67" s="113"/>
      <c r="P67" s="113"/>
      <c r="Q67" s="113"/>
      <c r="R67" s="114"/>
      <c r="S67" s="114"/>
      <c r="T67" s="114"/>
      <c r="U67" s="114"/>
      <c r="V67" s="114"/>
      <c r="W67" s="114"/>
      <c r="X67" s="114"/>
      <c r="Y67" s="114"/>
      <c r="Z67" s="104"/>
      <c r="AA67" s="104"/>
      <c r="AB67" s="104"/>
      <c r="AC67" s="104"/>
      <c r="AD67" s="104"/>
      <c r="AE67" s="104"/>
      <c r="AF67" s="104"/>
      <c r="AG67" s="104" t="s">
        <v>94</v>
      </c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31" t="str">
        <f>C67</f>
        <v>Konstrukce venkovní lezecké stěny z ocelových profilů s povrchovou úpravou žárovým zinkováním. Návrh konstrukce dle statického posouzení konkrétního návrhu. Požadovaná výška stěny 15,0m. Přesný popis v TZ SO-05.1.</v>
      </c>
      <c r="BB67" s="104"/>
      <c r="BC67" s="104"/>
      <c r="BD67" s="104"/>
      <c r="BE67" s="104"/>
      <c r="BF67" s="104"/>
      <c r="BG67" s="104"/>
      <c r="BH67" s="104"/>
    </row>
    <row r="68" spans="1:60" outlineLevel="1" x14ac:dyDescent="0.2">
      <c r="A68" s="125">
        <v>21</v>
      </c>
      <c r="B68" s="126" t="s">
        <v>139</v>
      </c>
      <c r="C68" s="133" t="s">
        <v>184</v>
      </c>
      <c r="D68" s="127" t="s">
        <v>185</v>
      </c>
      <c r="E68" s="128">
        <v>230</v>
      </c>
      <c r="F68" s="129"/>
      <c r="G68" s="130">
        <f>ROUND(E68*F68,2)</f>
        <v>0</v>
      </c>
      <c r="H68" s="115"/>
      <c r="I68" s="114">
        <f>ROUND(E68*H68,2)</f>
        <v>0</v>
      </c>
      <c r="J68" s="115"/>
      <c r="K68" s="114">
        <f>ROUND(E68*J68,2)</f>
        <v>0</v>
      </c>
      <c r="L68" s="114">
        <v>21</v>
      </c>
      <c r="M68" s="114">
        <f>G68*(1+L68/100)</f>
        <v>0</v>
      </c>
      <c r="N68" s="113">
        <v>0</v>
      </c>
      <c r="O68" s="113">
        <f>ROUND(E68*N68,2)</f>
        <v>0</v>
      </c>
      <c r="P68" s="113">
        <v>0</v>
      </c>
      <c r="Q68" s="113">
        <f>ROUND(E68*P68,2)</f>
        <v>0</v>
      </c>
      <c r="R68" s="114"/>
      <c r="S68" s="114" t="s">
        <v>95</v>
      </c>
      <c r="T68" s="114" t="s">
        <v>90</v>
      </c>
      <c r="U68" s="114">
        <v>0</v>
      </c>
      <c r="V68" s="114">
        <f>ROUND(E68*U68,2)</f>
        <v>0</v>
      </c>
      <c r="W68" s="114"/>
      <c r="X68" s="114" t="s">
        <v>101</v>
      </c>
      <c r="Y68" s="114" t="s">
        <v>92</v>
      </c>
      <c r="Z68" s="104"/>
      <c r="AA68" s="104"/>
      <c r="AB68" s="104"/>
      <c r="AC68" s="104"/>
      <c r="AD68" s="104"/>
      <c r="AE68" s="104"/>
      <c r="AF68" s="104"/>
      <c r="AG68" s="104" t="s">
        <v>102</v>
      </c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</row>
    <row r="69" spans="1:60" outlineLevel="2" x14ac:dyDescent="0.2">
      <c r="A69" s="111"/>
      <c r="B69" s="112"/>
      <c r="C69" s="214" t="s">
        <v>186</v>
      </c>
      <c r="D69" s="215"/>
      <c r="E69" s="215"/>
      <c r="F69" s="215"/>
      <c r="G69" s="215"/>
      <c r="H69" s="114"/>
      <c r="I69" s="114"/>
      <c r="J69" s="114"/>
      <c r="K69" s="114"/>
      <c r="L69" s="114"/>
      <c r="M69" s="114"/>
      <c r="N69" s="113"/>
      <c r="O69" s="113"/>
      <c r="P69" s="113"/>
      <c r="Q69" s="113"/>
      <c r="R69" s="114"/>
      <c r="S69" s="114"/>
      <c r="T69" s="114"/>
      <c r="U69" s="114"/>
      <c r="V69" s="114"/>
      <c r="W69" s="114"/>
      <c r="X69" s="114"/>
      <c r="Y69" s="114"/>
      <c r="Z69" s="104"/>
      <c r="AA69" s="104"/>
      <c r="AB69" s="104"/>
      <c r="AC69" s="104"/>
      <c r="AD69" s="104"/>
      <c r="AE69" s="104"/>
      <c r="AF69" s="104"/>
      <c r="AG69" s="104" t="s">
        <v>94</v>
      </c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</row>
    <row r="70" spans="1:60" ht="22.5" outlineLevel="1" x14ac:dyDescent="0.2">
      <c r="A70" s="125">
        <v>22</v>
      </c>
      <c r="B70" s="126" t="s">
        <v>187</v>
      </c>
      <c r="C70" s="133" t="s">
        <v>188</v>
      </c>
      <c r="D70" s="127" t="s">
        <v>185</v>
      </c>
      <c r="E70" s="128">
        <v>23</v>
      </c>
      <c r="F70" s="129"/>
      <c r="G70" s="130">
        <f>ROUND(E70*F70,2)</f>
        <v>0</v>
      </c>
      <c r="H70" s="115"/>
      <c r="I70" s="114">
        <f>ROUND(E70*H70,2)</f>
        <v>0</v>
      </c>
      <c r="J70" s="115"/>
      <c r="K70" s="114">
        <f>ROUND(E70*J70,2)</f>
        <v>0</v>
      </c>
      <c r="L70" s="114">
        <v>21</v>
      </c>
      <c r="M70" s="114">
        <f>G70*(1+L70/100)</f>
        <v>0</v>
      </c>
      <c r="N70" s="113">
        <v>0</v>
      </c>
      <c r="O70" s="113">
        <f>ROUND(E70*N70,2)</f>
        <v>0</v>
      </c>
      <c r="P70" s="113">
        <v>0</v>
      </c>
      <c r="Q70" s="113">
        <f>ROUND(E70*P70,2)</f>
        <v>0</v>
      </c>
      <c r="R70" s="114"/>
      <c r="S70" s="114" t="s">
        <v>95</v>
      </c>
      <c r="T70" s="114" t="s">
        <v>90</v>
      </c>
      <c r="U70" s="114">
        <v>0</v>
      </c>
      <c r="V70" s="114">
        <f>ROUND(E70*U70,2)</f>
        <v>0</v>
      </c>
      <c r="W70" s="114"/>
      <c r="X70" s="114" t="s">
        <v>101</v>
      </c>
      <c r="Y70" s="114" t="s">
        <v>92</v>
      </c>
      <c r="Z70" s="104"/>
      <c r="AA70" s="104"/>
      <c r="AB70" s="104"/>
      <c r="AC70" s="104"/>
      <c r="AD70" s="104"/>
      <c r="AE70" s="104"/>
      <c r="AF70" s="104"/>
      <c r="AG70" s="104" t="s">
        <v>102</v>
      </c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</row>
    <row r="71" spans="1:60" outlineLevel="2" x14ac:dyDescent="0.2">
      <c r="A71" s="111"/>
      <c r="B71" s="112"/>
      <c r="C71" s="214" t="s">
        <v>189</v>
      </c>
      <c r="D71" s="215"/>
      <c r="E71" s="215"/>
      <c r="F71" s="215"/>
      <c r="G71" s="215"/>
      <c r="H71" s="114"/>
      <c r="I71" s="114"/>
      <c r="J71" s="114"/>
      <c r="K71" s="114"/>
      <c r="L71" s="114"/>
      <c r="M71" s="114"/>
      <c r="N71" s="113"/>
      <c r="O71" s="113"/>
      <c r="P71" s="113"/>
      <c r="Q71" s="113"/>
      <c r="R71" s="114"/>
      <c r="S71" s="114"/>
      <c r="T71" s="114"/>
      <c r="U71" s="114"/>
      <c r="V71" s="114"/>
      <c r="W71" s="114"/>
      <c r="X71" s="114"/>
      <c r="Y71" s="114"/>
      <c r="Z71" s="104"/>
      <c r="AA71" s="104"/>
      <c r="AB71" s="104"/>
      <c r="AC71" s="104"/>
      <c r="AD71" s="104"/>
      <c r="AE71" s="104"/>
      <c r="AF71" s="104"/>
      <c r="AG71" s="104" t="s">
        <v>94</v>
      </c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  <c r="BH71" s="104"/>
    </row>
    <row r="72" spans="1:60" ht="22.5" outlineLevel="1" x14ac:dyDescent="0.2">
      <c r="A72" s="125">
        <v>23</v>
      </c>
      <c r="B72" s="126" t="s">
        <v>190</v>
      </c>
      <c r="C72" s="133" t="s">
        <v>191</v>
      </c>
      <c r="D72" s="127" t="s">
        <v>185</v>
      </c>
      <c r="E72" s="128">
        <v>5</v>
      </c>
      <c r="F72" s="129"/>
      <c r="G72" s="130">
        <f>ROUND(E72*F72,2)</f>
        <v>0</v>
      </c>
      <c r="H72" s="115"/>
      <c r="I72" s="114">
        <f>ROUND(E72*H72,2)</f>
        <v>0</v>
      </c>
      <c r="J72" s="115"/>
      <c r="K72" s="114">
        <f>ROUND(E72*J72,2)</f>
        <v>0</v>
      </c>
      <c r="L72" s="114">
        <v>21</v>
      </c>
      <c r="M72" s="114">
        <f>G72*(1+L72/100)</f>
        <v>0</v>
      </c>
      <c r="N72" s="113">
        <v>0</v>
      </c>
      <c r="O72" s="113">
        <f>ROUND(E72*N72,2)</f>
        <v>0</v>
      </c>
      <c r="P72" s="113">
        <v>0</v>
      </c>
      <c r="Q72" s="113">
        <f>ROUND(E72*P72,2)</f>
        <v>0</v>
      </c>
      <c r="R72" s="114"/>
      <c r="S72" s="114" t="s">
        <v>95</v>
      </c>
      <c r="T72" s="114" t="s">
        <v>90</v>
      </c>
      <c r="U72" s="114">
        <v>0</v>
      </c>
      <c r="V72" s="114">
        <f>ROUND(E72*U72,2)</f>
        <v>0</v>
      </c>
      <c r="W72" s="114"/>
      <c r="X72" s="114" t="s">
        <v>101</v>
      </c>
      <c r="Y72" s="114" t="s">
        <v>92</v>
      </c>
      <c r="Z72" s="104"/>
      <c r="AA72" s="104"/>
      <c r="AB72" s="104"/>
      <c r="AC72" s="104"/>
      <c r="AD72" s="104"/>
      <c r="AE72" s="104"/>
      <c r="AF72" s="104"/>
      <c r="AG72" s="104" t="s">
        <v>102</v>
      </c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</row>
    <row r="73" spans="1:60" outlineLevel="2" x14ac:dyDescent="0.2">
      <c r="A73" s="111"/>
      <c r="B73" s="112"/>
      <c r="C73" s="214" t="s">
        <v>192</v>
      </c>
      <c r="D73" s="215"/>
      <c r="E73" s="215"/>
      <c r="F73" s="215"/>
      <c r="G73" s="215"/>
      <c r="H73" s="114"/>
      <c r="I73" s="114"/>
      <c r="J73" s="114"/>
      <c r="K73" s="114"/>
      <c r="L73" s="114"/>
      <c r="M73" s="114"/>
      <c r="N73" s="113"/>
      <c r="O73" s="113"/>
      <c r="P73" s="113"/>
      <c r="Q73" s="113"/>
      <c r="R73" s="114"/>
      <c r="S73" s="114"/>
      <c r="T73" s="114"/>
      <c r="U73" s="114"/>
      <c r="V73" s="114"/>
      <c r="W73" s="114"/>
      <c r="X73" s="114"/>
      <c r="Y73" s="114"/>
      <c r="Z73" s="104"/>
      <c r="AA73" s="104"/>
      <c r="AB73" s="104"/>
      <c r="AC73" s="104"/>
      <c r="AD73" s="104"/>
      <c r="AE73" s="104"/>
      <c r="AF73" s="104"/>
      <c r="AG73" s="104" t="s">
        <v>94</v>
      </c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  <c r="BH73" s="104"/>
    </row>
    <row r="74" spans="1:60" x14ac:dyDescent="0.2">
      <c r="A74" s="118" t="s">
        <v>86</v>
      </c>
      <c r="B74" s="119" t="s">
        <v>57</v>
      </c>
      <c r="C74" s="132" t="s">
        <v>58</v>
      </c>
      <c r="D74" s="120"/>
      <c r="E74" s="121"/>
      <c r="F74" s="122"/>
      <c r="G74" s="123">
        <f>SUMIF(AG75:AG94,"&lt;&gt;NOR",G75:G94)</f>
        <v>0</v>
      </c>
      <c r="H74" s="117"/>
      <c r="I74" s="117">
        <f>SUM(I75:I94)</f>
        <v>0</v>
      </c>
      <c r="J74" s="117"/>
      <c r="K74" s="117">
        <f>SUM(K75:K94)</f>
        <v>0</v>
      </c>
      <c r="L74" s="117"/>
      <c r="M74" s="117">
        <f>SUM(M75:M94)</f>
        <v>0</v>
      </c>
      <c r="N74" s="116"/>
      <c r="O74" s="116">
        <f>SUM(O75:O94)</f>
        <v>0</v>
      </c>
      <c r="P74" s="116"/>
      <c r="Q74" s="116">
        <f>SUM(Q75:Q94)</f>
        <v>0</v>
      </c>
      <c r="R74" s="117"/>
      <c r="S74" s="117"/>
      <c r="T74" s="117"/>
      <c r="U74" s="117"/>
      <c r="V74" s="117">
        <f>SUM(V75:V94)</f>
        <v>0</v>
      </c>
      <c r="W74" s="117"/>
      <c r="X74" s="117"/>
      <c r="Y74" s="117"/>
      <c r="AG74" t="s">
        <v>87</v>
      </c>
    </row>
    <row r="75" spans="1:60" outlineLevel="1" x14ac:dyDescent="0.2">
      <c r="A75" s="125">
        <v>24</v>
      </c>
      <c r="B75" s="126" t="s">
        <v>193</v>
      </c>
      <c r="C75" s="133" t="s">
        <v>194</v>
      </c>
      <c r="D75" s="127" t="s">
        <v>185</v>
      </c>
      <c r="E75" s="128">
        <v>2800</v>
      </c>
      <c r="F75" s="129"/>
      <c r="G75" s="130">
        <f>ROUND(E75*F75,2)</f>
        <v>0</v>
      </c>
      <c r="H75" s="115"/>
      <c r="I75" s="114">
        <f>ROUND(E75*H75,2)</f>
        <v>0</v>
      </c>
      <c r="J75" s="115"/>
      <c r="K75" s="114">
        <f>ROUND(E75*J75,2)</f>
        <v>0</v>
      </c>
      <c r="L75" s="114">
        <v>21</v>
      </c>
      <c r="M75" s="114">
        <f>G75*(1+L75/100)</f>
        <v>0</v>
      </c>
      <c r="N75" s="113">
        <v>0</v>
      </c>
      <c r="O75" s="113">
        <f>ROUND(E75*N75,2)</f>
        <v>0</v>
      </c>
      <c r="P75" s="113">
        <v>0</v>
      </c>
      <c r="Q75" s="113">
        <f>ROUND(E75*P75,2)</f>
        <v>0</v>
      </c>
      <c r="R75" s="114"/>
      <c r="S75" s="114" t="s">
        <v>95</v>
      </c>
      <c r="T75" s="114" t="s">
        <v>90</v>
      </c>
      <c r="U75" s="114">
        <v>0</v>
      </c>
      <c r="V75" s="114">
        <f>ROUND(E75*U75,2)</f>
        <v>0</v>
      </c>
      <c r="W75" s="114"/>
      <c r="X75" s="114" t="s">
        <v>101</v>
      </c>
      <c r="Y75" s="114" t="s">
        <v>92</v>
      </c>
      <c r="Z75" s="104"/>
      <c r="AA75" s="104"/>
      <c r="AB75" s="104"/>
      <c r="AC75" s="104"/>
      <c r="AD75" s="104"/>
      <c r="AE75" s="104"/>
      <c r="AF75" s="104"/>
      <c r="AG75" s="104" t="s">
        <v>102</v>
      </c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</row>
    <row r="76" spans="1:60" outlineLevel="2" x14ac:dyDescent="0.2">
      <c r="A76" s="111"/>
      <c r="B76" s="112"/>
      <c r="C76" s="214" t="s">
        <v>195</v>
      </c>
      <c r="D76" s="215"/>
      <c r="E76" s="215"/>
      <c r="F76" s="215"/>
      <c r="G76" s="215"/>
      <c r="H76" s="114"/>
      <c r="I76" s="114"/>
      <c r="J76" s="114"/>
      <c r="K76" s="114"/>
      <c r="L76" s="114"/>
      <c r="M76" s="114"/>
      <c r="N76" s="113"/>
      <c r="O76" s="113"/>
      <c r="P76" s="113"/>
      <c r="Q76" s="113"/>
      <c r="R76" s="114"/>
      <c r="S76" s="114"/>
      <c r="T76" s="114"/>
      <c r="U76" s="114"/>
      <c r="V76" s="114"/>
      <c r="W76" s="114"/>
      <c r="X76" s="114"/>
      <c r="Y76" s="114"/>
      <c r="Z76" s="104"/>
      <c r="AA76" s="104"/>
      <c r="AB76" s="104"/>
      <c r="AC76" s="104"/>
      <c r="AD76" s="104"/>
      <c r="AE76" s="104"/>
      <c r="AF76" s="104"/>
      <c r="AG76" s="104" t="s">
        <v>94</v>
      </c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</row>
    <row r="77" spans="1:60" outlineLevel="1" x14ac:dyDescent="0.2">
      <c r="A77" s="125">
        <v>25</v>
      </c>
      <c r="B77" s="126" t="s">
        <v>196</v>
      </c>
      <c r="C77" s="133" t="s">
        <v>197</v>
      </c>
      <c r="D77" s="127" t="s">
        <v>185</v>
      </c>
      <c r="E77" s="128">
        <v>20</v>
      </c>
      <c r="F77" s="129"/>
      <c r="G77" s="130">
        <f>ROUND(E77*F77,2)</f>
        <v>0</v>
      </c>
      <c r="H77" s="115"/>
      <c r="I77" s="114">
        <f>ROUND(E77*H77,2)</f>
        <v>0</v>
      </c>
      <c r="J77" s="115"/>
      <c r="K77" s="114">
        <f>ROUND(E77*J77,2)</f>
        <v>0</v>
      </c>
      <c r="L77" s="114">
        <v>21</v>
      </c>
      <c r="M77" s="114">
        <f>G77*(1+L77/100)</f>
        <v>0</v>
      </c>
      <c r="N77" s="113">
        <v>0</v>
      </c>
      <c r="O77" s="113">
        <f>ROUND(E77*N77,2)</f>
        <v>0</v>
      </c>
      <c r="P77" s="113">
        <v>0</v>
      </c>
      <c r="Q77" s="113">
        <f>ROUND(E77*P77,2)</f>
        <v>0</v>
      </c>
      <c r="R77" s="114"/>
      <c r="S77" s="114" t="s">
        <v>95</v>
      </c>
      <c r="T77" s="114" t="s">
        <v>90</v>
      </c>
      <c r="U77" s="114">
        <v>0</v>
      </c>
      <c r="V77" s="114">
        <f>ROUND(E77*U77,2)</f>
        <v>0</v>
      </c>
      <c r="W77" s="114"/>
      <c r="X77" s="114" t="s">
        <v>101</v>
      </c>
      <c r="Y77" s="114" t="s">
        <v>92</v>
      </c>
      <c r="Z77" s="104"/>
      <c r="AA77" s="104"/>
      <c r="AB77" s="104"/>
      <c r="AC77" s="104"/>
      <c r="AD77" s="104"/>
      <c r="AE77" s="104"/>
      <c r="AF77" s="104"/>
      <c r="AG77" s="104" t="s">
        <v>102</v>
      </c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</row>
    <row r="78" spans="1:60" outlineLevel="2" x14ac:dyDescent="0.2">
      <c r="A78" s="111"/>
      <c r="B78" s="112"/>
      <c r="C78" s="214" t="s">
        <v>198</v>
      </c>
      <c r="D78" s="215"/>
      <c r="E78" s="215"/>
      <c r="F78" s="215"/>
      <c r="G78" s="215"/>
      <c r="H78" s="114"/>
      <c r="I78" s="114"/>
      <c r="J78" s="114"/>
      <c r="K78" s="114"/>
      <c r="L78" s="114"/>
      <c r="M78" s="114"/>
      <c r="N78" s="113"/>
      <c r="O78" s="113"/>
      <c r="P78" s="113"/>
      <c r="Q78" s="113"/>
      <c r="R78" s="114"/>
      <c r="S78" s="114"/>
      <c r="T78" s="114"/>
      <c r="U78" s="114"/>
      <c r="V78" s="114"/>
      <c r="W78" s="114"/>
      <c r="X78" s="114"/>
      <c r="Y78" s="114"/>
      <c r="Z78" s="104"/>
      <c r="AA78" s="104"/>
      <c r="AB78" s="104"/>
      <c r="AC78" s="104"/>
      <c r="AD78" s="104"/>
      <c r="AE78" s="104"/>
      <c r="AF78" s="104"/>
      <c r="AG78" s="104" t="s">
        <v>94</v>
      </c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</row>
    <row r="79" spans="1:60" outlineLevel="1" x14ac:dyDescent="0.2">
      <c r="A79" s="125">
        <v>26</v>
      </c>
      <c r="B79" s="126" t="s">
        <v>199</v>
      </c>
      <c r="C79" s="133" t="s">
        <v>200</v>
      </c>
      <c r="D79" s="127" t="s">
        <v>185</v>
      </c>
      <c r="E79" s="128">
        <v>30</v>
      </c>
      <c r="F79" s="129"/>
      <c r="G79" s="130">
        <f>ROUND(E79*F79,2)</f>
        <v>0</v>
      </c>
      <c r="H79" s="115"/>
      <c r="I79" s="114">
        <f>ROUND(E79*H79,2)</f>
        <v>0</v>
      </c>
      <c r="J79" s="115"/>
      <c r="K79" s="114">
        <f>ROUND(E79*J79,2)</f>
        <v>0</v>
      </c>
      <c r="L79" s="114">
        <v>21</v>
      </c>
      <c r="M79" s="114">
        <f>G79*(1+L79/100)</f>
        <v>0</v>
      </c>
      <c r="N79" s="113">
        <v>0</v>
      </c>
      <c r="O79" s="113">
        <f>ROUND(E79*N79,2)</f>
        <v>0</v>
      </c>
      <c r="P79" s="113">
        <v>0</v>
      </c>
      <c r="Q79" s="113">
        <f>ROUND(E79*P79,2)</f>
        <v>0</v>
      </c>
      <c r="R79" s="114"/>
      <c r="S79" s="114" t="s">
        <v>95</v>
      </c>
      <c r="T79" s="114" t="s">
        <v>90</v>
      </c>
      <c r="U79" s="114">
        <v>0</v>
      </c>
      <c r="V79" s="114">
        <f>ROUND(E79*U79,2)</f>
        <v>0</v>
      </c>
      <c r="W79" s="114"/>
      <c r="X79" s="114" t="s">
        <v>101</v>
      </c>
      <c r="Y79" s="114" t="s">
        <v>92</v>
      </c>
      <c r="Z79" s="104"/>
      <c r="AA79" s="104"/>
      <c r="AB79" s="104"/>
      <c r="AC79" s="104"/>
      <c r="AD79" s="104"/>
      <c r="AE79" s="104"/>
      <c r="AF79" s="104"/>
      <c r="AG79" s="104" t="s">
        <v>102</v>
      </c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</row>
    <row r="80" spans="1:60" outlineLevel="2" x14ac:dyDescent="0.2">
      <c r="A80" s="111"/>
      <c r="B80" s="112"/>
      <c r="C80" s="214" t="s">
        <v>201</v>
      </c>
      <c r="D80" s="215"/>
      <c r="E80" s="215"/>
      <c r="F80" s="215"/>
      <c r="G80" s="215"/>
      <c r="H80" s="114"/>
      <c r="I80" s="114"/>
      <c r="J80" s="114"/>
      <c r="K80" s="114"/>
      <c r="L80" s="114"/>
      <c r="M80" s="114"/>
      <c r="N80" s="113"/>
      <c r="O80" s="113"/>
      <c r="P80" s="113"/>
      <c r="Q80" s="113"/>
      <c r="R80" s="114"/>
      <c r="S80" s="114"/>
      <c r="T80" s="114"/>
      <c r="U80" s="114"/>
      <c r="V80" s="114"/>
      <c r="W80" s="114"/>
      <c r="X80" s="114"/>
      <c r="Y80" s="114"/>
      <c r="Z80" s="104"/>
      <c r="AA80" s="104"/>
      <c r="AB80" s="104"/>
      <c r="AC80" s="104"/>
      <c r="AD80" s="104"/>
      <c r="AE80" s="104"/>
      <c r="AF80" s="104"/>
      <c r="AG80" s="104" t="s">
        <v>94</v>
      </c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</row>
    <row r="81" spans="1:60" outlineLevel="1" x14ac:dyDescent="0.2">
      <c r="A81" s="125">
        <v>27</v>
      </c>
      <c r="B81" s="126" t="s">
        <v>202</v>
      </c>
      <c r="C81" s="133" t="s">
        <v>203</v>
      </c>
      <c r="D81" s="127" t="s">
        <v>185</v>
      </c>
      <c r="E81" s="128">
        <v>1</v>
      </c>
      <c r="F81" s="129"/>
      <c r="G81" s="130">
        <f>ROUND(E81*F81,2)</f>
        <v>0</v>
      </c>
      <c r="H81" s="115"/>
      <c r="I81" s="114">
        <f>ROUND(E81*H81,2)</f>
        <v>0</v>
      </c>
      <c r="J81" s="115"/>
      <c r="K81" s="114">
        <f>ROUND(E81*J81,2)</f>
        <v>0</v>
      </c>
      <c r="L81" s="114">
        <v>21</v>
      </c>
      <c r="M81" s="114">
        <f>G81*(1+L81/100)</f>
        <v>0</v>
      </c>
      <c r="N81" s="113">
        <v>0</v>
      </c>
      <c r="O81" s="113">
        <f>ROUND(E81*N81,2)</f>
        <v>0</v>
      </c>
      <c r="P81" s="113">
        <v>0</v>
      </c>
      <c r="Q81" s="113">
        <f>ROUND(E81*P81,2)</f>
        <v>0</v>
      </c>
      <c r="R81" s="114"/>
      <c r="S81" s="114" t="s">
        <v>95</v>
      </c>
      <c r="T81" s="114" t="s">
        <v>90</v>
      </c>
      <c r="U81" s="114">
        <v>0</v>
      </c>
      <c r="V81" s="114">
        <f>ROUND(E81*U81,2)</f>
        <v>0</v>
      </c>
      <c r="W81" s="114"/>
      <c r="X81" s="114" t="s">
        <v>101</v>
      </c>
      <c r="Y81" s="114" t="s">
        <v>92</v>
      </c>
      <c r="Z81" s="104"/>
      <c r="AA81" s="104"/>
      <c r="AB81" s="104"/>
      <c r="AC81" s="104"/>
      <c r="AD81" s="104"/>
      <c r="AE81" s="104"/>
      <c r="AF81" s="104"/>
      <c r="AG81" s="104" t="s">
        <v>102</v>
      </c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</row>
    <row r="82" spans="1:60" outlineLevel="2" x14ac:dyDescent="0.2">
      <c r="A82" s="111"/>
      <c r="B82" s="112"/>
      <c r="C82" s="214" t="s">
        <v>204</v>
      </c>
      <c r="D82" s="215"/>
      <c r="E82" s="215"/>
      <c r="F82" s="215"/>
      <c r="G82" s="215"/>
      <c r="H82" s="114"/>
      <c r="I82" s="114"/>
      <c r="J82" s="114"/>
      <c r="K82" s="114"/>
      <c r="L82" s="114"/>
      <c r="M82" s="114"/>
      <c r="N82" s="113"/>
      <c r="O82" s="113"/>
      <c r="P82" s="113"/>
      <c r="Q82" s="113"/>
      <c r="R82" s="114"/>
      <c r="S82" s="114"/>
      <c r="T82" s="114"/>
      <c r="U82" s="114"/>
      <c r="V82" s="114"/>
      <c r="W82" s="114"/>
      <c r="X82" s="114"/>
      <c r="Y82" s="114"/>
      <c r="Z82" s="104"/>
      <c r="AA82" s="104"/>
      <c r="AB82" s="104"/>
      <c r="AC82" s="104"/>
      <c r="AD82" s="104"/>
      <c r="AE82" s="104"/>
      <c r="AF82" s="104"/>
      <c r="AG82" s="104" t="s">
        <v>94</v>
      </c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</row>
    <row r="83" spans="1:60" outlineLevel="1" x14ac:dyDescent="0.2">
      <c r="A83" s="125">
        <v>28</v>
      </c>
      <c r="B83" s="126" t="s">
        <v>205</v>
      </c>
      <c r="C83" s="133" t="s">
        <v>206</v>
      </c>
      <c r="D83" s="127" t="s">
        <v>185</v>
      </c>
      <c r="E83" s="128">
        <v>230</v>
      </c>
      <c r="F83" s="129"/>
      <c r="G83" s="130">
        <f>ROUND(E83*F83,2)</f>
        <v>0</v>
      </c>
      <c r="H83" s="115"/>
      <c r="I83" s="114">
        <f>ROUND(E83*H83,2)</f>
        <v>0</v>
      </c>
      <c r="J83" s="115"/>
      <c r="K83" s="114">
        <f>ROUND(E83*J83,2)</f>
        <v>0</v>
      </c>
      <c r="L83" s="114">
        <v>21</v>
      </c>
      <c r="M83" s="114">
        <f>G83*(1+L83/100)</f>
        <v>0</v>
      </c>
      <c r="N83" s="113">
        <v>0</v>
      </c>
      <c r="O83" s="113">
        <f>ROUND(E83*N83,2)</f>
        <v>0</v>
      </c>
      <c r="P83" s="113">
        <v>0</v>
      </c>
      <c r="Q83" s="113">
        <f>ROUND(E83*P83,2)</f>
        <v>0</v>
      </c>
      <c r="R83" s="114"/>
      <c r="S83" s="114" t="s">
        <v>95</v>
      </c>
      <c r="T83" s="114" t="s">
        <v>90</v>
      </c>
      <c r="U83" s="114">
        <v>0</v>
      </c>
      <c r="V83" s="114">
        <f>ROUND(E83*U83,2)</f>
        <v>0</v>
      </c>
      <c r="W83" s="114"/>
      <c r="X83" s="114" t="s">
        <v>101</v>
      </c>
      <c r="Y83" s="114" t="s">
        <v>92</v>
      </c>
      <c r="Z83" s="104"/>
      <c r="AA83" s="104"/>
      <c r="AB83" s="104"/>
      <c r="AC83" s="104"/>
      <c r="AD83" s="104"/>
      <c r="AE83" s="104"/>
      <c r="AF83" s="104"/>
      <c r="AG83" s="104" t="s">
        <v>102</v>
      </c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</row>
    <row r="84" spans="1:60" outlineLevel="2" x14ac:dyDescent="0.2">
      <c r="A84" s="111"/>
      <c r="B84" s="112"/>
      <c r="C84" s="214" t="s">
        <v>207</v>
      </c>
      <c r="D84" s="215"/>
      <c r="E84" s="215"/>
      <c r="F84" s="215"/>
      <c r="G84" s="215"/>
      <c r="H84" s="114"/>
      <c r="I84" s="114"/>
      <c r="J84" s="114"/>
      <c r="K84" s="114"/>
      <c r="L84" s="114"/>
      <c r="M84" s="114"/>
      <c r="N84" s="113"/>
      <c r="O84" s="113"/>
      <c r="P84" s="113"/>
      <c r="Q84" s="113"/>
      <c r="R84" s="114"/>
      <c r="S84" s="114"/>
      <c r="T84" s="114"/>
      <c r="U84" s="114"/>
      <c r="V84" s="114"/>
      <c r="W84" s="114"/>
      <c r="X84" s="114"/>
      <c r="Y84" s="114"/>
      <c r="Z84" s="104"/>
      <c r="AA84" s="104"/>
      <c r="AB84" s="104"/>
      <c r="AC84" s="104"/>
      <c r="AD84" s="104"/>
      <c r="AE84" s="104"/>
      <c r="AF84" s="104"/>
      <c r="AG84" s="104" t="s">
        <v>94</v>
      </c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</row>
    <row r="85" spans="1:60" outlineLevel="1" x14ac:dyDescent="0.2">
      <c r="A85" s="125">
        <v>29</v>
      </c>
      <c r="B85" s="126" t="s">
        <v>208</v>
      </c>
      <c r="C85" s="133" t="s">
        <v>209</v>
      </c>
      <c r="D85" s="127" t="s">
        <v>185</v>
      </c>
      <c r="E85" s="128">
        <v>69</v>
      </c>
      <c r="F85" s="129"/>
      <c r="G85" s="130">
        <f>ROUND(E85*F85,2)</f>
        <v>0</v>
      </c>
      <c r="H85" s="115"/>
      <c r="I85" s="114">
        <f>ROUND(E85*H85,2)</f>
        <v>0</v>
      </c>
      <c r="J85" s="115"/>
      <c r="K85" s="114">
        <f>ROUND(E85*J85,2)</f>
        <v>0</v>
      </c>
      <c r="L85" s="114">
        <v>21</v>
      </c>
      <c r="M85" s="114">
        <f>G85*(1+L85/100)</f>
        <v>0</v>
      </c>
      <c r="N85" s="113">
        <v>0</v>
      </c>
      <c r="O85" s="113">
        <f>ROUND(E85*N85,2)</f>
        <v>0</v>
      </c>
      <c r="P85" s="113">
        <v>0</v>
      </c>
      <c r="Q85" s="113">
        <f>ROUND(E85*P85,2)</f>
        <v>0</v>
      </c>
      <c r="R85" s="114"/>
      <c r="S85" s="114" t="s">
        <v>95</v>
      </c>
      <c r="T85" s="114" t="s">
        <v>90</v>
      </c>
      <c r="U85" s="114">
        <v>0</v>
      </c>
      <c r="V85" s="114">
        <f>ROUND(E85*U85,2)</f>
        <v>0</v>
      </c>
      <c r="W85" s="114"/>
      <c r="X85" s="114" t="s">
        <v>101</v>
      </c>
      <c r="Y85" s="114" t="s">
        <v>92</v>
      </c>
      <c r="Z85" s="104"/>
      <c r="AA85" s="104"/>
      <c r="AB85" s="104"/>
      <c r="AC85" s="104"/>
      <c r="AD85" s="104"/>
      <c r="AE85" s="104"/>
      <c r="AF85" s="104"/>
      <c r="AG85" s="104" t="s">
        <v>102</v>
      </c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4"/>
    </row>
    <row r="86" spans="1:60" ht="22.5" outlineLevel="2" x14ac:dyDescent="0.2">
      <c r="A86" s="111"/>
      <c r="B86" s="112"/>
      <c r="C86" s="214" t="s">
        <v>210</v>
      </c>
      <c r="D86" s="215"/>
      <c r="E86" s="215"/>
      <c r="F86" s="215"/>
      <c r="G86" s="215"/>
      <c r="H86" s="114"/>
      <c r="I86" s="114"/>
      <c r="J86" s="114"/>
      <c r="K86" s="114"/>
      <c r="L86" s="114"/>
      <c r="M86" s="114"/>
      <c r="N86" s="113"/>
      <c r="O86" s="113"/>
      <c r="P86" s="113"/>
      <c r="Q86" s="113"/>
      <c r="R86" s="114"/>
      <c r="S86" s="114"/>
      <c r="T86" s="114"/>
      <c r="U86" s="114"/>
      <c r="V86" s="114"/>
      <c r="W86" s="114"/>
      <c r="X86" s="114"/>
      <c r="Y86" s="114"/>
      <c r="Z86" s="104"/>
      <c r="AA86" s="104"/>
      <c r="AB86" s="104"/>
      <c r="AC86" s="104"/>
      <c r="AD86" s="104"/>
      <c r="AE86" s="104"/>
      <c r="AF86" s="104"/>
      <c r="AG86" s="104" t="s">
        <v>94</v>
      </c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31" t="str">
        <f>C86</f>
        <v>Stavba různě obtížných tras odlišených barevností chytů. V každé linii 3 různě obtížně cesty obtížnosti 3 – 9+ UIAA</v>
      </c>
      <c r="BB86" s="104"/>
      <c r="BC86" s="104"/>
      <c r="BD86" s="104"/>
      <c r="BE86" s="104"/>
      <c r="BF86" s="104"/>
      <c r="BG86" s="104"/>
      <c r="BH86" s="104"/>
    </row>
    <row r="87" spans="1:60" outlineLevel="1" x14ac:dyDescent="0.2">
      <c r="A87" s="125">
        <v>30</v>
      </c>
      <c r="B87" s="126" t="s">
        <v>211</v>
      </c>
      <c r="C87" s="133" t="s">
        <v>212</v>
      </c>
      <c r="D87" s="127" t="s">
        <v>185</v>
      </c>
      <c r="E87" s="128">
        <v>1</v>
      </c>
      <c r="F87" s="129"/>
      <c r="G87" s="130">
        <f>ROUND(E87*F87,2)</f>
        <v>0</v>
      </c>
      <c r="H87" s="115"/>
      <c r="I87" s="114">
        <f>ROUND(E87*H87,2)</f>
        <v>0</v>
      </c>
      <c r="J87" s="115"/>
      <c r="K87" s="114">
        <f>ROUND(E87*J87,2)</f>
        <v>0</v>
      </c>
      <c r="L87" s="114">
        <v>21</v>
      </c>
      <c r="M87" s="114">
        <f>G87*(1+L87/100)</f>
        <v>0</v>
      </c>
      <c r="N87" s="113">
        <v>0</v>
      </c>
      <c r="O87" s="113">
        <f>ROUND(E87*N87,2)</f>
        <v>0</v>
      </c>
      <c r="P87" s="113">
        <v>0</v>
      </c>
      <c r="Q87" s="113">
        <f>ROUND(E87*P87,2)</f>
        <v>0</v>
      </c>
      <c r="R87" s="114"/>
      <c r="S87" s="114" t="s">
        <v>95</v>
      </c>
      <c r="T87" s="114" t="s">
        <v>90</v>
      </c>
      <c r="U87" s="114">
        <v>0</v>
      </c>
      <c r="V87" s="114">
        <f>ROUND(E87*U87,2)</f>
        <v>0</v>
      </c>
      <c r="W87" s="114"/>
      <c r="X87" s="114" t="s">
        <v>101</v>
      </c>
      <c r="Y87" s="114" t="s">
        <v>92</v>
      </c>
      <c r="Z87" s="104"/>
      <c r="AA87" s="104"/>
      <c r="AB87" s="104"/>
      <c r="AC87" s="104"/>
      <c r="AD87" s="104"/>
      <c r="AE87" s="104"/>
      <c r="AF87" s="104"/>
      <c r="AG87" s="104" t="s">
        <v>102</v>
      </c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</row>
    <row r="88" spans="1:60" outlineLevel="2" x14ac:dyDescent="0.2">
      <c r="A88" s="111"/>
      <c r="B88" s="112"/>
      <c r="C88" s="214" t="s">
        <v>213</v>
      </c>
      <c r="D88" s="215"/>
      <c r="E88" s="215"/>
      <c r="F88" s="215"/>
      <c r="G88" s="215"/>
      <c r="H88" s="114"/>
      <c r="I88" s="114"/>
      <c r="J88" s="114"/>
      <c r="K88" s="114"/>
      <c r="L88" s="114"/>
      <c r="M88" s="114"/>
      <c r="N88" s="113"/>
      <c r="O88" s="113"/>
      <c r="P88" s="113"/>
      <c r="Q88" s="113"/>
      <c r="R88" s="114"/>
      <c r="S88" s="114"/>
      <c r="T88" s="114"/>
      <c r="U88" s="114"/>
      <c r="V88" s="114"/>
      <c r="W88" s="114"/>
      <c r="X88" s="114"/>
      <c r="Y88" s="114"/>
      <c r="Z88" s="104"/>
      <c r="AA88" s="104"/>
      <c r="AB88" s="104"/>
      <c r="AC88" s="104"/>
      <c r="AD88" s="104"/>
      <c r="AE88" s="104"/>
      <c r="AF88" s="104"/>
      <c r="AG88" s="104" t="s">
        <v>94</v>
      </c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</row>
    <row r="89" spans="1:60" outlineLevel="3" x14ac:dyDescent="0.2">
      <c r="A89" s="111"/>
      <c r="B89" s="112"/>
      <c r="C89" s="216" t="s">
        <v>214</v>
      </c>
      <c r="D89" s="217"/>
      <c r="E89" s="217"/>
      <c r="F89" s="217"/>
      <c r="G89" s="217"/>
      <c r="H89" s="114"/>
      <c r="I89" s="114"/>
      <c r="J89" s="114"/>
      <c r="K89" s="114"/>
      <c r="L89" s="114"/>
      <c r="M89" s="114"/>
      <c r="N89" s="113"/>
      <c r="O89" s="113"/>
      <c r="P89" s="113"/>
      <c r="Q89" s="113"/>
      <c r="R89" s="114"/>
      <c r="S89" s="114"/>
      <c r="T89" s="114"/>
      <c r="U89" s="114"/>
      <c r="V89" s="114"/>
      <c r="W89" s="114"/>
      <c r="X89" s="114"/>
      <c r="Y89" s="114"/>
      <c r="Z89" s="104"/>
      <c r="AA89" s="104"/>
      <c r="AB89" s="104"/>
      <c r="AC89" s="104"/>
      <c r="AD89" s="104"/>
      <c r="AE89" s="104"/>
      <c r="AF89" s="104"/>
      <c r="AG89" s="104" t="s">
        <v>94</v>
      </c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04"/>
    </row>
    <row r="90" spans="1:60" outlineLevel="3" x14ac:dyDescent="0.2">
      <c r="A90" s="111"/>
      <c r="B90" s="112"/>
      <c r="C90" s="216" t="s">
        <v>215</v>
      </c>
      <c r="D90" s="217"/>
      <c r="E90" s="217"/>
      <c r="F90" s="217"/>
      <c r="G90" s="217"/>
      <c r="H90" s="114"/>
      <c r="I90" s="114"/>
      <c r="J90" s="114"/>
      <c r="K90" s="114"/>
      <c r="L90" s="114"/>
      <c r="M90" s="114"/>
      <c r="N90" s="113"/>
      <c r="O90" s="113"/>
      <c r="P90" s="113"/>
      <c r="Q90" s="113"/>
      <c r="R90" s="114"/>
      <c r="S90" s="114"/>
      <c r="T90" s="114"/>
      <c r="U90" s="114"/>
      <c r="V90" s="114"/>
      <c r="W90" s="114"/>
      <c r="X90" s="114"/>
      <c r="Y90" s="114"/>
      <c r="Z90" s="104"/>
      <c r="AA90" s="104"/>
      <c r="AB90" s="104"/>
      <c r="AC90" s="104"/>
      <c r="AD90" s="104"/>
      <c r="AE90" s="104"/>
      <c r="AF90" s="104"/>
      <c r="AG90" s="104" t="s">
        <v>94</v>
      </c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  <c r="BH90" s="104"/>
    </row>
    <row r="91" spans="1:60" outlineLevel="3" x14ac:dyDescent="0.2">
      <c r="A91" s="111"/>
      <c r="B91" s="112"/>
      <c r="C91" s="216" t="s">
        <v>216</v>
      </c>
      <c r="D91" s="217"/>
      <c r="E91" s="217"/>
      <c r="F91" s="217"/>
      <c r="G91" s="217"/>
      <c r="H91" s="114"/>
      <c r="I91" s="114"/>
      <c r="J91" s="114"/>
      <c r="K91" s="114"/>
      <c r="L91" s="114"/>
      <c r="M91" s="114"/>
      <c r="N91" s="113"/>
      <c r="O91" s="113"/>
      <c r="P91" s="113"/>
      <c r="Q91" s="113"/>
      <c r="R91" s="114"/>
      <c r="S91" s="114"/>
      <c r="T91" s="114"/>
      <c r="U91" s="114"/>
      <c r="V91" s="114"/>
      <c r="W91" s="114"/>
      <c r="X91" s="114"/>
      <c r="Y91" s="114"/>
      <c r="Z91" s="104"/>
      <c r="AA91" s="104"/>
      <c r="AB91" s="104"/>
      <c r="AC91" s="104"/>
      <c r="AD91" s="104"/>
      <c r="AE91" s="104"/>
      <c r="AF91" s="104"/>
      <c r="AG91" s="104" t="s">
        <v>94</v>
      </c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4"/>
      <c r="BH91" s="104"/>
    </row>
    <row r="92" spans="1:60" outlineLevel="3" x14ac:dyDescent="0.2">
      <c r="A92" s="111"/>
      <c r="B92" s="112"/>
      <c r="C92" s="216" t="s">
        <v>217</v>
      </c>
      <c r="D92" s="217"/>
      <c r="E92" s="217"/>
      <c r="F92" s="217"/>
      <c r="G92" s="217"/>
      <c r="H92" s="114"/>
      <c r="I92" s="114"/>
      <c r="J92" s="114"/>
      <c r="K92" s="114"/>
      <c r="L92" s="114"/>
      <c r="M92" s="114"/>
      <c r="N92" s="113"/>
      <c r="O92" s="113"/>
      <c r="P92" s="113"/>
      <c r="Q92" s="113"/>
      <c r="R92" s="114"/>
      <c r="S92" s="114"/>
      <c r="T92" s="114"/>
      <c r="U92" s="114"/>
      <c r="V92" s="114"/>
      <c r="W92" s="114"/>
      <c r="X92" s="114"/>
      <c r="Y92" s="114"/>
      <c r="Z92" s="104"/>
      <c r="AA92" s="104"/>
      <c r="AB92" s="104"/>
      <c r="AC92" s="104"/>
      <c r="AD92" s="104"/>
      <c r="AE92" s="104"/>
      <c r="AF92" s="104"/>
      <c r="AG92" s="104" t="s">
        <v>94</v>
      </c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</row>
    <row r="93" spans="1:60" outlineLevel="1" x14ac:dyDescent="0.2">
      <c r="A93" s="125">
        <v>31</v>
      </c>
      <c r="B93" s="126" t="s">
        <v>218</v>
      </c>
      <c r="C93" s="133" t="s">
        <v>219</v>
      </c>
      <c r="D93" s="127" t="s">
        <v>185</v>
      </c>
      <c r="E93" s="128">
        <v>3</v>
      </c>
      <c r="F93" s="129"/>
      <c r="G93" s="130">
        <f>ROUND(E93*F93,2)</f>
        <v>0</v>
      </c>
      <c r="H93" s="115"/>
      <c r="I93" s="114">
        <f>ROUND(E93*H93,2)</f>
        <v>0</v>
      </c>
      <c r="J93" s="115"/>
      <c r="K93" s="114">
        <f>ROUND(E93*J93,2)</f>
        <v>0</v>
      </c>
      <c r="L93" s="114">
        <v>21</v>
      </c>
      <c r="M93" s="114">
        <f>G93*(1+L93/100)</f>
        <v>0</v>
      </c>
      <c r="N93" s="113">
        <v>0</v>
      </c>
      <c r="O93" s="113">
        <f>ROUND(E93*N93,2)</f>
        <v>0</v>
      </c>
      <c r="P93" s="113">
        <v>0</v>
      </c>
      <c r="Q93" s="113">
        <f>ROUND(E93*P93,2)</f>
        <v>0</v>
      </c>
      <c r="R93" s="114"/>
      <c r="S93" s="114" t="s">
        <v>95</v>
      </c>
      <c r="T93" s="114" t="s">
        <v>90</v>
      </c>
      <c r="U93" s="114">
        <v>0</v>
      </c>
      <c r="V93" s="114">
        <f>ROUND(E93*U93,2)</f>
        <v>0</v>
      </c>
      <c r="W93" s="114"/>
      <c r="X93" s="114" t="s">
        <v>101</v>
      </c>
      <c r="Y93" s="114" t="s">
        <v>92</v>
      </c>
      <c r="Z93" s="104"/>
      <c r="AA93" s="104"/>
      <c r="AB93" s="104"/>
      <c r="AC93" s="104"/>
      <c r="AD93" s="104"/>
      <c r="AE93" s="104"/>
      <c r="AF93" s="104"/>
      <c r="AG93" s="104" t="s">
        <v>102</v>
      </c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04"/>
    </row>
    <row r="94" spans="1:60" outlineLevel="2" x14ac:dyDescent="0.2">
      <c r="A94" s="111"/>
      <c r="B94" s="112"/>
      <c r="C94" s="214" t="s">
        <v>213</v>
      </c>
      <c r="D94" s="215"/>
      <c r="E94" s="215"/>
      <c r="F94" s="215"/>
      <c r="G94" s="215"/>
      <c r="H94" s="114"/>
      <c r="I94" s="114"/>
      <c r="J94" s="114"/>
      <c r="K94" s="114"/>
      <c r="L94" s="114"/>
      <c r="M94" s="114"/>
      <c r="N94" s="113"/>
      <c r="O94" s="113"/>
      <c r="P94" s="113"/>
      <c r="Q94" s="113"/>
      <c r="R94" s="114"/>
      <c r="S94" s="114"/>
      <c r="T94" s="114"/>
      <c r="U94" s="114"/>
      <c r="V94" s="114"/>
      <c r="W94" s="114"/>
      <c r="X94" s="114"/>
      <c r="Y94" s="114"/>
      <c r="Z94" s="104"/>
      <c r="AA94" s="104"/>
      <c r="AB94" s="104"/>
      <c r="AC94" s="104"/>
      <c r="AD94" s="104"/>
      <c r="AE94" s="104"/>
      <c r="AF94" s="104"/>
      <c r="AG94" s="104" t="s">
        <v>94</v>
      </c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</row>
    <row r="95" spans="1:60" x14ac:dyDescent="0.2">
      <c r="A95" s="118" t="s">
        <v>86</v>
      </c>
      <c r="B95" s="119" t="s">
        <v>59</v>
      </c>
      <c r="C95" s="132" t="s">
        <v>21</v>
      </c>
      <c r="D95" s="120"/>
      <c r="E95" s="121"/>
      <c r="F95" s="122"/>
      <c r="G95" s="123">
        <f>SUMIF(AG96:AG97,"&lt;&gt;NOR",G96:G97)</f>
        <v>0</v>
      </c>
      <c r="H95" s="117"/>
      <c r="I95" s="117">
        <f>SUM(I96:I97)</f>
        <v>0</v>
      </c>
      <c r="J95" s="117"/>
      <c r="K95" s="117">
        <f>SUM(K96:K97)</f>
        <v>0</v>
      </c>
      <c r="L95" s="117"/>
      <c r="M95" s="117">
        <f>SUM(M96:M97)</f>
        <v>0</v>
      </c>
      <c r="N95" s="116"/>
      <c r="O95" s="116">
        <f>SUM(O96:O97)</f>
        <v>0</v>
      </c>
      <c r="P95" s="116"/>
      <c r="Q95" s="116">
        <f>SUM(Q96:Q97)</f>
        <v>0</v>
      </c>
      <c r="R95" s="117"/>
      <c r="S95" s="117"/>
      <c r="T95" s="117"/>
      <c r="U95" s="117"/>
      <c r="V95" s="117">
        <f>SUM(V96:V97)</f>
        <v>0</v>
      </c>
      <c r="W95" s="117"/>
      <c r="X95" s="117"/>
      <c r="Y95" s="117"/>
      <c r="AG95" t="s">
        <v>87</v>
      </c>
    </row>
    <row r="96" spans="1:60" outlineLevel="1" x14ac:dyDescent="0.2">
      <c r="A96" s="125">
        <v>32</v>
      </c>
      <c r="B96" s="126" t="s">
        <v>220</v>
      </c>
      <c r="C96" s="133" t="s">
        <v>221</v>
      </c>
      <c r="D96" s="127" t="s">
        <v>88</v>
      </c>
      <c r="E96" s="128">
        <v>1</v>
      </c>
      <c r="F96" s="129"/>
      <c r="G96" s="130">
        <f>ROUND(E96*F96,2)</f>
        <v>0</v>
      </c>
      <c r="H96" s="115"/>
      <c r="I96" s="114">
        <f>ROUND(E96*H96,2)</f>
        <v>0</v>
      </c>
      <c r="J96" s="115"/>
      <c r="K96" s="114">
        <f>ROUND(E96*J96,2)</f>
        <v>0</v>
      </c>
      <c r="L96" s="114">
        <v>21</v>
      </c>
      <c r="M96" s="114">
        <f>G96*(1+L96/100)</f>
        <v>0</v>
      </c>
      <c r="N96" s="113">
        <v>0</v>
      </c>
      <c r="O96" s="113">
        <f>ROUND(E96*N96,2)</f>
        <v>0</v>
      </c>
      <c r="P96" s="113">
        <v>0</v>
      </c>
      <c r="Q96" s="113">
        <f>ROUND(E96*P96,2)</f>
        <v>0</v>
      </c>
      <c r="R96" s="114"/>
      <c r="S96" s="114" t="s">
        <v>95</v>
      </c>
      <c r="T96" s="114" t="s">
        <v>90</v>
      </c>
      <c r="U96" s="114">
        <v>0</v>
      </c>
      <c r="V96" s="114">
        <f>ROUND(E96*U96,2)</f>
        <v>0</v>
      </c>
      <c r="W96" s="114"/>
      <c r="X96" s="114" t="s">
        <v>91</v>
      </c>
      <c r="Y96" s="114" t="s">
        <v>92</v>
      </c>
      <c r="Z96" s="104"/>
      <c r="AA96" s="104"/>
      <c r="AB96" s="104"/>
      <c r="AC96" s="104"/>
      <c r="AD96" s="104"/>
      <c r="AE96" s="104"/>
      <c r="AF96" s="104"/>
      <c r="AG96" s="104" t="s">
        <v>93</v>
      </c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</row>
    <row r="97" spans="1:60" outlineLevel="2" x14ac:dyDescent="0.2">
      <c r="A97" s="111"/>
      <c r="B97" s="112"/>
      <c r="C97" s="214" t="s">
        <v>222</v>
      </c>
      <c r="D97" s="215"/>
      <c r="E97" s="215"/>
      <c r="F97" s="215"/>
      <c r="G97" s="215"/>
      <c r="H97" s="114"/>
      <c r="I97" s="114"/>
      <c r="J97" s="114"/>
      <c r="K97" s="114"/>
      <c r="L97" s="114"/>
      <c r="M97" s="114"/>
      <c r="N97" s="113"/>
      <c r="O97" s="113"/>
      <c r="P97" s="113"/>
      <c r="Q97" s="113"/>
      <c r="R97" s="114"/>
      <c r="S97" s="114"/>
      <c r="T97" s="114"/>
      <c r="U97" s="114"/>
      <c r="V97" s="114"/>
      <c r="W97" s="114"/>
      <c r="X97" s="114"/>
      <c r="Y97" s="114"/>
      <c r="Z97" s="104"/>
      <c r="AA97" s="104"/>
      <c r="AB97" s="104"/>
      <c r="AC97" s="104"/>
      <c r="AD97" s="104"/>
      <c r="AE97" s="104"/>
      <c r="AF97" s="104"/>
      <c r="AG97" s="104" t="s">
        <v>94</v>
      </c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</row>
    <row r="98" spans="1:60" x14ac:dyDescent="0.2">
      <c r="A98" s="3"/>
      <c r="B98" s="4"/>
      <c r="C98" s="134"/>
      <c r="D98" s="6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AE98">
        <v>12</v>
      </c>
      <c r="AF98">
        <v>21</v>
      </c>
      <c r="AG98" t="s">
        <v>72</v>
      </c>
    </row>
    <row r="99" spans="1:60" x14ac:dyDescent="0.2">
      <c r="A99" s="107"/>
      <c r="B99" s="108" t="s">
        <v>22</v>
      </c>
      <c r="C99" s="135"/>
      <c r="D99" s="109"/>
      <c r="E99" s="110"/>
      <c r="F99" s="110"/>
      <c r="G99" s="124">
        <f>G8+G25+G34+G41+G52+G57+G59+G62+G65+G74+G95</f>
        <v>0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AE99">
        <f>SUMIF(L7:L97,AE98,G7:G97)</f>
        <v>0</v>
      </c>
      <c r="AF99">
        <f>SUMIF(L7:L97,AF98,G7:G97)</f>
        <v>0</v>
      </c>
      <c r="AG99" t="s">
        <v>96</v>
      </c>
    </row>
    <row r="100" spans="1:60" x14ac:dyDescent="0.2">
      <c r="A100" s="3"/>
      <c r="B100" s="4"/>
      <c r="C100" s="134"/>
      <c r="D100" s="6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60" x14ac:dyDescent="0.2">
      <c r="A101" s="3"/>
      <c r="B101" s="4"/>
      <c r="C101" s="134"/>
      <c r="D101" s="6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60" x14ac:dyDescent="0.2">
      <c r="A102" s="200" t="s">
        <v>97</v>
      </c>
      <c r="B102" s="200"/>
      <c r="C102" s="201"/>
      <c r="D102" s="6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60" x14ac:dyDescent="0.2">
      <c r="A103" s="202"/>
      <c r="B103" s="203"/>
      <c r="C103" s="204"/>
      <c r="D103" s="203"/>
      <c r="E103" s="203"/>
      <c r="F103" s="203"/>
      <c r="G103" s="205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AG103" t="s">
        <v>98</v>
      </c>
    </row>
    <row r="104" spans="1:60" x14ac:dyDescent="0.2">
      <c r="A104" s="206"/>
      <c r="B104" s="207"/>
      <c r="C104" s="208"/>
      <c r="D104" s="207"/>
      <c r="E104" s="207"/>
      <c r="F104" s="207"/>
      <c r="G104" s="209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60" x14ac:dyDescent="0.2">
      <c r="A105" s="206"/>
      <c r="B105" s="207"/>
      <c r="C105" s="208"/>
      <c r="D105" s="207"/>
      <c r="E105" s="207"/>
      <c r="F105" s="207"/>
      <c r="G105" s="209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60" x14ac:dyDescent="0.2">
      <c r="A106" s="206"/>
      <c r="B106" s="207"/>
      <c r="C106" s="208"/>
      <c r="D106" s="207"/>
      <c r="E106" s="207"/>
      <c r="F106" s="207"/>
      <c r="G106" s="209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60" x14ac:dyDescent="0.2">
      <c r="A107" s="210"/>
      <c r="B107" s="211"/>
      <c r="C107" s="212"/>
      <c r="D107" s="211"/>
      <c r="E107" s="211"/>
      <c r="F107" s="211"/>
      <c r="G107" s="21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60" x14ac:dyDescent="0.2">
      <c r="A108" s="3"/>
      <c r="B108" s="4"/>
      <c r="C108" s="134"/>
      <c r="D108" s="6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60" x14ac:dyDescent="0.2">
      <c r="C109" s="136"/>
      <c r="D109" s="10"/>
      <c r="AG109" t="s">
        <v>99</v>
      </c>
    </row>
    <row r="110" spans="1:60" x14ac:dyDescent="0.2">
      <c r="D110" s="10"/>
    </row>
    <row r="111" spans="1:60" x14ac:dyDescent="0.2">
      <c r="D111" s="10"/>
    </row>
    <row r="112" spans="1:60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26">
    <mergeCell ref="C84:G84"/>
    <mergeCell ref="C86:G86"/>
    <mergeCell ref="C88:G88"/>
    <mergeCell ref="C89:G89"/>
    <mergeCell ref="C90:G90"/>
    <mergeCell ref="A1:G1"/>
    <mergeCell ref="C2:G2"/>
    <mergeCell ref="C3:G3"/>
    <mergeCell ref="C4:G4"/>
    <mergeCell ref="C69:G69"/>
    <mergeCell ref="A102:C102"/>
    <mergeCell ref="A103:G107"/>
    <mergeCell ref="C43:G43"/>
    <mergeCell ref="C61:G61"/>
    <mergeCell ref="C64:G64"/>
    <mergeCell ref="C67:G67"/>
    <mergeCell ref="C80:G80"/>
    <mergeCell ref="C71:G71"/>
    <mergeCell ref="C73:G73"/>
    <mergeCell ref="C76:G76"/>
    <mergeCell ref="C78:G78"/>
    <mergeCell ref="C91:G91"/>
    <mergeCell ref="C92:G92"/>
    <mergeCell ref="C94:G94"/>
    <mergeCell ref="C97:G97"/>
    <mergeCell ref="C82:G82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E3D0EAE56224419AA4E47F11EB1A24" ma:contentTypeVersion="14" ma:contentTypeDescription="Vytvoří nový dokument" ma:contentTypeScope="" ma:versionID="f651fcde01d1de19b696accc90156f28">
  <xsd:schema xmlns:xsd="http://www.w3.org/2001/XMLSchema" xmlns:xs="http://www.w3.org/2001/XMLSchema" xmlns:p="http://schemas.microsoft.com/office/2006/metadata/properties" xmlns:ns2="34385741-33e1-464c-a209-42cd9972d65a" xmlns:ns3="45635580-7542-446c-83c2-da9e0c062f64" targetNamespace="http://schemas.microsoft.com/office/2006/metadata/properties" ma:root="true" ma:fieldsID="4d6f6613524463d25b8fb86bbf0cab32" ns2:_="" ns3:_="">
    <xsd:import namespace="34385741-33e1-464c-a209-42cd9972d65a"/>
    <xsd:import namespace="45635580-7542-446c-83c2-da9e0c062f6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385741-33e1-464c-a209-42cd9972d6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35580-7542-446c-83c2-da9e0c062f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D4C878-D78D-4664-8324-A065A1B2E4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0B8BA3-01D9-4E8A-A69D-7C07DF65202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45635580-7542-446c-83c2-da9e0c062f64"/>
    <ds:schemaRef ds:uri="34385741-33e1-464c-a209-42cd9972d65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3F7E976-5B37-4768-945F-E64246D83C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385741-33e1-464c-a209-42cd9972d65a"/>
    <ds:schemaRef ds:uri="45635580-7542-446c-83c2-da9e0c062f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43</vt:i4>
      </vt:variant>
    </vt:vector>
  </HeadingPairs>
  <TitlesOfParts>
    <vt:vector size="47" baseType="lpstr">
      <vt:lpstr>Pokyny pro vyplnění</vt:lpstr>
      <vt:lpstr>Stavba</vt:lpstr>
      <vt:lpstr>VzorPolozky</vt:lpstr>
      <vt:lpstr>SO05.1 SO05.1 Pol</vt:lpstr>
      <vt:lpstr>CenaCelkem</vt:lpstr>
      <vt:lpstr>CenaCelkemBezDPH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'SO05.1 SO05.1 Pol'!Názvy_tisku</vt:lpstr>
      <vt:lpstr>oadresa</vt:lpstr>
      <vt:lpstr>Stavba!Objednatel</vt:lpstr>
      <vt:lpstr>'SO05.1 SO05.1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ZakladDPHZakl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arustav4</dc:creator>
  <cp:lastModifiedBy>Pavlína Juřenová</cp:lastModifiedBy>
  <cp:lastPrinted>2019-03-19T12:27:02Z</cp:lastPrinted>
  <dcterms:created xsi:type="dcterms:W3CDTF">2009-04-08T07:15:50Z</dcterms:created>
  <dcterms:modified xsi:type="dcterms:W3CDTF">2025-06-23T09:33:11Z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0x01010052E3D0EAE56224419AA4E47F11EB1A24</vt:lpwstr>
  </property>
</Properties>
</file>