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WORK DISK\Králíky\09 VZ - Vybavení návštěvnického centra -TECHNICKÉ VYBAVENÍ\01 Výzva a ZD\"/>
    </mc:Choice>
  </mc:AlternateContent>
  <xr:revisionPtr revIDLastSave="0" documentId="13_ncr:1_{C18C5664-1BEF-405A-A8E3-0AD20D98017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kapitulace" sheetId="1" r:id="rId1"/>
    <sheet name="Objekt 01.6.1 - Budova ná..." sheetId="2" r:id="rId2"/>
    <sheet name="Specifikace technic. vybavení" sheetId="3" r:id="rId3"/>
  </sheets>
  <definedNames>
    <definedName name="_xlnm._FilterDatabase" localSheetId="1" hidden="1">'Objekt 01.6.1 - Budova ná...'!$C$117:$K$148</definedName>
    <definedName name="_xlnm.Print_Titles" localSheetId="1">'Objekt 01.6.1 - Budova ná...'!$117:$117</definedName>
    <definedName name="_xlnm.Print_Titles" localSheetId="0">Rekapitulace!$92:$92</definedName>
    <definedName name="_xlnm.Print_Area" localSheetId="1">'Objekt 01.6.1 - Budova ná...'!$C$4:$J$76,'Objekt 01.6.1 - Budova ná...'!$C$82:$J$99,'Objekt 01.6.1 - Budova ná...'!$C$105:$K$148</definedName>
    <definedName name="_xlnm.Print_Area" localSheetId="0">Rekapitulace!$D$4:$AO$76,Rekapitulace!$C$82:$AQ$96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/>
  <c r="J35" i="2"/>
  <c r="AX95" i="1" s="1"/>
  <c r="BI147" i="2"/>
  <c r="BH147" i="2"/>
  <c r="BG147" i="2"/>
  <c r="BF147" i="2"/>
  <c r="T147" i="2"/>
  <c r="T146" i="2" s="1"/>
  <c r="R147" i="2"/>
  <c r="R146" i="2" s="1"/>
  <c r="P147" i="2"/>
  <c r="P146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BI132" i="2"/>
  <c r="BH132" i="2"/>
  <c r="BG132" i="2"/>
  <c r="BF132" i="2"/>
  <c r="T132" i="2"/>
  <c r="R132" i="2"/>
  <c r="P132" i="2"/>
  <c r="BI130" i="2"/>
  <c r="BH130" i="2"/>
  <c r="BG130" i="2"/>
  <c r="BF130" i="2"/>
  <c r="T130" i="2"/>
  <c r="R130" i="2"/>
  <c r="P130" i="2"/>
  <c r="BI128" i="2"/>
  <c r="BH128" i="2"/>
  <c r="BG128" i="2"/>
  <c r="BF128" i="2"/>
  <c r="T128" i="2"/>
  <c r="R128" i="2"/>
  <c r="P128" i="2"/>
  <c r="BI126" i="2"/>
  <c r="BH126" i="2"/>
  <c r="BG126" i="2"/>
  <c r="BF126" i="2"/>
  <c r="T126" i="2"/>
  <c r="R126" i="2"/>
  <c r="P126" i="2"/>
  <c r="BI124" i="2"/>
  <c r="BH124" i="2"/>
  <c r="BG124" i="2"/>
  <c r="BF124" i="2"/>
  <c r="T124" i="2"/>
  <c r="R124" i="2"/>
  <c r="P124" i="2"/>
  <c r="BI122" i="2"/>
  <c r="BH122" i="2"/>
  <c r="BG122" i="2"/>
  <c r="BF122" i="2"/>
  <c r="T122" i="2"/>
  <c r="R122" i="2"/>
  <c r="P122" i="2"/>
  <c r="BI120" i="2"/>
  <c r="BH120" i="2"/>
  <c r="BG120" i="2"/>
  <c r="BF120" i="2"/>
  <c r="T120" i="2"/>
  <c r="R120" i="2"/>
  <c r="P120" i="2"/>
  <c r="J114" i="2"/>
  <c r="F114" i="2"/>
  <c r="F112" i="2"/>
  <c r="E110" i="2"/>
  <c r="J91" i="2"/>
  <c r="F91" i="2"/>
  <c r="F89" i="2"/>
  <c r="E87" i="2"/>
  <c r="J24" i="2"/>
  <c r="E24" i="2"/>
  <c r="J115" i="2" s="1"/>
  <c r="J23" i="2"/>
  <c r="J18" i="2"/>
  <c r="E18" i="2"/>
  <c r="F115" i="2" s="1"/>
  <c r="J17" i="2"/>
  <c r="J12" i="2"/>
  <c r="J89" i="2" s="1"/>
  <c r="E7" i="2"/>
  <c r="E108" i="2" s="1"/>
  <c r="L90" i="1"/>
  <c r="AM90" i="1"/>
  <c r="AM89" i="1"/>
  <c r="L89" i="1"/>
  <c r="AM87" i="1"/>
  <c r="L87" i="1"/>
  <c r="L85" i="1"/>
  <c r="L84" i="1"/>
  <c r="BK147" i="2"/>
  <c r="J147" i="2"/>
  <c r="BK144" i="2"/>
  <c r="J144" i="2"/>
  <c r="BK142" i="2"/>
  <c r="J142" i="2"/>
  <c r="J140" i="2"/>
  <c r="BK138" i="2"/>
  <c r="J138" i="2"/>
  <c r="BK136" i="2"/>
  <c r="J136" i="2"/>
  <c r="BK134" i="2"/>
  <c r="J134" i="2"/>
  <c r="BK132" i="2"/>
  <c r="J132" i="2"/>
  <c r="BK130" i="2"/>
  <c r="J130" i="2"/>
  <c r="BK128" i="2"/>
  <c r="BK126" i="2"/>
  <c r="J128" i="2"/>
  <c r="J126" i="2"/>
  <c r="J124" i="2"/>
  <c r="J122" i="2"/>
  <c r="BK120" i="2"/>
  <c r="BK124" i="2"/>
  <c r="BK122" i="2"/>
  <c r="J120" i="2"/>
  <c r="AS94" i="1"/>
  <c r="BK140" i="2"/>
  <c r="BK119" i="2" l="1"/>
  <c r="J119" i="2" s="1"/>
  <c r="J97" i="2" s="1"/>
  <c r="P119" i="2"/>
  <c r="P118" i="2" s="1"/>
  <c r="AU95" i="1" s="1"/>
  <c r="AU94" i="1" s="1"/>
  <c r="R119" i="2"/>
  <c r="R118" i="2"/>
  <c r="T119" i="2"/>
  <c r="T118" i="2"/>
  <c r="BE138" i="2"/>
  <c r="J92" i="2"/>
  <c r="BE120" i="2"/>
  <c r="J112" i="2"/>
  <c r="BE122" i="2"/>
  <c r="E85" i="2"/>
  <c r="F92" i="2"/>
  <c r="BE124" i="2"/>
  <c r="BE126" i="2"/>
  <c r="BE128" i="2"/>
  <c r="BE130" i="2"/>
  <c r="BE132" i="2"/>
  <c r="BE134" i="2"/>
  <c r="BE136" i="2"/>
  <c r="BE140" i="2"/>
  <c r="BE142" i="2"/>
  <c r="BE144" i="2"/>
  <c r="BE147" i="2"/>
  <c r="BK146" i="2"/>
  <c r="J146" i="2" s="1"/>
  <c r="J98" i="2" s="1"/>
  <c r="F34" i="2"/>
  <c r="BA95" i="1" s="1"/>
  <c r="BA94" i="1" s="1"/>
  <c r="AW94" i="1" s="1"/>
  <c r="AK30" i="1" s="1"/>
  <c r="F35" i="2"/>
  <c r="BB95" i="1" s="1"/>
  <c r="BB94" i="1" s="1"/>
  <c r="W31" i="1" s="1"/>
  <c r="J34" i="2"/>
  <c r="AW95" i="1" s="1"/>
  <c r="F37" i="2"/>
  <c r="BD95" i="1" s="1"/>
  <c r="BD94" i="1" s="1"/>
  <c r="W33" i="1" s="1"/>
  <c r="F36" i="2"/>
  <c r="BC95" i="1" s="1"/>
  <c r="BC94" i="1" s="1"/>
  <c r="W32" i="1" s="1"/>
  <c r="BK118" i="2" l="1"/>
  <c r="J118" i="2"/>
  <c r="J96" i="2" s="1"/>
  <c r="AY94" i="1"/>
  <c r="AX94" i="1"/>
  <c r="F33" i="2"/>
  <c r="AZ95" i="1" s="1"/>
  <c r="AZ94" i="1" s="1"/>
  <c r="W29" i="1" s="1"/>
  <c r="W30" i="1"/>
  <c r="J33" i="2"/>
  <c r="AV95" i="1" s="1"/>
  <c r="AT95" i="1" s="1"/>
  <c r="AV94" i="1" l="1"/>
  <c r="AK29" i="1" s="1"/>
  <c r="J30" i="2"/>
  <c r="AG95" i="1" s="1"/>
  <c r="AG94" i="1" s="1"/>
  <c r="AK26" i="1" s="1"/>
  <c r="AN95" i="1" l="1"/>
  <c r="J39" i="2"/>
  <c r="AK35" i="1"/>
  <c r="AT94" i="1"/>
  <c r="AN94" i="1" l="1"/>
</calcChain>
</file>

<file path=xl/sharedStrings.xml><?xml version="1.0" encoding="utf-8"?>
<sst xmlns="http://schemas.openxmlformats.org/spreadsheetml/2006/main" count="592" uniqueCount="188">
  <si>
    <t>Export Komplet</t>
  </si>
  <si>
    <t/>
  </si>
  <si>
    <t>2.0</t>
  </si>
  <si>
    <t>False</t>
  </si>
  <si>
    <t>{1ea26d2d-35d0-4c97-82d6-7ebdbb020c11}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</si>
  <si>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</si>
  <si>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</si>
  <si>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</si>
  <si>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</si>
  <si>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</si>
  <si>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</si>
  <si>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</si>
  <si>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</si>
  <si>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MUZEUM_I</t>
  </si>
  <si>
    <t>Stavba:</t>
  </si>
  <si>
    <t>Návštěvnické centrum turistické oblasti Králický Sněžník</t>
  </si>
  <si>
    <t>KSO:</t>
  </si>
  <si>
    <t>CC-CZ:</t>
  </si>
  <si>
    <t>Místo:</t>
  </si>
  <si>
    <t>Králíky</t>
  </si>
  <si>
    <t>Datum:</t>
  </si>
  <si>
    <t>Zadavatel:</t>
  </si>
  <si>
    <t>IČ:</t>
  </si>
  <si>
    <t>Město Králíky,Velké nám.5,561 69 Králíky</t>
  </si>
  <si>
    <t>DIČ:</t>
  </si>
  <si>
    <t>Zhotovitel:</t>
  </si>
  <si>
    <t xml:space="preserve"> </t>
  </si>
  <si>
    <t>Projektant:</t>
  </si>
  <si>
    <t>ing.arch.David Vahala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</si>
  <si>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</si>
  <si>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</si>
  <si>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</si>
  <si>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</si>
  <si>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</si>
  <si>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</si>
  <si>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</si>
  <si>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</si>
  <si>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</si>
  <si>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</si>
  <si>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</si>
  <si>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</si>
  <si>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</si>
  <si>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</si>
  <si>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</si>
  <si>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</si>
  <si>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</si>
  <si>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</si>
  <si>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</si>
  <si>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</si>
  <si>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</si>
  <si>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</si>
  <si>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</si>
  <si>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</si>
  <si>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</si>
  <si>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</si>
  <si>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</si>
  <si>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</si>
  <si>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</si>
  <si>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</si>
  <si>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</si>
  <si>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</si>
  <si>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</si>
  <si>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</si>
  <si>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</si>
  <si>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</si>
  <si>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</si>
  <si>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</si>
  <si>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</si>
  <si>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</si>
  <si>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</si>
  <si>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</si>
  <si>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</si>
  <si>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</si>
  <si>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</si>
  <si>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</si>
  <si>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</si>
  <si>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</si>
  <si>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Objekt 01.6.1</t>
  </si>
  <si>
    <t>Budova návštěvnického centra - Interiér</t>
  </si>
  <si>
    <t>STA</t>
  </si>
  <si>
    <t>1</t>
  </si>
  <si>
    <t>{44f0c184-bd8d-4ef3-8a40-4843d9640e8d}</t>
  </si>
  <si>
    <t>2</t>
  </si>
  <si>
    <t>KRYCÍ LIST SOUPISU PRACÍ</t>
  </si>
  <si>
    <t>Objekt:</t>
  </si>
  <si>
    <t>Objekt 01.6.1 - Budova návštěvnického centra - Interiér</t>
  </si>
  <si>
    <t>Město Králiky,Velké náměstí 5,56169 Králíky</t>
  </si>
  <si>
    <t>REKAPITULACE ČLENĚNÍ SOUPISU PRACÍ</t>
  </si>
  <si>
    <t>Kód dílu - Popis</t>
  </si>
  <si>
    <t>Cena celkem [CZK]</t>
  </si>
  <si>
    <t>Náklady ze soupisu prací</t>
  </si>
  <si>
    <t>-1</t>
  </si>
  <si>
    <t>D4 - TECHNICKÉ VYBAVENÍ</t>
  </si>
  <si>
    <t>D5 - ZNAČENÍ MÍSTNOSTÍ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</si>
  <si>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</si>
  <si>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</si>
  <si>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</si>
  <si>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</si>
  <si>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</si>
  <si>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</si>
  <si>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</si>
  <si>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</si>
  <si>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</si>
  <si>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</si>
  <si>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</si>
  <si>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</si>
  <si>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</si>
  <si>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D4</t>
  </si>
  <si>
    <t>TECHNICKÉ VYBAVENÍ</t>
  </si>
  <si>
    <t>ROZPOCET</t>
  </si>
  <si>
    <t>M</t>
  </si>
  <si>
    <t>LCD</t>
  </si>
  <si>
    <t>LED MONITOR - vč.dopravy, manipulace a montáže</t>
  </si>
  <si>
    <t>Ks</t>
  </si>
  <si>
    <t>256</t>
  </si>
  <si>
    <t>64</t>
  </si>
  <si>
    <t>56</t>
  </si>
  <si>
    <t>P</t>
  </si>
  <si>
    <t>Poznámka k položce:_x000D_
I.A SPECIFIKACE A TECHNICKÉ PODMÍNKY_R2</t>
  </si>
  <si>
    <t>DAP</t>
  </si>
  <si>
    <t>DATAPROJEKTOR - vč.dopravy, manipulace a montáže</t>
  </si>
  <si>
    <t>58</t>
  </si>
  <si>
    <t>3</t>
  </si>
  <si>
    <t>PL</t>
  </si>
  <si>
    <t>PROMÍTACÍ PLÁTNO - vč.dopravy, manipulace a montáže</t>
  </si>
  <si>
    <t>60</t>
  </si>
  <si>
    <t>4</t>
  </si>
  <si>
    <t>AP</t>
  </si>
  <si>
    <t>WIFI ACCESS POINT - vč.dopravy, manipulace a montáže</t>
  </si>
  <si>
    <t>62</t>
  </si>
  <si>
    <t>5</t>
  </si>
  <si>
    <t>POK</t>
  </si>
  <si>
    <t>POKLADNA S TISKÁRNOU - vč.dopravy, manipulace a montáže</t>
  </si>
  <si>
    <t>6</t>
  </si>
  <si>
    <t>PC</t>
  </si>
  <si>
    <t>PC - vč.dopravy, manipulace a montáže</t>
  </si>
  <si>
    <t>66</t>
  </si>
  <si>
    <t>7</t>
  </si>
  <si>
    <t>MON</t>
  </si>
  <si>
    <t>MONITOR - vč.dopravy, manipulace a montáže</t>
  </si>
  <si>
    <t>68</t>
  </si>
  <si>
    <t>8</t>
  </si>
  <si>
    <t>TIS</t>
  </si>
  <si>
    <t>TISKÁRNA - vč.dopravy, manipulace a montáže</t>
  </si>
  <si>
    <t>70</t>
  </si>
  <si>
    <t>9</t>
  </si>
  <si>
    <t>PAN</t>
  </si>
  <si>
    <t>SYSTÉM PRO VĚŠENÍ VÝSTAVNÍCH PANELŮ - vč.dopravy, manipulace a montáže</t>
  </si>
  <si>
    <t>72</t>
  </si>
  <si>
    <t>Poznámka k položce:_x000D_
I.A PRŮVODNÍ ZPRÁVA, SPEC. A TECH. PODMÍNKY</t>
  </si>
  <si>
    <t>10</t>
  </si>
  <si>
    <t>MAP</t>
  </si>
  <si>
    <t>RELIÉFNÍ MAPA - vč.dopravy, manipulace a montáže</t>
  </si>
  <si>
    <t>74</t>
  </si>
  <si>
    <t>11</t>
  </si>
  <si>
    <t>DAL</t>
  </si>
  <si>
    <t>VYHLÍDKOVÝ DALEKOHLED - vč.dopravy, manipulace a montáže</t>
  </si>
  <si>
    <t>76</t>
  </si>
  <si>
    <t>12</t>
  </si>
  <si>
    <t>STO</t>
  </si>
  <si>
    <t>STOJANY PRO KOLA - vč.dopravy, manipulace a montáže</t>
  </si>
  <si>
    <t>78</t>
  </si>
  <si>
    <t>Poznámka k položce:_x000D_
I.A PRŮVODNÍ ZPRÁVA, SPEC. A TECH. PODMÍNKY, I.B.07</t>
  </si>
  <si>
    <t>13</t>
  </si>
  <si>
    <t>STOE</t>
  </si>
  <si>
    <t>SERVISNÍ NABÍJECÍ CYKLOSTOJAN PRO ELEKTROKOLA - vč.dopravy, manipulace a montáže</t>
  </si>
  <si>
    <t>80</t>
  </si>
  <si>
    <t>D5</t>
  </si>
  <si>
    <t>ZNAČENÍ MÍSTNOSTÍ</t>
  </si>
  <si>
    <t>14</t>
  </si>
  <si>
    <t>ZM</t>
  </si>
  <si>
    <t>ZNAČENÍ MÍSTNOSTÍ - vč.dopravy, manipulace a montáže</t>
  </si>
  <si>
    <t>soubor</t>
  </si>
  <si>
    <t>82</t>
  </si>
  <si>
    <t>Počet</t>
  </si>
  <si>
    <t>Specifikace</t>
  </si>
  <si>
    <t>velikost min 65" minimálně 4K rozlišení; LED, OLED nebo QLED panel; včetně držáku na stěnu</t>
  </si>
  <si>
    <t>DLP, min 3600 ANSI, hlučnost max 32 dB, HDMI, VGA, Reproduktor</t>
  </si>
  <si>
    <t>velikost min 123" 16:10 nebo 16:9</t>
  </si>
  <si>
    <t>Indoor Wireless AP - Dual radio (2,4 a 5 GHz), minimálně 3 prvky, MESH systém automatického předávání klientů, centrální správa a konfigurace (např. TP-LINK Deco M5 3pack)</t>
  </si>
  <si>
    <t>minimálně 14" palcový pokladní systém se stavitelnou nohou, podporou Wi-Fi, mobilní aplikace s podporou EET, připojená tiskárna, připojení pokladní zásuvky na evidenci hotovosti, doživotní SW, platební terminál pro bezhotovostní platby včetně SW; včetně dopravy, instalace a aktivace</t>
  </si>
  <si>
    <t>výkon minimálně na úrovni Core i5 10-té generace, RAM minimálně 8GB, SSD disk M.2 PCIe NVMe minimálně 250GB, display port, MS Windows 10 PRO (HW podpora operačního systému Windows 11), MS Office 2019</t>
  </si>
  <si>
    <t>minimálně 27" matný IPS panel, připojení - display port a HDMI, rolišení min 2K</t>
  </si>
  <si>
    <t>Laserová tiskárna multifunkční, barevná, A4, kopírování a skenování, rychlost černobílého tisku 27 str./min., rychlost barevného tisku 27 str./min., tiskové rozlišení 600 x 600 DPI, automatický duplexní výstup, připojení USB, LAN, WiFi</t>
  </si>
  <si>
    <t>servisní nářadí zabezpečeno proti krádeži, obsahuje pumpu nebo kompresoror zajištěný proti krádeži, zásuvky pro nabíjení s možností uložení nabíječky zabezpečené proti krádeži</t>
  </si>
  <si>
    <t>kód</t>
  </si>
  <si>
    <t>Popis - Technické vybavení</t>
  </si>
  <si>
    <t>Bližší specifikace požadavků na technické vybavení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</si>
</sst>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3" fillId="0" borderId="0" applyNumberFormat="0" applyFill="0" applyBorder="0" applyAlignment="0" applyProtection="0"/>
    <xf numFmtId="0" fontId="1" fillId="0" borderId="0"/>
  </cellStyleXfs>
  <cellXfs count="19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5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5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Protection="1"/>
    <xf numFmtId="0" fontId="25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5" fillId="4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right" vertical="center"/>
    </xf>
    <xf numFmtId="0" fontId="5" fillId="4" borderId="7" xfId="0" applyFont="1" applyFill="1" applyBorder="1" applyAlignment="1">
      <alignment horizontal="center" vertical="center"/>
    </xf>
    <xf numFmtId="4" fontId="5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7" fillId="0" borderId="12" xfId="0" applyNumberFormat="1" applyFont="1" applyBorder="1" applyAlignment="1"/>
    <xf numFmtId="166" fontId="27" fillId="0" borderId="13" xfId="0" applyNumberFormat="1" applyFont="1" applyBorder="1" applyAlignment="1"/>
    <xf numFmtId="4" fontId="28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29" fillId="0" borderId="22" xfId="0" applyFont="1" applyBorder="1" applyAlignment="1" applyProtection="1">
      <alignment horizontal="center" vertical="center"/>
      <protection locked="0"/>
    </xf>
    <xf numFmtId="49" fontId="29" fillId="0" borderId="22" xfId="0" applyNumberFormat="1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167" fontId="29" fillId="0" borderId="22" xfId="0" applyNumberFormat="1" applyFont="1" applyBorder="1" applyAlignment="1" applyProtection="1">
      <alignment vertical="center"/>
      <protection locked="0"/>
    </xf>
    <xf numFmtId="4" fontId="29" fillId="0" borderId="22" xfId="0" applyNumberFormat="1" applyFont="1" applyBorder="1" applyAlignment="1" applyProtection="1">
      <alignment vertical="center"/>
      <protection locked="0"/>
    </xf>
    <xf numFmtId="0" fontId="30" fillId="0" borderId="3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vertical="center" wrapText="1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5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23" xfId="2" applyBorder="1" applyAlignment="1">
      <alignment vertical="center" wrapText="1"/>
    </xf>
    <xf numFmtId="0" fontId="1" fillId="0" borderId="25" xfId="2" applyBorder="1" applyAlignment="1">
      <alignment vertical="center" wrapText="1"/>
    </xf>
    <xf numFmtId="0" fontId="1" fillId="0" borderId="25" xfId="2" applyBorder="1" applyAlignment="1">
      <alignment horizontal="center" vertical="center"/>
    </xf>
    <xf numFmtId="0" fontId="1" fillId="0" borderId="23" xfId="2" applyBorder="1" applyAlignment="1">
      <alignment horizontal="center" vertical="center"/>
    </xf>
    <xf numFmtId="0" fontId="34" fillId="5" borderId="24" xfId="2" applyFont="1" applyFill="1" applyBorder="1" applyAlignment="1">
      <alignment horizontal="center" vertical="center"/>
    </xf>
    <xf numFmtId="0" fontId="35" fillId="5" borderId="26" xfId="0" applyFont="1" applyFill="1" applyBorder="1" applyAlignment="1">
      <alignment horizontal="center" vertical="center"/>
    </xf>
  </cellXfs>
  <cellStyles count="3">
    <cellStyle name="Hypertextový odkaz" xfId="1" builtinId="8"/>
    <cellStyle name="Normální" xfId="0" builtinId="0" customBuiltin="1"/>
    <cellStyle name="Normální 2" xfId="2" xr:uid="{8FBFB5CB-8740-43B8-A601-5B674A22536C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topLeftCell="A61" workbookViewId="0">
      <selection activeCell="AN18" sqref="AN18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s="1" customFormat="1" ht="36.950000000000003" customHeight="1">
      <c r="AR2" s="164" t="s">
        <v>5</v>
      </c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S2" s="13" t="s">
        <v>6</v>
      </c>
      <c r="BT2" s="13" t="s">
        <v>7</v>
      </c>
    </row>
    <row r="3" spans="1:74" s="1" customFormat="1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s="1" customFormat="1" ht="24.95" customHeight="1">
      <c r="B4" s="16"/>
      <c r="D4" s="17" t="s">
        <v>9</v>
      </c>
      <c r="AR4" s="16"/>
      <c r="AS4" s="18" t="s">
        <v>10</v>
      </c>
      <c r="BS4" s="13" t="s">
        <v>11</v>
      </c>
    </row>
    <row r="5" spans="1:74" s="1" customFormat="1" ht="12" customHeight="1">
      <c r="B5" s="16"/>
      <c r="D5" s="19" t="s">
        <v>12</v>
      </c>
      <c r="K5" s="149" t="s">
        <v>13</v>
      </c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R5" s="16"/>
      <c r="BS5" s="13" t="s">
        <v>6</v>
      </c>
    </row>
    <row r="6" spans="1:74" s="1" customFormat="1" ht="36.950000000000003" customHeight="1">
      <c r="B6" s="16"/>
      <c r="D6" s="21" t="s">
        <v>14</v>
      </c>
      <c r="K6" s="151" t="s">
        <v>15</v>
      </c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R6" s="16"/>
      <c r="BS6" s="13" t="s">
        <v>6</v>
      </c>
    </row>
    <row r="7" spans="1:74" s="1" customFormat="1" ht="12" customHeight="1">
      <c r="B7" s="16"/>
      <c r="D7" s="22" t="s">
        <v>16</v>
      </c>
      <c r="K7" s="20" t="s">
        <v>1</v>
      </c>
      <c r="AK7" s="22" t="s">
        <v>17</v>
      </c>
      <c r="AN7" s="20" t="s">
        <v>1</v>
      </c>
      <c r="AR7" s="16"/>
      <c r="BS7" s="13" t="s">
        <v>6</v>
      </c>
    </row>
    <row r="8" spans="1:74" s="1" customFormat="1" ht="12" customHeight="1">
      <c r="B8" s="16"/>
      <c r="D8" s="22" t="s">
        <v>18</v>
      </c>
      <c r="K8" s="20" t="s">
        <v>19</v>
      </c>
      <c r="AK8" s="22" t="s">
        <v>20</v>
      </c>
      <c r="AN8" s="148">
        <v>44370</v>
      </c>
      <c r="AR8" s="16"/>
      <c r="BS8" s="13" t="s">
        <v>6</v>
      </c>
    </row>
    <row r="9" spans="1:74" s="1" customFormat="1" ht="14.45" customHeight="1">
      <c r="B9" s="16"/>
      <c r="AR9" s="16"/>
      <c r="BS9" s="13" t="s">
        <v>6</v>
      </c>
    </row>
    <row r="10" spans="1:74" s="1" customFormat="1" ht="12" customHeight="1">
      <c r="B10" s="16"/>
      <c r="D10" s="22" t="s">
        <v>21</v>
      </c>
      <c r="AK10" s="22" t="s">
        <v>22</v>
      </c>
      <c r="AN10" s="20" t="s">
        <v>1</v>
      </c>
      <c r="AR10" s="16"/>
      <c r="BS10" s="13" t="s">
        <v>6</v>
      </c>
    </row>
    <row r="11" spans="1:74" s="1" customFormat="1" ht="18.399999999999999" customHeight="1">
      <c r="B11" s="16"/>
      <c r="E11" s="20" t="s">
        <v>23</v>
      </c>
      <c r="AK11" s="22" t="s">
        <v>24</v>
      </c>
      <c r="AN11" s="20" t="s">
        <v>1</v>
      </c>
      <c r="AR11" s="16"/>
      <c r="BS11" s="13" t="s">
        <v>6</v>
      </c>
    </row>
    <row r="12" spans="1:74" s="1" customFormat="1" ht="6.95" customHeight="1">
      <c r="B12" s="16"/>
      <c r="AR12" s="16"/>
      <c r="BS12" s="13" t="s">
        <v>6</v>
      </c>
    </row>
    <row r="13" spans="1:74" s="1" customFormat="1" ht="12" customHeight="1">
      <c r="B13" s="16"/>
      <c r="D13" s="22" t="s">
        <v>25</v>
      </c>
      <c r="AK13" s="22" t="s">
        <v>22</v>
      </c>
      <c r="AN13" s="20" t="s">
        <v>1</v>
      </c>
      <c r="AR13" s="16"/>
      <c r="BS13" s="13" t="s">
        <v>6</v>
      </c>
    </row>
    <row r="14" spans="1:74" ht="12.75">
      <c r="B14" s="16"/>
      <c r="E14" s="20" t="s">
        <v>26</v>
      </c>
      <c r="AK14" s="22" t="s">
        <v>24</v>
      </c>
      <c r="AN14" s="20" t="s">
        <v>1</v>
      </c>
      <c r="AR14" s="16"/>
      <c r="BS14" s="13" t="s">
        <v>6</v>
      </c>
    </row>
    <row r="15" spans="1:74" s="1" customFormat="1" ht="6.95" customHeight="1">
      <c r="B15" s="16"/>
      <c r="AR15" s="16"/>
      <c r="BS15" s="13" t="s">
        <v>3</v>
      </c>
    </row>
    <row r="16" spans="1:74" s="1" customFormat="1" ht="12" customHeight="1">
      <c r="B16" s="16"/>
      <c r="D16" s="22" t="s">
        <v>27</v>
      </c>
      <c r="AK16" s="22" t="s">
        <v>22</v>
      </c>
      <c r="AN16" s="20" t="s">
        <v>1</v>
      </c>
      <c r="AR16" s="16"/>
      <c r="BS16" s="13" t="s">
        <v>3</v>
      </c>
    </row>
    <row r="17" spans="1:71" s="1" customFormat="1" ht="18.399999999999999" customHeight="1">
      <c r="B17" s="16"/>
      <c r="E17" s="20" t="s">
        <v>28</v>
      </c>
      <c r="AK17" s="22" t="s">
        <v>24</v>
      </c>
      <c r="AN17" s="20" t="s">
        <v>1</v>
      </c>
      <c r="AR17" s="16"/>
      <c r="BS17" s="13" t="s">
        <v>29</v>
      </c>
    </row>
    <row r="18" spans="1:71" s="1" customFormat="1" ht="6.95" customHeight="1">
      <c r="B18" s="16"/>
      <c r="AR18" s="16"/>
      <c r="BS18" s="13" t="s">
        <v>6</v>
      </c>
    </row>
    <row r="19" spans="1:71" s="1" customFormat="1" ht="12" customHeight="1">
      <c r="B19" s="16"/>
      <c r="D19" s="22" t="s">
        <v>30</v>
      </c>
      <c r="AK19" s="22" t="s">
        <v>22</v>
      </c>
      <c r="AN19" s="20" t="s">
        <v>1</v>
      </c>
      <c r="AR19" s="16"/>
      <c r="BS19" s="13" t="s">
        <v>6</v>
      </c>
    </row>
    <row r="20" spans="1:71" s="1" customFormat="1" ht="18.399999999999999" customHeight="1">
      <c r="B20" s="16"/>
      <c r="E20" s="20" t="s">
        <v>26</v>
      </c>
      <c r="AK20" s="22" t="s">
        <v>24</v>
      </c>
      <c r="AN20" s="20" t="s">
        <v>1</v>
      </c>
      <c r="AR20" s="16"/>
      <c r="BS20" s="13" t="s">
        <v>29</v>
      </c>
    </row>
    <row r="21" spans="1:71" s="1" customFormat="1" ht="6.95" customHeight="1">
      <c r="B21" s="16"/>
      <c r="AR21" s="16"/>
    </row>
    <row r="22" spans="1:71" s="1" customFormat="1" ht="12" customHeight="1">
      <c r="B22" s="16"/>
      <c r="D22" s="22" t="s">
        <v>31</v>
      </c>
      <c r="AR22" s="16"/>
    </row>
    <row r="23" spans="1:71" s="1" customFormat="1" ht="16.5" customHeight="1">
      <c r="B23" s="16"/>
      <c r="E23" s="152" t="s">
        <v>1</v>
      </c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  <c r="AN23" s="152"/>
      <c r="AR23" s="16"/>
    </row>
    <row r="24" spans="1:71" s="1" customFormat="1" ht="6.95" customHeight="1">
      <c r="B24" s="16"/>
      <c r="AR24" s="16"/>
    </row>
    <row r="25" spans="1:71" s="1" customFormat="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1:71" s="2" customFormat="1" ht="25.9" customHeight="1">
      <c r="A26" s="25"/>
      <c r="B26" s="26"/>
      <c r="C26" s="25"/>
      <c r="D26" s="27" t="s">
        <v>32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153">
        <f>ROUND(AG94,2)</f>
        <v>0</v>
      </c>
      <c r="AL26" s="154"/>
      <c r="AM26" s="154"/>
      <c r="AN26" s="154"/>
      <c r="AO26" s="154"/>
      <c r="AP26" s="25"/>
      <c r="AQ26" s="25"/>
      <c r="AR26" s="26"/>
      <c r="BE26" s="25"/>
    </row>
    <row r="27" spans="1:71" s="2" customFormat="1" ht="6.95" customHeight="1">
      <c r="A27" s="25"/>
      <c r="B27" s="2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6"/>
      <c r="BE27" s="25"/>
    </row>
    <row r="28" spans="1:71" s="2" customFormat="1" ht="12.75">
      <c r="A28" s="25"/>
      <c r="B28" s="26"/>
      <c r="C28" s="25"/>
      <c r="D28" s="25"/>
      <c r="E28" s="25"/>
      <c r="F28" s="25"/>
      <c r="G28" s="25"/>
      <c r="H28" s="25"/>
      <c r="I28" s="25"/>
      <c r="J28" s="25"/>
      <c r="K28" s="25"/>
      <c r="L28" s="155" t="s">
        <v>33</v>
      </c>
      <c r="M28" s="155"/>
      <c r="N28" s="155"/>
      <c r="O28" s="155"/>
      <c r="P28" s="155"/>
      <c r="Q28" s="25"/>
      <c r="R28" s="25"/>
      <c r="S28" s="25"/>
      <c r="T28" s="25"/>
      <c r="U28" s="25"/>
      <c r="V28" s="25"/>
      <c r="W28" s="155" t="s">
        <v>34</v>
      </c>
      <c r="X28" s="155"/>
      <c r="Y28" s="155"/>
      <c r="Z28" s="155"/>
      <c r="AA28" s="155"/>
      <c r="AB28" s="155"/>
      <c r="AC28" s="155"/>
      <c r="AD28" s="155"/>
      <c r="AE28" s="155"/>
      <c r="AF28" s="25"/>
      <c r="AG28" s="25"/>
      <c r="AH28" s="25"/>
      <c r="AI28" s="25"/>
      <c r="AJ28" s="25"/>
      <c r="AK28" s="155" t="s">
        <v>35</v>
      </c>
      <c r="AL28" s="155"/>
      <c r="AM28" s="155"/>
      <c r="AN28" s="155"/>
      <c r="AO28" s="155"/>
      <c r="AP28" s="25"/>
      <c r="AQ28" s="25"/>
      <c r="AR28" s="26"/>
      <c r="BE28" s="25"/>
    </row>
    <row r="29" spans="1:71" s="3" customFormat="1" ht="14.45" customHeight="1">
      <c r="B29" s="30"/>
      <c r="D29" s="22" t="s">
        <v>36</v>
      </c>
      <c r="F29" s="22" t="s">
        <v>37</v>
      </c>
      <c r="L29" s="158">
        <v>0.21</v>
      </c>
      <c r="M29" s="157"/>
      <c r="N29" s="157"/>
      <c r="O29" s="157"/>
      <c r="P29" s="157"/>
      <c r="W29" s="156">
        <f>ROUND(AZ94, 2)</f>
        <v>0</v>
      </c>
      <c r="X29" s="157"/>
      <c r="Y29" s="157"/>
      <c r="Z29" s="157"/>
      <c r="AA29" s="157"/>
      <c r="AB29" s="157"/>
      <c r="AC29" s="157"/>
      <c r="AD29" s="157"/>
      <c r="AE29" s="157"/>
      <c r="AK29" s="156">
        <f>ROUND(AV94, 2)</f>
        <v>0</v>
      </c>
      <c r="AL29" s="157"/>
      <c r="AM29" s="157"/>
      <c r="AN29" s="157"/>
      <c r="AO29" s="157"/>
      <c r="AR29" s="30"/>
    </row>
    <row r="30" spans="1:71" s="3" customFormat="1" ht="14.45" customHeight="1">
      <c r="B30" s="30"/>
      <c r="F30" s="22" t="s">
        <v>38</v>
      </c>
      <c r="L30" s="158">
        <v>0.15</v>
      </c>
      <c r="M30" s="157"/>
      <c r="N30" s="157"/>
      <c r="O30" s="157"/>
      <c r="P30" s="157"/>
      <c r="W30" s="156">
        <f>ROUND(BA94, 2)</f>
        <v>0</v>
      </c>
      <c r="X30" s="157"/>
      <c r="Y30" s="157"/>
      <c r="Z30" s="157"/>
      <c r="AA30" s="157"/>
      <c r="AB30" s="157"/>
      <c r="AC30" s="157"/>
      <c r="AD30" s="157"/>
      <c r="AE30" s="157"/>
      <c r="AK30" s="156">
        <f>ROUND(AW94, 2)</f>
        <v>0</v>
      </c>
      <c r="AL30" s="157"/>
      <c r="AM30" s="157"/>
      <c r="AN30" s="157"/>
      <c r="AO30" s="157"/>
      <c r="AR30" s="30"/>
    </row>
    <row r="31" spans="1:71" s="3" customFormat="1" ht="14.45" hidden="1" customHeight="1">
      <c r="B31" s="30"/>
      <c r="F31" s="22" t="s">
        <v>39</v>
      </c>
      <c r="L31" s="158">
        <v>0.21</v>
      </c>
      <c r="M31" s="157"/>
      <c r="N31" s="157"/>
      <c r="O31" s="157"/>
      <c r="P31" s="157"/>
      <c r="W31" s="156">
        <f>ROUND(BB94, 2)</f>
        <v>0</v>
      </c>
      <c r="X31" s="157"/>
      <c r="Y31" s="157"/>
      <c r="Z31" s="157"/>
      <c r="AA31" s="157"/>
      <c r="AB31" s="157"/>
      <c r="AC31" s="157"/>
      <c r="AD31" s="157"/>
      <c r="AE31" s="157"/>
      <c r="AK31" s="156">
        <v>0</v>
      </c>
      <c r="AL31" s="157"/>
      <c r="AM31" s="157"/>
      <c r="AN31" s="157"/>
      <c r="AO31" s="157"/>
      <c r="AR31" s="30"/>
    </row>
    <row r="32" spans="1:71" s="3" customFormat="1" ht="14.45" hidden="1" customHeight="1">
      <c r="B32" s="30"/>
      <c r="F32" s="22" t="s">
        <v>40</v>
      </c>
      <c r="L32" s="158">
        <v>0.15</v>
      </c>
      <c r="M32" s="157"/>
      <c r="N32" s="157"/>
      <c r="O32" s="157"/>
      <c r="P32" s="157"/>
      <c r="W32" s="156">
        <f>ROUND(BC94, 2)</f>
        <v>0</v>
      </c>
      <c r="X32" s="157"/>
      <c r="Y32" s="157"/>
      <c r="Z32" s="157"/>
      <c r="AA32" s="157"/>
      <c r="AB32" s="157"/>
      <c r="AC32" s="157"/>
      <c r="AD32" s="157"/>
      <c r="AE32" s="157"/>
      <c r="AK32" s="156">
        <v>0</v>
      </c>
      <c r="AL32" s="157"/>
      <c r="AM32" s="157"/>
      <c r="AN32" s="157"/>
      <c r="AO32" s="157"/>
      <c r="AR32" s="30"/>
    </row>
    <row r="33" spans="1:57" s="3" customFormat="1" ht="14.45" hidden="1" customHeight="1">
      <c r="B33" s="30"/>
      <c r="F33" s="22" t="s">
        <v>41</v>
      </c>
      <c r="L33" s="158">
        <v>0</v>
      </c>
      <c r="M33" s="157"/>
      <c r="N33" s="157"/>
      <c r="O33" s="157"/>
      <c r="P33" s="157"/>
      <c r="W33" s="156">
        <f>ROUND(BD94, 2)</f>
        <v>0</v>
      </c>
      <c r="X33" s="157"/>
      <c r="Y33" s="157"/>
      <c r="Z33" s="157"/>
      <c r="AA33" s="157"/>
      <c r="AB33" s="157"/>
      <c r="AC33" s="157"/>
      <c r="AD33" s="157"/>
      <c r="AE33" s="157"/>
      <c r="AK33" s="156">
        <v>0</v>
      </c>
      <c r="AL33" s="157"/>
      <c r="AM33" s="157"/>
      <c r="AN33" s="157"/>
      <c r="AO33" s="157"/>
      <c r="AR33" s="30"/>
    </row>
    <row r="34" spans="1:57" s="2" customFormat="1" ht="6.95" customHeight="1">
      <c r="A34" s="25"/>
      <c r="B34" s="2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6"/>
      <c r="BE34" s="25"/>
    </row>
    <row r="35" spans="1:57" s="2" customFormat="1" ht="25.9" customHeight="1">
      <c r="A35" s="25"/>
      <c r="B35" s="26"/>
      <c r="C35" s="31"/>
      <c r="D35" s="32" t="s">
        <v>42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4" t="s">
        <v>43</v>
      </c>
      <c r="U35" s="33"/>
      <c r="V35" s="33"/>
      <c r="W35" s="33"/>
      <c r="X35" s="179" t="s">
        <v>44</v>
      </c>
      <c r="Y35" s="180"/>
      <c r="Z35" s="180"/>
      <c r="AA35" s="180"/>
      <c r="AB35" s="180"/>
      <c r="AC35" s="33"/>
      <c r="AD35" s="33"/>
      <c r="AE35" s="33"/>
      <c r="AF35" s="33"/>
      <c r="AG35" s="33"/>
      <c r="AH35" s="33"/>
      <c r="AI35" s="33"/>
      <c r="AJ35" s="33"/>
      <c r="AK35" s="181">
        <f>SUM(AK26:AK33)</f>
        <v>0</v>
      </c>
      <c r="AL35" s="180"/>
      <c r="AM35" s="180"/>
      <c r="AN35" s="180"/>
      <c r="AO35" s="182"/>
      <c r="AP35" s="31"/>
      <c r="AQ35" s="31"/>
      <c r="AR35" s="26"/>
      <c r="BE35" s="25"/>
    </row>
    <row r="36" spans="1:57" s="2" customFormat="1" ht="6.95" customHeight="1">
      <c r="A36" s="25"/>
      <c r="B36" s="2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6"/>
      <c r="BE36" s="25"/>
    </row>
    <row r="37" spans="1:57" s="2" customFormat="1" ht="14.45" customHeight="1">
      <c r="A37" s="25"/>
      <c r="B37" s="2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6"/>
      <c r="BE37" s="25"/>
    </row>
    <row r="38" spans="1:57" s="1" customFormat="1" ht="14.45" customHeight="1">
      <c r="B38" s="16"/>
      <c r="AR38" s="16"/>
    </row>
    <row r="39" spans="1:57" s="1" customFormat="1" ht="14.45" customHeight="1">
      <c r="B39" s="16"/>
      <c r="AR39" s="16"/>
    </row>
    <row r="40" spans="1:57" s="1" customFormat="1" ht="14.45" customHeight="1">
      <c r="B40" s="16"/>
      <c r="AR40" s="16"/>
    </row>
    <row r="41" spans="1:57" s="1" customFormat="1" ht="14.45" customHeight="1">
      <c r="B41" s="16"/>
      <c r="AR41" s="16"/>
    </row>
    <row r="42" spans="1:57" s="1" customFormat="1" ht="14.45" customHeight="1">
      <c r="B42" s="16"/>
      <c r="AR42" s="16"/>
    </row>
    <row r="43" spans="1:57" s="1" customFormat="1" ht="14.45" customHeight="1">
      <c r="B43" s="16"/>
      <c r="AR43" s="16"/>
    </row>
    <row r="44" spans="1:57" s="1" customFormat="1" ht="14.45" customHeight="1">
      <c r="B44" s="16"/>
      <c r="AR44" s="16"/>
    </row>
    <row r="45" spans="1:57" s="1" customFormat="1" ht="14.45" customHeight="1">
      <c r="B45" s="16"/>
      <c r="AR45" s="16"/>
    </row>
    <row r="46" spans="1:57" s="1" customFormat="1" ht="14.45" customHeight="1">
      <c r="B46" s="16"/>
      <c r="AR46" s="16"/>
    </row>
    <row r="47" spans="1:57" s="1" customFormat="1" ht="14.45" customHeight="1">
      <c r="B47" s="16"/>
      <c r="AR47" s="16"/>
    </row>
    <row r="48" spans="1:57" s="1" customFormat="1" ht="14.45" customHeight="1">
      <c r="B48" s="16"/>
      <c r="AR48" s="16"/>
    </row>
    <row r="49" spans="1:57" s="2" customFormat="1" ht="14.45" customHeight="1">
      <c r="B49" s="35"/>
      <c r="D49" s="36" t="s">
        <v>45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6" t="s">
        <v>46</v>
      </c>
      <c r="AI49" s="37"/>
      <c r="AJ49" s="37"/>
      <c r="AK49" s="37"/>
      <c r="AL49" s="37"/>
      <c r="AM49" s="37"/>
      <c r="AN49" s="37"/>
      <c r="AO49" s="37"/>
      <c r="AR49" s="35"/>
    </row>
    <row r="50" spans="1:57">
      <c r="B50" s="16"/>
      <c r="AR50" s="16"/>
    </row>
    <row r="51" spans="1:57">
      <c r="B51" s="16"/>
      <c r="AR51" s="16"/>
    </row>
    <row r="52" spans="1:57">
      <c r="B52" s="16"/>
      <c r="AR52" s="16"/>
    </row>
    <row r="53" spans="1:57">
      <c r="B53" s="16"/>
      <c r="AR53" s="16"/>
    </row>
    <row r="54" spans="1:57">
      <c r="B54" s="16"/>
      <c r="AR54" s="16"/>
    </row>
    <row r="55" spans="1:57">
      <c r="B55" s="16"/>
      <c r="AR55" s="16"/>
    </row>
    <row r="56" spans="1:57">
      <c r="B56" s="16"/>
      <c r="AR56" s="16"/>
    </row>
    <row r="57" spans="1:57">
      <c r="B57" s="16"/>
      <c r="AR57" s="16"/>
    </row>
    <row r="58" spans="1:57">
      <c r="B58" s="16"/>
      <c r="AR58" s="16"/>
    </row>
    <row r="59" spans="1:57">
      <c r="B59" s="16"/>
      <c r="AR59" s="16"/>
    </row>
    <row r="60" spans="1:57" s="2" customFormat="1" ht="12.75">
      <c r="A60" s="25"/>
      <c r="B60" s="26"/>
      <c r="C60" s="25"/>
      <c r="D60" s="38" t="s">
        <v>47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38" t="s">
        <v>48</v>
      </c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38" t="s">
        <v>47</v>
      </c>
      <c r="AI60" s="28"/>
      <c r="AJ60" s="28"/>
      <c r="AK60" s="28"/>
      <c r="AL60" s="28"/>
      <c r="AM60" s="38" t="s">
        <v>48</v>
      </c>
      <c r="AN60" s="28"/>
      <c r="AO60" s="28"/>
      <c r="AP60" s="25"/>
      <c r="AQ60" s="25"/>
      <c r="AR60" s="26"/>
      <c r="BE60" s="25"/>
    </row>
    <row r="61" spans="1:57">
      <c r="B61" s="16"/>
      <c r="AR61" s="16"/>
    </row>
    <row r="62" spans="1:57">
      <c r="B62" s="16"/>
      <c r="AR62" s="16"/>
    </row>
    <row r="63" spans="1:57">
      <c r="B63" s="16"/>
      <c r="AR63" s="16"/>
    </row>
    <row r="64" spans="1:57" s="2" customFormat="1" ht="12.75">
      <c r="A64" s="25"/>
      <c r="B64" s="26"/>
      <c r="C64" s="25"/>
      <c r="D64" s="36" t="s">
        <v>49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6" t="s">
        <v>50</v>
      </c>
      <c r="AI64" s="39"/>
      <c r="AJ64" s="39"/>
      <c r="AK64" s="39"/>
      <c r="AL64" s="39"/>
      <c r="AM64" s="39"/>
      <c r="AN64" s="39"/>
      <c r="AO64" s="39"/>
      <c r="AP64" s="25"/>
      <c r="AQ64" s="25"/>
      <c r="AR64" s="26"/>
      <c r="BE64" s="25"/>
    </row>
    <row r="65" spans="1:57">
      <c r="B65" s="16"/>
      <c r="AR65" s="16"/>
    </row>
    <row r="66" spans="1:57">
      <c r="B66" s="16"/>
      <c r="AR66" s="16"/>
    </row>
    <row r="67" spans="1:57">
      <c r="B67" s="16"/>
      <c r="AR67" s="16"/>
    </row>
    <row r="68" spans="1:57">
      <c r="B68" s="16"/>
      <c r="AR68" s="16"/>
    </row>
    <row r="69" spans="1:57">
      <c r="B69" s="16"/>
      <c r="AR69" s="16"/>
    </row>
    <row r="70" spans="1:57">
      <c r="B70" s="16"/>
      <c r="AR70" s="16"/>
    </row>
    <row r="71" spans="1:57">
      <c r="B71" s="16"/>
      <c r="AR71" s="16"/>
    </row>
    <row r="72" spans="1:57">
      <c r="B72" s="16"/>
      <c r="AR72" s="16"/>
    </row>
    <row r="73" spans="1:57">
      <c r="B73" s="16"/>
      <c r="AR73" s="16"/>
    </row>
    <row r="74" spans="1:57">
      <c r="B74" s="16"/>
      <c r="AR74" s="16"/>
    </row>
    <row r="75" spans="1:57" s="2" customFormat="1" ht="12.75">
      <c r="A75" s="25"/>
      <c r="B75" s="26"/>
      <c r="C75" s="25"/>
      <c r="D75" s="38" t="s">
        <v>47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38" t="s">
        <v>48</v>
      </c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38" t="s">
        <v>47</v>
      </c>
      <c r="AI75" s="28"/>
      <c r="AJ75" s="28"/>
      <c r="AK75" s="28"/>
      <c r="AL75" s="28"/>
      <c r="AM75" s="38" t="s">
        <v>48</v>
      </c>
      <c r="AN75" s="28"/>
      <c r="AO75" s="28"/>
      <c r="AP75" s="25"/>
      <c r="AQ75" s="25"/>
      <c r="AR75" s="26"/>
      <c r="BE75" s="25"/>
    </row>
    <row r="76" spans="1:57" s="2" customFormat="1">
      <c r="A76" s="25"/>
      <c r="B76" s="26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6"/>
      <c r="BE76" s="25"/>
    </row>
    <row r="77" spans="1:57" s="2" customFormat="1" ht="6.95" customHeight="1">
      <c r="A77" s="25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6"/>
      <c r="BE77" s="25"/>
    </row>
    <row r="81" spans="1:91" s="2" customFormat="1" ht="6.95" customHeight="1">
      <c r="A81" s="25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6"/>
      <c r="BE81" s="25"/>
    </row>
    <row r="82" spans="1:91" s="2" customFormat="1" ht="24.95" customHeight="1">
      <c r="A82" s="25"/>
      <c r="B82" s="26"/>
      <c r="C82" s="17" t="s">
        <v>51</v>
      </c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6"/>
      <c r="BE82" s="25"/>
    </row>
    <row r="83" spans="1:91" s="2" customFormat="1" ht="6.95" customHeight="1">
      <c r="A83" s="25"/>
      <c r="B83" s="26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6"/>
      <c r="BE83" s="25"/>
    </row>
    <row r="84" spans="1:91" s="4" customFormat="1" ht="12" customHeight="1">
      <c r="B84" s="44"/>
      <c r="C84" s="22" t="s">
        <v>12</v>
      </c>
      <c r="L84" s="4" t="str">
        <f>K5</f>
        <v>MUZEUM_I</v>
      </c>
      <c r="AR84" s="44"/>
    </row>
    <row r="85" spans="1:91" s="5" customFormat="1" ht="36.950000000000003" customHeight="1">
      <c r="B85" s="45"/>
      <c r="C85" s="46" t="s">
        <v>14</v>
      </c>
      <c r="L85" s="170" t="str">
        <f>K6</f>
        <v>Návštěvnické centrum turistické oblasti Králický Sněžník</v>
      </c>
      <c r="M85" s="171"/>
      <c r="N85" s="171"/>
      <c r="O85" s="171"/>
      <c r="P85" s="171"/>
      <c r="Q85" s="171"/>
      <c r="R85" s="171"/>
      <c r="S85" s="171"/>
      <c r="T85" s="171"/>
      <c r="U85" s="171"/>
      <c r="V85" s="171"/>
      <c r="W85" s="171"/>
      <c r="X85" s="171"/>
      <c r="Y85" s="171"/>
      <c r="Z85" s="171"/>
      <c r="AA85" s="171"/>
      <c r="AB85" s="171"/>
      <c r="AC85" s="171"/>
      <c r="AD85" s="171"/>
      <c r="AE85" s="171"/>
      <c r="AF85" s="171"/>
      <c r="AG85" s="171"/>
      <c r="AH85" s="171"/>
      <c r="AI85" s="171"/>
      <c r="AJ85" s="171"/>
      <c r="AK85" s="171"/>
      <c r="AL85" s="171"/>
      <c r="AM85" s="171"/>
      <c r="AN85" s="171"/>
      <c r="AO85" s="171"/>
      <c r="AR85" s="45"/>
    </row>
    <row r="86" spans="1:91" s="2" customFormat="1" ht="6.95" customHeight="1">
      <c r="A86" s="25"/>
      <c r="B86" s="26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6"/>
      <c r="BE86" s="25"/>
    </row>
    <row r="87" spans="1:91" s="2" customFormat="1" ht="12" customHeight="1">
      <c r="A87" s="25"/>
      <c r="B87" s="26"/>
      <c r="C87" s="22" t="s">
        <v>18</v>
      </c>
      <c r="D87" s="25"/>
      <c r="E87" s="25"/>
      <c r="F87" s="25"/>
      <c r="G87" s="25"/>
      <c r="H87" s="25"/>
      <c r="I87" s="25"/>
      <c r="J87" s="25"/>
      <c r="K87" s="25"/>
      <c r="L87" s="47" t="str">
        <f>IF(K8="","",K8)</f>
        <v>Králíky</v>
      </c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2" t="s">
        <v>20</v>
      </c>
      <c r="AJ87" s="25"/>
      <c r="AK87" s="25"/>
      <c r="AL87" s="25"/>
      <c r="AM87" s="172">
        <f>IF(AN8= "","",AN8)</f>
        <v>44370</v>
      </c>
      <c r="AN87" s="172"/>
      <c r="AO87" s="25"/>
      <c r="AP87" s="25"/>
      <c r="AQ87" s="25"/>
      <c r="AR87" s="26"/>
      <c r="BE87" s="25"/>
    </row>
    <row r="88" spans="1:91" s="2" customFormat="1" ht="6.95" customHeight="1">
      <c r="A88" s="25"/>
      <c r="B88" s="26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6"/>
      <c r="BE88" s="25"/>
    </row>
    <row r="89" spans="1:91" s="2" customFormat="1" ht="15.2" customHeight="1">
      <c r="A89" s="25"/>
      <c r="B89" s="26"/>
      <c r="C89" s="22" t="s">
        <v>21</v>
      </c>
      <c r="D89" s="25"/>
      <c r="E89" s="25"/>
      <c r="F89" s="25"/>
      <c r="G89" s="25"/>
      <c r="H89" s="25"/>
      <c r="I89" s="25"/>
      <c r="J89" s="25"/>
      <c r="K89" s="25"/>
      <c r="L89" s="4" t="str">
        <f>IF(E11= "","",E11)</f>
        <v>Město Králíky,Velké nám.5,561 69 Králíky</v>
      </c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2" t="s">
        <v>27</v>
      </c>
      <c r="AJ89" s="25"/>
      <c r="AK89" s="25"/>
      <c r="AL89" s="25"/>
      <c r="AM89" s="173" t="str">
        <f>IF(E17="","",E17)</f>
        <v>ing.arch.David Vahala</v>
      </c>
      <c r="AN89" s="174"/>
      <c r="AO89" s="174"/>
      <c r="AP89" s="174"/>
      <c r="AQ89" s="25"/>
      <c r="AR89" s="26"/>
      <c r="AS89" s="175" t="s">
        <v>52</v>
      </c>
      <c r="AT89" s="176"/>
      <c r="AU89" s="49"/>
      <c r="AV89" s="49"/>
      <c r="AW89" s="49"/>
      <c r="AX89" s="49"/>
      <c r="AY89" s="49"/>
      <c r="AZ89" s="49"/>
      <c r="BA89" s="49"/>
      <c r="BB89" s="49"/>
      <c r="BC89" s="49"/>
      <c r="BD89" s="50"/>
      <c r="BE89" s="25"/>
    </row>
    <row r="90" spans="1:91" s="2" customFormat="1" ht="15.2" customHeight="1">
      <c r="A90" s="25"/>
      <c r="B90" s="26"/>
      <c r="C90" s="22" t="s">
        <v>25</v>
      </c>
      <c r="D90" s="25"/>
      <c r="E90" s="25"/>
      <c r="F90" s="25"/>
      <c r="G90" s="25"/>
      <c r="H90" s="25"/>
      <c r="I90" s="25"/>
      <c r="J90" s="25"/>
      <c r="K90" s="25"/>
      <c r="L90" s="4" t="str">
        <f>IF(E14="","",E14)</f>
        <v xml:space="preserve"> </v>
      </c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2" t="s">
        <v>30</v>
      </c>
      <c r="AJ90" s="25"/>
      <c r="AK90" s="25"/>
      <c r="AL90" s="25"/>
      <c r="AM90" s="173" t="str">
        <f>IF(E20="","",E20)</f>
        <v xml:space="preserve"> </v>
      </c>
      <c r="AN90" s="174"/>
      <c r="AO90" s="174"/>
      <c r="AP90" s="174"/>
      <c r="AQ90" s="25"/>
      <c r="AR90" s="26"/>
      <c r="AS90" s="177"/>
      <c r="AT90" s="178"/>
      <c r="AU90" s="51"/>
      <c r="AV90" s="51"/>
      <c r="AW90" s="51"/>
      <c r="AX90" s="51"/>
      <c r="AY90" s="51"/>
      <c r="AZ90" s="51"/>
      <c r="BA90" s="51"/>
      <c r="BB90" s="51"/>
      <c r="BC90" s="51"/>
      <c r="BD90" s="52"/>
      <c r="BE90" s="25"/>
    </row>
    <row r="91" spans="1:91" s="2" customFormat="1" ht="10.9" customHeight="1">
      <c r="A91" s="25"/>
      <c r="B91" s="26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6"/>
      <c r="AS91" s="177"/>
      <c r="AT91" s="178"/>
      <c r="AU91" s="51"/>
      <c r="AV91" s="51"/>
      <c r="AW91" s="51"/>
      <c r="AX91" s="51"/>
      <c r="AY91" s="51"/>
      <c r="AZ91" s="51"/>
      <c r="BA91" s="51"/>
      <c r="BB91" s="51"/>
      <c r="BC91" s="51"/>
      <c r="BD91" s="52"/>
      <c r="BE91" s="25"/>
    </row>
    <row r="92" spans="1:91" s="2" customFormat="1" ht="29.25" customHeight="1">
      <c r="A92" s="25"/>
      <c r="B92" s="26"/>
      <c r="C92" s="165" t="s">
        <v>53</v>
      </c>
      <c r="D92" s="166"/>
      <c r="E92" s="166"/>
      <c r="F92" s="166"/>
      <c r="G92" s="166"/>
      <c r="H92" s="53"/>
      <c r="I92" s="167" t="s">
        <v>54</v>
      </c>
      <c r="J92" s="166"/>
      <c r="K92" s="166"/>
      <c r="L92" s="166"/>
      <c r="M92" s="166"/>
      <c r="N92" s="166"/>
      <c r="O92" s="166"/>
      <c r="P92" s="166"/>
      <c r="Q92" s="166"/>
      <c r="R92" s="166"/>
      <c r="S92" s="166"/>
      <c r="T92" s="166"/>
      <c r="U92" s="166"/>
      <c r="V92" s="166"/>
      <c r="W92" s="166"/>
      <c r="X92" s="166"/>
      <c r="Y92" s="166"/>
      <c r="Z92" s="166"/>
      <c r="AA92" s="166"/>
      <c r="AB92" s="166"/>
      <c r="AC92" s="166"/>
      <c r="AD92" s="166"/>
      <c r="AE92" s="166"/>
      <c r="AF92" s="166"/>
      <c r="AG92" s="168" t="s">
        <v>55</v>
      </c>
      <c r="AH92" s="166"/>
      <c r="AI92" s="166"/>
      <c r="AJ92" s="166"/>
      <c r="AK92" s="166"/>
      <c r="AL92" s="166"/>
      <c r="AM92" s="166"/>
      <c r="AN92" s="167" t="s">
        <v>56</v>
      </c>
      <c r="AO92" s="166"/>
      <c r="AP92" s="169"/>
      <c r="AQ92" s="54" t="s">
        <v>57</v>
      </c>
      <c r="AR92" s="26"/>
      <c r="AS92" s="55" t="s">
        <v>58</v>
      </c>
      <c r="AT92" s="56" t="s">
        <v>59</v>
      </c>
      <c r="AU92" s="56" t="s">
        <v>60</v>
      </c>
      <c r="AV92" s="56" t="s">
        <v>61</v>
      </c>
      <c r="AW92" s="56" t="s">
        <v>62</v>
      </c>
      <c r="AX92" s="56" t="s">
        <v>63</v>
      </c>
      <c r="AY92" s="56" t="s">
        <v>64</v>
      </c>
      <c r="AZ92" s="56" t="s">
        <v>65</v>
      </c>
      <c r="BA92" s="56" t="s">
        <v>66</v>
      </c>
      <c r="BB92" s="56" t="s">
        <v>67</v>
      </c>
      <c r="BC92" s="56" t="s">
        <v>68</v>
      </c>
      <c r="BD92" s="57" t="s">
        <v>69</v>
      </c>
      <c r="BE92" s="25"/>
    </row>
    <row r="93" spans="1:91" s="2" customFormat="1" ht="10.9" customHeight="1">
      <c r="A93" s="25"/>
      <c r="B93" s="26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6"/>
      <c r="AS93" s="58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60"/>
      <c r="BE93" s="25"/>
    </row>
    <row r="94" spans="1:91" s="6" customFormat="1" ht="32.450000000000003" customHeight="1">
      <c r="B94" s="61"/>
      <c r="C94" s="62" t="s">
        <v>70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162">
        <f>ROUND(AG95,2)</f>
        <v>0</v>
      </c>
      <c r="AH94" s="162"/>
      <c r="AI94" s="162"/>
      <c r="AJ94" s="162"/>
      <c r="AK94" s="162"/>
      <c r="AL94" s="162"/>
      <c r="AM94" s="162"/>
      <c r="AN94" s="163">
        <f>SUM(AG94,AT94)</f>
        <v>0</v>
      </c>
      <c r="AO94" s="163"/>
      <c r="AP94" s="163"/>
      <c r="AQ94" s="65" t="s">
        <v>1</v>
      </c>
      <c r="AR94" s="61"/>
      <c r="AS94" s="66">
        <f>ROUND(AS95,2)</f>
        <v>0</v>
      </c>
      <c r="AT94" s="67">
        <f>ROUND(SUM(AV94:AW94),2)</f>
        <v>0</v>
      </c>
      <c r="AU94" s="68">
        <f>ROUND(AU95,5)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ROUND(AZ95,2)</f>
        <v>0</v>
      </c>
      <c r="BA94" s="67">
        <f>ROUND(BA95,2)</f>
        <v>0</v>
      </c>
      <c r="BB94" s="67">
        <f>ROUND(BB95,2)</f>
        <v>0</v>
      </c>
      <c r="BC94" s="67">
        <f>ROUND(BC95,2)</f>
        <v>0</v>
      </c>
      <c r="BD94" s="69">
        <f>ROUND(BD95,2)</f>
        <v>0</v>
      </c>
      <c r="BS94" s="70" t="s">
        <v>71</v>
      </c>
      <c r="BT94" s="70" t="s">
        <v>72</v>
      </c>
      <c r="BU94" s="71" t="s">
        <v>73</v>
      </c>
      <c r="BV94" s="70" t="s">
        <v>74</v>
      </c>
      <c r="BW94" s="70" t="s">
        <v>4</v>
      </c>
      <c r="BX94" s="70" t="s">
        <v>75</v>
      </c>
      <c r="CL94" s="70" t="s">
        <v>1</v>
      </c>
    </row>
    <row r="95" spans="1:91" s="7" customFormat="1" ht="24.75" customHeight="1">
      <c r="A95" s="72" t="s">
        <v>76</v>
      </c>
      <c r="B95" s="73"/>
      <c r="C95" s="74"/>
      <c r="D95" s="161" t="s">
        <v>77</v>
      </c>
      <c r="E95" s="161"/>
      <c r="F95" s="161"/>
      <c r="G95" s="161"/>
      <c r="H95" s="161"/>
      <c r="I95" s="75"/>
      <c r="J95" s="161" t="s">
        <v>78</v>
      </c>
      <c r="K95" s="161"/>
      <c r="L95" s="161"/>
      <c r="M95" s="161"/>
      <c r="N95" s="161"/>
      <c r="O95" s="161"/>
      <c r="P95" s="161"/>
      <c r="Q95" s="161"/>
      <c r="R95" s="161"/>
      <c r="S95" s="161"/>
      <c r="T95" s="161"/>
      <c r="U95" s="161"/>
      <c r="V95" s="161"/>
      <c r="W95" s="161"/>
      <c r="X95" s="161"/>
      <c r="Y95" s="161"/>
      <c r="Z95" s="161"/>
      <c r="AA95" s="161"/>
      <c r="AB95" s="161"/>
      <c r="AC95" s="161"/>
      <c r="AD95" s="161"/>
      <c r="AE95" s="161"/>
      <c r="AF95" s="161"/>
      <c r="AG95" s="159">
        <f>'Objekt 01.6.1 - Budova ná...'!J30</f>
        <v>0</v>
      </c>
      <c r="AH95" s="160"/>
      <c r="AI95" s="160"/>
      <c r="AJ95" s="160"/>
      <c r="AK95" s="160"/>
      <c r="AL95" s="160"/>
      <c r="AM95" s="160"/>
      <c r="AN95" s="159">
        <f>SUM(AG95,AT95)</f>
        <v>0</v>
      </c>
      <c r="AO95" s="160"/>
      <c r="AP95" s="160"/>
      <c r="AQ95" s="76" t="s">
        <v>79</v>
      </c>
      <c r="AR95" s="73"/>
      <c r="AS95" s="77">
        <v>0</v>
      </c>
      <c r="AT95" s="78">
        <f>ROUND(SUM(AV95:AW95),2)</f>
        <v>0</v>
      </c>
      <c r="AU95" s="79">
        <f>'Objekt 01.6.1 - Budova ná...'!P118</f>
        <v>0</v>
      </c>
      <c r="AV95" s="78">
        <f>'Objekt 01.6.1 - Budova ná...'!J33</f>
        <v>0</v>
      </c>
      <c r="AW95" s="78">
        <f>'Objekt 01.6.1 - Budova ná...'!J34</f>
        <v>0</v>
      </c>
      <c r="AX95" s="78">
        <f>'Objekt 01.6.1 - Budova ná...'!J35</f>
        <v>0</v>
      </c>
      <c r="AY95" s="78">
        <f>'Objekt 01.6.1 - Budova ná...'!J36</f>
        <v>0</v>
      </c>
      <c r="AZ95" s="78">
        <f>'Objekt 01.6.1 - Budova ná...'!F33</f>
        <v>0</v>
      </c>
      <c r="BA95" s="78">
        <f>'Objekt 01.6.1 - Budova ná...'!F34</f>
        <v>0</v>
      </c>
      <c r="BB95" s="78">
        <f>'Objekt 01.6.1 - Budova ná...'!F35</f>
        <v>0</v>
      </c>
      <c r="BC95" s="78">
        <f>'Objekt 01.6.1 - Budova ná...'!F36</f>
        <v>0</v>
      </c>
      <c r="BD95" s="80">
        <f>'Objekt 01.6.1 - Budova ná...'!F37</f>
        <v>0</v>
      </c>
      <c r="BT95" s="81" t="s">
        <v>80</v>
      </c>
      <c r="BV95" s="81" t="s">
        <v>74</v>
      </c>
      <c r="BW95" s="81" t="s">
        <v>81</v>
      </c>
      <c r="BX95" s="81" t="s">
        <v>4</v>
      </c>
      <c r="CL95" s="81" t="s">
        <v>1</v>
      </c>
      <c r="CM95" s="81" t="s">
        <v>82</v>
      </c>
    </row>
    <row r="96" spans="1:91" s="2" customFormat="1" ht="30" customHeight="1">
      <c r="A96" s="25"/>
      <c r="B96" s="26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6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s="2" customFormat="1" ht="6.95" customHeight="1">
      <c r="A97" s="25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26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</sheetData>
  <mergeCells count="40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Objekt 01.6.1 - Budova ná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149"/>
  <sheetViews>
    <sheetView showGridLines="0" topLeftCell="A104" workbookViewId="0">
      <selection activeCell="I119" sqref="I11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2"/>
    </row>
    <row r="2" spans="1:46" s="1" customFormat="1" ht="36.950000000000003" customHeight="1">
      <c r="L2" s="164" t="s">
        <v>5</v>
      </c>
      <c r="M2" s="150"/>
      <c r="N2" s="150"/>
      <c r="O2" s="150"/>
      <c r="P2" s="150"/>
      <c r="Q2" s="150"/>
      <c r="R2" s="150"/>
      <c r="S2" s="150"/>
      <c r="T2" s="150"/>
      <c r="U2" s="150"/>
      <c r="V2" s="150"/>
      <c r="AT2" s="13" t="s">
        <v>81</v>
      </c>
    </row>
    <row r="3" spans="1:46" s="1" customFormat="1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82</v>
      </c>
    </row>
    <row r="4" spans="1:46" s="1" customFormat="1" ht="24.95" customHeight="1">
      <c r="B4" s="16"/>
      <c r="D4" s="17" t="s">
        <v>83</v>
      </c>
      <c r="L4" s="16"/>
      <c r="M4" s="83" t="s">
        <v>10</v>
      </c>
      <c r="AT4" s="13" t="s">
        <v>3</v>
      </c>
    </row>
    <row r="5" spans="1:46" s="1" customFormat="1" ht="6.95" customHeight="1">
      <c r="B5" s="16"/>
      <c r="L5" s="16"/>
    </row>
    <row r="6" spans="1:46" s="1" customFormat="1" ht="12" customHeight="1">
      <c r="B6" s="16"/>
      <c r="D6" s="22" t="s">
        <v>14</v>
      </c>
      <c r="L6" s="16"/>
    </row>
    <row r="7" spans="1:46" s="1" customFormat="1" ht="16.5" customHeight="1">
      <c r="B7" s="16"/>
      <c r="E7" s="184" t="str">
        <f>Rekapitulace!K6</f>
        <v>Návštěvnické centrum turistické oblasti Králický Sněžník</v>
      </c>
      <c r="F7" s="185"/>
      <c r="G7" s="185"/>
      <c r="H7" s="185"/>
      <c r="L7" s="16"/>
    </row>
    <row r="8" spans="1:46" s="2" customFormat="1" ht="12" customHeight="1">
      <c r="A8" s="25"/>
      <c r="B8" s="26"/>
      <c r="C8" s="25"/>
      <c r="D8" s="22" t="s">
        <v>84</v>
      </c>
      <c r="E8" s="25"/>
      <c r="F8" s="25"/>
      <c r="G8" s="25"/>
      <c r="H8" s="25"/>
      <c r="I8" s="25"/>
      <c r="J8" s="25"/>
      <c r="K8" s="25"/>
      <c r="L8" s="3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</row>
    <row r="9" spans="1:46" s="2" customFormat="1" ht="16.5" customHeight="1">
      <c r="A9" s="25"/>
      <c r="B9" s="26"/>
      <c r="C9" s="25"/>
      <c r="D9" s="25"/>
      <c r="E9" s="170" t="s">
        <v>85</v>
      </c>
      <c r="F9" s="183"/>
      <c r="G9" s="183"/>
      <c r="H9" s="183"/>
      <c r="I9" s="25"/>
      <c r="J9" s="25"/>
      <c r="K9" s="25"/>
      <c r="L9" s="3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</row>
    <row r="10" spans="1:46" s="2" customFormat="1">
      <c r="A10" s="25"/>
      <c r="B10" s="26"/>
      <c r="C10" s="25"/>
      <c r="D10" s="25"/>
      <c r="E10" s="25"/>
      <c r="F10" s="25"/>
      <c r="G10" s="25"/>
      <c r="H10" s="25"/>
      <c r="I10" s="25"/>
      <c r="J10" s="25"/>
      <c r="K10" s="25"/>
      <c r="L10" s="3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</row>
    <row r="11" spans="1:46" s="2" customFormat="1" ht="12" customHeight="1">
      <c r="A11" s="25"/>
      <c r="B11" s="26"/>
      <c r="C11" s="25"/>
      <c r="D11" s="22" t="s">
        <v>16</v>
      </c>
      <c r="E11" s="25"/>
      <c r="F11" s="20" t="s">
        <v>1</v>
      </c>
      <c r="G11" s="25"/>
      <c r="H11" s="25"/>
      <c r="I11" s="22" t="s">
        <v>17</v>
      </c>
      <c r="J11" s="20" t="s">
        <v>1</v>
      </c>
      <c r="K11" s="25"/>
      <c r="L11" s="3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</row>
    <row r="12" spans="1:46" s="2" customFormat="1" ht="12" customHeight="1">
      <c r="A12" s="25"/>
      <c r="B12" s="26"/>
      <c r="C12" s="25"/>
      <c r="D12" s="22" t="s">
        <v>18</v>
      </c>
      <c r="E12" s="25"/>
      <c r="F12" s="20" t="s">
        <v>19</v>
      </c>
      <c r="G12" s="25"/>
      <c r="H12" s="25"/>
      <c r="I12" s="22" t="s">
        <v>20</v>
      </c>
      <c r="J12" s="48">
        <f>Rekapitulace!AN8</f>
        <v>44370</v>
      </c>
      <c r="K12" s="25"/>
      <c r="L12" s="3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</row>
    <row r="13" spans="1:46" s="2" customFormat="1" ht="10.9" customHeight="1">
      <c r="A13" s="25"/>
      <c r="B13" s="26"/>
      <c r="C13" s="25"/>
      <c r="D13" s="25"/>
      <c r="E13" s="25"/>
      <c r="F13" s="25"/>
      <c r="G13" s="25"/>
      <c r="H13" s="25"/>
      <c r="I13" s="25"/>
      <c r="J13" s="25"/>
      <c r="K13" s="25"/>
      <c r="L13" s="3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</row>
    <row r="14" spans="1:46" s="2" customFormat="1" ht="12" customHeight="1">
      <c r="A14" s="25"/>
      <c r="B14" s="26"/>
      <c r="C14" s="25"/>
      <c r="D14" s="22" t="s">
        <v>21</v>
      </c>
      <c r="E14" s="25"/>
      <c r="F14" s="25"/>
      <c r="G14" s="25"/>
      <c r="H14" s="25"/>
      <c r="I14" s="22" t="s">
        <v>22</v>
      </c>
      <c r="J14" s="20" t="s">
        <v>1</v>
      </c>
      <c r="K14" s="25"/>
      <c r="L14" s="3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</row>
    <row r="15" spans="1:46" s="2" customFormat="1" ht="18" customHeight="1">
      <c r="A15" s="25"/>
      <c r="B15" s="26"/>
      <c r="C15" s="25"/>
      <c r="D15" s="25"/>
      <c r="E15" s="20" t="s">
        <v>86</v>
      </c>
      <c r="F15" s="25"/>
      <c r="G15" s="25"/>
      <c r="H15" s="25"/>
      <c r="I15" s="22" t="s">
        <v>24</v>
      </c>
      <c r="J15" s="20" t="s">
        <v>1</v>
      </c>
      <c r="K15" s="25"/>
      <c r="L15" s="3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</row>
    <row r="16" spans="1:46" s="2" customFormat="1" ht="6.95" customHeight="1">
      <c r="A16" s="25"/>
      <c r="B16" s="26"/>
      <c r="C16" s="25"/>
      <c r="D16" s="25"/>
      <c r="E16" s="25"/>
      <c r="F16" s="25"/>
      <c r="G16" s="25"/>
      <c r="H16" s="25"/>
      <c r="I16" s="25"/>
      <c r="J16" s="25"/>
      <c r="K16" s="25"/>
      <c r="L16" s="3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</row>
    <row r="17" spans="1:31" s="2" customFormat="1" ht="12" customHeight="1">
      <c r="A17" s="25"/>
      <c r="B17" s="26"/>
      <c r="C17" s="25"/>
      <c r="D17" s="22" t="s">
        <v>25</v>
      </c>
      <c r="E17" s="25"/>
      <c r="F17" s="25"/>
      <c r="G17" s="25"/>
      <c r="H17" s="25"/>
      <c r="I17" s="22" t="s">
        <v>22</v>
      </c>
      <c r="J17" s="20" t="str">
        <f>Rekapitulace!AN13</f>
        <v/>
      </c>
      <c r="K17" s="25"/>
      <c r="L17" s="3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</row>
    <row r="18" spans="1:31" s="2" customFormat="1" ht="18" customHeight="1">
      <c r="A18" s="25"/>
      <c r="B18" s="26"/>
      <c r="C18" s="25"/>
      <c r="D18" s="25"/>
      <c r="E18" s="149" t="str">
        <f>Rekapitulace!E14</f>
        <v xml:space="preserve"> </v>
      </c>
      <c r="F18" s="149"/>
      <c r="G18" s="149"/>
      <c r="H18" s="149"/>
      <c r="I18" s="22" t="s">
        <v>24</v>
      </c>
      <c r="J18" s="20" t="str">
        <f>Rekapitulace!AN14</f>
        <v/>
      </c>
      <c r="K18" s="25"/>
      <c r="L18" s="3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</row>
    <row r="19" spans="1:31" s="2" customFormat="1" ht="6.95" customHeight="1">
      <c r="A19" s="25"/>
      <c r="B19" s="26"/>
      <c r="C19" s="25"/>
      <c r="D19" s="25"/>
      <c r="E19" s="25"/>
      <c r="F19" s="25"/>
      <c r="G19" s="25"/>
      <c r="H19" s="25"/>
      <c r="I19" s="25"/>
      <c r="J19" s="25"/>
      <c r="K19" s="25"/>
      <c r="L19" s="3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</row>
    <row r="20" spans="1:31" s="2" customFormat="1" ht="12" customHeight="1">
      <c r="A20" s="25"/>
      <c r="B20" s="26"/>
      <c r="C20" s="25"/>
      <c r="D20" s="22" t="s">
        <v>27</v>
      </c>
      <c r="E20" s="25"/>
      <c r="F20" s="25"/>
      <c r="G20" s="25"/>
      <c r="H20" s="25"/>
      <c r="I20" s="22" t="s">
        <v>22</v>
      </c>
      <c r="J20" s="20" t="s">
        <v>1</v>
      </c>
      <c r="K20" s="25"/>
      <c r="L20" s="3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</row>
    <row r="21" spans="1:31" s="2" customFormat="1" ht="18" customHeight="1">
      <c r="A21" s="25"/>
      <c r="B21" s="26"/>
      <c r="C21" s="25"/>
      <c r="D21" s="25"/>
      <c r="E21" s="20" t="s">
        <v>28</v>
      </c>
      <c r="F21" s="25"/>
      <c r="G21" s="25"/>
      <c r="H21" s="25"/>
      <c r="I21" s="22" t="s">
        <v>24</v>
      </c>
      <c r="J21" s="20" t="s">
        <v>1</v>
      </c>
      <c r="K21" s="25"/>
      <c r="L21" s="3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</row>
    <row r="22" spans="1:31" s="2" customFormat="1" ht="6.95" customHeight="1">
      <c r="A22" s="25"/>
      <c r="B22" s="26"/>
      <c r="C22" s="25"/>
      <c r="D22" s="25"/>
      <c r="E22" s="25"/>
      <c r="F22" s="25"/>
      <c r="G22" s="25"/>
      <c r="H22" s="25"/>
      <c r="I22" s="25"/>
      <c r="J22" s="25"/>
      <c r="K22" s="25"/>
      <c r="L22" s="3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</row>
    <row r="23" spans="1:31" s="2" customFormat="1" ht="12" customHeight="1">
      <c r="A23" s="25"/>
      <c r="B23" s="26"/>
      <c r="C23" s="25"/>
      <c r="D23" s="22" t="s">
        <v>30</v>
      </c>
      <c r="E23" s="25"/>
      <c r="F23" s="25"/>
      <c r="G23" s="25"/>
      <c r="H23" s="25"/>
      <c r="I23" s="22" t="s">
        <v>22</v>
      </c>
      <c r="J23" s="20" t="str">
        <f>IF(Rekapitulace!AN19="","",Rekapitulace!AN19)</f>
        <v/>
      </c>
      <c r="K23" s="25"/>
      <c r="L23" s="3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</row>
    <row r="24" spans="1:31" s="2" customFormat="1" ht="18" customHeight="1">
      <c r="A24" s="25"/>
      <c r="B24" s="26"/>
      <c r="C24" s="25"/>
      <c r="D24" s="25"/>
      <c r="E24" s="20" t="str">
        <f>IF(Rekapitulace!E20="","",Rekapitulace!E20)</f>
        <v xml:space="preserve"> </v>
      </c>
      <c r="F24" s="25"/>
      <c r="G24" s="25"/>
      <c r="H24" s="25"/>
      <c r="I24" s="22" t="s">
        <v>24</v>
      </c>
      <c r="J24" s="20" t="str">
        <f>IF(Rekapitulace!AN20="","",Rekapitulace!AN20)</f>
        <v/>
      </c>
      <c r="K24" s="25"/>
      <c r="L24" s="3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</row>
    <row r="25" spans="1:31" s="2" customFormat="1" ht="6.95" customHeight="1">
      <c r="A25" s="25"/>
      <c r="B25" s="26"/>
      <c r="C25" s="25"/>
      <c r="D25" s="25"/>
      <c r="E25" s="25"/>
      <c r="F25" s="25"/>
      <c r="G25" s="25"/>
      <c r="H25" s="25"/>
      <c r="I25" s="25"/>
      <c r="J25" s="25"/>
      <c r="K25" s="25"/>
      <c r="L25" s="3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s="2" customFormat="1" ht="12" customHeight="1">
      <c r="A26" s="25"/>
      <c r="B26" s="26"/>
      <c r="C26" s="25"/>
      <c r="D26" s="22" t="s">
        <v>31</v>
      </c>
      <c r="E26" s="25"/>
      <c r="F26" s="25"/>
      <c r="G26" s="25"/>
      <c r="H26" s="25"/>
      <c r="I26" s="25"/>
      <c r="J26" s="25"/>
      <c r="K26" s="25"/>
      <c r="L26" s="3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</row>
    <row r="27" spans="1:31" s="8" customFormat="1" ht="16.5" customHeight="1">
      <c r="A27" s="84"/>
      <c r="B27" s="85"/>
      <c r="C27" s="84"/>
      <c r="D27" s="84"/>
      <c r="E27" s="152" t="s">
        <v>1</v>
      </c>
      <c r="F27" s="152"/>
      <c r="G27" s="152"/>
      <c r="H27" s="152"/>
      <c r="I27" s="84"/>
      <c r="J27" s="84"/>
      <c r="K27" s="84"/>
      <c r="L27" s="86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</row>
    <row r="28" spans="1:31" s="2" customFormat="1" ht="6.95" customHeight="1">
      <c r="A28" s="25"/>
      <c r="B28" s="26"/>
      <c r="C28" s="25"/>
      <c r="D28" s="25"/>
      <c r="E28" s="25"/>
      <c r="F28" s="25"/>
      <c r="G28" s="25"/>
      <c r="H28" s="25"/>
      <c r="I28" s="25"/>
      <c r="J28" s="25"/>
      <c r="K28" s="25"/>
      <c r="L28" s="3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s="2" customFormat="1" ht="6.95" customHeight="1">
      <c r="A29" s="25"/>
      <c r="B29" s="26"/>
      <c r="C29" s="25"/>
      <c r="D29" s="59"/>
      <c r="E29" s="59"/>
      <c r="F29" s="59"/>
      <c r="G29" s="59"/>
      <c r="H29" s="59"/>
      <c r="I29" s="59"/>
      <c r="J29" s="59"/>
      <c r="K29" s="59"/>
      <c r="L29" s="3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s="2" customFormat="1" ht="25.35" customHeight="1">
      <c r="A30" s="25"/>
      <c r="B30" s="26"/>
      <c r="C30" s="25"/>
      <c r="D30" s="87" t="s">
        <v>32</v>
      </c>
      <c r="E30" s="25"/>
      <c r="F30" s="25"/>
      <c r="G30" s="25"/>
      <c r="H30" s="25"/>
      <c r="I30" s="25"/>
      <c r="J30" s="64">
        <f>ROUND(J118, 2)</f>
        <v>0</v>
      </c>
      <c r="K30" s="25"/>
      <c r="L30" s="3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s="2" customFormat="1" ht="6.95" customHeight="1">
      <c r="A31" s="25"/>
      <c r="B31" s="26"/>
      <c r="C31" s="25"/>
      <c r="D31" s="59"/>
      <c r="E31" s="59"/>
      <c r="F31" s="59"/>
      <c r="G31" s="59"/>
      <c r="H31" s="59"/>
      <c r="I31" s="59"/>
      <c r="J31" s="59"/>
      <c r="K31" s="59"/>
      <c r="L31" s="3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</row>
    <row r="32" spans="1:31" s="2" customFormat="1" ht="14.45" customHeight="1">
      <c r="A32" s="25"/>
      <c r="B32" s="26"/>
      <c r="C32" s="25"/>
      <c r="D32" s="25"/>
      <c r="E32" s="25"/>
      <c r="F32" s="29" t="s">
        <v>34</v>
      </c>
      <c r="G32" s="25"/>
      <c r="H32" s="25"/>
      <c r="I32" s="29" t="s">
        <v>33</v>
      </c>
      <c r="J32" s="29" t="s">
        <v>35</v>
      </c>
      <c r="K32" s="25"/>
      <c r="L32" s="3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</row>
    <row r="33" spans="1:31" s="2" customFormat="1" ht="14.45" customHeight="1">
      <c r="A33" s="25"/>
      <c r="B33" s="26"/>
      <c r="C33" s="25"/>
      <c r="D33" s="88" t="s">
        <v>36</v>
      </c>
      <c r="E33" s="22" t="s">
        <v>37</v>
      </c>
      <c r="F33" s="89">
        <f>ROUND((SUM(BE118:BE148)),  2)</f>
        <v>0</v>
      </c>
      <c r="G33" s="25"/>
      <c r="H33" s="25"/>
      <c r="I33" s="90">
        <v>0.21</v>
      </c>
      <c r="J33" s="89">
        <f>ROUND(((SUM(BE118:BE148))*I33),  2)</f>
        <v>0</v>
      </c>
      <c r="K33" s="25"/>
      <c r="L33" s="3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</row>
    <row r="34" spans="1:31" s="2" customFormat="1" ht="14.45" customHeight="1">
      <c r="A34" s="25"/>
      <c r="B34" s="26"/>
      <c r="C34" s="25"/>
      <c r="D34" s="25"/>
      <c r="E34" s="22" t="s">
        <v>38</v>
      </c>
      <c r="F34" s="89">
        <f>ROUND((SUM(BF118:BF148)),  2)</f>
        <v>0</v>
      </c>
      <c r="G34" s="25"/>
      <c r="H34" s="25"/>
      <c r="I34" s="90">
        <v>0.15</v>
      </c>
      <c r="J34" s="89">
        <f>ROUND(((SUM(BF118:BF148))*I34),  2)</f>
        <v>0</v>
      </c>
      <c r="K34" s="25"/>
      <c r="L34" s="3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</row>
    <row r="35" spans="1:31" s="2" customFormat="1" ht="14.45" hidden="1" customHeight="1">
      <c r="A35" s="25"/>
      <c r="B35" s="26"/>
      <c r="C35" s="25"/>
      <c r="D35" s="25"/>
      <c r="E35" s="22" t="s">
        <v>39</v>
      </c>
      <c r="F35" s="89">
        <f>ROUND((SUM(BG118:BG148)),  2)</f>
        <v>0</v>
      </c>
      <c r="G35" s="25"/>
      <c r="H35" s="25"/>
      <c r="I35" s="90">
        <v>0.21</v>
      </c>
      <c r="J35" s="89">
        <f>0</f>
        <v>0</v>
      </c>
      <c r="K35" s="25"/>
      <c r="L35" s="3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</row>
    <row r="36" spans="1:31" s="2" customFormat="1" ht="14.45" hidden="1" customHeight="1">
      <c r="A36" s="25"/>
      <c r="B36" s="26"/>
      <c r="C36" s="25"/>
      <c r="D36" s="25"/>
      <c r="E36" s="22" t="s">
        <v>40</v>
      </c>
      <c r="F36" s="89">
        <f>ROUND((SUM(BH118:BH148)),  2)</f>
        <v>0</v>
      </c>
      <c r="G36" s="25"/>
      <c r="H36" s="25"/>
      <c r="I36" s="90">
        <v>0.15</v>
      </c>
      <c r="J36" s="89">
        <f>0</f>
        <v>0</v>
      </c>
      <c r="K36" s="25"/>
      <c r="L36" s="3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</row>
    <row r="37" spans="1:31" s="2" customFormat="1" ht="14.45" hidden="1" customHeight="1">
      <c r="A37" s="25"/>
      <c r="B37" s="26"/>
      <c r="C37" s="25"/>
      <c r="D37" s="25"/>
      <c r="E37" s="22" t="s">
        <v>41</v>
      </c>
      <c r="F37" s="89">
        <f>ROUND((SUM(BI118:BI148)),  2)</f>
        <v>0</v>
      </c>
      <c r="G37" s="25"/>
      <c r="H37" s="25"/>
      <c r="I37" s="90">
        <v>0</v>
      </c>
      <c r="J37" s="89">
        <f>0</f>
        <v>0</v>
      </c>
      <c r="K37" s="25"/>
      <c r="L37" s="3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</row>
    <row r="38" spans="1:31" s="2" customFormat="1" ht="6.95" customHeight="1">
      <c r="A38" s="25"/>
      <c r="B38" s="26"/>
      <c r="C38" s="25"/>
      <c r="D38" s="25"/>
      <c r="E38" s="25"/>
      <c r="F38" s="25"/>
      <c r="G38" s="25"/>
      <c r="H38" s="25"/>
      <c r="I38" s="25"/>
      <c r="J38" s="25"/>
      <c r="K38" s="25"/>
      <c r="L38" s="3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</row>
    <row r="39" spans="1:31" s="2" customFormat="1" ht="25.35" customHeight="1">
      <c r="A39" s="25"/>
      <c r="B39" s="26"/>
      <c r="C39" s="91"/>
      <c r="D39" s="92" t="s">
        <v>42</v>
      </c>
      <c r="E39" s="53"/>
      <c r="F39" s="53"/>
      <c r="G39" s="93" t="s">
        <v>43</v>
      </c>
      <c r="H39" s="94" t="s">
        <v>44</v>
      </c>
      <c r="I39" s="53"/>
      <c r="J39" s="95">
        <f>SUM(J30:J37)</f>
        <v>0</v>
      </c>
      <c r="K39" s="96"/>
      <c r="L39" s="3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</row>
    <row r="40" spans="1:31" s="2" customFormat="1" ht="14.45" customHeight="1">
      <c r="A40" s="25"/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3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</row>
    <row r="41" spans="1:31" s="1" customFormat="1" ht="14.45" customHeight="1">
      <c r="B41" s="16"/>
      <c r="L41" s="16"/>
    </row>
    <row r="42" spans="1:31" s="1" customFormat="1" ht="14.45" customHeight="1">
      <c r="B42" s="16"/>
      <c r="L42" s="16"/>
    </row>
    <row r="43" spans="1:31" s="1" customFormat="1" ht="14.45" customHeight="1">
      <c r="B43" s="16"/>
      <c r="L43" s="16"/>
    </row>
    <row r="44" spans="1:31" s="1" customFormat="1" ht="14.45" customHeight="1">
      <c r="B44" s="16"/>
      <c r="L44" s="16"/>
    </row>
    <row r="45" spans="1:31" s="1" customFormat="1" ht="14.45" customHeight="1">
      <c r="B45" s="16"/>
      <c r="L45" s="16"/>
    </row>
    <row r="46" spans="1:31" s="1" customFormat="1" ht="14.45" customHeight="1">
      <c r="B46" s="16"/>
      <c r="L46" s="16"/>
    </row>
    <row r="47" spans="1:31" s="1" customFormat="1" ht="14.45" customHeight="1">
      <c r="B47" s="16"/>
      <c r="L47" s="16"/>
    </row>
    <row r="48" spans="1:31" s="1" customFormat="1" ht="14.45" customHeight="1">
      <c r="B48" s="16"/>
      <c r="L48" s="16"/>
    </row>
    <row r="49" spans="1:31" s="1" customFormat="1" ht="14.45" customHeight="1">
      <c r="B49" s="16"/>
      <c r="L49" s="16"/>
    </row>
    <row r="50" spans="1:31" s="2" customFormat="1" ht="14.45" customHeight="1">
      <c r="B50" s="35"/>
      <c r="D50" s="36" t="s">
        <v>45</v>
      </c>
      <c r="E50" s="37"/>
      <c r="F50" s="37"/>
      <c r="G50" s="36" t="s">
        <v>46</v>
      </c>
      <c r="H50" s="37"/>
      <c r="I50" s="37"/>
      <c r="J50" s="37"/>
      <c r="K50" s="37"/>
      <c r="L50" s="35"/>
    </row>
    <row r="51" spans="1:31">
      <c r="B51" s="16"/>
      <c r="L51" s="16"/>
    </row>
    <row r="52" spans="1:31">
      <c r="B52" s="16"/>
      <c r="L52" s="16"/>
    </row>
    <row r="53" spans="1:31">
      <c r="B53" s="16"/>
      <c r="L53" s="16"/>
    </row>
    <row r="54" spans="1:31">
      <c r="B54" s="16"/>
      <c r="L54" s="16"/>
    </row>
    <row r="55" spans="1:31">
      <c r="B55" s="16"/>
      <c r="L55" s="16"/>
    </row>
    <row r="56" spans="1:31">
      <c r="B56" s="16"/>
      <c r="L56" s="16"/>
    </row>
    <row r="57" spans="1:31">
      <c r="B57" s="16"/>
      <c r="L57" s="16"/>
    </row>
    <row r="58" spans="1:31">
      <c r="B58" s="16"/>
      <c r="L58" s="16"/>
    </row>
    <row r="59" spans="1:31">
      <c r="B59" s="16"/>
      <c r="L59" s="16"/>
    </row>
    <row r="60" spans="1:31">
      <c r="B60" s="16"/>
      <c r="L60" s="16"/>
    </row>
    <row r="61" spans="1:31" s="2" customFormat="1" ht="12.75">
      <c r="A61" s="25"/>
      <c r="B61" s="26"/>
      <c r="C61" s="25"/>
      <c r="D61" s="38" t="s">
        <v>47</v>
      </c>
      <c r="E61" s="28"/>
      <c r="F61" s="97" t="s">
        <v>48</v>
      </c>
      <c r="G61" s="38" t="s">
        <v>47</v>
      </c>
      <c r="H61" s="28"/>
      <c r="I61" s="28"/>
      <c r="J61" s="98" t="s">
        <v>48</v>
      </c>
      <c r="K61" s="28"/>
      <c r="L61" s="3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</row>
    <row r="62" spans="1:31">
      <c r="B62" s="16"/>
      <c r="L62" s="16"/>
    </row>
    <row r="63" spans="1:31">
      <c r="B63" s="16"/>
      <c r="L63" s="16"/>
    </row>
    <row r="64" spans="1:31">
      <c r="B64" s="16"/>
      <c r="L64" s="16"/>
    </row>
    <row r="65" spans="1:31" s="2" customFormat="1" ht="12.75">
      <c r="A65" s="25"/>
      <c r="B65" s="26"/>
      <c r="C65" s="25"/>
      <c r="D65" s="36" t="s">
        <v>49</v>
      </c>
      <c r="E65" s="39"/>
      <c r="F65" s="39"/>
      <c r="G65" s="36" t="s">
        <v>50</v>
      </c>
      <c r="H65" s="39"/>
      <c r="I65" s="39"/>
      <c r="J65" s="39"/>
      <c r="K65" s="39"/>
      <c r="L65" s="3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</row>
    <row r="66" spans="1:31">
      <c r="B66" s="16"/>
      <c r="L66" s="16"/>
    </row>
    <row r="67" spans="1:31">
      <c r="B67" s="16"/>
      <c r="L67" s="16"/>
    </row>
    <row r="68" spans="1:31">
      <c r="B68" s="16"/>
      <c r="L68" s="16"/>
    </row>
    <row r="69" spans="1:31">
      <c r="B69" s="16"/>
      <c r="L69" s="16"/>
    </row>
    <row r="70" spans="1:31">
      <c r="B70" s="16"/>
      <c r="L70" s="16"/>
    </row>
    <row r="71" spans="1:31">
      <c r="B71" s="16"/>
      <c r="L71" s="16"/>
    </row>
    <row r="72" spans="1:31">
      <c r="B72" s="16"/>
      <c r="L72" s="16"/>
    </row>
    <row r="73" spans="1:31">
      <c r="B73" s="16"/>
      <c r="L73" s="16"/>
    </row>
    <row r="74" spans="1:31">
      <c r="B74" s="16"/>
      <c r="L74" s="16"/>
    </row>
    <row r="75" spans="1:31">
      <c r="B75" s="16"/>
      <c r="L75" s="16"/>
    </row>
    <row r="76" spans="1:31" s="2" customFormat="1" ht="12.75">
      <c r="A76" s="25"/>
      <c r="B76" s="26"/>
      <c r="C76" s="25"/>
      <c r="D76" s="38" t="s">
        <v>47</v>
      </c>
      <c r="E76" s="28"/>
      <c r="F76" s="97" t="s">
        <v>48</v>
      </c>
      <c r="G76" s="38" t="s">
        <v>47</v>
      </c>
      <c r="H76" s="28"/>
      <c r="I76" s="28"/>
      <c r="J76" s="98" t="s">
        <v>48</v>
      </c>
      <c r="K76" s="28"/>
      <c r="L76" s="3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</row>
    <row r="77" spans="1:31" s="2" customFormat="1" ht="14.45" customHeight="1">
      <c r="A77" s="25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3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</row>
    <row r="81" spans="1:47" s="2" customFormat="1" ht="6.95" customHeight="1">
      <c r="A81" s="25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3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</row>
    <row r="82" spans="1:47" s="2" customFormat="1" ht="24.95" customHeight="1">
      <c r="A82" s="25"/>
      <c r="B82" s="26"/>
      <c r="C82" s="17" t="s">
        <v>87</v>
      </c>
      <c r="D82" s="25"/>
      <c r="E82" s="25"/>
      <c r="F82" s="25"/>
      <c r="G82" s="25"/>
      <c r="H82" s="25"/>
      <c r="I82" s="25"/>
      <c r="J82" s="25"/>
      <c r="K82" s="25"/>
      <c r="L82" s="3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</row>
    <row r="83" spans="1:47" s="2" customFormat="1" ht="6.95" customHeight="1">
      <c r="A83" s="25"/>
      <c r="B83" s="26"/>
      <c r="C83" s="25"/>
      <c r="D83" s="25"/>
      <c r="E83" s="25"/>
      <c r="F83" s="25"/>
      <c r="G83" s="25"/>
      <c r="H83" s="25"/>
      <c r="I83" s="25"/>
      <c r="J83" s="25"/>
      <c r="K83" s="25"/>
      <c r="L83" s="3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</row>
    <row r="84" spans="1:47" s="2" customFormat="1" ht="12" customHeight="1">
      <c r="A84" s="25"/>
      <c r="B84" s="26"/>
      <c r="C84" s="22" t="s">
        <v>14</v>
      </c>
      <c r="D84" s="25"/>
      <c r="E84" s="25"/>
      <c r="F84" s="25"/>
      <c r="G84" s="25"/>
      <c r="H84" s="25"/>
      <c r="I84" s="25"/>
      <c r="J84" s="25"/>
      <c r="K84" s="25"/>
      <c r="L84" s="3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</row>
    <row r="85" spans="1:47" s="2" customFormat="1" ht="16.5" customHeight="1">
      <c r="A85" s="25"/>
      <c r="B85" s="26"/>
      <c r="C85" s="25"/>
      <c r="D85" s="25"/>
      <c r="E85" s="184" t="str">
        <f>E7</f>
        <v>Návštěvnické centrum turistické oblasti Králický Sněžník</v>
      </c>
      <c r="F85" s="185"/>
      <c r="G85" s="185"/>
      <c r="H85" s="185"/>
      <c r="I85" s="25"/>
      <c r="J85" s="25"/>
      <c r="K85" s="25"/>
      <c r="L85" s="3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</row>
    <row r="86" spans="1:47" s="2" customFormat="1" ht="12" customHeight="1">
      <c r="A86" s="25"/>
      <c r="B86" s="26"/>
      <c r="C86" s="22" t="s">
        <v>84</v>
      </c>
      <c r="D86" s="25"/>
      <c r="E86" s="25"/>
      <c r="F86" s="25"/>
      <c r="G86" s="25"/>
      <c r="H86" s="25"/>
      <c r="I86" s="25"/>
      <c r="J86" s="25"/>
      <c r="K86" s="25"/>
      <c r="L86" s="3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</row>
    <row r="87" spans="1:47" s="2" customFormat="1" ht="16.5" customHeight="1">
      <c r="A87" s="25"/>
      <c r="B87" s="26"/>
      <c r="C87" s="25"/>
      <c r="D87" s="25"/>
      <c r="E87" s="170" t="str">
        <f>E9</f>
        <v>Objekt 01.6.1 - Budova návštěvnického centra - Interiér</v>
      </c>
      <c r="F87" s="183"/>
      <c r="G87" s="183"/>
      <c r="H87" s="183"/>
      <c r="I87" s="25"/>
      <c r="J87" s="25"/>
      <c r="K87" s="25"/>
      <c r="L87" s="3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</row>
    <row r="88" spans="1:47" s="2" customFormat="1" ht="6.95" customHeight="1">
      <c r="A88" s="25"/>
      <c r="B88" s="26"/>
      <c r="C88" s="25"/>
      <c r="D88" s="25"/>
      <c r="E88" s="25"/>
      <c r="F88" s="25"/>
      <c r="G88" s="25"/>
      <c r="H88" s="25"/>
      <c r="I88" s="25"/>
      <c r="J88" s="25"/>
      <c r="K88" s="25"/>
      <c r="L88" s="3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</row>
    <row r="89" spans="1:47" s="2" customFormat="1" ht="12" customHeight="1">
      <c r="A89" s="25"/>
      <c r="B89" s="26"/>
      <c r="C89" s="22" t="s">
        <v>18</v>
      </c>
      <c r="D89" s="25"/>
      <c r="E89" s="25"/>
      <c r="F89" s="20" t="str">
        <f>F12</f>
        <v>Králíky</v>
      </c>
      <c r="G89" s="25"/>
      <c r="H89" s="25"/>
      <c r="I89" s="22" t="s">
        <v>20</v>
      </c>
      <c r="J89" s="48">
        <f>IF(J12="","",J12)</f>
        <v>44370</v>
      </c>
      <c r="K89" s="25"/>
      <c r="L89" s="3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</row>
    <row r="90" spans="1:47" s="2" customFormat="1" ht="6.95" customHeight="1">
      <c r="A90" s="25"/>
      <c r="B90" s="26"/>
      <c r="C90" s="25"/>
      <c r="D90" s="25"/>
      <c r="E90" s="25"/>
      <c r="F90" s="25"/>
      <c r="G90" s="25"/>
      <c r="H90" s="25"/>
      <c r="I90" s="25"/>
      <c r="J90" s="25"/>
      <c r="K90" s="25"/>
      <c r="L90" s="3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</row>
    <row r="91" spans="1:47" s="2" customFormat="1" ht="15.2" customHeight="1">
      <c r="A91" s="25"/>
      <c r="B91" s="26"/>
      <c r="C91" s="22" t="s">
        <v>21</v>
      </c>
      <c r="D91" s="25"/>
      <c r="E91" s="25"/>
      <c r="F91" s="20" t="str">
        <f>E15</f>
        <v>Město Králiky,Velké náměstí 5,56169 Králíky</v>
      </c>
      <c r="G91" s="25"/>
      <c r="H91" s="25"/>
      <c r="I91" s="22" t="s">
        <v>27</v>
      </c>
      <c r="J91" s="23" t="str">
        <f>E21</f>
        <v>ing.arch.David Vahala</v>
      </c>
      <c r="K91" s="25"/>
      <c r="L91" s="3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</row>
    <row r="92" spans="1:47" s="2" customFormat="1" ht="15.2" customHeight="1">
      <c r="A92" s="25"/>
      <c r="B92" s="26"/>
      <c r="C92" s="22" t="s">
        <v>25</v>
      </c>
      <c r="D92" s="25"/>
      <c r="E92" s="25"/>
      <c r="F92" s="20" t="str">
        <f>IF(E18="","",E18)</f>
        <v xml:space="preserve"> </v>
      </c>
      <c r="G92" s="25"/>
      <c r="H92" s="25"/>
      <c r="I92" s="22" t="s">
        <v>30</v>
      </c>
      <c r="J92" s="23" t="str">
        <f>E24</f>
        <v xml:space="preserve"> </v>
      </c>
      <c r="K92" s="25"/>
      <c r="L92" s="3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</row>
    <row r="93" spans="1:47" s="2" customFormat="1" ht="10.35" customHeight="1">
      <c r="A93" s="25"/>
      <c r="B93" s="26"/>
      <c r="C93" s="25"/>
      <c r="D93" s="25"/>
      <c r="E93" s="25"/>
      <c r="F93" s="25"/>
      <c r="G93" s="25"/>
      <c r="H93" s="25"/>
      <c r="I93" s="25"/>
      <c r="J93" s="25"/>
      <c r="K93" s="25"/>
      <c r="L93" s="3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</row>
    <row r="94" spans="1:47" s="2" customFormat="1" ht="29.25" customHeight="1">
      <c r="A94" s="25"/>
      <c r="B94" s="26"/>
      <c r="C94" s="99" t="s">
        <v>88</v>
      </c>
      <c r="D94" s="91"/>
      <c r="E94" s="91"/>
      <c r="F94" s="91"/>
      <c r="G94" s="91"/>
      <c r="H94" s="91"/>
      <c r="I94" s="91"/>
      <c r="J94" s="100" t="s">
        <v>89</v>
      </c>
      <c r="K94" s="91"/>
      <c r="L94" s="3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</row>
    <row r="95" spans="1:47" s="2" customFormat="1" ht="10.35" customHeight="1">
      <c r="A95" s="25"/>
      <c r="B95" s="26"/>
      <c r="C95" s="25"/>
      <c r="D95" s="25"/>
      <c r="E95" s="25"/>
      <c r="F95" s="25"/>
      <c r="G95" s="25"/>
      <c r="H95" s="25"/>
      <c r="I95" s="25"/>
      <c r="J95" s="25"/>
      <c r="K95" s="25"/>
      <c r="L95" s="3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</row>
    <row r="96" spans="1:47" s="2" customFormat="1" ht="22.9" customHeight="1">
      <c r="A96" s="25"/>
      <c r="B96" s="26"/>
      <c r="C96" s="101" t="s">
        <v>90</v>
      </c>
      <c r="D96" s="25"/>
      <c r="E96" s="25"/>
      <c r="F96" s="25"/>
      <c r="G96" s="25"/>
      <c r="H96" s="25"/>
      <c r="I96" s="25"/>
      <c r="J96" s="64">
        <f>J118</f>
        <v>0</v>
      </c>
      <c r="K96" s="25"/>
      <c r="L96" s="3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U96" s="13" t="s">
        <v>91</v>
      </c>
    </row>
    <row r="97" spans="1:31" s="9" customFormat="1" ht="24.95" customHeight="1">
      <c r="B97" s="102"/>
      <c r="D97" s="103" t="s">
        <v>92</v>
      </c>
      <c r="E97" s="104"/>
      <c r="F97" s="104"/>
      <c r="G97" s="104"/>
      <c r="H97" s="104"/>
      <c r="I97" s="104"/>
      <c r="J97" s="105">
        <f>J119</f>
        <v>0</v>
      </c>
      <c r="L97" s="102"/>
    </row>
    <row r="98" spans="1:31" s="9" customFormat="1" ht="24.95" customHeight="1">
      <c r="B98" s="102"/>
      <c r="D98" s="103" t="s">
        <v>93</v>
      </c>
      <c r="E98" s="104"/>
      <c r="F98" s="104"/>
      <c r="G98" s="104"/>
      <c r="H98" s="104"/>
      <c r="I98" s="104"/>
      <c r="J98" s="105">
        <f>J146</f>
        <v>0</v>
      </c>
      <c r="L98" s="102"/>
    </row>
    <row r="99" spans="1:31" s="2" customFormat="1" ht="21.75" customHeight="1">
      <c r="A99" s="25"/>
      <c r="B99" s="26"/>
      <c r="C99" s="25"/>
      <c r="D99" s="25"/>
      <c r="E99" s="25"/>
      <c r="F99" s="25"/>
      <c r="G99" s="25"/>
      <c r="H99" s="25"/>
      <c r="I99" s="25"/>
      <c r="J99" s="25"/>
      <c r="K99" s="25"/>
      <c r="L99" s="3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</row>
    <row r="100" spans="1:31" s="2" customFormat="1" ht="6.95" customHeight="1">
      <c r="A100" s="25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3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</row>
    <row r="104" spans="1:31" s="2" customFormat="1" ht="6.95" customHeight="1">
      <c r="A104" s="25"/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3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</row>
    <row r="105" spans="1:31" s="2" customFormat="1" ht="24.95" customHeight="1">
      <c r="A105" s="25"/>
      <c r="B105" s="26"/>
      <c r="C105" s="17" t="s">
        <v>94</v>
      </c>
      <c r="D105" s="25"/>
      <c r="E105" s="25"/>
      <c r="F105" s="25"/>
      <c r="G105" s="25"/>
      <c r="H105" s="25"/>
      <c r="I105" s="25"/>
      <c r="J105" s="25"/>
      <c r="K105" s="25"/>
      <c r="L105" s="3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</row>
    <row r="106" spans="1:31" s="2" customFormat="1" ht="6.95" customHeight="1">
      <c r="A106" s="25"/>
      <c r="B106" s="26"/>
      <c r="C106" s="25"/>
      <c r="D106" s="25"/>
      <c r="E106" s="25"/>
      <c r="F106" s="25"/>
      <c r="G106" s="25"/>
      <c r="H106" s="25"/>
      <c r="I106" s="25"/>
      <c r="J106" s="25"/>
      <c r="K106" s="25"/>
      <c r="L106" s="3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</row>
    <row r="107" spans="1:31" s="2" customFormat="1" ht="12" customHeight="1">
      <c r="A107" s="25"/>
      <c r="B107" s="26"/>
      <c r="C107" s="22" t="s">
        <v>14</v>
      </c>
      <c r="D107" s="25"/>
      <c r="E107" s="25"/>
      <c r="F107" s="25"/>
      <c r="G107" s="25"/>
      <c r="H107" s="25"/>
      <c r="I107" s="25"/>
      <c r="J107" s="25"/>
      <c r="K107" s="25"/>
      <c r="L107" s="3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</row>
    <row r="108" spans="1:31" s="2" customFormat="1" ht="16.5" customHeight="1">
      <c r="A108" s="25"/>
      <c r="B108" s="26"/>
      <c r="C108" s="25"/>
      <c r="D108" s="25"/>
      <c r="E108" s="184" t="str">
        <f>E7</f>
        <v>Návštěvnické centrum turistické oblasti Králický Sněžník</v>
      </c>
      <c r="F108" s="185"/>
      <c r="G108" s="185"/>
      <c r="H108" s="185"/>
      <c r="I108" s="25"/>
      <c r="J108" s="25"/>
      <c r="K108" s="25"/>
      <c r="L108" s="3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</row>
    <row r="109" spans="1:31" s="2" customFormat="1" ht="12" customHeight="1">
      <c r="A109" s="25"/>
      <c r="B109" s="26"/>
      <c r="C109" s="22" t="s">
        <v>84</v>
      </c>
      <c r="D109" s="25"/>
      <c r="E109" s="25"/>
      <c r="F109" s="25"/>
      <c r="G109" s="25"/>
      <c r="H109" s="25"/>
      <c r="I109" s="25"/>
      <c r="J109" s="25"/>
      <c r="K109" s="25"/>
      <c r="L109" s="3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</row>
    <row r="110" spans="1:31" s="2" customFormat="1" ht="16.5" customHeight="1">
      <c r="A110" s="25"/>
      <c r="B110" s="26"/>
      <c r="C110" s="25"/>
      <c r="D110" s="25"/>
      <c r="E110" s="170" t="str">
        <f>E9</f>
        <v>Objekt 01.6.1 - Budova návštěvnického centra - Interiér</v>
      </c>
      <c r="F110" s="183"/>
      <c r="G110" s="183"/>
      <c r="H110" s="183"/>
      <c r="I110" s="25"/>
      <c r="J110" s="25"/>
      <c r="K110" s="25"/>
      <c r="L110" s="3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</row>
    <row r="111" spans="1:31" s="2" customFormat="1" ht="6.95" customHeight="1">
      <c r="A111" s="25"/>
      <c r="B111" s="26"/>
      <c r="C111" s="25"/>
      <c r="D111" s="25"/>
      <c r="E111" s="25"/>
      <c r="F111" s="25"/>
      <c r="G111" s="25"/>
      <c r="H111" s="25"/>
      <c r="I111" s="25"/>
      <c r="J111" s="25"/>
      <c r="K111" s="25"/>
      <c r="L111" s="3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</row>
    <row r="112" spans="1:31" s="2" customFormat="1" ht="12" customHeight="1">
      <c r="A112" s="25"/>
      <c r="B112" s="26"/>
      <c r="C112" s="22" t="s">
        <v>18</v>
      </c>
      <c r="D112" s="25"/>
      <c r="E112" s="25"/>
      <c r="F112" s="20" t="str">
        <f>F12</f>
        <v>Králíky</v>
      </c>
      <c r="G112" s="25"/>
      <c r="H112" s="25"/>
      <c r="I112" s="22" t="s">
        <v>20</v>
      </c>
      <c r="J112" s="48">
        <f>IF(J12="","",J12)</f>
        <v>44370</v>
      </c>
      <c r="K112" s="25"/>
      <c r="L112" s="3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</row>
    <row r="113" spans="1:65" s="2" customFormat="1" ht="6.95" customHeight="1">
      <c r="A113" s="25"/>
      <c r="B113" s="26"/>
      <c r="C113" s="25"/>
      <c r="D113" s="25"/>
      <c r="E113" s="25"/>
      <c r="F113" s="25"/>
      <c r="G113" s="25"/>
      <c r="H113" s="25"/>
      <c r="I113" s="25"/>
      <c r="J113" s="25"/>
      <c r="K113" s="25"/>
      <c r="L113" s="3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</row>
    <row r="114" spans="1:65" s="2" customFormat="1" ht="15.2" customHeight="1">
      <c r="A114" s="25"/>
      <c r="B114" s="26"/>
      <c r="C114" s="22" t="s">
        <v>21</v>
      </c>
      <c r="D114" s="25"/>
      <c r="E114" s="25"/>
      <c r="F114" s="20" t="str">
        <f>E15</f>
        <v>Město Králiky,Velké náměstí 5,56169 Králíky</v>
      </c>
      <c r="G114" s="25"/>
      <c r="H114" s="25"/>
      <c r="I114" s="22" t="s">
        <v>27</v>
      </c>
      <c r="J114" s="23" t="str">
        <f>E21</f>
        <v>ing.arch.David Vahala</v>
      </c>
      <c r="K114" s="25"/>
      <c r="L114" s="3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</row>
    <row r="115" spans="1:65" s="2" customFormat="1" ht="15.2" customHeight="1">
      <c r="A115" s="25"/>
      <c r="B115" s="26"/>
      <c r="C115" s="22" t="s">
        <v>25</v>
      </c>
      <c r="D115" s="25"/>
      <c r="E115" s="25"/>
      <c r="F115" s="20" t="str">
        <f>IF(E18="","",E18)</f>
        <v xml:space="preserve"> </v>
      </c>
      <c r="G115" s="25"/>
      <c r="H115" s="25"/>
      <c r="I115" s="22" t="s">
        <v>30</v>
      </c>
      <c r="J115" s="23" t="str">
        <f>E24</f>
        <v xml:space="preserve"> </v>
      </c>
      <c r="K115" s="25"/>
      <c r="L115" s="3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</row>
    <row r="116" spans="1:65" s="2" customFormat="1" ht="10.35" customHeight="1">
      <c r="A116" s="25"/>
      <c r="B116" s="26"/>
      <c r="C116" s="25"/>
      <c r="D116" s="25"/>
      <c r="E116" s="25"/>
      <c r="F116" s="25"/>
      <c r="G116" s="25"/>
      <c r="H116" s="25"/>
      <c r="I116" s="25"/>
      <c r="J116" s="25"/>
      <c r="K116" s="25"/>
      <c r="L116" s="3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</row>
    <row r="117" spans="1:65" s="10" customFormat="1" ht="29.25" customHeight="1">
      <c r="A117" s="106"/>
      <c r="B117" s="107"/>
      <c r="C117" s="108" t="s">
        <v>95</v>
      </c>
      <c r="D117" s="109" t="s">
        <v>57</v>
      </c>
      <c r="E117" s="109" t="s">
        <v>53</v>
      </c>
      <c r="F117" s="109" t="s">
        <v>54</v>
      </c>
      <c r="G117" s="109" t="s">
        <v>96</v>
      </c>
      <c r="H117" s="109" t="s">
        <v>97</v>
      </c>
      <c r="I117" s="109" t="s">
        <v>98</v>
      </c>
      <c r="J117" s="109" t="s">
        <v>89</v>
      </c>
      <c r="K117" s="110" t="s">
        <v>99</v>
      </c>
      <c r="L117" s="111"/>
      <c r="M117" s="55" t="s">
        <v>1</v>
      </c>
      <c r="N117" s="56" t="s">
        <v>36</v>
      </c>
      <c r="O117" s="56" t="s">
        <v>100</v>
      </c>
      <c r="P117" s="56" t="s">
        <v>101</v>
      </c>
      <c r="Q117" s="56" t="s">
        <v>102</v>
      </c>
      <c r="R117" s="56" t="s">
        <v>103</v>
      </c>
      <c r="S117" s="56" t="s">
        <v>104</v>
      </c>
      <c r="T117" s="57" t="s">
        <v>105</v>
      </c>
      <c r="U117" s="106"/>
      <c r="V117" s="106"/>
      <c r="W117" s="106"/>
      <c r="X117" s="106"/>
      <c r="Y117" s="106"/>
      <c r="Z117" s="106"/>
      <c r="AA117" s="106"/>
      <c r="AB117" s="106"/>
      <c r="AC117" s="106"/>
      <c r="AD117" s="106"/>
      <c r="AE117" s="106"/>
    </row>
    <row r="118" spans="1:65" s="2" customFormat="1" ht="22.9" customHeight="1">
      <c r="A118" s="25"/>
      <c r="B118" s="26"/>
      <c r="C118" s="62" t="s">
        <v>106</v>
      </c>
      <c r="D118" s="25"/>
      <c r="E118" s="25"/>
      <c r="F118" s="25"/>
      <c r="G118" s="25"/>
      <c r="H118" s="25"/>
      <c r="I118" s="25"/>
      <c r="J118" s="112">
        <f>BK118</f>
        <v>0</v>
      </c>
      <c r="K118" s="25"/>
      <c r="L118" s="26"/>
      <c r="M118" s="58"/>
      <c r="N118" s="49"/>
      <c r="O118" s="59"/>
      <c r="P118" s="113">
        <f>P119+P146</f>
        <v>0</v>
      </c>
      <c r="Q118" s="59"/>
      <c r="R118" s="113">
        <f>R119+R146</f>
        <v>0</v>
      </c>
      <c r="S118" s="59"/>
      <c r="T118" s="114">
        <f>T119+T146</f>
        <v>0</v>
      </c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T118" s="13" t="s">
        <v>71</v>
      </c>
      <c r="AU118" s="13" t="s">
        <v>91</v>
      </c>
      <c r="BK118" s="115">
        <f>BK119+BK146</f>
        <v>0</v>
      </c>
    </row>
    <row r="119" spans="1:65" s="11" customFormat="1" ht="25.9" customHeight="1">
      <c r="B119" s="116"/>
      <c r="D119" s="117" t="s">
        <v>71</v>
      </c>
      <c r="E119" s="118" t="s">
        <v>107</v>
      </c>
      <c r="F119" s="118" t="s">
        <v>108</v>
      </c>
      <c r="J119" s="119">
        <f>BK119</f>
        <v>0</v>
      </c>
      <c r="L119" s="116"/>
      <c r="M119" s="120"/>
      <c r="N119" s="121"/>
      <c r="O119" s="121"/>
      <c r="P119" s="122">
        <f>SUM(P120:P145)</f>
        <v>0</v>
      </c>
      <c r="Q119" s="121"/>
      <c r="R119" s="122">
        <f>SUM(R120:R145)</f>
        <v>0</v>
      </c>
      <c r="S119" s="121"/>
      <c r="T119" s="123">
        <f>SUM(T120:T145)</f>
        <v>0</v>
      </c>
      <c r="AR119" s="117" t="s">
        <v>80</v>
      </c>
      <c r="AT119" s="124" t="s">
        <v>71</v>
      </c>
      <c r="AU119" s="124" t="s">
        <v>72</v>
      </c>
      <c r="AY119" s="117" t="s">
        <v>109</v>
      </c>
      <c r="BK119" s="125">
        <f>SUM(BK120:BK145)</f>
        <v>0</v>
      </c>
    </row>
    <row r="120" spans="1:65" s="2" customFormat="1" ht="21.75" customHeight="1">
      <c r="A120" s="25"/>
      <c r="B120" s="126"/>
      <c r="C120" s="127" t="s">
        <v>80</v>
      </c>
      <c r="D120" s="127" t="s">
        <v>110</v>
      </c>
      <c r="E120" s="128" t="s">
        <v>111</v>
      </c>
      <c r="F120" s="129" t="s">
        <v>112</v>
      </c>
      <c r="G120" s="130" t="s">
        <v>113</v>
      </c>
      <c r="H120" s="131">
        <v>2</v>
      </c>
      <c r="I120" s="132">
        <v>0</v>
      </c>
      <c r="J120" s="132">
        <f>ROUND(I120*H120,2)</f>
        <v>0</v>
      </c>
      <c r="K120" s="129" t="s">
        <v>1</v>
      </c>
      <c r="L120" s="133"/>
      <c r="M120" s="134" t="s">
        <v>1</v>
      </c>
      <c r="N120" s="135" t="s">
        <v>37</v>
      </c>
      <c r="O120" s="136">
        <v>0</v>
      </c>
      <c r="P120" s="136">
        <f>O120*H120</f>
        <v>0</v>
      </c>
      <c r="Q120" s="136">
        <v>0</v>
      </c>
      <c r="R120" s="136">
        <f>Q120*H120</f>
        <v>0</v>
      </c>
      <c r="S120" s="136">
        <v>0</v>
      </c>
      <c r="T120" s="137">
        <f>S120*H120</f>
        <v>0</v>
      </c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R120" s="138" t="s">
        <v>114</v>
      </c>
      <c r="AT120" s="138" t="s">
        <v>110</v>
      </c>
      <c r="AU120" s="138" t="s">
        <v>80</v>
      </c>
      <c r="AY120" s="13" t="s">
        <v>109</v>
      </c>
      <c r="BE120" s="139">
        <f>IF(N120="základní",J120,0)</f>
        <v>0</v>
      </c>
      <c r="BF120" s="139">
        <f>IF(N120="snížená",J120,0)</f>
        <v>0</v>
      </c>
      <c r="BG120" s="139">
        <f>IF(N120="zákl. přenesená",J120,0)</f>
        <v>0</v>
      </c>
      <c r="BH120" s="139">
        <f>IF(N120="sníž. přenesená",J120,0)</f>
        <v>0</v>
      </c>
      <c r="BI120" s="139">
        <f>IF(N120="nulová",J120,0)</f>
        <v>0</v>
      </c>
      <c r="BJ120" s="13" t="s">
        <v>80</v>
      </c>
      <c r="BK120" s="139">
        <f>ROUND(I120*H120,2)</f>
        <v>0</v>
      </c>
      <c r="BL120" s="13" t="s">
        <v>115</v>
      </c>
      <c r="BM120" s="138" t="s">
        <v>116</v>
      </c>
    </row>
    <row r="121" spans="1:65" s="2" customFormat="1" ht="19.5">
      <c r="A121" s="25"/>
      <c r="B121" s="26"/>
      <c r="C121" s="25"/>
      <c r="D121" s="140" t="s">
        <v>117</v>
      </c>
      <c r="E121" s="25"/>
      <c r="F121" s="141" t="s">
        <v>118</v>
      </c>
      <c r="G121" s="25"/>
      <c r="H121" s="25"/>
      <c r="I121" s="25"/>
      <c r="J121" s="25"/>
      <c r="K121" s="25"/>
      <c r="L121" s="26"/>
      <c r="M121" s="142"/>
      <c r="N121" s="143"/>
      <c r="O121" s="51"/>
      <c r="P121" s="51"/>
      <c r="Q121" s="51"/>
      <c r="R121" s="51"/>
      <c r="S121" s="51"/>
      <c r="T121" s="52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T121" s="13" t="s">
        <v>117</v>
      </c>
      <c r="AU121" s="13" t="s">
        <v>80</v>
      </c>
    </row>
    <row r="122" spans="1:65" s="2" customFormat="1" ht="24">
      <c r="A122" s="25"/>
      <c r="B122" s="126"/>
      <c r="C122" s="127" t="s">
        <v>82</v>
      </c>
      <c r="D122" s="127" t="s">
        <v>110</v>
      </c>
      <c r="E122" s="128" t="s">
        <v>119</v>
      </c>
      <c r="F122" s="129" t="s">
        <v>120</v>
      </c>
      <c r="G122" s="130" t="s">
        <v>113</v>
      </c>
      <c r="H122" s="131">
        <v>1</v>
      </c>
      <c r="I122" s="132">
        <v>0</v>
      </c>
      <c r="J122" s="132">
        <f>ROUND(I122*H122,2)</f>
        <v>0</v>
      </c>
      <c r="K122" s="129" t="s">
        <v>1</v>
      </c>
      <c r="L122" s="133"/>
      <c r="M122" s="134" t="s">
        <v>1</v>
      </c>
      <c r="N122" s="135" t="s">
        <v>37</v>
      </c>
      <c r="O122" s="136">
        <v>0</v>
      </c>
      <c r="P122" s="136">
        <f>O122*H122</f>
        <v>0</v>
      </c>
      <c r="Q122" s="136">
        <v>0</v>
      </c>
      <c r="R122" s="136">
        <f>Q122*H122</f>
        <v>0</v>
      </c>
      <c r="S122" s="136">
        <v>0</v>
      </c>
      <c r="T122" s="137">
        <f>S122*H122</f>
        <v>0</v>
      </c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R122" s="138" t="s">
        <v>114</v>
      </c>
      <c r="AT122" s="138" t="s">
        <v>110</v>
      </c>
      <c r="AU122" s="138" t="s">
        <v>80</v>
      </c>
      <c r="AY122" s="13" t="s">
        <v>109</v>
      </c>
      <c r="BE122" s="139">
        <f>IF(N122="základní",J122,0)</f>
        <v>0</v>
      </c>
      <c r="BF122" s="139">
        <f>IF(N122="snížená",J122,0)</f>
        <v>0</v>
      </c>
      <c r="BG122" s="139">
        <f>IF(N122="zákl. přenesená",J122,0)</f>
        <v>0</v>
      </c>
      <c r="BH122" s="139">
        <f>IF(N122="sníž. přenesená",J122,0)</f>
        <v>0</v>
      </c>
      <c r="BI122" s="139">
        <f>IF(N122="nulová",J122,0)</f>
        <v>0</v>
      </c>
      <c r="BJ122" s="13" t="s">
        <v>80</v>
      </c>
      <c r="BK122" s="139">
        <f>ROUND(I122*H122,2)</f>
        <v>0</v>
      </c>
      <c r="BL122" s="13" t="s">
        <v>115</v>
      </c>
      <c r="BM122" s="138" t="s">
        <v>121</v>
      </c>
    </row>
    <row r="123" spans="1:65" s="2" customFormat="1" ht="19.5">
      <c r="A123" s="25"/>
      <c r="B123" s="26"/>
      <c r="C123" s="25"/>
      <c r="D123" s="140" t="s">
        <v>117</v>
      </c>
      <c r="E123" s="25"/>
      <c r="F123" s="141" t="s">
        <v>118</v>
      </c>
      <c r="G123" s="25"/>
      <c r="H123" s="25"/>
      <c r="I123" s="25"/>
      <c r="J123" s="25"/>
      <c r="K123" s="25"/>
      <c r="L123" s="26"/>
      <c r="M123" s="142"/>
      <c r="N123" s="143"/>
      <c r="O123" s="51"/>
      <c r="P123" s="51"/>
      <c r="Q123" s="51"/>
      <c r="R123" s="51"/>
      <c r="S123" s="51"/>
      <c r="T123" s="52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T123" s="13" t="s">
        <v>117</v>
      </c>
      <c r="AU123" s="13" t="s">
        <v>80</v>
      </c>
    </row>
    <row r="124" spans="1:65" s="2" customFormat="1" ht="24">
      <c r="A124" s="25"/>
      <c r="B124" s="126"/>
      <c r="C124" s="127" t="s">
        <v>122</v>
      </c>
      <c r="D124" s="127" t="s">
        <v>110</v>
      </c>
      <c r="E124" s="128" t="s">
        <v>123</v>
      </c>
      <c r="F124" s="129" t="s">
        <v>124</v>
      </c>
      <c r="G124" s="130" t="s">
        <v>113</v>
      </c>
      <c r="H124" s="131">
        <v>1</v>
      </c>
      <c r="I124" s="132">
        <v>0</v>
      </c>
      <c r="J124" s="132">
        <f>ROUND(I124*H124,2)</f>
        <v>0</v>
      </c>
      <c r="K124" s="129" t="s">
        <v>1</v>
      </c>
      <c r="L124" s="133"/>
      <c r="M124" s="134" t="s">
        <v>1</v>
      </c>
      <c r="N124" s="135" t="s">
        <v>37</v>
      </c>
      <c r="O124" s="136">
        <v>0</v>
      </c>
      <c r="P124" s="136">
        <f>O124*H124</f>
        <v>0</v>
      </c>
      <c r="Q124" s="136">
        <v>0</v>
      </c>
      <c r="R124" s="136">
        <f>Q124*H124</f>
        <v>0</v>
      </c>
      <c r="S124" s="136">
        <v>0</v>
      </c>
      <c r="T124" s="137">
        <f>S124*H124</f>
        <v>0</v>
      </c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R124" s="138" t="s">
        <v>114</v>
      </c>
      <c r="AT124" s="138" t="s">
        <v>110</v>
      </c>
      <c r="AU124" s="138" t="s">
        <v>80</v>
      </c>
      <c r="AY124" s="13" t="s">
        <v>109</v>
      </c>
      <c r="BE124" s="139">
        <f>IF(N124="základní",J124,0)</f>
        <v>0</v>
      </c>
      <c r="BF124" s="139">
        <f>IF(N124="snížená",J124,0)</f>
        <v>0</v>
      </c>
      <c r="BG124" s="139">
        <f>IF(N124="zákl. přenesená",J124,0)</f>
        <v>0</v>
      </c>
      <c r="BH124" s="139">
        <f>IF(N124="sníž. přenesená",J124,0)</f>
        <v>0</v>
      </c>
      <c r="BI124" s="139">
        <f>IF(N124="nulová",J124,0)</f>
        <v>0</v>
      </c>
      <c r="BJ124" s="13" t="s">
        <v>80</v>
      </c>
      <c r="BK124" s="139">
        <f>ROUND(I124*H124,2)</f>
        <v>0</v>
      </c>
      <c r="BL124" s="13" t="s">
        <v>115</v>
      </c>
      <c r="BM124" s="138" t="s">
        <v>125</v>
      </c>
    </row>
    <row r="125" spans="1:65" s="2" customFormat="1" ht="19.5">
      <c r="A125" s="25"/>
      <c r="B125" s="26"/>
      <c r="C125" s="25"/>
      <c r="D125" s="140" t="s">
        <v>117</v>
      </c>
      <c r="E125" s="25"/>
      <c r="F125" s="141" t="s">
        <v>118</v>
      </c>
      <c r="G125" s="25"/>
      <c r="H125" s="25"/>
      <c r="I125" s="25"/>
      <c r="J125" s="25"/>
      <c r="K125" s="25"/>
      <c r="L125" s="26"/>
      <c r="M125" s="142"/>
      <c r="N125" s="143"/>
      <c r="O125" s="51"/>
      <c r="P125" s="51"/>
      <c r="Q125" s="51"/>
      <c r="R125" s="51"/>
      <c r="S125" s="51"/>
      <c r="T125" s="52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T125" s="13" t="s">
        <v>117</v>
      </c>
      <c r="AU125" s="13" t="s">
        <v>80</v>
      </c>
    </row>
    <row r="126" spans="1:65" s="2" customFormat="1" ht="24">
      <c r="A126" s="25"/>
      <c r="B126" s="126"/>
      <c r="C126" s="127" t="s">
        <v>126</v>
      </c>
      <c r="D126" s="127" t="s">
        <v>110</v>
      </c>
      <c r="E126" s="128" t="s">
        <v>127</v>
      </c>
      <c r="F126" s="129" t="s">
        <v>128</v>
      </c>
      <c r="G126" s="130" t="s">
        <v>113</v>
      </c>
      <c r="H126" s="131">
        <v>1</v>
      </c>
      <c r="I126" s="132">
        <v>0</v>
      </c>
      <c r="J126" s="132">
        <f>ROUND(I126*H126,2)</f>
        <v>0</v>
      </c>
      <c r="K126" s="129" t="s">
        <v>1</v>
      </c>
      <c r="L126" s="133"/>
      <c r="M126" s="134" t="s">
        <v>1</v>
      </c>
      <c r="N126" s="135" t="s">
        <v>37</v>
      </c>
      <c r="O126" s="136">
        <v>0</v>
      </c>
      <c r="P126" s="136">
        <f>O126*H126</f>
        <v>0</v>
      </c>
      <c r="Q126" s="136">
        <v>0</v>
      </c>
      <c r="R126" s="136">
        <f>Q126*H126</f>
        <v>0</v>
      </c>
      <c r="S126" s="136">
        <v>0</v>
      </c>
      <c r="T126" s="137">
        <f>S126*H126</f>
        <v>0</v>
      </c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R126" s="138" t="s">
        <v>114</v>
      </c>
      <c r="AT126" s="138" t="s">
        <v>110</v>
      </c>
      <c r="AU126" s="138" t="s">
        <v>80</v>
      </c>
      <c r="AY126" s="13" t="s">
        <v>109</v>
      </c>
      <c r="BE126" s="139">
        <f>IF(N126="základní",J126,0)</f>
        <v>0</v>
      </c>
      <c r="BF126" s="139">
        <f>IF(N126="snížená",J126,0)</f>
        <v>0</v>
      </c>
      <c r="BG126" s="139">
        <f>IF(N126="zákl. přenesená",J126,0)</f>
        <v>0</v>
      </c>
      <c r="BH126" s="139">
        <f>IF(N126="sníž. přenesená",J126,0)</f>
        <v>0</v>
      </c>
      <c r="BI126" s="139">
        <f>IF(N126="nulová",J126,0)</f>
        <v>0</v>
      </c>
      <c r="BJ126" s="13" t="s">
        <v>80</v>
      </c>
      <c r="BK126" s="139">
        <f>ROUND(I126*H126,2)</f>
        <v>0</v>
      </c>
      <c r="BL126" s="13" t="s">
        <v>115</v>
      </c>
      <c r="BM126" s="138" t="s">
        <v>129</v>
      </c>
    </row>
    <row r="127" spans="1:65" s="2" customFormat="1" ht="19.5">
      <c r="A127" s="25"/>
      <c r="B127" s="26"/>
      <c r="C127" s="25"/>
      <c r="D127" s="140" t="s">
        <v>117</v>
      </c>
      <c r="E127" s="25"/>
      <c r="F127" s="141" t="s">
        <v>118</v>
      </c>
      <c r="G127" s="25"/>
      <c r="H127" s="25"/>
      <c r="I127" s="25"/>
      <c r="J127" s="25"/>
      <c r="K127" s="25"/>
      <c r="L127" s="26"/>
      <c r="M127" s="142"/>
      <c r="N127" s="143"/>
      <c r="O127" s="51"/>
      <c r="P127" s="51"/>
      <c r="Q127" s="51"/>
      <c r="R127" s="51"/>
      <c r="S127" s="51"/>
      <c r="T127" s="52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T127" s="13" t="s">
        <v>117</v>
      </c>
      <c r="AU127" s="13" t="s">
        <v>80</v>
      </c>
    </row>
    <row r="128" spans="1:65" s="2" customFormat="1" ht="24">
      <c r="A128" s="25"/>
      <c r="B128" s="126"/>
      <c r="C128" s="127" t="s">
        <v>130</v>
      </c>
      <c r="D128" s="127" t="s">
        <v>110</v>
      </c>
      <c r="E128" s="128" t="s">
        <v>131</v>
      </c>
      <c r="F128" s="129" t="s">
        <v>132</v>
      </c>
      <c r="G128" s="130" t="s">
        <v>113</v>
      </c>
      <c r="H128" s="131">
        <v>1</v>
      </c>
      <c r="I128" s="132">
        <v>0</v>
      </c>
      <c r="J128" s="132">
        <f>ROUND(I128*H128,2)</f>
        <v>0</v>
      </c>
      <c r="K128" s="129" t="s">
        <v>1</v>
      </c>
      <c r="L128" s="133"/>
      <c r="M128" s="134" t="s">
        <v>1</v>
      </c>
      <c r="N128" s="135" t="s">
        <v>37</v>
      </c>
      <c r="O128" s="136">
        <v>0</v>
      </c>
      <c r="P128" s="136">
        <f>O128*H128</f>
        <v>0</v>
      </c>
      <c r="Q128" s="136">
        <v>0</v>
      </c>
      <c r="R128" s="136">
        <f>Q128*H128</f>
        <v>0</v>
      </c>
      <c r="S128" s="136">
        <v>0</v>
      </c>
      <c r="T128" s="137">
        <f>S128*H128</f>
        <v>0</v>
      </c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R128" s="138" t="s">
        <v>114</v>
      </c>
      <c r="AT128" s="138" t="s">
        <v>110</v>
      </c>
      <c r="AU128" s="138" t="s">
        <v>80</v>
      </c>
      <c r="AY128" s="13" t="s">
        <v>109</v>
      </c>
      <c r="BE128" s="139">
        <f>IF(N128="základní",J128,0)</f>
        <v>0</v>
      </c>
      <c r="BF128" s="139">
        <f>IF(N128="snížená",J128,0)</f>
        <v>0</v>
      </c>
      <c r="BG128" s="139">
        <f>IF(N128="zákl. přenesená",J128,0)</f>
        <v>0</v>
      </c>
      <c r="BH128" s="139">
        <f>IF(N128="sníž. přenesená",J128,0)</f>
        <v>0</v>
      </c>
      <c r="BI128" s="139">
        <f>IF(N128="nulová",J128,0)</f>
        <v>0</v>
      </c>
      <c r="BJ128" s="13" t="s">
        <v>80</v>
      </c>
      <c r="BK128" s="139">
        <f>ROUND(I128*H128,2)</f>
        <v>0</v>
      </c>
      <c r="BL128" s="13" t="s">
        <v>115</v>
      </c>
      <c r="BM128" s="138" t="s">
        <v>115</v>
      </c>
    </row>
    <row r="129" spans="1:65" s="2" customFormat="1" ht="19.5">
      <c r="A129" s="25"/>
      <c r="B129" s="26"/>
      <c r="C129" s="25"/>
      <c r="D129" s="140" t="s">
        <v>117</v>
      </c>
      <c r="E129" s="25"/>
      <c r="F129" s="141" t="s">
        <v>118</v>
      </c>
      <c r="G129" s="25"/>
      <c r="H129" s="25"/>
      <c r="I129" s="25"/>
      <c r="J129" s="25"/>
      <c r="K129" s="25"/>
      <c r="L129" s="26"/>
      <c r="M129" s="142"/>
      <c r="N129" s="143"/>
      <c r="O129" s="51"/>
      <c r="P129" s="51"/>
      <c r="Q129" s="51"/>
      <c r="R129" s="51"/>
      <c r="S129" s="51"/>
      <c r="T129" s="52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T129" s="13" t="s">
        <v>117</v>
      </c>
      <c r="AU129" s="13" t="s">
        <v>80</v>
      </c>
    </row>
    <row r="130" spans="1:65" s="2" customFormat="1" ht="16.5" customHeight="1">
      <c r="A130" s="25"/>
      <c r="B130" s="126"/>
      <c r="C130" s="127" t="s">
        <v>133</v>
      </c>
      <c r="D130" s="127" t="s">
        <v>110</v>
      </c>
      <c r="E130" s="128" t="s">
        <v>134</v>
      </c>
      <c r="F130" s="129" t="s">
        <v>135</v>
      </c>
      <c r="G130" s="130" t="s">
        <v>113</v>
      </c>
      <c r="H130" s="131">
        <v>1</v>
      </c>
      <c r="I130" s="132">
        <v>0</v>
      </c>
      <c r="J130" s="132">
        <f>ROUND(I130*H130,2)</f>
        <v>0</v>
      </c>
      <c r="K130" s="129" t="s">
        <v>1</v>
      </c>
      <c r="L130" s="133"/>
      <c r="M130" s="134" t="s">
        <v>1</v>
      </c>
      <c r="N130" s="135" t="s">
        <v>37</v>
      </c>
      <c r="O130" s="136">
        <v>0</v>
      </c>
      <c r="P130" s="136">
        <f>O130*H130</f>
        <v>0</v>
      </c>
      <c r="Q130" s="136">
        <v>0</v>
      </c>
      <c r="R130" s="136">
        <f>Q130*H130</f>
        <v>0</v>
      </c>
      <c r="S130" s="136">
        <v>0</v>
      </c>
      <c r="T130" s="137">
        <f>S130*H130</f>
        <v>0</v>
      </c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R130" s="138" t="s">
        <v>114</v>
      </c>
      <c r="AT130" s="138" t="s">
        <v>110</v>
      </c>
      <c r="AU130" s="138" t="s">
        <v>80</v>
      </c>
      <c r="AY130" s="13" t="s">
        <v>109</v>
      </c>
      <c r="BE130" s="139">
        <f>IF(N130="základní",J130,0)</f>
        <v>0</v>
      </c>
      <c r="BF130" s="139">
        <f>IF(N130="snížená",J130,0)</f>
        <v>0</v>
      </c>
      <c r="BG130" s="139">
        <f>IF(N130="zákl. přenesená",J130,0)</f>
        <v>0</v>
      </c>
      <c r="BH130" s="139">
        <f>IF(N130="sníž. přenesená",J130,0)</f>
        <v>0</v>
      </c>
      <c r="BI130" s="139">
        <f>IF(N130="nulová",J130,0)</f>
        <v>0</v>
      </c>
      <c r="BJ130" s="13" t="s">
        <v>80</v>
      </c>
      <c r="BK130" s="139">
        <f>ROUND(I130*H130,2)</f>
        <v>0</v>
      </c>
      <c r="BL130" s="13" t="s">
        <v>115</v>
      </c>
      <c r="BM130" s="138" t="s">
        <v>136</v>
      </c>
    </row>
    <row r="131" spans="1:65" s="2" customFormat="1" ht="19.5">
      <c r="A131" s="25"/>
      <c r="B131" s="26"/>
      <c r="C131" s="25"/>
      <c r="D131" s="140" t="s">
        <v>117</v>
      </c>
      <c r="E131" s="25"/>
      <c r="F131" s="141" t="s">
        <v>118</v>
      </c>
      <c r="G131" s="25"/>
      <c r="H131" s="25"/>
      <c r="I131" s="25"/>
      <c r="J131" s="25"/>
      <c r="K131" s="25"/>
      <c r="L131" s="26"/>
      <c r="M131" s="142"/>
      <c r="N131" s="143"/>
      <c r="O131" s="51"/>
      <c r="P131" s="51"/>
      <c r="Q131" s="51"/>
      <c r="R131" s="51"/>
      <c r="S131" s="51"/>
      <c r="T131" s="52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T131" s="13" t="s">
        <v>117</v>
      </c>
      <c r="AU131" s="13" t="s">
        <v>80</v>
      </c>
    </row>
    <row r="132" spans="1:65" s="2" customFormat="1" ht="16.5" customHeight="1">
      <c r="A132" s="25"/>
      <c r="B132" s="126"/>
      <c r="C132" s="127" t="s">
        <v>137</v>
      </c>
      <c r="D132" s="127" t="s">
        <v>110</v>
      </c>
      <c r="E132" s="128" t="s">
        <v>138</v>
      </c>
      <c r="F132" s="129" t="s">
        <v>139</v>
      </c>
      <c r="G132" s="130" t="s">
        <v>113</v>
      </c>
      <c r="H132" s="131">
        <v>1</v>
      </c>
      <c r="I132" s="132">
        <v>0</v>
      </c>
      <c r="J132" s="132">
        <f>ROUND(I132*H132,2)</f>
        <v>0</v>
      </c>
      <c r="K132" s="129" t="s">
        <v>1</v>
      </c>
      <c r="L132" s="133"/>
      <c r="M132" s="134" t="s">
        <v>1</v>
      </c>
      <c r="N132" s="135" t="s">
        <v>37</v>
      </c>
      <c r="O132" s="136">
        <v>0</v>
      </c>
      <c r="P132" s="136">
        <f>O132*H132</f>
        <v>0</v>
      </c>
      <c r="Q132" s="136">
        <v>0</v>
      </c>
      <c r="R132" s="136">
        <f>Q132*H132</f>
        <v>0</v>
      </c>
      <c r="S132" s="136">
        <v>0</v>
      </c>
      <c r="T132" s="137">
        <f>S132*H132</f>
        <v>0</v>
      </c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R132" s="138" t="s">
        <v>114</v>
      </c>
      <c r="AT132" s="138" t="s">
        <v>110</v>
      </c>
      <c r="AU132" s="138" t="s">
        <v>80</v>
      </c>
      <c r="AY132" s="13" t="s">
        <v>109</v>
      </c>
      <c r="BE132" s="139">
        <f>IF(N132="základní",J132,0)</f>
        <v>0</v>
      </c>
      <c r="BF132" s="139">
        <f>IF(N132="snížená",J132,0)</f>
        <v>0</v>
      </c>
      <c r="BG132" s="139">
        <f>IF(N132="zákl. přenesená",J132,0)</f>
        <v>0</v>
      </c>
      <c r="BH132" s="139">
        <f>IF(N132="sníž. přenesená",J132,0)</f>
        <v>0</v>
      </c>
      <c r="BI132" s="139">
        <f>IF(N132="nulová",J132,0)</f>
        <v>0</v>
      </c>
      <c r="BJ132" s="13" t="s">
        <v>80</v>
      </c>
      <c r="BK132" s="139">
        <f>ROUND(I132*H132,2)</f>
        <v>0</v>
      </c>
      <c r="BL132" s="13" t="s">
        <v>115</v>
      </c>
      <c r="BM132" s="138" t="s">
        <v>140</v>
      </c>
    </row>
    <row r="133" spans="1:65" s="2" customFormat="1" ht="19.5">
      <c r="A133" s="25"/>
      <c r="B133" s="26"/>
      <c r="C133" s="25"/>
      <c r="D133" s="140" t="s">
        <v>117</v>
      </c>
      <c r="E133" s="25"/>
      <c r="F133" s="141" t="s">
        <v>118</v>
      </c>
      <c r="G133" s="25"/>
      <c r="H133" s="25"/>
      <c r="I133" s="25"/>
      <c r="J133" s="25"/>
      <c r="K133" s="25"/>
      <c r="L133" s="26"/>
      <c r="M133" s="142"/>
      <c r="N133" s="143"/>
      <c r="O133" s="51"/>
      <c r="P133" s="51"/>
      <c r="Q133" s="51"/>
      <c r="R133" s="51"/>
      <c r="S133" s="51"/>
      <c r="T133" s="52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T133" s="13" t="s">
        <v>117</v>
      </c>
      <c r="AU133" s="13" t="s">
        <v>80</v>
      </c>
    </row>
    <row r="134" spans="1:65" s="2" customFormat="1" ht="16.5" customHeight="1">
      <c r="A134" s="25"/>
      <c r="B134" s="126"/>
      <c r="C134" s="127" t="s">
        <v>141</v>
      </c>
      <c r="D134" s="127" t="s">
        <v>110</v>
      </c>
      <c r="E134" s="128" t="s">
        <v>142</v>
      </c>
      <c r="F134" s="129" t="s">
        <v>143</v>
      </c>
      <c r="G134" s="130" t="s">
        <v>113</v>
      </c>
      <c r="H134" s="131">
        <v>1</v>
      </c>
      <c r="I134" s="132">
        <v>0</v>
      </c>
      <c r="J134" s="132">
        <f>ROUND(I134*H134,2)</f>
        <v>0</v>
      </c>
      <c r="K134" s="129" t="s">
        <v>1</v>
      </c>
      <c r="L134" s="133"/>
      <c r="M134" s="134" t="s">
        <v>1</v>
      </c>
      <c r="N134" s="135" t="s">
        <v>37</v>
      </c>
      <c r="O134" s="136">
        <v>0</v>
      </c>
      <c r="P134" s="136">
        <f>O134*H134</f>
        <v>0</v>
      </c>
      <c r="Q134" s="136">
        <v>0</v>
      </c>
      <c r="R134" s="136">
        <f>Q134*H134</f>
        <v>0</v>
      </c>
      <c r="S134" s="136">
        <v>0</v>
      </c>
      <c r="T134" s="137">
        <f>S134*H134</f>
        <v>0</v>
      </c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R134" s="138" t="s">
        <v>114</v>
      </c>
      <c r="AT134" s="138" t="s">
        <v>110</v>
      </c>
      <c r="AU134" s="138" t="s">
        <v>80</v>
      </c>
      <c r="AY134" s="13" t="s">
        <v>109</v>
      </c>
      <c r="BE134" s="139">
        <f>IF(N134="základní",J134,0)</f>
        <v>0</v>
      </c>
      <c r="BF134" s="139">
        <f>IF(N134="snížená",J134,0)</f>
        <v>0</v>
      </c>
      <c r="BG134" s="139">
        <f>IF(N134="zákl. přenesená",J134,0)</f>
        <v>0</v>
      </c>
      <c r="BH134" s="139">
        <f>IF(N134="sníž. přenesená",J134,0)</f>
        <v>0</v>
      </c>
      <c r="BI134" s="139">
        <f>IF(N134="nulová",J134,0)</f>
        <v>0</v>
      </c>
      <c r="BJ134" s="13" t="s">
        <v>80</v>
      </c>
      <c r="BK134" s="139">
        <f>ROUND(I134*H134,2)</f>
        <v>0</v>
      </c>
      <c r="BL134" s="13" t="s">
        <v>115</v>
      </c>
      <c r="BM134" s="138" t="s">
        <v>144</v>
      </c>
    </row>
    <row r="135" spans="1:65" s="2" customFormat="1" ht="19.5">
      <c r="A135" s="25"/>
      <c r="B135" s="26"/>
      <c r="C135" s="25"/>
      <c r="D135" s="140" t="s">
        <v>117</v>
      </c>
      <c r="E135" s="25"/>
      <c r="F135" s="141" t="s">
        <v>118</v>
      </c>
      <c r="G135" s="25"/>
      <c r="H135" s="25"/>
      <c r="I135" s="25"/>
      <c r="J135" s="25"/>
      <c r="K135" s="25"/>
      <c r="L135" s="26"/>
      <c r="M135" s="142"/>
      <c r="N135" s="143"/>
      <c r="O135" s="51"/>
      <c r="P135" s="51"/>
      <c r="Q135" s="51"/>
      <c r="R135" s="51"/>
      <c r="S135" s="51"/>
      <c r="T135" s="52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T135" s="13" t="s">
        <v>117</v>
      </c>
      <c r="AU135" s="13" t="s">
        <v>80</v>
      </c>
    </row>
    <row r="136" spans="1:65" s="2" customFormat="1" ht="24">
      <c r="A136" s="25"/>
      <c r="B136" s="126"/>
      <c r="C136" s="127" t="s">
        <v>145</v>
      </c>
      <c r="D136" s="127" t="s">
        <v>110</v>
      </c>
      <c r="E136" s="128" t="s">
        <v>146</v>
      </c>
      <c r="F136" s="129" t="s">
        <v>147</v>
      </c>
      <c r="G136" s="130" t="s">
        <v>113</v>
      </c>
      <c r="H136" s="131">
        <v>2</v>
      </c>
      <c r="I136" s="132">
        <v>0</v>
      </c>
      <c r="J136" s="132">
        <f>ROUND(I136*H136,2)</f>
        <v>0</v>
      </c>
      <c r="K136" s="129" t="s">
        <v>1</v>
      </c>
      <c r="L136" s="133"/>
      <c r="M136" s="134" t="s">
        <v>1</v>
      </c>
      <c r="N136" s="135" t="s">
        <v>37</v>
      </c>
      <c r="O136" s="136">
        <v>0</v>
      </c>
      <c r="P136" s="136">
        <f>O136*H136</f>
        <v>0</v>
      </c>
      <c r="Q136" s="136">
        <v>0</v>
      </c>
      <c r="R136" s="136">
        <f>Q136*H136</f>
        <v>0</v>
      </c>
      <c r="S136" s="136">
        <v>0</v>
      </c>
      <c r="T136" s="137">
        <f>S136*H136</f>
        <v>0</v>
      </c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R136" s="138" t="s">
        <v>114</v>
      </c>
      <c r="AT136" s="138" t="s">
        <v>110</v>
      </c>
      <c r="AU136" s="138" t="s">
        <v>80</v>
      </c>
      <c r="AY136" s="13" t="s">
        <v>109</v>
      </c>
      <c r="BE136" s="139">
        <f>IF(N136="základní",J136,0)</f>
        <v>0</v>
      </c>
      <c r="BF136" s="139">
        <f>IF(N136="snížená",J136,0)</f>
        <v>0</v>
      </c>
      <c r="BG136" s="139">
        <f>IF(N136="zákl. přenesená",J136,0)</f>
        <v>0</v>
      </c>
      <c r="BH136" s="139">
        <f>IF(N136="sníž. přenesená",J136,0)</f>
        <v>0</v>
      </c>
      <c r="BI136" s="139">
        <f>IF(N136="nulová",J136,0)</f>
        <v>0</v>
      </c>
      <c r="BJ136" s="13" t="s">
        <v>80</v>
      </c>
      <c r="BK136" s="139">
        <f>ROUND(I136*H136,2)</f>
        <v>0</v>
      </c>
      <c r="BL136" s="13" t="s">
        <v>115</v>
      </c>
      <c r="BM136" s="138" t="s">
        <v>148</v>
      </c>
    </row>
    <row r="137" spans="1:65" s="2" customFormat="1" ht="19.5">
      <c r="A137" s="25"/>
      <c r="B137" s="26"/>
      <c r="C137" s="25"/>
      <c r="D137" s="140" t="s">
        <v>117</v>
      </c>
      <c r="E137" s="25"/>
      <c r="F137" s="141" t="s">
        <v>149</v>
      </c>
      <c r="G137" s="25"/>
      <c r="H137" s="25"/>
      <c r="I137" s="25"/>
      <c r="J137" s="25"/>
      <c r="K137" s="25"/>
      <c r="L137" s="26"/>
      <c r="M137" s="142"/>
      <c r="N137" s="143"/>
      <c r="O137" s="51"/>
      <c r="P137" s="51"/>
      <c r="Q137" s="51"/>
      <c r="R137" s="51"/>
      <c r="S137" s="51"/>
      <c r="T137" s="52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T137" s="13" t="s">
        <v>117</v>
      </c>
      <c r="AU137" s="13" t="s">
        <v>80</v>
      </c>
    </row>
    <row r="138" spans="1:65" s="2" customFormat="1" ht="21.75" customHeight="1">
      <c r="A138" s="25"/>
      <c r="B138" s="126"/>
      <c r="C138" s="127" t="s">
        <v>150</v>
      </c>
      <c r="D138" s="127" t="s">
        <v>110</v>
      </c>
      <c r="E138" s="128" t="s">
        <v>151</v>
      </c>
      <c r="F138" s="129" t="s">
        <v>152</v>
      </c>
      <c r="G138" s="130" t="s">
        <v>113</v>
      </c>
      <c r="H138" s="131">
        <v>1</v>
      </c>
      <c r="I138" s="132">
        <v>0</v>
      </c>
      <c r="J138" s="132">
        <f>ROUND(I138*H138,2)</f>
        <v>0</v>
      </c>
      <c r="K138" s="129" t="s">
        <v>1</v>
      </c>
      <c r="L138" s="133"/>
      <c r="M138" s="134" t="s">
        <v>1</v>
      </c>
      <c r="N138" s="135" t="s">
        <v>37</v>
      </c>
      <c r="O138" s="136">
        <v>0</v>
      </c>
      <c r="P138" s="136">
        <f>O138*H138</f>
        <v>0</v>
      </c>
      <c r="Q138" s="136">
        <v>0</v>
      </c>
      <c r="R138" s="136">
        <f>Q138*H138</f>
        <v>0</v>
      </c>
      <c r="S138" s="136">
        <v>0</v>
      </c>
      <c r="T138" s="137">
        <f>S138*H138</f>
        <v>0</v>
      </c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R138" s="138" t="s">
        <v>114</v>
      </c>
      <c r="AT138" s="138" t="s">
        <v>110</v>
      </c>
      <c r="AU138" s="138" t="s">
        <v>80</v>
      </c>
      <c r="AY138" s="13" t="s">
        <v>109</v>
      </c>
      <c r="BE138" s="139">
        <f>IF(N138="základní",J138,0)</f>
        <v>0</v>
      </c>
      <c r="BF138" s="139">
        <f>IF(N138="snížená",J138,0)</f>
        <v>0</v>
      </c>
      <c r="BG138" s="139">
        <f>IF(N138="zákl. přenesená",J138,0)</f>
        <v>0</v>
      </c>
      <c r="BH138" s="139">
        <f>IF(N138="sníž. přenesená",J138,0)</f>
        <v>0</v>
      </c>
      <c r="BI138" s="139">
        <f>IF(N138="nulová",J138,0)</f>
        <v>0</v>
      </c>
      <c r="BJ138" s="13" t="s">
        <v>80</v>
      </c>
      <c r="BK138" s="139">
        <f>ROUND(I138*H138,2)</f>
        <v>0</v>
      </c>
      <c r="BL138" s="13" t="s">
        <v>115</v>
      </c>
      <c r="BM138" s="138" t="s">
        <v>153</v>
      </c>
    </row>
    <row r="139" spans="1:65" s="2" customFormat="1" ht="19.5">
      <c r="A139" s="25"/>
      <c r="B139" s="26"/>
      <c r="C139" s="25"/>
      <c r="D139" s="140" t="s">
        <v>117</v>
      </c>
      <c r="E139" s="25"/>
      <c r="F139" s="141" t="s">
        <v>149</v>
      </c>
      <c r="G139" s="25"/>
      <c r="H139" s="25"/>
      <c r="I139" s="25"/>
      <c r="J139" s="25"/>
      <c r="K139" s="25"/>
      <c r="L139" s="26"/>
      <c r="M139" s="142"/>
      <c r="N139" s="143"/>
      <c r="O139" s="51"/>
      <c r="P139" s="51"/>
      <c r="Q139" s="51"/>
      <c r="R139" s="51"/>
      <c r="S139" s="51"/>
      <c r="T139" s="52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T139" s="13" t="s">
        <v>117</v>
      </c>
      <c r="AU139" s="13" t="s">
        <v>80</v>
      </c>
    </row>
    <row r="140" spans="1:65" s="2" customFormat="1" ht="24">
      <c r="A140" s="25"/>
      <c r="B140" s="126"/>
      <c r="C140" s="127" t="s">
        <v>154</v>
      </c>
      <c r="D140" s="127" t="s">
        <v>110</v>
      </c>
      <c r="E140" s="128" t="s">
        <v>155</v>
      </c>
      <c r="F140" s="129" t="s">
        <v>156</v>
      </c>
      <c r="G140" s="130" t="s">
        <v>113</v>
      </c>
      <c r="H140" s="131">
        <v>1</v>
      </c>
      <c r="I140" s="132">
        <v>0</v>
      </c>
      <c r="J140" s="132">
        <f>ROUND(I140*H140,2)</f>
        <v>0</v>
      </c>
      <c r="K140" s="129" t="s">
        <v>1</v>
      </c>
      <c r="L140" s="133"/>
      <c r="M140" s="134" t="s">
        <v>1</v>
      </c>
      <c r="N140" s="135" t="s">
        <v>37</v>
      </c>
      <c r="O140" s="136">
        <v>0</v>
      </c>
      <c r="P140" s="136">
        <f>O140*H140</f>
        <v>0</v>
      </c>
      <c r="Q140" s="136">
        <v>0</v>
      </c>
      <c r="R140" s="136">
        <f>Q140*H140</f>
        <v>0</v>
      </c>
      <c r="S140" s="136">
        <v>0</v>
      </c>
      <c r="T140" s="137">
        <f>S140*H140</f>
        <v>0</v>
      </c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R140" s="138" t="s">
        <v>114</v>
      </c>
      <c r="AT140" s="138" t="s">
        <v>110</v>
      </c>
      <c r="AU140" s="138" t="s">
        <v>80</v>
      </c>
      <c r="AY140" s="13" t="s">
        <v>109</v>
      </c>
      <c r="BE140" s="139">
        <f>IF(N140="základní",J140,0)</f>
        <v>0</v>
      </c>
      <c r="BF140" s="139">
        <f>IF(N140="snížená",J140,0)</f>
        <v>0</v>
      </c>
      <c r="BG140" s="139">
        <f>IF(N140="zákl. přenesená",J140,0)</f>
        <v>0</v>
      </c>
      <c r="BH140" s="139">
        <f>IF(N140="sníž. přenesená",J140,0)</f>
        <v>0</v>
      </c>
      <c r="BI140" s="139">
        <f>IF(N140="nulová",J140,0)</f>
        <v>0</v>
      </c>
      <c r="BJ140" s="13" t="s">
        <v>80</v>
      </c>
      <c r="BK140" s="139">
        <f>ROUND(I140*H140,2)</f>
        <v>0</v>
      </c>
      <c r="BL140" s="13" t="s">
        <v>115</v>
      </c>
      <c r="BM140" s="138" t="s">
        <v>157</v>
      </c>
    </row>
    <row r="141" spans="1:65" s="2" customFormat="1" ht="19.5">
      <c r="A141" s="25"/>
      <c r="B141" s="26"/>
      <c r="C141" s="25"/>
      <c r="D141" s="140" t="s">
        <v>117</v>
      </c>
      <c r="E141" s="25"/>
      <c r="F141" s="141" t="s">
        <v>149</v>
      </c>
      <c r="G141" s="25"/>
      <c r="H141" s="25"/>
      <c r="I141" s="25"/>
      <c r="J141" s="25"/>
      <c r="K141" s="25"/>
      <c r="L141" s="26"/>
      <c r="M141" s="142"/>
      <c r="N141" s="143"/>
      <c r="O141" s="51"/>
      <c r="P141" s="51"/>
      <c r="Q141" s="51"/>
      <c r="R141" s="51"/>
      <c r="S141" s="51"/>
      <c r="T141" s="52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T141" s="13" t="s">
        <v>117</v>
      </c>
      <c r="AU141" s="13" t="s">
        <v>80</v>
      </c>
    </row>
    <row r="142" spans="1:65" s="2" customFormat="1" ht="24">
      <c r="A142" s="25"/>
      <c r="B142" s="126"/>
      <c r="C142" s="127" t="s">
        <v>158</v>
      </c>
      <c r="D142" s="127" t="s">
        <v>110</v>
      </c>
      <c r="E142" s="128" t="s">
        <v>159</v>
      </c>
      <c r="F142" s="129" t="s">
        <v>160</v>
      </c>
      <c r="G142" s="130" t="s">
        <v>113</v>
      </c>
      <c r="H142" s="131">
        <v>5</v>
      </c>
      <c r="I142" s="132">
        <v>0</v>
      </c>
      <c r="J142" s="132">
        <f>ROUND(I142*H142,2)</f>
        <v>0</v>
      </c>
      <c r="K142" s="129" t="s">
        <v>1</v>
      </c>
      <c r="L142" s="133"/>
      <c r="M142" s="134" t="s">
        <v>1</v>
      </c>
      <c r="N142" s="135" t="s">
        <v>37</v>
      </c>
      <c r="O142" s="136">
        <v>0</v>
      </c>
      <c r="P142" s="136">
        <f>O142*H142</f>
        <v>0</v>
      </c>
      <c r="Q142" s="136">
        <v>0</v>
      </c>
      <c r="R142" s="136">
        <f>Q142*H142</f>
        <v>0</v>
      </c>
      <c r="S142" s="136">
        <v>0</v>
      </c>
      <c r="T142" s="137">
        <f>S142*H142</f>
        <v>0</v>
      </c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R142" s="138" t="s">
        <v>114</v>
      </c>
      <c r="AT142" s="138" t="s">
        <v>110</v>
      </c>
      <c r="AU142" s="138" t="s">
        <v>80</v>
      </c>
      <c r="AY142" s="13" t="s">
        <v>109</v>
      </c>
      <c r="BE142" s="139">
        <f>IF(N142="základní",J142,0)</f>
        <v>0</v>
      </c>
      <c r="BF142" s="139">
        <f>IF(N142="snížená",J142,0)</f>
        <v>0</v>
      </c>
      <c r="BG142" s="139">
        <f>IF(N142="zákl. přenesená",J142,0)</f>
        <v>0</v>
      </c>
      <c r="BH142" s="139">
        <f>IF(N142="sníž. přenesená",J142,0)</f>
        <v>0</v>
      </c>
      <c r="BI142" s="139">
        <f>IF(N142="nulová",J142,0)</f>
        <v>0</v>
      </c>
      <c r="BJ142" s="13" t="s">
        <v>80</v>
      </c>
      <c r="BK142" s="139">
        <f>ROUND(I142*H142,2)</f>
        <v>0</v>
      </c>
      <c r="BL142" s="13" t="s">
        <v>115</v>
      </c>
      <c r="BM142" s="138" t="s">
        <v>161</v>
      </c>
    </row>
    <row r="143" spans="1:65" s="2" customFormat="1" ht="19.5">
      <c r="A143" s="25"/>
      <c r="B143" s="26"/>
      <c r="C143" s="25"/>
      <c r="D143" s="140" t="s">
        <v>117</v>
      </c>
      <c r="E143" s="25"/>
      <c r="F143" s="141" t="s">
        <v>162</v>
      </c>
      <c r="G143" s="25"/>
      <c r="H143" s="25"/>
      <c r="I143" s="25"/>
      <c r="J143" s="25"/>
      <c r="K143" s="25"/>
      <c r="L143" s="26"/>
      <c r="M143" s="142"/>
      <c r="N143" s="143"/>
      <c r="O143" s="51"/>
      <c r="P143" s="51"/>
      <c r="Q143" s="51"/>
      <c r="R143" s="51"/>
      <c r="S143" s="51"/>
      <c r="T143" s="52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T143" s="13" t="s">
        <v>117</v>
      </c>
      <c r="AU143" s="13" t="s">
        <v>80</v>
      </c>
    </row>
    <row r="144" spans="1:65" s="2" customFormat="1" ht="33" customHeight="1">
      <c r="A144" s="25"/>
      <c r="B144" s="126"/>
      <c r="C144" s="127" t="s">
        <v>163</v>
      </c>
      <c r="D144" s="127" t="s">
        <v>110</v>
      </c>
      <c r="E144" s="128" t="s">
        <v>164</v>
      </c>
      <c r="F144" s="129" t="s">
        <v>165</v>
      </c>
      <c r="G144" s="130" t="s">
        <v>113</v>
      </c>
      <c r="H144" s="131">
        <v>1</v>
      </c>
      <c r="I144" s="132">
        <v>0</v>
      </c>
      <c r="J144" s="132">
        <f>ROUND(I144*H144,2)</f>
        <v>0</v>
      </c>
      <c r="K144" s="129" t="s">
        <v>1</v>
      </c>
      <c r="L144" s="133"/>
      <c r="M144" s="134" t="s">
        <v>1</v>
      </c>
      <c r="N144" s="135" t="s">
        <v>37</v>
      </c>
      <c r="O144" s="136">
        <v>0</v>
      </c>
      <c r="P144" s="136">
        <f>O144*H144</f>
        <v>0</v>
      </c>
      <c r="Q144" s="136">
        <v>0</v>
      </c>
      <c r="R144" s="136">
        <f>Q144*H144</f>
        <v>0</v>
      </c>
      <c r="S144" s="136">
        <v>0</v>
      </c>
      <c r="T144" s="137">
        <f>S144*H144</f>
        <v>0</v>
      </c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R144" s="138" t="s">
        <v>114</v>
      </c>
      <c r="AT144" s="138" t="s">
        <v>110</v>
      </c>
      <c r="AU144" s="138" t="s">
        <v>80</v>
      </c>
      <c r="AY144" s="13" t="s">
        <v>109</v>
      </c>
      <c r="BE144" s="139">
        <f>IF(N144="základní",J144,0)</f>
        <v>0</v>
      </c>
      <c r="BF144" s="139">
        <f>IF(N144="snížená",J144,0)</f>
        <v>0</v>
      </c>
      <c r="BG144" s="139">
        <f>IF(N144="zákl. přenesená",J144,0)</f>
        <v>0</v>
      </c>
      <c r="BH144" s="139">
        <f>IF(N144="sníž. přenesená",J144,0)</f>
        <v>0</v>
      </c>
      <c r="BI144" s="139">
        <f>IF(N144="nulová",J144,0)</f>
        <v>0</v>
      </c>
      <c r="BJ144" s="13" t="s">
        <v>80</v>
      </c>
      <c r="BK144" s="139">
        <f>ROUND(I144*H144,2)</f>
        <v>0</v>
      </c>
      <c r="BL144" s="13" t="s">
        <v>115</v>
      </c>
      <c r="BM144" s="138" t="s">
        <v>166</v>
      </c>
    </row>
    <row r="145" spans="1:65" s="2" customFormat="1" ht="19.5">
      <c r="A145" s="25"/>
      <c r="B145" s="26"/>
      <c r="C145" s="25"/>
      <c r="D145" s="140" t="s">
        <v>117</v>
      </c>
      <c r="E145" s="25"/>
      <c r="F145" s="141" t="s">
        <v>149</v>
      </c>
      <c r="G145" s="25"/>
      <c r="H145" s="25"/>
      <c r="I145" s="25"/>
      <c r="J145" s="25"/>
      <c r="K145" s="25"/>
      <c r="L145" s="26"/>
      <c r="M145" s="142"/>
      <c r="N145" s="143"/>
      <c r="O145" s="51"/>
      <c r="P145" s="51"/>
      <c r="Q145" s="51"/>
      <c r="R145" s="51"/>
      <c r="S145" s="51"/>
      <c r="T145" s="52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T145" s="13" t="s">
        <v>117</v>
      </c>
      <c r="AU145" s="13" t="s">
        <v>80</v>
      </c>
    </row>
    <row r="146" spans="1:65" s="11" customFormat="1" ht="25.9" customHeight="1">
      <c r="B146" s="116"/>
      <c r="D146" s="117" t="s">
        <v>71</v>
      </c>
      <c r="E146" s="118" t="s">
        <v>167</v>
      </c>
      <c r="F146" s="118" t="s">
        <v>168</v>
      </c>
      <c r="J146" s="119">
        <f>BK146</f>
        <v>0</v>
      </c>
      <c r="L146" s="116"/>
      <c r="M146" s="120"/>
      <c r="N146" s="121"/>
      <c r="O146" s="121"/>
      <c r="P146" s="122">
        <f>SUM(P147:P148)</f>
        <v>0</v>
      </c>
      <c r="Q146" s="121"/>
      <c r="R146" s="122">
        <f>SUM(R147:R148)</f>
        <v>0</v>
      </c>
      <c r="S146" s="121"/>
      <c r="T146" s="123">
        <f>SUM(T147:T148)</f>
        <v>0</v>
      </c>
      <c r="AR146" s="117" t="s">
        <v>80</v>
      </c>
      <c r="AT146" s="124" t="s">
        <v>71</v>
      </c>
      <c r="AU146" s="124" t="s">
        <v>72</v>
      </c>
      <c r="AY146" s="117" t="s">
        <v>109</v>
      </c>
      <c r="BK146" s="125">
        <f>SUM(BK147:BK148)</f>
        <v>0</v>
      </c>
    </row>
    <row r="147" spans="1:65" s="2" customFormat="1" ht="24">
      <c r="A147" s="25"/>
      <c r="B147" s="126"/>
      <c r="C147" s="127" t="s">
        <v>169</v>
      </c>
      <c r="D147" s="127" t="s">
        <v>110</v>
      </c>
      <c r="E147" s="128" t="s">
        <v>170</v>
      </c>
      <c r="F147" s="129" t="s">
        <v>171</v>
      </c>
      <c r="G147" s="130" t="s">
        <v>172</v>
      </c>
      <c r="H147" s="131">
        <v>1</v>
      </c>
      <c r="I147" s="132">
        <v>0</v>
      </c>
      <c r="J147" s="132">
        <f>ROUND(I147*H147,2)</f>
        <v>0</v>
      </c>
      <c r="K147" s="129" t="s">
        <v>1</v>
      </c>
      <c r="L147" s="133"/>
      <c r="M147" s="134" t="s">
        <v>1</v>
      </c>
      <c r="N147" s="135" t="s">
        <v>37</v>
      </c>
      <c r="O147" s="136">
        <v>0</v>
      </c>
      <c r="P147" s="136">
        <f>O147*H147</f>
        <v>0</v>
      </c>
      <c r="Q147" s="136">
        <v>0</v>
      </c>
      <c r="R147" s="136">
        <f>Q147*H147</f>
        <v>0</v>
      </c>
      <c r="S147" s="136">
        <v>0</v>
      </c>
      <c r="T147" s="137">
        <f>S147*H147</f>
        <v>0</v>
      </c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R147" s="138" t="s">
        <v>114</v>
      </c>
      <c r="AT147" s="138" t="s">
        <v>110</v>
      </c>
      <c r="AU147" s="138" t="s">
        <v>80</v>
      </c>
      <c r="AY147" s="13" t="s">
        <v>109</v>
      </c>
      <c r="BE147" s="139">
        <f>IF(N147="základní",J147,0)</f>
        <v>0</v>
      </c>
      <c r="BF147" s="139">
        <f>IF(N147="snížená",J147,0)</f>
        <v>0</v>
      </c>
      <c r="BG147" s="139">
        <f>IF(N147="zákl. přenesená",J147,0)</f>
        <v>0</v>
      </c>
      <c r="BH147" s="139">
        <f>IF(N147="sníž. přenesená",J147,0)</f>
        <v>0</v>
      </c>
      <c r="BI147" s="139">
        <f>IF(N147="nulová",J147,0)</f>
        <v>0</v>
      </c>
      <c r="BJ147" s="13" t="s">
        <v>80</v>
      </c>
      <c r="BK147" s="139">
        <f>ROUND(I147*H147,2)</f>
        <v>0</v>
      </c>
      <c r="BL147" s="13" t="s">
        <v>115</v>
      </c>
      <c r="BM147" s="138" t="s">
        <v>173</v>
      </c>
    </row>
    <row r="148" spans="1:65" s="2" customFormat="1" ht="19.5">
      <c r="A148" s="25"/>
      <c r="B148" s="26"/>
      <c r="C148" s="25"/>
      <c r="D148" s="140" t="s">
        <v>117</v>
      </c>
      <c r="E148" s="25"/>
      <c r="F148" s="141" t="s">
        <v>149</v>
      </c>
      <c r="G148" s="25"/>
      <c r="H148" s="25"/>
      <c r="I148" s="25"/>
      <c r="J148" s="25"/>
      <c r="K148" s="25"/>
      <c r="L148" s="26"/>
      <c r="M148" s="144"/>
      <c r="N148" s="145"/>
      <c r="O148" s="146"/>
      <c r="P148" s="146"/>
      <c r="Q148" s="146"/>
      <c r="R148" s="146"/>
      <c r="S148" s="146"/>
      <c r="T148" s="147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T148" s="13" t="s">
        <v>117</v>
      </c>
      <c r="AU148" s="13" t="s">
        <v>80</v>
      </c>
    </row>
    <row r="149" spans="1:65" s="2" customFormat="1" ht="6.95" customHeight="1">
      <c r="A149" s="25"/>
      <c r="B149" s="40"/>
      <c r="C149" s="41"/>
      <c r="D149" s="41"/>
      <c r="E149" s="41"/>
      <c r="F149" s="41"/>
      <c r="G149" s="41"/>
      <c r="H149" s="41"/>
      <c r="I149" s="41"/>
      <c r="J149" s="41"/>
      <c r="K149" s="41"/>
      <c r="L149" s="26"/>
      <c r="M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</row>
  </sheetData>
  <autoFilter ref="C117:K148" xr:uid="{00000000-0009-0000-0000-000001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CAA2A-2359-43E5-8967-9E1764B62E60}">
  <dimension ref="A1:F15"/>
  <sheetViews>
    <sheetView workbookViewId="0">
      <selection activeCell="F4" sqref="F4"/>
    </sheetView>
  </sheetViews>
  <sheetFormatPr defaultRowHeight="11.25"/>
  <cols>
    <col min="1" max="1" width="4.33203125" style="2" customWidth="1"/>
    <col min="2" max="2" width="10" style="2" customWidth="1"/>
    <col min="3" max="3" width="29.5" style="2" bestFit="1" customWidth="1"/>
    <col min="4" max="4" width="7.1640625" style="2" customWidth="1"/>
    <col min="5" max="5" width="7" style="2" bestFit="1" customWidth="1"/>
    <col min="6" max="6" width="66.5" style="2" customWidth="1"/>
    <col min="7" max="16384" width="9.33203125" style="2"/>
  </cols>
  <sheetData>
    <row r="1" spans="1:6" ht="15.75">
      <c r="A1" s="191" t="s">
        <v>187</v>
      </c>
      <c r="B1" s="191"/>
      <c r="C1" s="191"/>
      <c r="D1" s="191"/>
      <c r="E1" s="191"/>
      <c r="F1" s="191"/>
    </row>
    <row r="2" spans="1:6" ht="20.100000000000001" customHeight="1" thickBot="1">
      <c r="A2" s="190" t="s">
        <v>95</v>
      </c>
      <c r="B2" s="190" t="s">
        <v>185</v>
      </c>
      <c r="C2" s="190" t="s">
        <v>186</v>
      </c>
      <c r="D2" s="190" t="s">
        <v>96</v>
      </c>
      <c r="E2" s="190" t="s">
        <v>174</v>
      </c>
      <c r="F2" s="190" t="s">
        <v>175</v>
      </c>
    </row>
    <row r="3" spans="1:6" ht="45.75" thickTop="1">
      <c r="A3" s="188" t="s">
        <v>80</v>
      </c>
      <c r="B3" s="188" t="s">
        <v>111</v>
      </c>
      <c r="C3" s="187" t="s">
        <v>112</v>
      </c>
      <c r="D3" s="188" t="s">
        <v>113</v>
      </c>
      <c r="E3" s="188">
        <v>2</v>
      </c>
      <c r="F3" s="187" t="s">
        <v>176</v>
      </c>
    </row>
    <row r="4" spans="1:6" ht="45">
      <c r="A4" s="189" t="s">
        <v>82</v>
      </c>
      <c r="B4" s="189" t="s">
        <v>119</v>
      </c>
      <c r="C4" s="186" t="s">
        <v>120</v>
      </c>
      <c r="D4" s="189" t="s">
        <v>113</v>
      </c>
      <c r="E4" s="189">
        <v>1</v>
      </c>
      <c r="F4" s="186" t="s">
        <v>177</v>
      </c>
    </row>
    <row r="5" spans="1:6" ht="45">
      <c r="A5" s="189" t="s">
        <v>122</v>
      </c>
      <c r="B5" s="189" t="s">
        <v>123</v>
      </c>
      <c r="C5" s="186" t="s">
        <v>124</v>
      </c>
      <c r="D5" s="189" t="s">
        <v>113</v>
      </c>
      <c r="E5" s="189">
        <v>1</v>
      </c>
      <c r="F5" s="186" t="s">
        <v>178</v>
      </c>
    </row>
    <row r="6" spans="1:6" ht="45">
      <c r="A6" s="189" t="s">
        <v>126</v>
      </c>
      <c r="B6" s="189" t="s">
        <v>127</v>
      </c>
      <c r="C6" s="186" t="s">
        <v>128</v>
      </c>
      <c r="D6" s="189" t="s">
        <v>113</v>
      </c>
      <c r="E6" s="189">
        <v>1</v>
      </c>
      <c r="F6" s="186" t="s">
        <v>179</v>
      </c>
    </row>
    <row r="7" spans="1:6" ht="75">
      <c r="A7" s="189" t="s">
        <v>130</v>
      </c>
      <c r="B7" s="189" t="s">
        <v>131</v>
      </c>
      <c r="C7" s="186" t="s">
        <v>132</v>
      </c>
      <c r="D7" s="189" t="s">
        <v>113</v>
      </c>
      <c r="E7" s="189">
        <v>1</v>
      </c>
      <c r="F7" s="186" t="s">
        <v>180</v>
      </c>
    </row>
    <row r="8" spans="1:6" ht="60">
      <c r="A8" s="189" t="s">
        <v>133</v>
      </c>
      <c r="B8" s="189" t="s">
        <v>134</v>
      </c>
      <c r="C8" s="186" t="s">
        <v>135</v>
      </c>
      <c r="D8" s="189" t="s">
        <v>113</v>
      </c>
      <c r="E8" s="189">
        <v>1</v>
      </c>
      <c r="F8" s="186" t="s">
        <v>181</v>
      </c>
    </row>
    <row r="9" spans="1:6" ht="30">
      <c r="A9" s="189" t="s">
        <v>137</v>
      </c>
      <c r="B9" s="189" t="s">
        <v>138</v>
      </c>
      <c r="C9" s="186" t="s">
        <v>139</v>
      </c>
      <c r="D9" s="189" t="s">
        <v>113</v>
      </c>
      <c r="E9" s="189">
        <v>1</v>
      </c>
      <c r="F9" s="186" t="s">
        <v>182</v>
      </c>
    </row>
    <row r="10" spans="1:6" ht="60">
      <c r="A10" s="189" t="s">
        <v>141</v>
      </c>
      <c r="B10" s="189" t="s">
        <v>142</v>
      </c>
      <c r="C10" s="186" t="s">
        <v>143</v>
      </c>
      <c r="D10" s="189" t="s">
        <v>113</v>
      </c>
      <c r="E10" s="189">
        <v>1</v>
      </c>
      <c r="F10" s="186" t="s">
        <v>183</v>
      </c>
    </row>
    <row r="11" spans="1:6" ht="60">
      <c r="A11" s="189" t="s">
        <v>145</v>
      </c>
      <c r="B11" s="189" t="s">
        <v>146</v>
      </c>
      <c r="C11" s="186" t="s">
        <v>147</v>
      </c>
      <c r="D11" s="189" t="s">
        <v>113</v>
      </c>
      <c r="E11" s="189">
        <v>2</v>
      </c>
      <c r="F11" s="186"/>
    </row>
    <row r="12" spans="1:6" ht="45">
      <c r="A12" s="189" t="s">
        <v>150</v>
      </c>
      <c r="B12" s="189" t="s">
        <v>151</v>
      </c>
      <c r="C12" s="186" t="s">
        <v>152</v>
      </c>
      <c r="D12" s="189" t="s">
        <v>113</v>
      </c>
      <c r="E12" s="189">
        <v>1</v>
      </c>
      <c r="F12" s="186"/>
    </row>
    <row r="13" spans="1:6" ht="45">
      <c r="A13" s="189" t="s">
        <v>154</v>
      </c>
      <c r="B13" s="189" t="s">
        <v>155</v>
      </c>
      <c r="C13" s="186" t="s">
        <v>156</v>
      </c>
      <c r="D13" s="189" t="s">
        <v>113</v>
      </c>
      <c r="E13" s="189">
        <v>1</v>
      </c>
      <c r="F13" s="186"/>
    </row>
    <row r="14" spans="1:6" ht="45">
      <c r="A14" s="189" t="s">
        <v>158</v>
      </c>
      <c r="B14" s="189" t="s">
        <v>159</v>
      </c>
      <c r="C14" s="186" t="s">
        <v>160</v>
      </c>
      <c r="D14" s="189" t="s">
        <v>113</v>
      </c>
      <c r="E14" s="189">
        <v>5</v>
      </c>
      <c r="F14" s="186"/>
    </row>
    <row r="15" spans="1:6" ht="75">
      <c r="A15" s="189" t="s">
        <v>163</v>
      </c>
      <c r="B15" s="189" t="s">
        <v>164</v>
      </c>
      <c r="C15" s="186" t="s">
        <v>165</v>
      </c>
      <c r="D15" s="189" t="s">
        <v>113</v>
      </c>
      <c r="E15" s="189">
        <v>1</v>
      </c>
      <c r="F15" s="186" t="s">
        <v>184</v>
      </c>
    </row>
  </sheetData>
  <mergeCells count="1">
    <mergeCell ref="A1:F1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Rekapitulace</vt:lpstr>
      <vt:lpstr>Objekt 01.6.1 - Budova ná...</vt:lpstr>
      <vt:lpstr>Specifikace technic. vybavení</vt:lpstr>
      <vt:lpstr>'Objekt 01.6.1 - Budova ná...'!Názvy_tisku</vt:lpstr>
      <vt:lpstr>Rekapitulace!Názvy_tisku</vt:lpstr>
      <vt:lpstr>'Objekt 01.6.1 - Budova ná...'!Oblast_tisku</vt:lpstr>
      <vt:lpstr>Rekapitulace!Oblast_tisku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KUCERA-NB\Miroslav Kučera</dc:creator>
  <cp:lastModifiedBy>Mgr. Zdeněk Tomáš, advokát</cp:lastModifiedBy>
  <dcterms:created xsi:type="dcterms:W3CDTF">2021-06-29T14:13:37Z</dcterms:created>
  <dcterms:modified xsi:type="dcterms:W3CDTF">2022-01-04T23:51:22Z</dcterms:modified>
</cp:coreProperties>
</file>