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S:\Technicka dokumentace\Technická řešení\Projekty PASCO a ROBOTEL\Vzorové projekty škol\ZŠ Salmova\24DEPRJ00081\PR3_odevzdaná\Výkazy pro agenturu\"/>
    </mc:Choice>
  </mc:AlternateContent>
  <xr:revisionPtr revIDLastSave="0" documentId="13_ncr:1_{E00D4057-F461-48BF-909F-6D2C2AEED12B}" xr6:coauthVersionLast="47" xr6:coauthVersionMax="47" xr10:uidLastSave="{00000000-0000-0000-0000-000000000000}"/>
  <bookViews>
    <workbookView xWindow="345" yWindow="345" windowWidth="45840" windowHeight="13200" activeTab="4" xr2:uid="{00000000-000D-0000-FFFF-FFFF00000000}"/>
  </bookViews>
  <sheets>
    <sheet name="Krycí list" sheetId="1" r:id="rId1"/>
    <sheet name="Rekapitulace" sheetId="2" r:id="rId2"/>
    <sheet name="PC" sheetId="3" r:id="rId3"/>
    <sheet name="Robotika" sheetId="5" r:id="rId4"/>
    <sheet name="Přírodní vědy" sheetId="6" r:id="rId5"/>
    <sheet name="#Figury" sheetId="4" state="hidden" r:id="rId6"/>
  </sheets>
  <externalReferences>
    <externalReference r:id="rId7"/>
    <externalReference r:id="rId8"/>
  </externalReferences>
  <definedNames>
    <definedName name="_xlnm.Print_Titles" localSheetId="2">PC!$11:$13</definedName>
    <definedName name="_xlnm.Print_Titles" localSheetId="4">'Přírodní vědy'!$11:$13</definedName>
    <definedName name="_xlnm.Print_Titles" localSheetId="1">Rekapitulace!$11:$13</definedName>
    <definedName name="_xlnm.Print_Titles" localSheetId="3">Robotika!$11:$13</definedName>
    <definedName name="_xlnm.Print_Area" localSheetId="2">PC!$A$1:$J$22</definedName>
    <definedName name="_xlnm.Print_Area" localSheetId="4">'Přírodní vědy'!$A$1:$J$27</definedName>
    <definedName name="_xlnm.Print_Area" localSheetId="3">Robotika!$A$1:$J$25</definedName>
    <definedName name="Z_65E3123D_ED26_44E3_A414_09EEEF825484_.wvu.Cols" localSheetId="2" hidden="1">PC!#REF!,PC!#REF!,PC!#REF!</definedName>
    <definedName name="Z_65E3123D_ED26_44E3_A414_09EEEF825484_.wvu.Cols" localSheetId="4" hidden="1">'Přírodní vědy'!#REF!,'Přírodní vědy'!#REF!,'Přírodní vědy'!#REF!</definedName>
    <definedName name="Z_65E3123D_ED26_44E3_A414_09EEEF825484_.wvu.Cols" localSheetId="1" hidden="1">Rekapitulace!#REF!</definedName>
    <definedName name="Z_65E3123D_ED26_44E3_A414_09EEEF825484_.wvu.Cols" localSheetId="3" hidden="1">Robotika!#REF!,Robotika!#REF!,Robotika!#REF!</definedName>
    <definedName name="Z_65E3123D_ED26_44E3_A414_09EEEF825484_.wvu.PrintArea" localSheetId="2" hidden="1">PC!$A$1:$J$22</definedName>
    <definedName name="Z_65E3123D_ED26_44E3_A414_09EEEF825484_.wvu.PrintArea" localSheetId="4" hidden="1">'Přírodní vědy'!$A$1:$J$27</definedName>
    <definedName name="Z_65E3123D_ED26_44E3_A414_09EEEF825484_.wvu.PrintArea" localSheetId="3" hidden="1">Robotika!$A$1:$J$25</definedName>
    <definedName name="Z_65E3123D_ED26_44E3_A414_09EEEF825484_.wvu.PrintTitles" localSheetId="2" hidden="1">PC!$11:$13</definedName>
    <definedName name="Z_65E3123D_ED26_44E3_A414_09EEEF825484_.wvu.PrintTitles" localSheetId="4" hidden="1">'Přírodní vědy'!$11:$13</definedName>
    <definedName name="Z_65E3123D_ED26_44E3_A414_09EEEF825484_.wvu.PrintTitles" localSheetId="1" hidden="1">Rekapitulace!$11:$13</definedName>
    <definedName name="Z_65E3123D_ED26_44E3_A414_09EEEF825484_.wvu.PrintTitles" localSheetId="3" hidden="1">Robotika!$11:$13</definedName>
    <definedName name="Z_65E3123D_ED26_44E3_A414_09EEEF825484_.wvu.Rows" localSheetId="0" hidden="1">'Krycí list'!$1:$1,'Krycí list'!$3:$3,'Krycí list'!$6:$6,'Krycí list'!$8:$8,'Krycí list'!$10:$24</definedName>
    <definedName name="Z_65E3123D_ED26_44E3_A414_09EEEF825484_.wvu.Rows" localSheetId="2" hidden="1">PC!#REF!,PC!#REF!,PC!#REF!,PC!#REF!,PC!#REF!,PC!#REF!,PC!#REF!,PC!#REF!,PC!#REF!,PC!#REF!,PC!#REF!,PC!#REF!,PC!#REF!,PC!#REF!,PC!#REF!,PC!#REF!,PC!#REF!,PC!#REF!,PC!#REF!,PC!#REF!,PC!#REF!,PC!#REF!,PC!#REF!,PC!#REF!,PC!#REF!,PC!#REF!,PC!#REF!,PC!#REF!,PC!#REF!,PC!#REF!,PC!#REF!,PC!#REF!,PC!#REF!,PC!#REF!,PC!#REF!,PC!#REF!,PC!#REF!,PC!#REF!,PC!#REF!,PC!#REF!,PC!#REF!</definedName>
    <definedName name="Z_65E3123D_ED26_44E3_A414_09EEEF825484_.wvu.Rows" localSheetId="4" hidden="1">'Přírodní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definedName>
    <definedName name="Z_65E3123D_ED26_44E3_A414_09EEEF825484_.wvu.Rows" localSheetId="3" hidden="1">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definedName>
    <definedName name="Z_82B4F4D9_5370_4303_A97E_2A49E01AF629_.wvu.Cols" localSheetId="2" hidden="1">PC!#REF!,PC!#REF!,PC!#REF!</definedName>
    <definedName name="Z_82B4F4D9_5370_4303_A97E_2A49E01AF629_.wvu.Cols" localSheetId="4" hidden="1">'Přírodní vědy'!#REF!,'Přírodní vědy'!#REF!,'Přírodní vědy'!#REF!</definedName>
    <definedName name="Z_82B4F4D9_5370_4303_A97E_2A49E01AF629_.wvu.Cols" localSheetId="1" hidden="1">Rekapitulace!#REF!</definedName>
    <definedName name="Z_82B4F4D9_5370_4303_A97E_2A49E01AF629_.wvu.Cols" localSheetId="3" hidden="1">Robotika!#REF!,Robotika!#REF!,Robotika!#REF!</definedName>
    <definedName name="Z_82B4F4D9_5370_4303_A97E_2A49E01AF629_.wvu.PrintArea" localSheetId="2" hidden="1">PC!$A$1:$J$22</definedName>
    <definedName name="Z_82B4F4D9_5370_4303_A97E_2A49E01AF629_.wvu.PrintArea" localSheetId="4" hidden="1">'Přírodní vědy'!$A$1:$J$27</definedName>
    <definedName name="Z_82B4F4D9_5370_4303_A97E_2A49E01AF629_.wvu.PrintArea" localSheetId="3" hidden="1">Robotika!$A$1:$J$25</definedName>
    <definedName name="Z_82B4F4D9_5370_4303_A97E_2A49E01AF629_.wvu.PrintTitles" localSheetId="2" hidden="1">PC!$11:$13</definedName>
    <definedName name="Z_82B4F4D9_5370_4303_A97E_2A49E01AF629_.wvu.PrintTitles" localSheetId="4" hidden="1">'Přírodní vědy'!$11:$13</definedName>
    <definedName name="Z_82B4F4D9_5370_4303_A97E_2A49E01AF629_.wvu.PrintTitles" localSheetId="1" hidden="1">Rekapitulace!$11:$13</definedName>
    <definedName name="Z_82B4F4D9_5370_4303_A97E_2A49E01AF629_.wvu.PrintTitles" localSheetId="3" hidden="1">Robotika!$11:$13</definedName>
    <definedName name="Z_82B4F4D9_5370_4303_A97E_2A49E01AF629_.wvu.Rows" localSheetId="0" hidden="1">'Krycí list'!$1:$1,'Krycí list'!$3:$3,'Krycí list'!$6:$6,'Krycí list'!$8:$8,'Krycí list'!$10:$24</definedName>
    <definedName name="Z_82B4F4D9_5370_4303_A97E_2A49E01AF629_.wvu.Rows" localSheetId="2" hidden="1">PC!#REF!,PC!#REF!,PC!#REF!,PC!#REF!,PC!#REF!,PC!#REF!,PC!#REF!,PC!#REF!,PC!#REF!,PC!#REF!,PC!#REF!,PC!#REF!,PC!#REF!,PC!#REF!,PC!#REF!,PC!#REF!,PC!#REF!,PC!#REF!,PC!#REF!,PC!#REF!,PC!#REF!,PC!#REF!,PC!#REF!,PC!#REF!,PC!#REF!,PC!#REF!,PC!#REF!,PC!#REF!,PC!#REF!,PC!#REF!,PC!#REF!,PC!#REF!,PC!#REF!,PC!#REF!,PC!#REF!,PC!#REF!,PC!#REF!,PC!#REF!,PC!#REF!,PC!#REF!,PC!#REF!</definedName>
    <definedName name="Z_82B4F4D9_5370_4303_A97E_2A49E01AF629_.wvu.Rows" localSheetId="4" hidden="1">'Přírodní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definedName>
    <definedName name="Z_82B4F4D9_5370_4303_A97E_2A49E01AF629_.wvu.Rows" localSheetId="3" hidden="1">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definedName>
    <definedName name="Z_D6CFA044_0C8C_4ECE_96A2_AFF3DD5E0425_.wvu.Cols" localSheetId="2" hidden="1">PC!#REF!,PC!#REF!,PC!#REF!</definedName>
    <definedName name="Z_D6CFA044_0C8C_4ECE_96A2_AFF3DD5E0425_.wvu.Cols" localSheetId="4" hidden="1">'Přírodní vědy'!#REF!,'Přírodní vědy'!#REF!,'Přírodní vědy'!#REF!</definedName>
    <definedName name="Z_D6CFA044_0C8C_4ECE_96A2_AFF3DD5E0425_.wvu.Cols" localSheetId="1" hidden="1">Rekapitulace!#REF!</definedName>
    <definedName name="Z_D6CFA044_0C8C_4ECE_96A2_AFF3DD5E0425_.wvu.Cols" localSheetId="3" hidden="1">Robotika!#REF!,Robotika!#REF!,Robotika!#REF!</definedName>
    <definedName name="Z_D6CFA044_0C8C_4ECE_96A2_AFF3DD5E0425_.wvu.PrintArea" localSheetId="2" hidden="1">PC!$A$1:$J$22</definedName>
    <definedName name="Z_D6CFA044_0C8C_4ECE_96A2_AFF3DD5E0425_.wvu.PrintArea" localSheetId="4" hidden="1">'Přírodní vědy'!$A$1:$J$27</definedName>
    <definedName name="Z_D6CFA044_0C8C_4ECE_96A2_AFF3DD5E0425_.wvu.PrintArea" localSheetId="3" hidden="1">Robotika!$A$1:$J$25</definedName>
    <definedName name="Z_D6CFA044_0C8C_4ECE_96A2_AFF3DD5E0425_.wvu.PrintTitles" localSheetId="2" hidden="1">PC!$11:$13</definedName>
    <definedName name="Z_D6CFA044_0C8C_4ECE_96A2_AFF3DD5E0425_.wvu.PrintTitles" localSheetId="4" hidden="1">'Přírodní vědy'!$11:$13</definedName>
    <definedName name="Z_D6CFA044_0C8C_4ECE_96A2_AFF3DD5E0425_.wvu.PrintTitles" localSheetId="1" hidden="1">Rekapitulace!$11:$13</definedName>
    <definedName name="Z_D6CFA044_0C8C_4ECE_96A2_AFF3DD5E0425_.wvu.PrintTitles" localSheetId="3" hidden="1">Robotika!$11:$13</definedName>
    <definedName name="Z_D6CFA044_0C8C_4ECE_96A2_AFF3DD5E0425_.wvu.Rows" localSheetId="0" hidden="1">'Krycí list'!$1:$1,'Krycí list'!$3:$3,'Krycí list'!$6:$6,'Krycí list'!$8:$8,'Krycí list'!$10:$24</definedName>
    <definedName name="Z_D6CFA044_0C8C_4ECE_96A2_AFF3DD5E0425_.wvu.Rows" localSheetId="2" hidden="1">PC!#REF!,PC!#REF!,PC!#REF!,PC!#REF!,PC!#REF!,PC!#REF!,PC!#REF!,PC!#REF!,PC!#REF!,PC!#REF!,PC!#REF!,PC!#REF!,PC!#REF!,PC!#REF!,PC!#REF!,PC!#REF!,PC!#REF!,PC!#REF!,PC!#REF!,PC!#REF!,PC!#REF!,PC!#REF!,PC!#REF!,PC!#REF!,PC!#REF!,PC!#REF!,PC!#REF!,PC!#REF!,PC!#REF!,PC!#REF!,PC!#REF!,PC!#REF!,PC!#REF!,PC!#REF!,PC!#REF!,PC!#REF!,PC!#REF!,PC!#REF!,PC!#REF!,PC!#REF!,PC!#REF!</definedName>
    <definedName name="Z_D6CFA044_0C8C_4ECE_96A2_AFF3DD5E0425_.wvu.Rows" localSheetId="4" hidden="1">'Přírodní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definedName>
    <definedName name="Z_D6CFA044_0C8C_4ECE_96A2_AFF3DD5E0425_.wvu.Rows" localSheetId="3" hidden="1">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definedName>
  </definedNames>
  <calcPr calcId="191029"/>
  <customWorkbookViews>
    <customWorkbookView name="Petr Smolík – osobní zobrazení" guid="{D6CFA044-0C8C-4ECE-96A2-AFF3DD5E0425}" mergeInterval="0" personalView="1" maximized="1" xWindow="1911" yWindow="-9" windowWidth="1938" windowHeight="1048" activeSheetId="3"/>
    <customWorkbookView name="Vladimír Lazárek – osobní zobrazení" guid="{82B4F4D9-5370-4303-A97E-2A49E01AF629}" mergeInterval="0" personalView="1" maximized="1" xWindow="-8" yWindow="-8" windowWidth="1936" windowHeight="1056" activeSheetId="3"/>
    <customWorkbookView name="Sebastian Fenyk – osobní zobrazení" guid="{65E3123D-ED26-44E3-A414-09EEEF825484}" mergeInterval="0" personalView="1" maximized="1" xWindow="-8" yWindow="-8" windowWidth="1936" windowHeight="10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40" i="1"/>
  <c r="B38" i="1"/>
  <c r="B14" i="2"/>
  <c r="B16" i="2"/>
  <c r="B15" i="2"/>
  <c r="I26" i="6" l="1"/>
  <c r="K26" i="6" s="1"/>
  <c r="I25" i="6"/>
  <c r="K25" i="6" s="1"/>
  <c r="I24" i="6"/>
  <c r="K24" i="6" s="1"/>
  <c r="I23" i="6"/>
  <c r="K23" i="6" s="1"/>
  <c r="I22" i="6"/>
  <c r="K22" i="6" s="1"/>
  <c r="I21" i="6"/>
  <c r="K21" i="6" s="1"/>
  <c r="I20" i="6"/>
  <c r="K20" i="6" s="1"/>
  <c r="I19" i="6"/>
  <c r="K19" i="6" s="1"/>
  <c r="I18" i="6"/>
  <c r="K18" i="6" s="1"/>
  <c r="I17" i="6"/>
  <c r="K17" i="6" s="1"/>
  <c r="I16" i="6"/>
  <c r="C9" i="6"/>
  <c r="C8" i="6"/>
  <c r="C7" i="6"/>
  <c r="C5" i="6"/>
  <c r="C4" i="6"/>
  <c r="C3" i="6"/>
  <c r="C2" i="6"/>
  <c r="K16" i="6" l="1"/>
  <c r="I15" i="6"/>
  <c r="I14" i="6" s="1"/>
  <c r="I24" i="5"/>
  <c r="K24" i="5" s="1"/>
  <c r="I23" i="5"/>
  <c r="K23" i="5" s="1"/>
  <c r="I22" i="5"/>
  <c r="K22" i="5" s="1"/>
  <c r="I21" i="5"/>
  <c r="K21" i="5" s="1"/>
  <c r="I20" i="5"/>
  <c r="K20" i="5" s="1"/>
  <c r="I19" i="5"/>
  <c r="K19" i="5" s="1"/>
  <c r="I18" i="5"/>
  <c r="K18" i="5" s="1"/>
  <c r="I17" i="5"/>
  <c r="I16" i="5"/>
  <c r="C9" i="5"/>
  <c r="C8" i="5"/>
  <c r="C7" i="5"/>
  <c r="C5" i="5"/>
  <c r="C4" i="5"/>
  <c r="C3" i="5"/>
  <c r="C2" i="5"/>
  <c r="C16" i="2" l="1"/>
  <c r="E40" i="1" s="1"/>
  <c r="I27" i="6"/>
  <c r="K16" i="5"/>
  <c r="I15" i="5"/>
  <c r="I14" i="5" s="1"/>
  <c r="K17" i="5"/>
  <c r="C15" i="2" l="1"/>
  <c r="E39" i="1" s="1"/>
  <c r="I25" i="5"/>
  <c r="I21" i="3"/>
  <c r="K21" i="3" s="1"/>
  <c r="I20" i="3"/>
  <c r="K20" i="3" s="1"/>
  <c r="I19" i="3"/>
  <c r="K19" i="3" s="1"/>
  <c r="I18" i="3"/>
  <c r="K18" i="3" s="1"/>
  <c r="I17" i="3"/>
  <c r="K17" i="3" s="1"/>
  <c r="I16" i="3"/>
  <c r="K16" i="3" l="1"/>
  <c r="I15" i="3"/>
  <c r="I14" i="3" s="1"/>
  <c r="B17" i="2"/>
  <c r="I22" i="3" l="1"/>
  <c r="C14" i="2"/>
  <c r="C2" i="3"/>
  <c r="C3" i="3"/>
  <c r="C4" i="3"/>
  <c r="C5" i="3"/>
  <c r="C7" i="3"/>
  <c r="C8" i="3"/>
  <c r="C9" i="3"/>
  <c r="B2" i="2"/>
  <c r="B3" i="2"/>
  <c r="B4" i="2"/>
  <c r="B5" i="2"/>
  <c r="B7" i="2"/>
  <c r="B8" i="2"/>
  <c r="B9" i="2"/>
  <c r="E35" i="1"/>
  <c r="J35" i="1"/>
  <c r="R35" i="1"/>
  <c r="P38" i="1"/>
  <c r="P39" i="1"/>
  <c r="P40" i="1"/>
  <c r="P41" i="1"/>
  <c r="P42" i="1"/>
  <c r="J46" i="1"/>
  <c r="K47" i="1"/>
  <c r="E38" i="1" l="1"/>
  <c r="E46" i="1" s="1"/>
  <c r="C17" i="2"/>
  <c r="R46" i="1" l="1"/>
  <c r="R49" i="1" s="1"/>
  <c r="O51" i="1" l="1"/>
  <c r="S49" i="1"/>
  <c r="S51" i="1" l="1"/>
  <c r="R51" i="1"/>
  <c r="O50" i="1"/>
  <c r="S50" i="1" l="1"/>
  <c r="R50" i="1"/>
  <c r="R52" i="1" s="1"/>
</calcChain>
</file>

<file path=xl/sharedStrings.xml><?xml version="1.0" encoding="utf-8"?>
<sst xmlns="http://schemas.openxmlformats.org/spreadsheetml/2006/main" count="300" uniqueCount="150">
  <si>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</si>
  <si>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</si>
  <si>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</si>
  <si>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</si>
  <si>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</si>
  <si>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</si>
  <si>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</si>
  <si>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</si>
  <si>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</si>
  <si>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</si>
  <si>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</si>
  <si>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</si>
  <si>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</si>
  <si>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</si>
  <si>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</si>
  <si>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</si>
  <si>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</si>
  <si>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</si>
  <si>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</si>
  <si>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</si>
  <si>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</si>
  <si>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</si>
  <si>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</si>
  <si>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</si>
  <si>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</si>
  <si>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</si>
  <si>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</si>
  <si>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</si>
  <si>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</si>
  <si>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</si>
  <si>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</si>
  <si>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</si>
  <si>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</si>
  <si>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</si>
  <si>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</si>
  <si>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</si>
  <si>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</si>
  <si>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Práce přesčas</t>
  </si>
  <si>
    <t>Zařízení staveniště</t>
  </si>
  <si>
    <t>21</t>
  </si>
  <si>
    <t>%</t>
  </si>
  <si>
    <t>Bez pevné podl.</t>
  </si>
  <si>
    <t>Kulturní památka</t>
  </si>
  <si>
    <t>Územní vlivy</t>
  </si>
  <si>
    <t>Provozní vlivy</t>
  </si>
  <si>
    <t>Ostatní</t>
  </si>
  <si>
    <t>VRN z rozpočtu</t>
  </si>
  <si>
    <t>HZS</t>
  </si>
  <si>
    <t>Kompl. činnost</t>
  </si>
  <si>
    <t>Ostatní náklady</t>
  </si>
  <si>
    <t>D</t>
  </si>
  <si>
    <t>Celkové náklady</t>
  </si>
  <si>
    <t>Datum a podpis</t>
  </si>
  <si>
    <t>Razítko</t>
  </si>
  <si>
    <t>15</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</si>
  <si>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</si>
  <si>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</si>
  <si>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</si>
  <si>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</si>
  <si>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</si>
  <si>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</si>
  <si>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</si>
  <si>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</si>
  <si>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</si>
  <si>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</si>
  <si>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</si>
  <si>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</si>
  <si>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</si>
  <si>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</si>
  <si>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</si>
  <si>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</si>
  <si>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JKSO:</t>
  </si>
  <si>
    <t>P.Č.</t>
  </si>
  <si>
    <t>TV</t>
  </si>
  <si>
    <t>KCN</t>
  </si>
  <si>
    <t>MJ</t>
  </si>
  <si>
    <t>Množství celkem</t>
  </si>
  <si>
    <t>Sazba DPH</t>
  </si>
  <si>
    <t xml:space="preserve">REKAPITULACE </t>
  </si>
  <si>
    <t>KRYCÍ LIST SOUPISU</t>
  </si>
  <si>
    <t>OCENĚNÝ SOUPIS PRACÍ A DODÁVEK A SLUŽEB</t>
  </si>
  <si>
    <t>Nábytek</t>
  </si>
  <si>
    <t>ZRN (ř. 1-8)</t>
  </si>
  <si>
    <t>DN (ř. 10-12)</t>
  </si>
  <si>
    <t>VRN (ř. 14-19)</t>
  </si>
  <si>
    <t>Součet 9, 13, 20-23</t>
  </si>
  <si>
    <t>Projektové práce (DSPS)</t>
  </si>
  <si>
    <t>Cena s DPH (ř. 25-26)</t>
  </si>
  <si>
    <t>Popis / minimální technické parametry</t>
  </si>
  <si>
    <t>Cena celkem s DPH</t>
  </si>
  <si>
    <t>Cena jednotková bez DPH</t>
  </si>
  <si>
    <t>Cena celkem bez DPH</t>
  </si>
  <si>
    <t>Kód položky / název</t>
  </si>
  <si>
    <t>Celkem bez DPH</t>
  </si>
  <si>
    <t>vlastní</t>
  </si>
  <si>
    <t>SOUPIS PRACÍ A DODÁVEK A SLUŽEB vč VÝKAZU VÝMĚR</t>
  </si>
  <si>
    <t>Sebastian Fenyk</t>
  </si>
  <si>
    <t>Základní škola a Mateřská škola Blansko, Salmova 17
Salmova 1940/17, 678 01 Blansko</t>
  </si>
  <si>
    <t>Základní škola a Mateřská škola Blansko, Salmova 17</t>
  </si>
  <si>
    <t>Počítačová učebna malá</t>
  </si>
  <si>
    <t xml:space="preserve">Učitelská katedra </t>
  </si>
  <si>
    <t>ks</t>
  </si>
  <si>
    <t xml:space="preserve">Dvoumístný žákovský stůl </t>
  </si>
  <si>
    <t>Učitelská židle</t>
  </si>
  <si>
    <t>Žákovská židle</t>
  </si>
  <si>
    <t>Skříňka s dveřmi</t>
  </si>
  <si>
    <t>Jednomístný žákovský stůl s el. výsuvem</t>
  </si>
  <si>
    <t>Stůl pro žáka bez výsuvu</t>
  </si>
  <si>
    <t>Skříň s dveřmi</t>
  </si>
  <si>
    <t>Stůl na robotiku, herní pole</t>
  </si>
  <si>
    <t>Lichoběžníkový stůl</t>
  </si>
  <si>
    <t xml:space="preserve">Demonstrační stůl </t>
  </si>
  <si>
    <t>Stůl učitelský</t>
  </si>
  <si>
    <t>Židle žákovská, pérová konstrukce</t>
  </si>
  <si>
    <t>Skříň vysoká kombinovaná</t>
  </si>
  <si>
    <t>Skříňká nízká</t>
  </si>
  <si>
    <t>Skříň s dveřmi úzká</t>
  </si>
  <si>
    <t>Skříňka s dřezy</t>
  </si>
  <si>
    <t>NÁB</t>
  </si>
  <si>
    <t>PC</t>
  </si>
  <si>
    <t>ROB</t>
  </si>
  <si>
    <t>PŘÍ</t>
  </si>
  <si>
    <t xml:space="preserve">Jednomístná katedra/stůl s kovovou podnoží tvaru C, která je tvořena plochooválnými profily a střední částí - stojnou, která je uzpůsobena pro skryté vedení kabelových rozvodů, stojna podnože je vybavena odnímatelnýmy kryty v barvě konstrukce. Stojny jsou pod stolovou deskou propojeny teleskopickým kabelovým mostem pro uložení kabeláže. Podnož je opatřena rektifikacemi pro vyrovnání nerovnosti podlahy. Podnož je povrchově upravena vypalovanou práškovou barvou v odstínu RAL 9006 stříbrná. Stolová deska z LTD min. tl. 25mm, hrana ABS 2mm, v desce 2x průchodka v pravém a levém rohu stolu průměru min. 70mm. Pod stolovou deskou NEBUDE držák pro usazení PC - v učebně bude použit pouze malý typ desktopu s umístěním na stole. Možnost výběru barevného provedení z několika základních typů dekorů/barev. Rozměry : 735 x 2000 x 800mm. Cena vč. dopravy a montáže. 
</t>
  </si>
  <si>
    <t xml:space="preserve">Dvoumístný žákovský stůl s kovovou podnoží tvaru C, která je tvořena plochooválnými profily a střední částí - stojnou, která je uzpůsobena pro skryté vedení kabelových rozvodů, stojna podnože je vybavena odnímatelnýmy kryty v barvě konstrukce. Stojny jsou pod stolovou deskou propojeny teleskopickým kabelovým mostem pro uložení kabeláže. Podnož je opatřena rektifikacemi pro vyrovnání nerovnosti podlahy. Podnož je povrchově upravena vypalovanou práškovou barvou v odstínu RAL 9006 stříbrná. Stolová deska z LTD min. tl. 25mm, hrana ABS 2mm, v desce 2x průchodka v pravém a levém rohu stolu průměru min. 70mm. Pod stolovou deskou NEBUDE držák pro usazení PC - v učebně bude použit pouze malý typ desktopu s umístěním na stole. Možnost výběru barevného provedení z několika základních typů dekorů/barev. Rozměry : 735 x 1500 x 800 mm. Cena vč. dopravy a montáže. 
</t>
  </si>
  <si>
    <t xml:space="preserve">Učitelská židle na kolečkách - otočná, stabilní výškově stavitelná  pomocí plynového pístu, - rám z hliníkové nohy s plynovou pružinou zakončenou 5-ramenným křížem, práškově lakované trubky. Povrchová úprava podnože komaxit stříbrná nebo chrom, bude upřesněno zadavatelem. Konstrukce židle musí umožňovat výškovou stavitelnost v orientačním rozptylu 440 - 570 mm. Plastový sedák i opěrák ze 100% strukturovaného polypropylénu - ergonomicky tvarovaná skořepina s efektem vzduchového polštáře v barevné škále alespoň 6 odstínů, ve skořepině může být kruhový otvor pro snadný úchop v horní části opěradla. Cena vč. dopravy a montáže. </t>
  </si>
  <si>
    <t xml:space="preserve">Skříň žákovská s dveřmi výšky 2OH, rozměry 735x800x480 mm. Korpus skříně vč. zad a polic bude vyroben z LTD  tl. 18 mm, korpus lepený, všechny hrany olepeny ABS hranou tl. 2 mm, vyjma bočních hran půdy a dna, zde plastová hrana tl. 0,8 mm. Půda je naložená na boky skříně. Police musí být výškově stavitelné, podpěry polic zabraňující jejich vysunutí. Bezpečnostní panty bez viditelných šroubů včetně tlumičů pro pomalé dovírání dveří. Dveře LTD tl. 18 mm, opatřeny zapuštěnou plastovou ergonomickou úchytkou, která je osazena v dveřním křídle. Úchytka je plná a zakrývá celý otvor po frézování, aby nedošlo ke zranění prstů při manipulaci s dvířky, výběr z několika barevných odstínů. Dno skříně opatřeno rektifikacemi pro vyrovnání nerovnosti podlah. Cena vč. dopravy a montáže. 
</t>
  </si>
  <si>
    <t xml:space="preserve">Skříň žákovská s dveřmi výšky 2OH, rozměry 735x600x600 mm. Korpus skříně vč. zad a polic bude vyroben z LTD  tl. 18 mm, korpus lepený, všechny hrany olepeny ABS hranou tl. 2 mm, vyjma bočních hran půdy a dna, zde plastová hrana tl. 0,8 mm. Půda je naložená na boky skříně. Police musí být výškově stavitelné, podpěry polic zabraňující jejich vysunutí. Bezpečnostní panty bez viditelných šroubů včetně tlumičů pro pomalé dovírání dveří. Dveře LTD tl. 18 mm, opatřeny zapuštěnou plastovou ergonomickou úchytkou, která je osazena v dveřním křídle. Úchytka je plná a zakrývá celý otvor po frézování, aby nedošlo ke zranění prstů při manipulaci s dvířky, výběr z několika barevných odstínů. Dno skříně opatřeno rektifikacemi pro vyrovnání nerovnosti podlah. Cena vč. dopravy a montáže. 
</t>
  </si>
  <si>
    <t xml:space="preserve">Žákovská židle na kolečkách či kluzácích - otočná, stabilní výškově stavitelná  pomocí plynového pístu, - rám z hliníkové nohy s plynovou pružinou zakončenou 5-ramenným křížem. Povrchová úprava podnože komaxit stříbrná nebo chrom, bude upřesněno zadavatelem. Konstrukce židle musí umožňovat výškovou stavitelnost v orientačním rozptylu 440 - 570 mm. Plastový sedák i opěrák ze 100% strukturovaného polypropylénu - ergonomicky tvarovaná skořepina s efektem vzduchového polštáře v barevné škále min. 6 odstínů, ve skořepině může být kruhový otvor pro snadný úchop v horní části opěradla. Velikost skořepin min. ve 2 velikostech. Cena vč. dopravy a montáže. 
</t>
  </si>
  <si>
    <t xml:space="preserve">Jednomístný žákovský stůl s výsuvným systémem o rozměru 760x880x700 mm. Stolová deska LTD tl. 25 mm opatřená ABS hranou tl. 2 mm lepenou PUR lepidlem. Korpus z LTD min. tl. 18 mm, korpus lepený, všechny hrany olepeny ABS hranou min. tl. 0,8 mm, hrana lepena PUR lepidlem. 2x plastová průchodka umožňující vedení kabeláže mezi jednotlivými stoly. Přístup do dutiny s výsuvem pomocí uzamykatelných revizních dvířek z LTD min. tl. 18 mm z vnitřní části stolu. Prostor je z horní části zakrytý deskou z LTD min. tl. 18 mm s funkcí samočinného uzavírání a otevírání. Po uzavření je výklopná deska automaticky zajištěna proti otevření. Dvířka a výklopná deska olepeny ABS hranou tl. 2 mm, hrana lepena PUR lepidlem. Zvedací sloupek žákovského stolu je kompaktní 3-dílný zvedací sloupek s motorovým systémem a antikolizním bezpečnostním systémem. Použití - zvedací mechanismus pro LCD displeje, monitory, stoly, katedry. Max. tah 800 N. Programovatelná výška zdvihu. Plynulý a tichý chod. Adaptér pro uchycení k podložce. Adaptér pro uchycení monitoru. Adaptér pro uchycení mini počítače. Součástí adaptéru pro uchycení monitoru je profilovaná police z ocelového plechu min. tl. 3 mm. Police je výsuvná společně s monitorem a umožňuje uložení klávesnice a myši. Součástí je montážní a spojovací materiál. Součástí dodávky je instalační sada pro učebnu s výsuvnými stoly. Propojení katedry s žákovskými stoly včetně osazení katedry ovládáním výsuvu stolových řad. Montáž učebny a zaškolení zaměstnanců.
</t>
  </si>
  <si>
    <t xml:space="preserve">Jednomístný žákovský stůl BEZ výsuvného systémem o rozměru 760x880x700 mm. Stolová deska LTD tl. 25 mm opatřená ABS hranou tl. 2 mm lepenou PUR lepidlem. Korpus z LTD min. tl. 18 mm, korpus lepený, všechny hrany olepeny ABS hranou min. tl. 0,8 mm, hrana lepena PUR lepidlem. 2x plastová průchodka. Typově stoly v obdobném provedení jako stoly s výsuvy.
</t>
  </si>
  <si>
    <t xml:space="preserve">Učitelská židle na kolečkách - otočná, stabilní výškově stavitelná  pomocí plynového pístu, - rám z hliníkové nohy s plynovou pružinou zakončenou 5-ramenným křížem, práškově lakované trubky. Povrchová úprava podnože komaxit stříbrná nebo chrom, bude upřesněno zadavatelem. Konstrukce židle musí umožňovat výškovou stavitelnost v orientačním rozptylu min. 440 - 570 mm. Plastový sedák i opěrák ze 100% strukturovaného polypropylénu - ergonomicky tvarovaná skořepina s efektem vzduchového polštáře v barevné škále alespoň 6 odstínů, ve skořepině může být kruhový otvor pro snadný úchop v horní části opěradla. Cena vč. dopravy a montáže. </t>
  </si>
  <si>
    <t xml:space="preserve">Žákovská židle na kolečkách či kluzácích - otočná, stabilní výškově stavitelná  pomocí plynového pístu, - rám z hliníkové nohy s plynovou pružinou zakončenou 5-ramenným křížem. Povrchová úprava podnože komaxit stříbrná nebo chrom, bude upřesněno zadavatelem. Konstrukce židle musí umožňovat výškovou stavitelnost v orientačním rozptylu 440 - 570 mm. Plastový sedák i opěrák ze 100% strukturovaného polypropylénu - ergonomicky tvarovaná skořepina s efektem vzduchového polštáře v barevné škále min. 6 odstínů, ve skořepině může být kruhový otvor pro snadný úchop v horní části opěradla. Velikost skořepin min. ve 2 velikostech. Cena vč. dopravy a montáže. </t>
  </si>
  <si>
    <t xml:space="preserve">Skříň žákovská s dveřmi a zámkem výšky 5OH, rozměry 1803x800x480 mm. Korpus skříně vč. zad a polic bude vyroben z LTD  tl. 18 mm, korpus lepený, všechny hrany olepeny ABS hranou tl. 2 mm, vyjma bočních hran půdy a dna, zde plastová hrana tl. 0,8 mm. Půda je naložená na boky skříně. Police musí být výškově stavitelné, podpěry polic zabraňující jejich vysunutí. Bezpečnostní panty bez viditelných šroubů včetně tlumičů pro pomalé dovírání dveří. Dveře LTD tl. 18 mm, opatřeny zapuštěnou plastovou úchytkou, která je osazena v dveřním křídle. Úchytka je plná a zakrývá celý otvor po frézování, aby nedošlo ke zranění prstů při manipulaci s dvířky, výběr z několika barevných odstínů. Dno skříně opatřeno rektifikacemi pro vyrovnání nerovnosti podlah. Cena vč. dopravy a montáže.  
</t>
  </si>
  <si>
    <t>Pracovní stůl pro robotiku je uzpůsoben pro vložení herního pole o velikosti cca 2560x1350 mm. Výška stolu bez herního pole - 600 mm. Stolová deska je vyrobena z bílého lesklého popisovatelného HPL laminátu. Stolová deska je ohraničena rámem zabraňujícím pádu robotů. Rám je vyroben z LTD min. tl. 18 mm, ABS hrana 2 mm lepena PUR lepidlem. Pod stolovou deska umístěna sestava skříněk - celkem 6 ks skříněk. Skříňky opatřeny rektifikačními nožkami. Korpus skříněk, včetně zad a soklové lišty, z LTD min. tl. 18 mm, ABS hrana 0,8 mm lepena PUR lepidlem. Jednotlivé skříňky jsou se stolovou deskou spojeny v jeden pevný celek demontovalným spojem. Jednotlivé skříňky rozděleny na policovou část s min. 1x přestavitelnou policí a část s plastovými boxy na vodících lištách - min. 3 ks polypropylenových boxů v jedné skříňce vyplňující celý prostor. Police je vyrobena z LTD min. tl. 18 mm, ABS hrana 2 mm lepena PUR lepidlem. Podpěry polic zabraňují vysunutí. Plastové boxy umístěné v 6 korpusech v následujících variantních sestavách: pro 4ks skříněk (počty na 1ks skříňky): 3ks o rozměrech 75x312x427 mm a 1 ks o rozměrech 150x312x427 mm. Boxy pro zbylé 2ks skříněk (počty na 1ks skříňky): 1ks o rozměrech 75x312x427 mm a 2ks o rozměrech 150x312x427 mm. Cena včetně dopravy a instalace.</t>
  </si>
  <si>
    <t xml:space="preserve">Univerzální stůl tvořený samonosnou rámovou podnoží stolu bez viditelných konstrukčních spojů. Rám vynášející stolovou deskou je tvořen ocelovými profily obdélmíkového průřezu min. 30 x 20 mm a vynáší stolovou desku po celém jejím obvodu. Nohy stolu válcového tvaru o průměru min. 60 mm jsou k rámové konstrukci připevněny pomocí trapézových prvků, které svou styčnou plochou zaručují vysokou pevnost stolu. Nohy jsou vybaveny rektifikací v rozsahu 15 mm pro vyrovnání nerovností podlahy. Povrch podnože je opatřený stříkanou práškovou barvou vypalovanou při vysokých stupních pro zvýšení pevnosti a přilnavosti barvy na povrchu. Stolová deska z LTD tl. 18 mm, hrana ABS 2 mm. Možnost výběru barevného provedení z několika základních typů dekorů/barev. Rozměr prvku: 1600x 693x 728 mm. Cena vč. dopravy a instalace. Cena vč. dopravy a montáže.  
</t>
  </si>
  <si>
    <t>Židle žákovská na pérové konstrukci</t>
  </si>
  <si>
    <t>Židle žákovská, kovová předpružená podnož - průměr trubky 22 mm, opatřená plastovými kluzáky s filcem. Povrchová úprava podnože vypalovanou práškovou barvou nebo chrom. Konstrukce židle musí umožňovat dynamické sezení čelem k opěráku. Plastový sedák i opěrák ze 100 % strukturovaného polypropylénu - ergonomicky tvarovaná skořepina s efektem vzduchového polštáře v barevné škále min. 6 odstínů, ve skořepině může být kruhový otvor v horní části opěradla pro snadný úchop. Velikost skořepin min. ve 2 velikostech. Cena vč. dopravy a instalace.</t>
  </si>
  <si>
    <t xml:space="preserve">Učitelská katedra s výsuvným systémem. Rozměr sestavy 760x1900x700 mm. Stolová deska LTD tl. 25 mm opatřená ABS hranou tl. 2 mm lepenou PUR lepidlem. Korpus z LTD min. tl. 18 mm, korpus lepený, všechny hrany olepeny ABS hranou min. tl. 0,8 mm, hrana lepena PUR lepidlem. 2x plastová průchodka umožňující vedení kabeláže mezi jednotlivými stoly. Přístup do dutiny s výsuvem pomocí uzamykatelných revizních dvířek z LTD min. tl. 18 mm z vnitřní části stolu. Prostor je z horní části zakrytý deskou z LTD min. tl. 18 mm s funkcí samočinného uzavírání a otevírání. Po uzavření je výklopná deska automaticky zajištěna proti otevření. Dvířka a výklopná deska olepeny ABS hranou tl. 2 mm, hrana lepena PUR lepidlem. Zvedací sloupek katedry je kompaktní 3-dílný zvedací sloupek s motorovým systémem a antikolizním bezpečnostním systémem. Použití - zvedací mechanismus pro LCD displeje, monitory, stoly, katedry. Max. tah 800 N. Programovatelná výška zdvihu. Plynulý a tichý chod. Adaptér pro uchycení k podložce. Adaptér pro uchycení monitoru. Adaptér pro uchycení mini počítače. Součástí adaptéru pro uchycení monitoru je profilovaná police z ocelového plechu min. tl. 3 mm. Police je výsuvná společně s monitorem a umožňuje uložení klávesnice a myši. Součástí je montážní a spojovací materiál. Součástí dodávky je instalační sada pro učebnu s výsuvnými stoly. Propojení katedry s žákovskými stoly včetně osazení katedry ovládáním výsuvu stolových řad. Na obou stranách katedry je umístěna uzamykatelná skříňka, v pravé části skříňka pro umístění ovládání zvedacích sloupků, tlačítko pro výsuv monitoru v katedře a další tři pro ovládání tří sestav žákovských stolů. V levé části policová skříňka. Korpusy skříněk vč. zad a polic z LTD min. tl. 18 mm, korpus lepený, všechny hrany olepeny ABS hranou min. tl. 0,8 mm, hrana lepena PUR lepidlem. Dveře LTD tl. 18 mm, opatřeny zapuštěnou plastovou úchytkou, která je osazena v dveřním křídle. Úchytka je plná a zakrývá celý otvor po frézování, aby nedošlo ke zranění prstů při manipulaci s dvířky, výběr z několika barevných odstínů. Police musí být výškově stavitelné, podpěry polic zabraňující jejich vysunutí. Odnímatelné dno v uzamykatelné skříňce z LTD min. tl. 18 mm. Dno skříně opatřeno rektifikacemi pro vyrovnání nerovnosti podlah. Cena včetně dopravy a montáže, ale BEZ zapojení elekto /stavba.
</t>
  </si>
  <si>
    <t>Učitelská katedra s výsuvným systémem. Rozměr sestavy 760x1900x700 mm. Stolová deska LTD tl. 25 mm opatřená ABS hranou tl. 2 mm lepenou PUR lepidlem. Korpus z LTD min. tl. 18 mm, korpus lepený, všechny hrany olepeny ABS hranou min. tl. 0,8 mm, hrana lepena PUR lepidlem. 2x plastová průchodka umožňující vedení kabeláže mezi jednotlivými stoly. Přístup do dutiny s výsuvem pomocí uzamykatelných revizních dvířek z LTD min. tl. 18 mm z vnitřní části stolu. Prostor je z horní části zakrytý deskou z LTD min. tl. 18 mm s funkcí samočinného uzavírání a otevírání. Po uzavření je výklopná deska automaticky zajištěna proti otevření. Dvířka a výklopná deska olepeny ABS hranou tl. 2 mm, hrana lepena PUR lepidlem. Zvedací sloupek katedry je kompaktní 3-dílný zvedací sloupek s motorovým systémem a antikolizním bezpečnostním systémem. Použití - zvedací mechanismus pro LCD displeje, monitory, stoly, katedry. Max. tah 800 N. Programovatelná výška zdvihu. Plynulý a tichý chod. Adaptér pro uchycení k podložce. Adaptér pro uchycení monitoru. Adaptér pro uchycení mini počítače. Součástí adaptéru pro uchycení monitoru je profilovaná police z ocelového plechu min. tl. 3 mm. Police je výsuvná společně s monitorem a umožňuje uložení klávesnice a myši. Součástí je montážní a spojovací materiál. Součástí dodávky je instalační sada pro učebnu s výsuvnými stoly. Propojení katedry s žákovskými stoly včetně osazení katedry ovládáním výsuvu stolových řad. Na obou stranách katedry je umístěna uzamykatelná skříňka, v pravé části skříňka pro umístění ovládání zvedacích sloupků, tlačítko pro výsuv monitoru v katedře a další tři pro ovládání tří sestav žákovských stolů. V levé části policová skříňka. Korpusy skříněk vč. zad a polic z LTD min. tl. 18 mm, korpus lepený, všechny hrany olepeny ABS hranou min. tl. 0,8 mm, hrana lepena PUR lepidlem. Dveře LTD tl. 18 mm, opatřeny zapuštěnou plastovou úchytkou, která je osazena v dveřním křídle. Úchytka je plná a zakrývá celý otvor po frézování, aby nedošlo ke zranění prstů při manipulaci s dvířky, výběr z několika barevných odstínů. Police musí být výškově stavitelné, podpěry polic zabraňující jejich vysunutí. Odnímatelné dno v uzamykatelné skříňce z LTD min. tl. 18 mm. Dno skříně opatřeno rektifikacemi pro vyrovnání nerovnosti podlah. Cena včetně dopravy a montáže, ale BEZ zapojení elekto /stavba.</t>
  </si>
  <si>
    <t xml:space="preserve">Učitelský demonstrační pult o rozměru 900x2380x700 mm. Demonstrační stůl tvoří pracovní deska postforming tl. 38 mm. Spodní skříňky: 1x dvoudveřová skříňka dřezová, 1x jednodveřová skříňka, 1x zásuvková skříňka se čtyřmi zásuvkami, 1x jednodveřová skříňka (může být využita pro zdroj, naní však není součástí nabídky). Korpusy skříněk vč. zad a polic  z LTD min. tl. 18 mm, korpus lepený, všechny hrany olepeny ABS hranou min. tl. 0,8 mm. Police musí být výškově stavitelné, podpěry polic zabraňující jejich vysunutí. Bezpečnostní panty bez viditelných šroubů včetně tlumičů pro pomalé dovírání dveří. Dveře LTD tl. 18 mm, opatřeny zapuštěnou plastovou ergonomickou úchytkou, která je osazena v dveřním křídle. Úchytka je plná a zakrývá celý otvor po frézování, aby nedošlo ke zranění prstů při manipulaci s dvířky, výběr z několika barevných odstínů. Všechny skříňky a zásuvky jsou uzamykatelné jednocestnými zámky na stejný klíč. Ve spodní části nožičky v. 100 mm zakrytované soklem z LDT tl. 18 mm s hranou ABS tl. 0,8 mm. Demonstrační stůl disponuje nerezovým dřezem s pákovou baterií.
Popis doplňuje schéma.  Rozmístění skříněk a jejich šířku je možno upravovat dle přaní investora nebo potřeb technologií, při zachování celkového rozměru pultu.Cena včetně dopravy a montáže, ale BEZ zapojení elektro a vody.
</t>
  </si>
  <si>
    <t>Katedra učitele s uzamykatelnou skříňkou. Rozměry katedry: v. 760 mm, š. 1300 mm, hl. 682 mm. Pracovní deska LTD tl. 25 mm opatřená ABS hranou tl. 2 mm lepenou PUR lepidlem. V pracovní desce je 1x průchodka min. průměr 70 mm. V levé části katedry umístěna 1x skříňka na soklu. Vnitřní rozměry skříňky: v. 640 mm, š. 520 mm, hl. 639 mm. Součástí skříňky jsou dvě výškově přestavitelné police s výřezem v pravé části pro snadné vedení kabeláže. Podpěry polic s trnem zabraňují jejímu vysunutí. Korpus skříňky vč. zad a polic z LTD min. tl. 18 mm, korpus lepený, všechny hrany olepeny ABS hranou min. tl. 0,8 mm. Ve vnějším boku skříňky je hliníková větrací mřížka pro odvod teplého vzduchu. Dno skříňky je vyjímatelné, na spodní straně opatřeno plastovými kluzáky, které zabraňují vysunutí. V zadní části dna výřez pro vedení kabelů z podlahové krabice, v přední části je dno ustoupené kvůli průchodu studeného vzduchu. Dvířka z LTD min. tl. 18 mm s ABS hranou 2 mm, opatřena zapuštěnou plastovou úchytkou, která je nasazena na vodorovnou hranu dvířek a kopíruje jejich vyfrézovaný tvar včetně radiusu. Úchytka je plná a zakrývá otvor po frézování, aby nedošlo ke zranění prstů při manipulaci s dvířky. Skříňka je uzamykatelná jednocestným zámkem. Cena včetně dopravy a instalace, ale BEZ zapojení elektro.</t>
  </si>
  <si>
    <t xml:space="preserve">Učitelská židle na kolečkách - otočná, stabilní výškově stavitelná  pomocí plynového pístu, - rám z hliníkové nohy s plynovou pružinou zakončenou 5-ramenným křížem, práškově lakované trubky. Povrchová úprava podnože komaxit stříbrná nebo chrom, bude upřesněno zadavatelem. Konstrukce židle musí umožňovat výškovou stavitelnost v orientačním rozptylu 440 - 570 mm. Plastový sedák i opěrák ze 100% strukturovaného polypropylénu - ergonomicky tvarovaná skořepina s efektem vzduchového polštáře v barevné škále alespoň 6 odstínů, ve skořepině může být kruhový otvor pro snadný úchop v horní části opěradla. Cena vč. dopravy a montáže. 
</t>
  </si>
  <si>
    <t xml:space="preserve">Židle žákovská, kovová předpružená podnož - průměr trubky 22 mm, opatřená plastovými kluzáky s filcem. Povrchová úprava podnože vypalovanou práškovou barvou nebo chrom. Konstrukce židle musí umožňovat dynamické sezení čelem k opěráku. Plastový sedák i opěrák ze 100 % strukturovaného polypropylénu - ergonomicky tvarovaná skořepina s efektem vzduchového polštáře v barevné škále min. 6 odstínů, ve skořepině může být kruhový otvor v horní části opěradla pro snadný úchop. Velikost skořepin min. ve 2 velikostech. Cena vč. dopravy a instalace.
</t>
  </si>
  <si>
    <t xml:space="preserve">Trojmístný žákovský stůl </t>
  </si>
  <si>
    <t>Kombinovaná skříň o rozměru 1803x800x480 mm. Korpus skříně vč. zad a polic bude z LTD min. tl. 18 mm,  korpus lepený, všechny hrany olepeny ABS hranou tl. 2 mm, vyjma bočních hran půdy a dna, zde plastová hrana tl. 0,8mm. Půda naložená na boky skříně. Police musí být výškově stavitelné, podpěry polic zabraňující jejich vysunutí. Bezpečnostní panty bez viditelných šroubů včetně tlumičů pro pomalé dovírání dveří. 
Skříň je rozdělena na dvě části, spodní část 2OH je opatřena dveřmi s jednou přestavitelnou policí. Horní část s dveřmi, výška 3OH, rám šířky 80 mm LTD min. tl. 18 mm se skleněnou výplní z tvrzeného skla, 2 přestavitelné police.
Dveře LTD min. tl. 18 mm, opatřeny zapuštěnou ergonomickou úchytkou, která je osazena v dveřním křídle, úchytka je plná a zakrývá otvor po frézování, aby nedošlo ke zranění prstů při manipulaci s dvířky. Jednocestný zámek. 
Dno skříně opatřeno rektifikacemi pro vyrovnání nerovnosti podlah. Možnost výběru barevného provedení alespoň ze čtyř základních typů dekorů/barev. Cena vč. dopravy a instalace.</t>
  </si>
  <si>
    <t xml:space="preserve">Skříň žákovská s dveřmi výšky 2OH. Korpus skříně vč. zad a polic bude vyroben z LTD  tl. 18 mm, korpus lepený, všechny hrany olepeny ABS hranou tl. 2 mm, vyjma bočních hran půdy a dna, zde plastová hrana tl. 0,8 mm. Půda je naložená na boky skříně. Police musí být výškově stavitelné, podpěry polic zabraňující jejich vysunutí. Bezpečnostní panty bez viditelných šroubů včetně tlumičů pro pomalé dovírání dveří. Dveře LTD tl. 18 mm, opatřeny zapuštěnou plastovou ergonomickou úchytkou, která je osazena v dveřním křídle. Úchytka je plná a zakrývá celý otvor po frézování, aby nedošlo ke zranění prstů při manipulaci s dvířky, výběr z několika barevných odstínů. Dno skříně opatřeno rektifikacemi pro vyrovnání nerovnosti podlah. Možnost výběru z několika základních typů dekorů/barev. Rozměry: 735x800x480 mm. Cena vč. dopravy a instalace.
</t>
  </si>
  <si>
    <t xml:space="preserve">Skříň dvoudveřová o rozměru 1803x800x600 mm. Materiál LTD tl. 18 mm, všechny hrany olepeny hranou ABS tl. 2 mm. Dveře uzamykatelné z LTD tl. 18 mm, opatřena hranou ABS tl. 2 mm. Dveře jsou opatřeny zapuštěnou ergonomickou úchytkou, úchytka je plná a zakrývá otvor po frézování, aby nedošlo ke zranění prstů při manipulaci s dvířky.  Bezpečnostní panty bez viditelných šroubů včetně tlumičů pro pomalé dovírání dveří. Skříň má 4 police, podpěry polic zabraňující vysunutí. Možnost výběru barevného provedení alespoň ze čtyř základních typů dekorů/barev.  Cena vč. dopravy a instalace.
</t>
  </si>
  <si>
    <t>Skříň jednokřídlá o rozměru 1803x400x600 mm. Materiál LTD tl. 18 mm, všechny hrany olepeny hranou ABS tl. 2 mm. Dveře uzamykatelné z LTD tl. 18 mm, opatřena hranou ABS tl. 2 mm. Dveře jsou opatřeny zapuštěnou ergonomickou úchytkou o rozměru 160x50x18 mm, úchytka je plná a zakrývá otvor po frézování, aby nedošlo ke zranění prstů při manipulaci s dvířky. Bezpečnostní panty bez viditelných šroubů včetně tlumičů pro pomalé dovírání dveří. Skříň má 4 police, podpěry polic zabraňující vysunutí. Možnost výběru barevného provedení alespoň ze čtyř základních typů dekorů/barev. Cena vč. dopravy a instalace.</t>
  </si>
  <si>
    <t xml:space="preserve">Stůl na kovové podnoži. Rozměr: 750 x 2000 x 600 mm (VxŠxH). Pracovní deska postforming min. tl. 28 mm,  ABS hrana tl. 2 mm. LTD lub tl. 18 mm, ABS hrana min. 0,8 mm. 
Samonosná kovová podnož s povrchovou úpravou RAL 9006 - hliník. Minimální rozměr kovových profilů 40x40 mm. Nohy mají rektifikaci.
Popis doplňuje schéma a dispozice.  Cena vč. dopravy a instalace.
</t>
  </si>
  <si>
    <t xml:space="preserve">Skříňka s dřezy. Orientační rozměry: 850x900x550 mm (VxŠxH). Pracovní plocha postforming. Osazení pracovní desky - 1x dvoudřez, včetně sifonu (nábytek), 1x stojánková baterie - dodávka nábytku, napojena na ohřívač (dodávka stavba)propojení - dodávka stavby.
Skříňky pod pracovní deskou - 1x dvoudveřová skříň.  Dveře  se zapuštěnou plastovou lisovanou úchytkou, která je nasazena na vodorovnou hranu dvířek a kopíruje jejich vyfrézovaný tvar včetně radiusu. Úchytka je plná a zakrývá otvor po frézování, aby nedošlo ke zranění prstů při manipulaci s dvířky, výběr z několika barevných odstínů. Seřiditelné panty včetně tlumičů pro pomalé dovírání dveří. Rektifikace pomocí plastových nožek - min. výška 100 mm.
Korpus skříňky, dveře z LTD min. tl. 18 mm, korpus lepený, všechny hrany olepeny ABS hranou min. tl. 0,8 mm, u dveří 2 mm.
Popis doplňuje dispozice a schéma.  Šířku je možno upravovat dle přaní investora nebo potřeb technologií, při zachování celkového rozměru pultu. Cena včetně dopravy a montáže, ale BEZ zapojení odpadů a vody.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</si>
</sst>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0.000"/>
    <numFmt numFmtId="166" formatCode="#,##0\_x0000_"/>
    <numFmt numFmtId="167" formatCode="#,##0.0"/>
    <numFmt numFmtId="168" formatCode="#,##0.0000"/>
  </numFmts>
  <fonts count="19" x14ac:knownFonts="1">
    <font>
      <sz val="10"/>
      <name val="Arial"/>
      <charset val="238"/>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sz val="11"/>
      <color theme="1"/>
      <name val="Calibri"/>
      <family val="2"/>
      <charset val="238"/>
      <scheme val="minor"/>
    </font>
    <font>
      <b/>
      <sz val="10"/>
      <color rgb="FF0000FF"/>
      <name val="Arial"/>
      <family val="2"/>
      <charset val="238"/>
    </font>
    <font>
      <b/>
      <sz val="10"/>
      <color rgb="FF800080"/>
      <name val="Arial"/>
      <family val="2"/>
      <charset val="238"/>
    </font>
    <font>
      <b/>
      <u/>
      <sz val="10"/>
      <color rgb="FFFA0000"/>
      <name val="Arial"/>
      <family val="2"/>
      <charset val="238"/>
    </font>
    <font>
      <sz val="11"/>
      <name val="Calibri"/>
      <family val="2"/>
      <scheme val="minor"/>
    </font>
    <font>
      <b/>
      <sz val="8"/>
      <color indexed="12"/>
      <name val="Arial"/>
      <family val="2"/>
      <charset val="238"/>
    </font>
    <font>
      <b/>
      <u/>
      <sz val="8"/>
      <color indexed="10"/>
      <name val="Arial"/>
      <family val="2"/>
      <charset val="238"/>
    </font>
    <font>
      <sz val="10"/>
      <color rgb="FFFF0000"/>
      <name val="Arial"/>
      <family val="2"/>
      <charset val="238"/>
    </font>
  </fonts>
  <fills count="5">
    <fill>
      <patternFill patternType="none"/>
    </fill>
    <fill>
      <patternFill patternType="gray125"/>
    </fill>
    <fill>
      <patternFill patternType="solid">
        <fgColor indexed="26"/>
      </patternFill>
    </fill>
    <fill>
      <patternFill patternType="solid">
        <fgColor indexed="13"/>
      </patternFill>
    </fill>
    <fill>
      <patternFill patternType="solid">
        <fgColor indexed="26"/>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s>
  <cellStyleXfs count="5">
    <xf numFmtId="0" fontId="0" fillId="0" borderId="0"/>
    <xf numFmtId="0" fontId="11" fillId="0" borderId="0"/>
    <xf numFmtId="0" fontId="11" fillId="0" borderId="0"/>
    <xf numFmtId="0" fontId="15" fillId="0" borderId="0"/>
    <xf numFmtId="0" fontId="1" fillId="0" borderId="0"/>
  </cellStyleXfs>
  <cellXfs count="25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4"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164" fontId="4" fillId="0" borderId="17" xfId="0" applyNumberFormat="1"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vertical="center"/>
    </xf>
    <xf numFmtId="1" fontId="2" fillId="0" borderId="24" xfId="0" applyNumberFormat="1" applyFont="1" applyBorder="1" applyAlignment="1">
      <alignment horizontal="center" vertical="center"/>
    </xf>
    <xf numFmtId="0" fontId="6" fillId="0" borderId="25" xfId="0" applyFont="1" applyBorder="1" applyAlignment="1">
      <alignment vertical="center"/>
    </xf>
    <xf numFmtId="0" fontId="2" fillId="0" borderId="26" xfId="0" applyFont="1" applyBorder="1" applyAlignment="1">
      <alignment vertical="center"/>
    </xf>
    <xf numFmtId="49" fontId="2" fillId="0" borderId="27" xfId="0" applyNumberFormat="1"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0" fontId="2" fillId="0" borderId="29" xfId="0" applyFont="1" applyBorder="1" applyAlignment="1">
      <alignment vertical="center"/>
    </xf>
    <xf numFmtId="1" fontId="2" fillId="0" borderId="30" xfId="0" applyNumberFormat="1" applyFont="1" applyBorder="1" applyAlignment="1">
      <alignment horizontal="center" vertical="center"/>
    </xf>
    <xf numFmtId="0" fontId="6" fillId="0" borderId="28" xfId="0" applyFont="1" applyBorder="1" applyAlignment="1">
      <alignment vertical="center"/>
    </xf>
    <xf numFmtId="49" fontId="2" fillId="0" borderId="18" xfId="0" applyNumberFormat="1" applyFont="1" applyBorder="1" applyAlignment="1">
      <alignment vertical="center"/>
    </xf>
    <xf numFmtId="0" fontId="2" fillId="0" borderId="31" xfId="0" applyFont="1" applyBorder="1" applyAlignment="1">
      <alignment vertical="center"/>
    </xf>
    <xf numFmtId="1" fontId="2" fillId="0" borderId="32" xfId="0" applyNumberFormat="1" applyFont="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49" fontId="2" fillId="0" borderId="15" xfId="0" applyNumberFormat="1" applyFont="1" applyBorder="1" applyAlignment="1">
      <alignment vertical="center"/>
    </xf>
    <xf numFmtId="0" fontId="4" fillId="0" borderId="1" xfId="0" applyFont="1" applyBorder="1" applyAlignment="1">
      <alignment vertical="top"/>
    </xf>
    <xf numFmtId="0" fontId="2" fillId="0" borderId="36" xfId="0" applyFont="1" applyBorder="1" applyAlignment="1">
      <alignment vertical="center"/>
    </xf>
    <xf numFmtId="0" fontId="2" fillId="0" borderId="37" xfId="0" applyFont="1" applyBorder="1" applyAlignment="1">
      <alignment vertical="center"/>
    </xf>
    <xf numFmtId="1" fontId="5" fillId="0" borderId="19" xfId="0" applyNumberFormat="1" applyFont="1" applyBorder="1" applyAlignment="1">
      <alignment vertical="center"/>
    </xf>
    <xf numFmtId="0" fontId="2" fillId="0" borderId="38" xfId="0" applyFont="1" applyBorder="1" applyAlignment="1">
      <alignment vertical="center"/>
    </xf>
    <xf numFmtId="168" fontId="2" fillId="0" borderId="18" xfId="0" applyNumberFormat="1" applyFont="1" applyBorder="1" applyAlignment="1">
      <alignment horizontal="right" vertical="center"/>
    </xf>
    <xf numFmtId="0" fontId="2" fillId="0" borderId="39" xfId="0" applyFont="1" applyBorder="1"/>
    <xf numFmtId="0" fontId="2" fillId="0" borderId="29" xfId="0" applyFont="1" applyBorder="1"/>
    <xf numFmtId="168" fontId="2" fillId="0" borderId="40" xfId="0" applyNumberFormat="1" applyFont="1" applyBorder="1" applyAlignment="1">
      <alignment horizontal="right" vertical="center"/>
    </xf>
    <xf numFmtId="0" fontId="4" fillId="0" borderId="41" xfId="0" applyFont="1" applyBorder="1" applyAlignment="1">
      <alignment vertical="top"/>
    </xf>
    <xf numFmtId="0" fontId="2" fillId="0" borderId="25" xfId="0" applyFont="1" applyBorder="1" applyAlignment="1">
      <alignment vertical="center"/>
    </xf>
    <xf numFmtId="168" fontId="2" fillId="0" borderId="27" xfId="0" applyNumberFormat="1" applyFont="1" applyBorder="1" applyAlignment="1">
      <alignment horizontal="right" vertical="center"/>
    </xf>
    <xf numFmtId="0" fontId="4" fillId="0" borderId="33"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13" xfId="0" applyFont="1" applyBorder="1"/>
    <xf numFmtId="0" fontId="2" fillId="0" borderId="44" xfId="0" applyFont="1" applyBorder="1" applyAlignment="1">
      <alignment vertical="center"/>
    </xf>
    <xf numFmtId="0" fontId="2" fillId="0" borderId="45" xfId="0" applyFont="1" applyBorder="1"/>
    <xf numFmtId="0" fontId="2" fillId="0" borderId="46" xfId="0" applyFont="1" applyBorder="1" applyAlignment="1">
      <alignment vertical="center"/>
    </xf>
    <xf numFmtId="49" fontId="2" fillId="0" borderId="6" xfId="0" applyNumberFormat="1" applyFont="1" applyBorder="1" applyAlignment="1">
      <alignment vertical="center"/>
    </xf>
    <xf numFmtId="49" fontId="2" fillId="3" borderId="47" xfId="0" applyNumberFormat="1" applyFont="1" applyFill="1" applyBorder="1" applyAlignment="1">
      <alignment horizontal="center" vertical="center" wrapText="1"/>
    </xf>
    <xf numFmtId="1" fontId="2" fillId="3" borderId="48" xfId="0" applyNumberFormat="1" applyFont="1" applyFill="1" applyBorder="1" applyAlignment="1">
      <alignment horizontal="center" vertical="center" wrapText="1"/>
    </xf>
    <xf numFmtId="49" fontId="7" fillId="2" borderId="0" xfId="0" applyNumberFormat="1" applyFont="1" applyFill="1"/>
    <xf numFmtId="49" fontId="6" fillId="2" borderId="0" xfId="0" applyNumberFormat="1" applyFont="1" applyFill="1" applyAlignment="1">
      <alignment vertical="center"/>
    </xf>
    <xf numFmtId="49" fontId="2" fillId="2" borderId="0" xfId="0" applyNumberFormat="1" applyFont="1" applyFill="1" applyAlignment="1">
      <alignment vertical="center"/>
    </xf>
    <xf numFmtId="0" fontId="2" fillId="4" borderId="0" xfId="0" applyFont="1" applyFill="1" applyAlignment="1">
      <alignment horizontal="left" vertical="center"/>
    </xf>
    <xf numFmtId="49" fontId="2" fillId="4" borderId="0" xfId="0" applyNumberFormat="1" applyFont="1" applyFill="1" applyAlignment="1">
      <alignment horizontal="left" vertical="center"/>
    </xf>
    <xf numFmtId="49" fontId="2" fillId="3" borderId="49" xfId="0" applyNumberFormat="1" applyFont="1" applyFill="1" applyBorder="1" applyAlignment="1">
      <alignment horizontal="center" vertical="center" wrapText="1"/>
    </xf>
    <xf numFmtId="1" fontId="2" fillId="3" borderId="32" xfId="0" applyNumberFormat="1" applyFont="1" applyFill="1" applyBorder="1" applyAlignment="1">
      <alignment horizontal="center" vertical="center" wrapText="1"/>
    </xf>
    <xf numFmtId="49" fontId="3" fillId="2" borderId="0" xfId="0" applyNumberFormat="1" applyFont="1" applyFill="1"/>
    <xf numFmtId="2" fontId="1" fillId="0" borderId="0" xfId="0" applyNumberFormat="1" applyFont="1" applyProtection="1">
      <protection locked="0"/>
    </xf>
    <xf numFmtId="0" fontId="1" fillId="0" borderId="0" xfId="0" applyFont="1" applyProtection="1">
      <protection locked="0"/>
    </xf>
    <xf numFmtId="49" fontId="3" fillId="2" borderId="0" xfId="0" applyNumberFormat="1" applyFont="1" applyFill="1" applyAlignment="1">
      <alignment vertical="center"/>
    </xf>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3" borderId="50" xfId="0" applyNumberFormat="1" applyFont="1" applyFill="1" applyBorder="1" applyAlignment="1">
      <alignment horizontal="center" vertical="center" wrapText="1"/>
    </xf>
    <xf numFmtId="1" fontId="2" fillId="3" borderId="51" xfId="0" applyNumberFormat="1" applyFont="1" applyFill="1" applyBorder="1" applyAlignment="1">
      <alignment horizontal="center" vertical="center" wrapText="1"/>
    </xf>
    <xf numFmtId="0" fontId="1" fillId="4" borderId="16" xfId="0" applyFont="1" applyFill="1" applyBorder="1"/>
    <xf numFmtId="0" fontId="1" fillId="4" borderId="17" xfId="0" applyFont="1" applyFill="1" applyBorder="1"/>
    <xf numFmtId="0" fontId="1" fillId="0" borderId="1" xfId="0" applyFont="1" applyBorder="1"/>
    <xf numFmtId="0" fontId="1" fillId="0" borderId="2" xfId="0" applyFont="1" applyBorder="1"/>
    <xf numFmtId="0" fontId="1" fillId="0" borderId="3" xfId="0" applyFont="1" applyBorder="1"/>
    <xf numFmtId="0" fontId="8" fillId="0" borderId="2" xfId="0" applyFont="1" applyBorder="1"/>
    <xf numFmtId="0" fontId="1" fillId="0" borderId="13" xfId="0" applyFont="1" applyBorder="1"/>
    <xf numFmtId="0" fontId="1" fillId="0" borderId="14" xfId="0" applyFont="1" applyBorder="1"/>
    <xf numFmtId="0" fontId="1" fillId="0" borderId="15" xfId="0" applyFont="1" applyBorder="1"/>
    <xf numFmtId="164" fontId="2" fillId="0" borderId="25" xfId="0" applyNumberFormat="1" applyFont="1" applyBorder="1" applyAlignment="1">
      <alignment vertical="center"/>
    </xf>
    <xf numFmtId="164" fontId="2" fillId="0" borderId="8" xfId="0" applyNumberFormat="1" applyFont="1" applyBorder="1" applyAlignment="1">
      <alignment vertical="center"/>
    </xf>
    <xf numFmtId="164" fontId="2" fillId="0" borderId="38" xfId="0" applyNumberFormat="1" applyFont="1" applyBorder="1" applyAlignment="1">
      <alignment vertical="center"/>
    </xf>
    <xf numFmtId="164" fontId="2" fillId="0" borderId="0" xfId="0" applyNumberFormat="1" applyFont="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164" fontId="2" fillId="0" borderId="12" xfId="0" applyNumberFormat="1" applyFont="1" applyBorder="1" applyAlignment="1">
      <alignment vertical="center"/>
    </xf>
    <xf numFmtId="164" fontId="2" fillId="0" borderId="29" xfId="0" applyNumberFormat="1" applyFont="1" applyBorder="1" applyAlignment="1">
      <alignment vertical="center"/>
    </xf>
    <xf numFmtId="164" fontId="2" fillId="0" borderId="9" xfId="0" applyNumberFormat="1" applyFont="1" applyBorder="1" applyAlignment="1">
      <alignment vertical="center"/>
    </xf>
    <xf numFmtId="49" fontId="2" fillId="0" borderId="26" xfId="0" applyNumberFormat="1" applyFont="1" applyBorder="1" applyAlignment="1">
      <alignment vertical="center"/>
    </xf>
    <xf numFmtId="3" fontId="1" fillId="0" borderId="52" xfId="0" applyNumberFormat="1" applyFont="1" applyBorder="1" applyAlignment="1">
      <alignment vertical="center"/>
    </xf>
    <xf numFmtId="3" fontId="1" fillId="0" borderId="34" xfId="0" applyNumberFormat="1" applyFont="1" applyBorder="1" applyAlignment="1">
      <alignment vertical="center"/>
    </xf>
    <xf numFmtId="166" fontId="1" fillId="0" borderId="35" xfId="0" applyNumberFormat="1" applyFont="1" applyBorder="1" applyAlignment="1">
      <alignment horizontal="right" vertical="center" wrapText="1"/>
    </xf>
    <xf numFmtId="4" fontId="1" fillId="0" borderId="33" xfId="0" applyNumberFormat="1" applyFont="1" applyBorder="1" applyAlignment="1">
      <alignment horizontal="right" vertical="center" wrapText="1"/>
    </xf>
    <xf numFmtId="3" fontId="1" fillId="0" borderId="35" xfId="0" applyNumberFormat="1" applyFont="1" applyBorder="1" applyAlignment="1">
      <alignment vertical="center"/>
    </xf>
    <xf numFmtId="3" fontId="1" fillId="0" borderId="33" xfId="0" applyNumberFormat="1" applyFont="1" applyBorder="1" applyAlignment="1">
      <alignment vertical="center"/>
    </xf>
    <xf numFmtId="3" fontId="1" fillId="0" borderId="34" xfId="0" applyNumberFormat="1" applyFont="1" applyBorder="1" applyAlignment="1">
      <alignment vertical="center" wrapText="1"/>
    </xf>
    <xf numFmtId="4" fontId="1" fillId="0" borderId="34" xfId="0" applyNumberFormat="1" applyFont="1" applyBorder="1" applyAlignment="1">
      <alignment horizontal="right" vertical="center" wrapText="1"/>
    </xf>
    <xf numFmtId="3" fontId="1" fillId="0" borderId="46" xfId="0" applyNumberFormat="1" applyFont="1" applyBorder="1" applyAlignment="1">
      <alignment vertical="center"/>
    </xf>
    <xf numFmtId="4" fontId="1" fillId="0" borderId="28" xfId="0" applyNumberFormat="1" applyFont="1" applyBorder="1" applyAlignment="1">
      <alignment horizontal="right" vertical="center" wrapText="1"/>
    </xf>
    <xf numFmtId="4" fontId="1" fillId="0" borderId="28" xfId="0" applyNumberFormat="1" applyFont="1" applyBorder="1" applyAlignment="1">
      <alignment horizontal="right" vertical="center"/>
    </xf>
    <xf numFmtId="3" fontId="1" fillId="0" borderId="12" xfId="0" applyNumberFormat="1" applyFont="1" applyBorder="1" applyAlignment="1">
      <alignment vertical="center"/>
    </xf>
    <xf numFmtId="0" fontId="9" fillId="0" borderId="12" xfId="0" applyFont="1" applyBorder="1" applyAlignment="1">
      <alignment horizontal="right" vertical="center"/>
    </xf>
    <xf numFmtId="0" fontId="9" fillId="0" borderId="9" xfId="0" applyFont="1" applyBorder="1" applyAlignment="1">
      <alignment horizontal="left" vertical="center"/>
    </xf>
    <xf numFmtId="3" fontId="1" fillId="0" borderId="28" xfId="0" applyNumberFormat="1" applyFont="1" applyBorder="1" applyAlignment="1">
      <alignment vertical="center"/>
    </xf>
    <xf numFmtId="3" fontId="1" fillId="0" borderId="0" xfId="0" applyNumberFormat="1" applyFont="1" applyAlignment="1">
      <alignment vertical="center"/>
    </xf>
    <xf numFmtId="4" fontId="1" fillId="0" borderId="16" xfId="0" applyNumberFormat="1" applyFont="1" applyBorder="1" applyAlignment="1">
      <alignment horizontal="right" vertical="center" wrapText="1"/>
    </xf>
    <xf numFmtId="4" fontId="1" fillId="0" borderId="16" xfId="0" applyNumberFormat="1" applyFont="1" applyBorder="1" applyAlignment="1">
      <alignment horizontal="right" vertical="center"/>
    </xf>
    <xf numFmtId="3" fontId="1" fillId="0" borderId="18" xfId="0" applyNumberFormat="1" applyFont="1" applyBorder="1" applyAlignment="1">
      <alignment vertical="center"/>
    </xf>
    <xf numFmtId="4" fontId="1" fillId="0" borderId="45"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3" fontId="1" fillId="0" borderId="14" xfId="0" applyNumberFormat="1" applyFont="1" applyBorder="1" applyAlignment="1">
      <alignment vertical="center" wrapText="1"/>
    </xf>
    <xf numFmtId="3" fontId="2" fillId="0" borderId="29" xfId="0" applyNumberFormat="1" applyFont="1" applyBorder="1" applyAlignment="1">
      <alignment horizontal="right" vertical="center" wrapText="1"/>
    </xf>
    <xf numFmtId="4" fontId="2" fillId="0" borderId="28" xfId="0" applyNumberFormat="1" applyFont="1" applyBorder="1" applyAlignment="1">
      <alignment horizontal="right" vertical="center" wrapText="1"/>
    </xf>
    <xf numFmtId="4" fontId="1" fillId="0" borderId="29" xfId="0" applyNumberFormat="1" applyFont="1" applyBorder="1" applyAlignment="1">
      <alignment horizontal="right" vertical="center" wrapText="1"/>
    </xf>
    <xf numFmtId="3" fontId="2" fillId="0" borderId="28" xfId="0" applyNumberFormat="1" applyFont="1" applyBorder="1" applyAlignment="1">
      <alignment horizontal="right" vertical="center" wrapText="1"/>
    </xf>
    <xf numFmtId="4" fontId="4" fillId="0" borderId="53" xfId="0" applyNumberFormat="1" applyFont="1" applyBorder="1" applyAlignment="1">
      <alignment horizontal="right" vertical="center" wrapText="1"/>
    </xf>
    <xf numFmtId="0" fontId="1" fillId="0" borderId="20" xfId="0" applyFont="1" applyBorder="1" applyAlignment="1">
      <alignment vertical="center"/>
    </xf>
    <xf numFmtId="0" fontId="1" fillId="0" borderId="0" xfId="0" applyFont="1" applyAlignment="1">
      <alignment vertical="center"/>
    </xf>
    <xf numFmtId="49" fontId="4" fillId="2" borderId="0" xfId="0" applyNumberFormat="1" applyFont="1" applyFill="1" applyAlignment="1">
      <alignment vertical="center"/>
    </xf>
    <xf numFmtId="49" fontId="1" fillId="2" borderId="0" xfId="0" applyNumberFormat="1" applyFont="1" applyFill="1" applyAlignment="1">
      <alignment vertical="center"/>
    </xf>
    <xf numFmtId="0" fontId="1" fillId="4" borderId="0" xfId="0" applyFont="1" applyFill="1" applyAlignment="1">
      <alignment horizontal="left" vertical="center"/>
    </xf>
    <xf numFmtId="49" fontId="1" fillId="4" borderId="0" xfId="0" applyNumberFormat="1" applyFont="1" applyFill="1" applyAlignment="1">
      <alignment vertical="center" wrapText="1"/>
    </xf>
    <xf numFmtId="49" fontId="1" fillId="3" borderId="47" xfId="0" applyNumberFormat="1" applyFont="1" applyFill="1" applyBorder="1" applyAlignment="1">
      <alignment horizontal="center" vertical="center" wrapText="1"/>
    </xf>
    <xf numFmtId="1" fontId="1" fillId="3" borderId="48" xfId="0" applyNumberFormat="1" applyFont="1" applyFill="1" applyBorder="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4" fontId="13" fillId="0" borderId="0" xfId="0" applyNumberFormat="1" applyFont="1" applyAlignment="1">
      <alignment horizontal="right" vertical="center"/>
    </xf>
    <xf numFmtId="166" fontId="1" fillId="0" borderId="0" xfId="0" applyNumberFormat="1" applyFont="1" applyAlignment="1">
      <alignment horizontal="center" vertical="center"/>
    </xf>
    <xf numFmtId="165" fontId="1" fillId="0" borderId="0" xfId="0" applyNumberFormat="1" applyFont="1" applyAlignment="1">
      <alignment horizontal="right" vertical="center"/>
    </xf>
    <xf numFmtId="4" fontId="1" fillId="0" borderId="0" xfId="0" applyNumberFormat="1" applyFont="1" applyAlignment="1">
      <alignment horizontal="right" vertical="center"/>
    </xf>
    <xf numFmtId="167" fontId="1" fillId="0" borderId="0" xfId="0" applyNumberFormat="1" applyFont="1" applyAlignment="1">
      <alignment horizontal="right" vertical="center"/>
    </xf>
    <xf numFmtId="0" fontId="4" fillId="0" borderId="0" xfId="0" applyFont="1" applyAlignment="1">
      <alignment vertical="center"/>
    </xf>
    <xf numFmtId="166" fontId="12" fillId="0" borderId="0" xfId="0" applyNumberFormat="1" applyFont="1" applyAlignment="1">
      <alignment horizontal="center" vertical="center"/>
    </xf>
    <xf numFmtId="4" fontId="12" fillId="0" borderId="0" xfId="0" applyNumberFormat="1" applyFont="1" applyAlignment="1">
      <alignment horizontal="right" vertical="center"/>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horizontal="right" vertical="center"/>
    </xf>
    <xf numFmtId="0" fontId="1" fillId="0" borderId="0" xfId="0" applyFont="1" applyAlignment="1" applyProtection="1">
      <alignment wrapText="1"/>
      <protection locked="0"/>
    </xf>
    <xf numFmtId="49" fontId="1" fillId="2" borderId="0" xfId="0" applyNumberFormat="1" applyFont="1" applyFill="1"/>
    <xf numFmtId="1" fontId="1" fillId="3" borderId="48" xfId="0" applyNumberFormat="1" applyFont="1" applyFill="1" applyBorder="1" applyAlignment="1">
      <alignment horizontal="center" vertical="center"/>
    </xf>
    <xf numFmtId="49" fontId="1" fillId="2" borderId="0" xfId="0" applyNumberFormat="1" applyFont="1" applyFill="1" applyAlignment="1">
      <alignment vertical="center" wrapText="1"/>
    </xf>
    <xf numFmtId="0" fontId="1" fillId="0" borderId="0" xfId="0" applyFont="1" applyAlignment="1" applyProtection="1">
      <alignment vertical="center" wrapText="1"/>
      <protection locked="0"/>
    </xf>
    <xf numFmtId="49" fontId="1" fillId="0" borderId="0" xfId="0" applyNumberFormat="1" applyFont="1" applyAlignment="1">
      <alignment vertical="center" wrapText="1"/>
    </xf>
    <xf numFmtId="49" fontId="10" fillId="2" borderId="17" xfId="0" applyNumberFormat="1" applyFont="1" applyFill="1" applyBorder="1"/>
    <xf numFmtId="0" fontId="2" fillId="0" borderId="0" xfId="0" applyFont="1" applyProtection="1">
      <protection locked="0"/>
    </xf>
    <xf numFmtId="2" fontId="2" fillId="0" borderId="0" xfId="0" applyNumberFormat="1" applyFont="1" applyProtection="1">
      <protection locked="0"/>
    </xf>
    <xf numFmtId="49" fontId="10" fillId="2" borderId="17" xfId="0" applyNumberFormat="1" applyFont="1" applyFill="1" applyBorder="1" applyAlignment="1">
      <alignment vertical="center" wrapText="1"/>
    </xf>
    <xf numFmtId="49" fontId="10" fillId="2" borderId="17" xfId="0" applyNumberFormat="1" applyFont="1" applyFill="1" applyBorder="1" applyAlignment="1">
      <alignment vertical="center"/>
    </xf>
    <xf numFmtId="0" fontId="1" fillId="0" borderId="0" xfId="0" applyFont="1" applyAlignment="1" applyProtection="1">
      <alignment vertical="center"/>
      <protection locked="0"/>
    </xf>
    <xf numFmtId="49" fontId="1" fillId="3" borderId="49" xfId="0" applyNumberFormat="1" applyFont="1" applyFill="1" applyBorder="1" applyAlignment="1">
      <alignment vertical="center" wrapText="1"/>
    </xf>
    <xf numFmtId="1" fontId="1" fillId="3" borderId="32" xfId="0" applyNumberFormat="1" applyFont="1" applyFill="1" applyBorder="1" applyAlignment="1">
      <alignment vertical="center"/>
    </xf>
    <xf numFmtId="166" fontId="1" fillId="0" borderId="0" xfId="0" applyNumberFormat="1" applyFont="1" applyAlignment="1">
      <alignment vertical="center"/>
    </xf>
    <xf numFmtId="0" fontId="13" fillId="0" borderId="0" xfId="0" applyFont="1" applyAlignment="1">
      <alignment horizontal="left" vertical="top" wrapText="1"/>
    </xf>
    <xf numFmtId="49" fontId="1" fillId="2" borderId="0" xfId="0" applyNumberFormat="1" applyFont="1" applyFill="1" applyAlignment="1">
      <alignment horizontal="left" vertical="top" wrapText="1"/>
    </xf>
    <xf numFmtId="49" fontId="1" fillId="4" borderId="0" xfId="0" applyNumberFormat="1" applyFont="1" applyFill="1" applyAlignment="1">
      <alignment horizontal="left" vertical="top" wrapText="1"/>
    </xf>
    <xf numFmtId="1" fontId="1" fillId="3" borderId="48" xfId="0" applyNumberFormat="1" applyFont="1" applyFill="1" applyBorder="1" applyAlignment="1">
      <alignment horizontal="left" vertical="top" wrapText="1"/>
    </xf>
    <xf numFmtId="49" fontId="1" fillId="2" borderId="17" xfId="0" applyNumberFormat="1" applyFont="1" applyFill="1" applyBorder="1" applyAlignment="1">
      <alignment horizontal="left" vertical="top" wrapText="1"/>
    </xf>
    <xf numFmtId="0" fontId="12" fillId="0" borderId="0" xfId="0" applyFont="1" applyAlignment="1">
      <alignment horizontal="left" vertical="top" wrapText="1"/>
    </xf>
    <xf numFmtId="0" fontId="1" fillId="0" borderId="0" xfId="0" applyFont="1" applyAlignment="1">
      <alignment horizontal="left" vertical="top" wrapText="1"/>
    </xf>
    <xf numFmtId="0" fontId="14" fillId="0" borderId="0" xfId="0" applyFont="1" applyAlignment="1">
      <alignment horizontal="left" vertical="top" wrapText="1"/>
    </xf>
    <xf numFmtId="0" fontId="1" fillId="0" borderId="0" xfId="0" applyFont="1" applyAlignment="1" applyProtection="1">
      <alignment horizontal="left" vertical="top" wrapText="1"/>
      <protection locked="0"/>
    </xf>
    <xf numFmtId="166" fontId="16" fillId="0" borderId="0" xfId="0" applyNumberFormat="1" applyFont="1" applyAlignment="1">
      <alignment horizontal="center" vertical="center"/>
    </xf>
    <xf numFmtId="0" fontId="16" fillId="0" borderId="0" xfId="0" applyFont="1" applyAlignment="1">
      <alignment vertical="center"/>
    </xf>
    <xf numFmtId="0" fontId="2" fillId="0" borderId="0" xfId="0" applyFont="1"/>
    <xf numFmtId="0" fontId="17" fillId="0" borderId="0" xfId="0" applyFont="1"/>
    <xf numFmtId="4" fontId="17" fillId="0" borderId="0" xfId="0" applyNumberFormat="1" applyFont="1"/>
    <xf numFmtId="49" fontId="7" fillId="2" borderId="0" xfId="4" applyNumberFormat="1" applyFont="1" applyFill="1"/>
    <xf numFmtId="49" fontId="1" fillId="2" borderId="0" xfId="4" applyNumberFormat="1" applyFill="1" applyAlignment="1">
      <alignment vertical="center"/>
    </xf>
    <xf numFmtId="49" fontId="1" fillId="2" borderId="0" xfId="4" applyNumberFormat="1" applyFill="1" applyAlignment="1">
      <alignment vertical="center" wrapText="1"/>
    </xf>
    <xf numFmtId="49" fontId="1" fillId="2" borderId="0" xfId="4" applyNumberFormat="1" applyFill="1" applyAlignment="1">
      <alignment horizontal="left" vertical="top" wrapText="1"/>
    </xf>
    <xf numFmtId="49" fontId="1" fillId="2" borderId="0" xfId="4" applyNumberFormat="1" applyFill="1"/>
    <xf numFmtId="0" fontId="1" fillId="0" borderId="0" xfId="4" applyProtection="1">
      <protection locked="0"/>
    </xf>
    <xf numFmtId="49" fontId="4" fillId="2" borderId="0" xfId="4" applyNumberFormat="1" applyFont="1" applyFill="1" applyAlignment="1">
      <alignment vertical="center"/>
    </xf>
    <xf numFmtId="0" fontId="1" fillId="4" borderId="0" xfId="4" applyFill="1" applyAlignment="1">
      <alignment horizontal="left" vertical="center"/>
    </xf>
    <xf numFmtId="49" fontId="1" fillId="4" borderId="0" xfId="4" applyNumberFormat="1" applyFill="1" applyAlignment="1">
      <alignment vertical="center" wrapText="1"/>
    </xf>
    <xf numFmtId="49" fontId="1" fillId="4" borderId="0" xfId="4" applyNumberFormat="1" applyFill="1" applyAlignment="1">
      <alignment horizontal="left" vertical="top" wrapText="1"/>
    </xf>
    <xf numFmtId="0" fontId="1" fillId="0" borderId="0" xfId="4" applyAlignment="1">
      <alignment vertical="center"/>
    </xf>
    <xf numFmtId="49" fontId="1" fillId="3" borderId="49" xfId="4" applyNumberFormat="1" applyFill="1" applyBorder="1" applyAlignment="1">
      <alignment vertical="center" wrapText="1"/>
    </xf>
    <xf numFmtId="49" fontId="1" fillId="3" borderId="47" xfId="4" applyNumberFormat="1" applyFill="1" applyBorder="1" applyAlignment="1">
      <alignment horizontal="center" vertical="center" wrapText="1"/>
    </xf>
    <xf numFmtId="0" fontId="1" fillId="0" borderId="0" xfId="4" applyAlignment="1" applyProtection="1">
      <alignment wrapText="1"/>
      <protection locked="0"/>
    </xf>
    <xf numFmtId="1" fontId="1" fillId="3" borderId="32" xfId="4" applyNumberFormat="1" applyFill="1" applyBorder="1" applyAlignment="1">
      <alignment vertical="center"/>
    </xf>
    <xf numFmtId="1" fontId="1" fillId="3" borderId="48" xfId="4" applyNumberFormat="1" applyFill="1" applyBorder="1" applyAlignment="1">
      <alignment horizontal="center" vertical="center"/>
    </xf>
    <xf numFmtId="1" fontId="1" fillId="3" borderId="48" xfId="4" applyNumberFormat="1" applyFill="1" applyBorder="1" applyAlignment="1">
      <alignment horizontal="center" vertical="center" wrapText="1"/>
    </xf>
    <xf numFmtId="1" fontId="1" fillId="3" borderId="48" xfId="4" applyNumberFormat="1" applyFill="1" applyBorder="1" applyAlignment="1">
      <alignment horizontal="left" vertical="top" wrapText="1"/>
    </xf>
    <xf numFmtId="49" fontId="10" fillId="2" borderId="17" xfId="4" applyNumberFormat="1" applyFont="1" applyFill="1" applyBorder="1"/>
    <xf numFmtId="49" fontId="10" fillId="2" borderId="17" xfId="4" applyNumberFormat="1" applyFont="1" applyFill="1" applyBorder="1" applyAlignment="1">
      <alignment vertical="center"/>
    </xf>
    <xf numFmtId="49" fontId="10" fillId="2" borderId="17" xfId="4" applyNumberFormat="1" applyFont="1" applyFill="1" applyBorder="1" applyAlignment="1">
      <alignment vertical="center" wrapText="1"/>
    </xf>
    <xf numFmtId="49" fontId="1" fillId="2" borderId="17" xfId="4" applyNumberFormat="1" applyFill="1" applyBorder="1" applyAlignment="1">
      <alignment horizontal="left" vertical="top" wrapText="1"/>
    </xf>
    <xf numFmtId="0" fontId="4" fillId="0" borderId="0" xfId="4" applyFont="1" applyAlignment="1">
      <alignment vertical="center"/>
    </xf>
    <xf numFmtId="166" fontId="12" fillId="0" borderId="0" xfId="4" applyNumberFormat="1" applyFont="1" applyAlignment="1">
      <alignment horizontal="center" vertical="center"/>
    </xf>
    <xf numFmtId="0" fontId="12" fillId="0" borderId="0" xfId="4" applyFont="1" applyAlignment="1">
      <alignment vertical="center"/>
    </xf>
    <xf numFmtId="0" fontId="12" fillId="0" borderId="0" xfId="4" applyFont="1" applyAlignment="1">
      <alignment vertical="center" wrapText="1"/>
    </xf>
    <xf numFmtId="0" fontId="12" fillId="0" borderId="0" xfId="4" applyFont="1" applyAlignment="1">
      <alignment horizontal="left" vertical="top" wrapText="1"/>
    </xf>
    <xf numFmtId="4" fontId="12" fillId="0" borderId="0" xfId="4" applyNumberFormat="1" applyFont="1" applyAlignment="1">
      <alignment horizontal="right" vertical="center"/>
    </xf>
    <xf numFmtId="4" fontId="1" fillId="0" borderId="0" xfId="4" applyNumberFormat="1" applyAlignment="1">
      <alignment horizontal="right" vertical="center"/>
    </xf>
    <xf numFmtId="166" fontId="1" fillId="0" borderId="0" xfId="4" applyNumberFormat="1" applyAlignment="1">
      <alignment vertical="center"/>
    </xf>
    <xf numFmtId="0" fontId="13" fillId="0" borderId="0" xfId="4" applyFont="1" applyAlignment="1">
      <alignment vertical="center"/>
    </xf>
    <xf numFmtId="0" fontId="13" fillId="0" borderId="0" xfId="4" applyFont="1" applyAlignment="1">
      <alignment vertical="center" wrapText="1"/>
    </xf>
    <xf numFmtId="0" fontId="13" fillId="0" borderId="0" xfId="4" applyFont="1" applyAlignment="1">
      <alignment horizontal="left" vertical="top" wrapText="1"/>
    </xf>
    <xf numFmtId="4" fontId="13" fillId="0" borderId="0" xfId="4" applyNumberFormat="1" applyFont="1" applyAlignment="1">
      <alignment horizontal="right" vertical="center"/>
    </xf>
    <xf numFmtId="167" fontId="1" fillId="0" borderId="0" xfId="4" applyNumberFormat="1" applyAlignment="1">
      <alignment horizontal="right" vertical="center"/>
    </xf>
    <xf numFmtId="166" fontId="1" fillId="0" borderId="0" xfId="4" applyNumberFormat="1" applyAlignment="1">
      <alignment horizontal="center" vertical="center"/>
    </xf>
    <xf numFmtId="165" fontId="1" fillId="0" borderId="0" xfId="4" applyNumberFormat="1" applyAlignment="1">
      <alignment horizontal="right" vertical="center"/>
    </xf>
    <xf numFmtId="166" fontId="18" fillId="0" borderId="0" xfId="4" applyNumberFormat="1" applyFont="1" applyAlignment="1">
      <alignment horizontal="center" vertical="center"/>
    </xf>
    <xf numFmtId="49" fontId="1" fillId="0" borderId="0" xfId="4" applyNumberFormat="1" applyAlignment="1">
      <alignment vertical="center" wrapText="1"/>
    </xf>
    <xf numFmtId="0" fontId="18" fillId="0" borderId="0" xfId="4" applyFont="1" applyAlignment="1">
      <alignment vertical="center"/>
    </xf>
    <xf numFmtId="0" fontId="1" fillId="0" borderId="0" xfId="4" applyAlignment="1">
      <alignment horizontal="left" vertical="top" wrapText="1"/>
    </xf>
    <xf numFmtId="0" fontId="1" fillId="0" borderId="0" xfId="4" applyAlignment="1" applyProtection="1">
      <alignment vertical="center" wrapText="1"/>
      <protection locked="0"/>
    </xf>
    <xf numFmtId="0" fontId="14" fillId="0" borderId="0" xfId="4" applyFont="1" applyAlignment="1">
      <alignment vertical="center"/>
    </xf>
    <xf numFmtId="0" fontId="14" fillId="0" borderId="0" xfId="4" applyFont="1" applyAlignment="1">
      <alignment vertical="center" wrapText="1"/>
    </xf>
    <xf numFmtId="0" fontId="14" fillId="0" borderId="0" xfId="4" applyFont="1" applyAlignment="1">
      <alignment horizontal="left" vertical="top" wrapText="1"/>
    </xf>
    <xf numFmtId="4" fontId="14" fillId="0" borderId="0" xfId="4" applyNumberFormat="1" applyFont="1" applyAlignment="1">
      <alignment horizontal="right" vertical="center"/>
    </xf>
    <xf numFmtId="0" fontId="1" fillId="0" borderId="0" xfId="4" applyAlignment="1" applyProtection="1">
      <alignment vertical="center"/>
      <protection locked="0"/>
    </xf>
    <xf numFmtId="0" fontId="1" fillId="0" borderId="0" xfId="4" applyAlignment="1" applyProtection="1">
      <alignment horizontal="left" vertical="top" wrapText="1"/>
      <protection locked="0"/>
    </xf>
    <xf numFmtId="4" fontId="16" fillId="0" borderId="0" xfId="0" applyNumberFormat="1" applyFont="1" applyAlignment="1">
      <alignment vertical="center"/>
    </xf>
    <xf numFmtId="164" fontId="2" fillId="0" borderId="25" xfId="0" applyNumberFormat="1" applyFont="1" applyBorder="1" applyAlignment="1">
      <alignment horizontal="left" vertical="center" wrapText="1"/>
    </xf>
    <xf numFmtId="164" fontId="2" fillId="0" borderId="8" xfId="0" applyNumberFormat="1" applyFont="1" applyBorder="1" applyAlignment="1">
      <alignment horizontal="left" vertical="center" wrapText="1"/>
    </xf>
    <xf numFmtId="164" fontId="2" fillId="0" borderId="5" xfId="0" applyNumberFormat="1" applyFont="1" applyBorder="1" applyAlignment="1">
      <alignment horizontal="left" vertical="center" wrapText="1"/>
    </xf>
    <xf numFmtId="164" fontId="2" fillId="0" borderId="38" xfId="0" applyNumberFormat="1" applyFont="1" applyBorder="1" applyAlignment="1">
      <alignment horizontal="left" vertical="center" wrapText="1"/>
    </xf>
    <xf numFmtId="164" fontId="2" fillId="0" borderId="0" xfId="0" applyNumberFormat="1" applyFont="1" applyAlignment="1">
      <alignment horizontal="left" vertical="center" wrapText="1"/>
    </xf>
    <xf numFmtId="164" fontId="2" fillId="0" borderId="7" xfId="0" applyNumberFormat="1" applyFont="1" applyBorder="1" applyAlignment="1">
      <alignment horizontal="left" vertical="center" wrapText="1"/>
    </xf>
    <xf numFmtId="164" fontId="6" fillId="0" borderId="29" xfId="0" applyNumberFormat="1" applyFont="1" applyBorder="1" applyAlignment="1">
      <alignment horizontal="left" vertical="center" wrapText="1"/>
    </xf>
    <xf numFmtId="164" fontId="6" fillId="0" borderId="10" xfId="0" applyNumberFormat="1" applyFont="1" applyBorder="1" applyAlignment="1">
      <alignment horizontal="left" vertical="center" wrapText="1"/>
    </xf>
    <xf numFmtId="164" fontId="6" fillId="0" borderId="11" xfId="0" applyNumberFormat="1" applyFont="1" applyBorder="1" applyAlignment="1">
      <alignment horizontal="left" vertical="center" wrapText="1"/>
    </xf>
    <xf numFmtId="164" fontId="2" fillId="0" borderId="29" xfId="0" applyNumberFormat="1" applyFont="1" applyBorder="1" applyAlignment="1">
      <alignment horizontal="left" vertical="center" wrapText="1"/>
    </xf>
    <xf numFmtId="164" fontId="2" fillId="0" borderId="10" xfId="0" applyNumberFormat="1" applyFont="1" applyBorder="1" applyAlignment="1">
      <alignment horizontal="left" vertical="center" wrapText="1"/>
    </xf>
    <xf numFmtId="164" fontId="2" fillId="0" borderId="11" xfId="0" applyNumberFormat="1" applyFont="1" applyBorder="1" applyAlignment="1">
      <alignment horizontal="left" vertical="center" wrapText="1"/>
    </xf>
    <xf numFmtId="0" fontId="1" fillId="0" borderId="0" xfId="0" applyFont="1" applyAlignment="1" applyProtection="1">
      <alignment horizontal="left" wrapText="1"/>
      <protection locked="0"/>
    </xf>
    <xf numFmtId="49" fontId="1" fillId="4" borderId="0" xfId="0" applyNumberFormat="1" applyFont="1" applyFill="1" applyAlignment="1">
      <alignment horizontal="left" vertical="center"/>
    </xf>
    <xf numFmtId="0" fontId="1" fillId="0" borderId="0" xfId="0" applyFont="1" applyAlignment="1">
      <alignment vertical="center"/>
    </xf>
    <xf numFmtId="0" fontId="1" fillId="4" borderId="0" xfId="0" applyFont="1" applyFill="1" applyAlignment="1">
      <alignment horizontal="left" vertical="center"/>
    </xf>
    <xf numFmtId="0" fontId="1" fillId="4" borderId="0" xfId="4" applyFill="1" applyAlignment="1">
      <alignment horizontal="left" vertical="center"/>
    </xf>
    <xf numFmtId="0" fontId="1" fillId="0" borderId="0" xfId="4" applyAlignment="1">
      <alignment vertical="center"/>
    </xf>
    <xf numFmtId="49" fontId="1" fillId="4" borderId="0" xfId="4" applyNumberFormat="1" applyFill="1" applyAlignment="1">
      <alignment horizontal="left" vertical="center"/>
    </xf>
  </cellXfs>
  <cellStyles count="5">
    <cellStyle name="Normální" xfId="0" builtinId="0"/>
    <cellStyle name="Normální 14" xfId="1" xr:uid="{00000000-0005-0000-0000-000001000000}"/>
    <cellStyle name="Normální 16" xfId="2" xr:uid="{00000000-0005-0000-0000-000002000000}"/>
    <cellStyle name="Normální 2" xfId="4" xr:uid="{23300F5A-A173-4A87-8D03-33E8C0E4224E}"/>
    <cellStyle name="Normální 4" xfId="3" xr:uid="{00000000-0005-0000-0000-00000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Technicka%20dokumentace\Technick&#225;%20&#345;e&#353;en&#237;\Projekty%20PASCO%20a%20ROBOTEL\Vzorov&#233;%20projekty%20&#353;kol\Z&#352;%20Salmova\2025\PR3_odevzdan&#225;\Z&#352;%20Salmova%20-%20robotika%20-%20v&#253;kaz%20ocen&#283;n&#253;.xlsx" TargetMode="External"/><Relationship Id="rId1" Type="http://schemas.openxmlformats.org/officeDocument/2006/relationships/externalLinkPath" Target="/Technicka%20dokumentace/Technick&#225;%20&#345;e&#353;en&#237;/Projekty%20PASCO%20a%20ROBOTEL/Vzorov&#233;%20projekty%20&#353;kol/Z&#352;%20Salmova/24DEPRJ00081/PR3_odevzdan&#225;/Z&#352;%20Salmova%20-%20robotika%20-%20v&#253;kaz%20ocen&#283;n&#25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Technicka%20dokumentace\Technick&#225;%20&#345;e&#353;en&#237;\Projekty%20PASCO%20a%20ROBOTEL\Vzorov&#233;%20projekty%20&#353;kol\Z&#352;%20Salmova\2025\PR3_odevzdan&#225;\Z&#352;%20Salmova%20-%20u&#269;ebna%20p&#345;&#237;rodn&#237;ch%20v&#283;d-%20v&#253;kaz%20ocen&#283;n&#253;.xlsx" TargetMode="External"/><Relationship Id="rId1" Type="http://schemas.openxmlformats.org/officeDocument/2006/relationships/externalLinkPath" Target="/Technicka%20dokumentace/Technick&#225;%20&#345;e&#353;en&#237;/Projekty%20PASCO%20a%20ROBOTEL/Vzorov&#233;%20projekty%20&#353;kol/Z&#352;%20Salmova/24DEPRJ00081/PR3_odevzdan&#225;/Z&#352;%20Salmova%20-%20u&#269;ebna%20p&#345;&#237;rodn&#237;ch%20v&#283;d-%20v&#253;kaz%20ocen&#283;n&#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ycí list"/>
      <sheetName val="Rekapitulace"/>
      <sheetName val="soupis oceněný"/>
      <sheetName val="#Figury"/>
    </sheetNames>
    <sheetDataSet>
      <sheetData sheetId="0">
        <row r="5">
          <cell r="E5" t="str">
            <v>Učebna robotiky</v>
          </cell>
          <cell r="P5" t="str">
            <v xml:space="preserve"> </v>
          </cell>
        </row>
        <row r="7">
          <cell r="E7" t="str">
            <v>Základní škola a Mateřská škola Blansko, Salmova 17
Salmova 1940/17, 678 01 Blansko</v>
          </cell>
        </row>
        <row r="9">
          <cell r="E9" t="str">
            <v>OCENĚNÝ SOUPIS PRACÍ A DODÁVEK A SLUŽEB</v>
          </cell>
        </row>
        <row r="26">
          <cell r="E26" t="str">
            <v>Základní škola a Mateřská škola Blansko, Salmova 17</v>
          </cell>
        </row>
        <row r="28">
          <cell r="E28" t="str">
            <v xml:space="preserve"> </v>
          </cell>
        </row>
        <row r="31">
          <cell r="O31" t="str">
            <v>07/2022</v>
          </cell>
        </row>
      </sheetData>
      <sheetData sheetId="1" refreshError="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ycí list"/>
      <sheetName val="Rekapitulace"/>
      <sheetName val="soupis oceněný"/>
      <sheetName val="#Figury"/>
    </sheetNames>
    <sheetDataSet>
      <sheetData sheetId="0">
        <row r="5">
          <cell r="E5" t="str">
            <v>Učebna přírodních věd</v>
          </cell>
          <cell r="P5" t="str">
            <v xml:space="preserve"> </v>
          </cell>
        </row>
        <row r="7">
          <cell r="E7" t="str">
            <v>Základní škola a Mateřská škola Blansko, Salmova 17
Salmova 1940/17, 678 01 Blansko</v>
          </cell>
        </row>
        <row r="9">
          <cell r="E9" t="str">
            <v>OCENĚNÝ SOUPIS PRACÍ A DODÁVEK A SLUŽEB</v>
          </cell>
        </row>
        <row r="26">
          <cell r="E26" t="str">
            <v>Základní škola a Mateřská škola Blansko, Salmova 17</v>
          </cell>
        </row>
        <row r="28">
          <cell r="E28" t="str">
            <v xml:space="preserve"> </v>
          </cell>
        </row>
        <row r="31">
          <cell r="O31" t="str">
            <v>07/2022</v>
          </cell>
        </row>
      </sheetData>
      <sheetData sheetId="1" refreshError="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59"/>
  <sheetViews>
    <sheetView showGridLines="0" topLeftCell="A2" zoomScaleNormal="100" workbookViewId="0">
      <selection activeCell="V31" sqref="V31"/>
    </sheetView>
  </sheetViews>
  <sheetFormatPr defaultRowHeight="12.75" x14ac:dyDescent="0.2"/>
  <cols>
    <col min="1" max="1" width="2.42578125" style="81" customWidth="1"/>
    <col min="2" max="2" width="3.140625" style="81" customWidth="1"/>
    <col min="3" max="3" width="2.7109375" style="81" customWidth="1"/>
    <col min="4" max="4" width="6.85546875" style="81" customWidth="1"/>
    <col min="5" max="5" width="13.5703125" style="81" customWidth="1"/>
    <col min="6" max="6" width="0.5703125" style="81" customWidth="1"/>
    <col min="7" max="7" width="2.5703125" style="81" customWidth="1"/>
    <col min="8" max="8" width="2.7109375" style="81" customWidth="1"/>
    <col min="9" max="9" width="9.7109375" style="81" customWidth="1"/>
    <col min="10" max="10" width="13.5703125" style="81" customWidth="1"/>
    <col min="11" max="11" width="0.7109375" style="81" customWidth="1"/>
    <col min="12" max="12" width="2.42578125" style="81" customWidth="1"/>
    <col min="13" max="13" width="2.85546875" style="81" customWidth="1"/>
    <col min="14" max="14" width="2" style="81" customWidth="1"/>
    <col min="15" max="15" width="12.7109375" style="81" customWidth="1"/>
    <col min="16" max="16" width="2.85546875" style="81" customWidth="1"/>
    <col min="17" max="17" width="2" style="81" customWidth="1"/>
    <col min="18" max="18" width="13.5703125" style="81" customWidth="1"/>
    <col min="19" max="19" width="0.5703125" style="81" customWidth="1"/>
    <col min="20" max="16384" width="9.140625" style="81"/>
  </cols>
  <sheetData>
    <row r="1" spans="1:19" ht="12.75" hidden="1" customHeight="1" x14ac:dyDescent="0.2">
      <c r="A1" s="89"/>
      <c r="B1" s="90"/>
      <c r="C1" s="90"/>
      <c r="D1" s="90"/>
      <c r="E1" s="90"/>
      <c r="F1" s="90"/>
      <c r="G1" s="90"/>
      <c r="H1" s="90"/>
      <c r="I1" s="90"/>
      <c r="J1" s="90"/>
      <c r="K1" s="90"/>
      <c r="L1" s="90"/>
      <c r="M1" s="90"/>
      <c r="N1" s="90"/>
      <c r="O1" s="90"/>
      <c r="P1" s="90"/>
      <c r="Q1" s="90"/>
      <c r="R1" s="90"/>
      <c r="S1" s="91"/>
    </row>
    <row r="2" spans="1:19" ht="23.25" customHeight="1" x14ac:dyDescent="0.35">
      <c r="A2" s="89"/>
      <c r="B2" s="90"/>
      <c r="C2" s="90"/>
      <c r="D2" s="90"/>
      <c r="E2" s="90"/>
      <c r="F2" s="90"/>
      <c r="G2" s="92" t="s">
        <v>79</v>
      </c>
      <c r="H2" s="90"/>
      <c r="I2" s="90"/>
      <c r="J2" s="90"/>
      <c r="K2" s="90"/>
      <c r="L2" s="90"/>
      <c r="M2" s="90"/>
      <c r="N2" s="90"/>
      <c r="O2" s="90"/>
      <c r="P2" s="90"/>
      <c r="Q2" s="90"/>
      <c r="R2" s="90"/>
      <c r="S2" s="91"/>
    </row>
    <row r="3" spans="1:19" ht="12" hidden="1" customHeight="1" x14ac:dyDescent="0.2">
      <c r="A3" s="93"/>
      <c r="B3" s="94"/>
      <c r="C3" s="94"/>
      <c r="D3" s="94"/>
      <c r="E3" s="94"/>
      <c r="F3" s="94"/>
      <c r="G3" s="94"/>
      <c r="H3" s="94"/>
      <c r="I3" s="94"/>
      <c r="J3" s="94"/>
      <c r="K3" s="94"/>
      <c r="L3" s="94"/>
      <c r="M3" s="94"/>
      <c r="N3" s="94"/>
      <c r="O3" s="94"/>
      <c r="P3" s="94"/>
      <c r="Q3" s="94"/>
      <c r="R3" s="94"/>
      <c r="S3" s="95"/>
    </row>
    <row r="4" spans="1:19" ht="8.25" customHeight="1" x14ac:dyDescent="0.2">
      <c r="A4" s="2"/>
      <c r="B4" s="3"/>
      <c r="C4" s="3"/>
      <c r="D4" s="3"/>
      <c r="E4" s="3"/>
      <c r="F4" s="3"/>
      <c r="G4" s="3"/>
      <c r="H4" s="3"/>
      <c r="I4" s="3"/>
      <c r="J4" s="3"/>
      <c r="K4" s="3"/>
      <c r="L4" s="3"/>
      <c r="M4" s="3"/>
      <c r="N4" s="3"/>
      <c r="O4" s="3"/>
      <c r="P4" s="3"/>
      <c r="Q4" s="3"/>
      <c r="R4" s="3"/>
      <c r="S4" s="4"/>
    </row>
    <row r="5" spans="1:19" ht="24" customHeight="1" x14ac:dyDescent="0.2">
      <c r="A5" s="5"/>
      <c r="B5" s="1" t="s">
        <v>0</v>
      </c>
      <c r="C5" s="1"/>
      <c r="D5" s="1"/>
      <c r="E5" s="233" t="s">
        <v>99</v>
      </c>
      <c r="F5" s="234"/>
      <c r="G5" s="234"/>
      <c r="H5" s="234"/>
      <c r="I5" s="234"/>
      <c r="J5" s="235"/>
      <c r="K5" s="1"/>
      <c r="L5" s="1"/>
      <c r="M5" s="1"/>
      <c r="N5" s="1"/>
      <c r="O5" s="1" t="s">
        <v>1</v>
      </c>
      <c r="P5" s="96" t="s">
        <v>2</v>
      </c>
      <c r="Q5" s="97"/>
      <c r="R5" s="6"/>
      <c r="S5" s="7"/>
    </row>
    <row r="6" spans="1:19" ht="17.25" hidden="1" customHeight="1" x14ac:dyDescent="0.2">
      <c r="A6" s="5"/>
      <c r="B6" s="1" t="s">
        <v>3</v>
      </c>
      <c r="C6" s="1"/>
      <c r="D6" s="1"/>
      <c r="E6" s="98" t="s">
        <v>4</v>
      </c>
      <c r="F6" s="1"/>
      <c r="G6" s="1"/>
      <c r="H6" s="1"/>
      <c r="I6" s="1"/>
      <c r="J6" s="8"/>
      <c r="K6" s="1"/>
      <c r="L6" s="1"/>
      <c r="M6" s="1"/>
      <c r="N6" s="1"/>
      <c r="O6" s="1"/>
      <c r="P6" s="98"/>
      <c r="Q6" s="99"/>
      <c r="R6" s="8"/>
      <c r="S6" s="7"/>
    </row>
    <row r="7" spans="1:19" ht="24" customHeight="1" x14ac:dyDescent="0.2">
      <c r="A7" s="5"/>
      <c r="B7" s="1" t="s">
        <v>5</v>
      </c>
      <c r="C7" s="1"/>
      <c r="D7" s="1"/>
      <c r="E7" s="236" t="s">
        <v>97</v>
      </c>
      <c r="F7" s="237"/>
      <c r="G7" s="237"/>
      <c r="H7" s="237"/>
      <c r="I7" s="237"/>
      <c r="J7" s="238"/>
      <c r="K7" s="1"/>
      <c r="L7" s="1"/>
      <c r="M7" s="1"/>
      <c r="N7" s="1"/>
      <c r="O7" s="1" t="s">
        <v>6</v>
      </c>
      <c r="P7" s="98" t="s">
        <v>7</v>
      </c>
      <c r="Q7" s="99"/>
      <c r="R7" s="8"/>
      <c r="S7" s="7"/>
    </row>
    <row r="8" spans="1:19" ht="17.25" hidden="1" customHeight="1" x14ac:dyDescent="0.2">
      <c r="A8" s="5"/>
      <c r="B8" s="1" t="s">
        <v>8</v>
      </c>
      <c r="C8" s="1"/>
      <c r="D8" s="1"/>
      <c r="E8" s="98" t="s">
        <v>2</v>
      </c>
      <c r="F8" s="1"/>
      <c r="G8" s="1"/>
      <c r="H8" s="1"/>
      <c r="I8" s="1"/>
      <c r="J8" s="8"/>
      <c r="K8" s="1"/>
      <c r="L8" s="1"/>
      <c r="M8" s="1"/>
      <c r="N8" s="1"/>
      <c r="O8" s="1"/>
      <c r="P8" s="98"/>
      <c r="Q8" s="99"/>
      <c r="R8" s="8"/>
      <c r="S8" s="7"/>
    </row>
    <row r="9" spans="1:19" ht="24" customHeight="1" x14ac:dyDescent="0.2">
      <c r="A9" s="5"/>
      <c r="B9" s="1" t="s">
        <v>9</v>
      </c>
      <c r="C9" s="1"/>
      <c r="D9" s="1"/>
      <c r="E9" s="239" t="s">
        <v>80</v>
      </c>
      <c r="F9" s="240"/>
      <c r="G9" s="240"/>
      <c r="H9" s="240"/>
      <c r="I9" s="240"/>
      <c r="J9" s="241"/>
      <c r="K9" s="1"/>
      <c r="L9" s="1"/>
      <c r="M9" s="1"/>
      <c r="N9" s="1"/>
      <c r="O9" s="1" t="s">
        <v>10</v>
      </c>
      <c r="P9" s="242" t="s">
        <v>7</v>
      </c>
      <c r="Q9" s="243"/>
      <c r="R9" s="244"/>
      <c r="S9" s="7"/>
    </row>
    <row r="10" spans="1:19" ht="17.25" hidden="1" customHeight="1" x14ac:dyDescent="0.2">
      <c r="A10" s="5"/>
      <c r="B10" s="1" t="s">
        <v>11</v>
      </c>
      <c r="C10" s="1"/>
      <c r="D10" s="1"/>
      <c r="E10" s="1" t="s">
        <v>2</v>
      </c>
      <c r="F10" s="1"/>
      <c r="G10" s="1"/>
      <c r="H10" s="1"/>
      <c r="I10" s="1"/>
      <c r="J10" s="1"/>
      <c r="K10" s="1"/>
      <c r="L10" s="1"/>
      <c r="M10" s="1"/>
      <c r="N10" s="1"/>
      <c r="O10" s="1"/>
      <c r="P10" s="99"/>
      <c r="Q10" s="99"/>
      <c r="R10" s="1"/>
      <c r="S10" s="7"/>
    </row>
    <row r="11" spans="1:19" ht="17.25" hidden="1" customHeight="1" x14ac:dyDescent="0.2">
      <c r="A11" s="5"/>
      <c r="B11" s="1" t="s">
        <v>12</v>
      </c>
      <c r="C11" s="1"/>
      <c r="D11" s="1"/>
      <c r="E11" s="1" t="s">
        <v>2</v>
      </c>
      <c r="F11" s="1"/>
      <c r="G11" s="1"/>
      <c r="H11" s="1"/>
      <c r="I11" s="1"/>
      <c r="J11" s="1"/>
      <c r="K11" s="1"/>
      <c r="L11" s="1"/>
      <c r="M11" s="1"/>
      <c r="N11" s="1"/>
      <c r="O11" s="1"/>
      <c r="P11" s="99"/>
      <c r="Q11" s="99"/>
      <c r="R11" s="1"/>
      <c r="S11" s="7"/>
    </row>
    <row r="12" spans="1:19" ht="17.25" hidden="1" customHeight="1" x14ac:dyDescent="0.2">
      <c r="A12" s="5"/>
      <c r="B12" s="1" t="s">
        <v>13</v>
      </c>
      <c r="C12" s="1"/>
      <c r="D12" s="1"/>
      <c r="E12" s="1" t="s">
        <v>2</v>
      </c>
      <c r="F12" s="1"/>
      <c r="G12" s="1"/>
      <c r="H12" s="1"/>
      <c r="I12" s="1"/>
      <c r="J12" s="1"/>
      <c r="K12" s="1"/>
      <c r="L12" s="1"/>
      <c r="M12" s="1"/>
      <c r="N12" s="1"/>
      <c r="O12" s="1"/>
      <c r="P12" s="99"/>
      <c r="Q12" s="99"/>
      <c r="R12" s="1"/>
      <c r="S12" s="7"/>
    </row>
    <row r="13" spans="1:19" ht="17.25" hidden="1" customHeight="1" x14ac:dyDescent="0.2">
      <c r="A13" s="5"/>
      <c r="B13" s="1"/>
      <c r="C13" s="1"/>
      <c r="D13" s="1"/>
      <c r="E13" s="1" t="s">
        <v>2</v>
      </c>
      <c r="F13" s="1"/>
      <c r="G13" s="1"/>
      <c r="H13" s="1"/>
      <c r="I13" s="1"/>
      <c r="J13" s="1"/>
      <c r="K13" s="1"/>
      <c r="L13" s="1"/>
      <c r="M13" s="1"/>
      <c r="N13" s="1"/>
      <c r="O13" s="1"/>
      <c r="P13" s="99"/>
      <c r="Q13" s="99"/>
      <c r="R13" s="1"/>
      <c r="S13" s="7"/>
    </row>
    <row r="14" spans="1:19" ht="17.25" hidden="1" customHeight="1" x14ac:dyDescent="0.2">
      <c r="A14" s="5"/>
      <c r="B14" s="1"/>
      <c r="C14" s="1"/>
      <c r="D14" s="1"/>
      <c r="E14" s="1" t="s">
        <v>2</v>
      </c>
      <c r="F14" s="1"/>
      <c r="G14" s="1"/>
      <c r="H14" s="1"/>
      <c r="I14" s="1"/>
      <c r="J14" s="1"/>
      <c r="K14" s="1"/>
      <c r="L14" s="1"/>
      <c r="M14" s="1"/>
      <c r="N14" s="1"/>
      <c r="O14" s="1"/>
      <c r="P14" s="99"/>
      <c r="Q14" s="99"/>
      <c r="R14" s="1"/>
      <c r="S14" s="7"/>
    </row>
    <row r="15" spans="1:19" ht="17.25" hidden="1" customHeight="1" x14ac:dyDescent="0.2">
      <c r="A15" s="5"/>
      <c r="B15" s="1"/>
      <c r="C15" s="1"/>
      <c r="D15" s="1"/>
      <c r="E15" s="1" t="s">
        <v>2</v>
      </c>
      <c r="F15" s="1"/>
      <c r="G15" s="1"/>
      <c r="H15" s="1"/>
      <c r="I15" s="1"/>
      <c r="J15" s="1"/>
      <c r="K15" s="1"/>
      <c r="L15" s="1"/>
      <c r="M15" s="1"/>
      <c r="N15" s="1"/>
      <c r="O15" s="1"/>
      <c r="P15" s="99"/>
      <c r="Q15" s="99"/>
      <c r="R15" s="1"/>
      <c r="S15" s="7"/>
    </row>
    <row r="16" spans="1:19" ht="17.25" hidden="1" customHeight="1" x14ac:dyDescent="0.2">
      <c r="A16" s="5"/>
      <c r="B16" s="1"/>
      <c r="C16" s="1"/>
      <c r="D16" s="1"/>
      <c r="E16" s="1" t="s">
        <v>2</v>
      </c>
      <c r="F16" s="1"/>
      <c r="G16" s="1"/>
      <c r="H16" s="1"/>
      <c r="I16" s="1"/>
      <c r="J16" s="1"/>
      <c r="K16" s="1"/>
      <c r="L16" s="1"/>
      <c r="M16" s="1"/>
      <c r="N16" s="1"/>
      <c r="O16" s="1"/>
      <c r="P16" s="99"/>
      <c r="Q16" s="99"/>
      <c r="R16" s="1"/>
      <c r="S16" s="7"/>
    </row>
    <row r="17" spans="1:19" ht="17.25" hidden="1" customHeight="1" x14ac:dyDescent="0.2">
      <c r="A17" s="5"/>
      <c r="B17" s="1"/>
      <c r="C17" s="1"/>
      <c r="D17" s="1"/>
      <c r="E17" s="1" t="s">
        <v>2</v>
      </c>
      <c r="F17" s="1"/>
      <c r="G17" s="1"/>
      <c r="H17" s="1"/>
      <c r="I17" s="1"/>
      <c r="J17" s="1"/>
      <c r="K17" s="1"/>
      <c r="L17" s="1"/>
      <c r="M17" s="1"/>
      <c r="N17" s="1"/>
      <c r="O17" s="1"/>
      <c r="P17" s="99"/>
      <c r="Q17" s="99"/>
      <c r="R17" s="1"/>
      <c r="S17" s="7"/>
    </row>
    <row r="18" spans="1:19" ht="17.25" hidden="1" customHeight="1" x14ac:dyDescent="0.2">
      <c r="A18" s="5"/>
      <c r="B18" s="1"/>
      <c r="C18" s="1"/>
      <c r="D18" s="1"/>
      <c r="E18" s="1" t="s">
        <v>2</v>
      </c>
      <c r="F18" s="1"/>
      <c r="G18" s="1"/>
      <c r="H18" s="1"/>
      <c r="I18" s="1"/>
      <c r="J18" s="1"/>
      <c r="K18" s="1"/>
      <c r="L18" s="1"/>
      <c r="M18" s="1"/>
      <c r="N18" s="1"/>
      <c r="O18" s="1"/>
      <c r="P18" s="99"/>
      <c r="Q18" s="99"/>
      <c r="R18" s="1"/>
      <c r="S18" s="7"/>
    </row>
    <row r="19" spans="1:19" ht="17.25" hidden="1" customHeight="1" x14ac:dyDescent="0.2">
      <c r="A19" s="5"/>
      <c r="B19" s="1"/>
      <c r="C19" s="1"/>
      <c r="D19" s="1"/>
      <c r="E19" s="1" t="s">
        <v>2</v>
      </c>
      <c r="F19" s="1"/>
      <c r="G19" s="1"/>
      <c r="H19" s="1"/>
      <c r="I19" s="1"/>
      <c r="J19" s="1"/>
      <c r="K19" s="1"/>
      <c r="L19" s="1"/>
      <c r="M19" s="1"/>
      <c r="N19" s="1"/>
      <c r="O19" s="1"/>
      <c r="P19" s="99"/>
      <c r="Q19" s="99"/>
      <c r="R19" s="1"/>
      <c r="S19" s="7"/>
    </row>
    <row r="20" spans="1:19" ht="17.25" hidden="1" customHeight="1" x14ac:dyDescent="0.2">
      <c r="A20" s="5"/>
      <c r="B20" s="1"/>
      <c r="C20" s="1"/>
      <c r="D20" s="1"/>
      <c r="E20" s="1" t="s">
        <v>2</v>
      </c>
      <c r="F20" s="1"/>
      <c r="G20" s="1"/>
      <c r="H20" s="1"/>
      <c r="I20" s="1"/>
      <c r="J20" s="1"/>
      <c r="K20" s="1"/>
      <c r="L20" s="1"/>
      <c r="M20" s="1"/>
      <c r="N20" s="1"/>
      <c r="O20" s="1"/>
      <c r="P20" s="99"/>
      <c r="Q20" s="99"/>
      <c r="R20" s="1"/>
      <c r="S20" s="7"/>
    </row>
    <row r="21" spans="1:19" ht="17.25" hidden="1" customHeight="1" x14ac:dyDescent="0.2">
      <c r="A21" s="5"/>
      <c r="B21" s="1"/>
      <c r="C21" s="1"/>
      <c r="D21" s="1"/>
      <c r="E21" s="1" t="s">
        <v>2</v>
      </c>
      <c r="F21" s="1"/>
      <c r="G21" s="1"/>
      <c r="H21" s="1"/>
      <c r="I21" s="1"/>
      <c r="J21" s="1"/>
      <c r="K21" s="1"/>
      <c r="L21" s="1"/>
      <c r="M21" s="1"/>
      <c r="N21" s="1"/>
      <c r="O21" s="1"/>
      <c r="P21" s="99"/>
      <c r="Q21" s="99"/>
      <c r="R21" s="1"/>
      <c r="S21" s="7"/>
    </row>
    <row r="22" spans="1:19" ht="17.25" hidden="1" customHeight="1" x14ac:dyDescent="0.2">
      <c r="A22" s="5"/>
      <c r="B22" s="1"/>
      <c r="C22" s="1"/>
      <c r="D22" s="1"/>
      <c r="E22" s="1" t="s">
        <v>2</v>
      </c>
      <c r="F22" s="1"/>
      <c r="G22" s="1"/>
      <c r="H22" s="1"/>
      <c r="I22" s="1"/>
      <c r="J22" s="1"/>
      <c r="K22" s="1"/>
      <c r="L22" s="1"/>
      <c r="M22" s="1"/>
      <c r="N22" s="1"/>
      <c r="O22" s="1"/>
      <c r="P22" s="99"/>
      <c r="Q22" s="99"/>
      <c r="R22" s="1"/>
      <c r="S22" s="7"/>
    </row>
    <row r="23" spans="1:19" ht="17.25" hidden="1" customHeight="1" x14ac:dyDescent="0.2">
      <c r="A23" s="5"/>
      <c r="B23" s="1"/>
      <c r="C23" s="1"/>
      <c r="D23" s="1"/>
      <c r="E23" s="1" t="s">
        <v>2</v>
      </c>
      <c r="F23" s="1"/>
      <c r="G23" s="1"/>
      <c r="H23" s="1"/>
      <c r="I23" s="1"/>
      <c r="J23" s="1"/>
      <c r="K23" s="1"/>
      <c r="L23" s="1"/>
      <c r="M23" s="1"/>
      <c r="N23" s="1"/>
      <c r="O23" s="1"/>
      <c r="P23" s="99"/>
      <c r="Q23" s="99"/>
      <c r="R23" s="1"/>
      <c r="S23" s="7"/>
    </row>
    <row r="24" spans="1:19" ht="17.25" hidden="1" customHeight="1" x14ac:dyDescent="0.2">
      <c r="A24" s="5"/>
      <c r="B24" s="1"/>
      <c r="C24" s="1"/>
      <c r="D24" s="1"/>
      <c r="E24" s="1" t="s">
        <v>2</v>
      </c>
      <c r="F24" s="1"/>
      <c r="G24" s="1"/>
      <c r="H24" s="1"/>
      <c r="I24" s="1"/>
      <c r="J24" s="1"/>
      <c r="K24" s="1"/>
      <c r="L24" s="1"/>
      <c r="M24" s="1"/>
      <c r="N24" s="1"/>
      <c r="O24" s="1"/>
      <c r="P24" s="99"/>
      <c r="Q24" s="99"/>
      <c r="R24" s="1"/>
      <c r="S24" s="7"/>
    </row>
    <row r="25" spans="1:19" ht="17.850000000000001" customHeight="1" x14ac:dyDescent="0.2">
      <c r="A25" s="5"/>
      <c r="B25" s="1"/>
      <c r="C25" s="1"/>
      <c r="D25" s="1"/>
      <c r="E25" s="1"/>
      <c r="F25" s="1"/>
      <c r="G25" s="1"/>
      <c r="H25" s="1"/>
      <c r="I25" s="1"/>
      <c r="J25" s="1"/>
      <c r="K25" s="1"/>
      <c r="L25" s="1"/>
      <c r="M25" s="1"/>
      <c r="N25" s="1"/>
      <c r="O25" s="1" t="s">
        <v>14</v>
      </c>
      <c r="P25" s="1" t="s">
        <v>15</v>
      </c>
      <c r="Q25" s="1"/>
      <c r="R25" s="1"/>
      <c r="S25" s="7"/>
    </row>
    <row r="26" spans="1:19" ht="17.850000000000001" customHeight="1" x14ac:dyDescent="0.2">
      <c r="A26" s="5"/>
      <c r="B26" s="1" t="s">
        <v>16</v>
      </c>
      <c r="C26" s="1"/>
      <c r="D26" s="1"/>
      <c r="E26" s="96" t="s">
        <v>98</v>
      </c>
      <c r="F26" s="9"/>
      <c r="G26" s="9"/>
      <c r="H26" s="9"/>
      <c r="I26" s="9"/>
      <c r="J26" s="6"/>
      <c r="K26" s="1"/>
      <c r="L26" s="1"/>
      <c r="M26" s="1"/>
      <c r="N26" s="1"/>
      <c r="O26" s="100" t="s">
        <v>7</v>
      </c>
      <c r="P26" s="101" t="s">
        <v>7</v>
      </c>
      <c r="Q26" s="102"/>
      <c r="R26" s="10"/>
      <c r="S26" s="7"/>
    </row>
    <row r="27" spans="1:19" ht="17.850000000000001" customHeight="1" x14ac:dyDescent="0.2">
      <c r="A27" s="5"/>
      <c r="B27" s="1" t="s">
        <v>17</v>
      </c>
      <c r="C27" s="1"/>
      <c r="D27" s="1"/>
      <c r="E27" s="98" t="s">
        <v>96</v>
      </c>
      <c r="F27" s="1"/>
      <c r="G27" s="1"/>
      <c r="H27" s="1"/>
      <c r="I27" s="1"/>
      <c r="J27" s="8"/>
      <c r="K27" s="1"/>
      <c r="L27" s="1"/>
      <c r="M27" s="1"/>
      <c r="N27" s="1"/>
      <c r="O27" s="100" t="s">
        <v>7</v>
      </c>
      <c r="P27" s="101" t="s">
        <v>7</v>
      </c>
      <c r="Q27" s="102"/>
      <c r="R27" s="10"/>
      <c r="S27" s="7"/>
    </row>
    <row r="28" spans="1:19" ht="17.850000000000001" customHeight="1" x14ac:dyDescent="0.2">
      <c r="A28" s="5"/>
      <c r="B28" s="1" t="s">
        <v>18</v>
      </c>
      <c r="C28" s="1"/>
      <c r="D28" s="1"/>
      <c r="E28" s="98" t="s">
        <v>2</v>
      </c>
      <c r="F28" s="1"/>
      <c r="G28" s="1"/>
      <c r="H28" s="1"/>
      <c r="I28" s="1"/>
      <c r="J28" s="8"/>
      <c r="K28" s="1"/>
      <c r="L28" s="1"/>
      <c r="M28" s="1"/>
      <c r="N28" s="1"/>
      <c r="O28" s="100" t="s">
        <v>7</v>
      </c>
      <c r="P28" s="101" t="s">
        <v>7</v>
      </c>
      <c r="Q28" s="102"/>
      <c r="R28" s="10"/>
      <c r="S28" s="7"/>
    </row>
    <row r="29" spans="1:19" ht="17.850000000000001" customHeight="1" x14ac:dyDescent="0.2">
      <c r="A29" s="5"/>
      <c r="B29" s="1"/>
      <c r="C29" s="1"/>
      <c r="D29" s="1"/>
      <c r="E29" s="103" t="s">
        <v>7</v>
      </c>
      <c r="F29" s="11"/>
      <c r="G29" s="11"/>
      <c r="H29" s="11"/>
      <c r="I29" s="11"/>
      <c r="J29" s="12"/>
      <c r="K29" s="1"/>
      <c r="L29" s="1"/>
      <c r="M29" s="1"/>
      <c r="N29" s="1"/>
      <c r="O29" s="99"/>
      <c r="P29" s="99"/>
      <c r="Q29" s="99"/>
      <c r="R29" s="1"/>
      <c r="S29" s="7"/>
    </row>
    <row r="30" spans="1:19" ht="17.850000000000001" customHeight="1" x14ac:dyDescent="0.2">
      <c r="A30" s="5"/>
      <c r="B30" s="1"/>
      <c r="C30" s="1"/>
      <c r="D30" s="1"/>
      <c r="E30" s="99" t="s">
        <v>19</v>
      </c>
      <c r="F30" s="1"/>
      <c r="G30" s="1" t="s">
        <v>20</v>
      </c>
      <c r="H30" s="1"/>
      <c r="I30" s="1"/>
      <c r="J30" s="1"/>
      <c r="K30" s="1"/>
      <c r="L30" s="1"/>
      <c r="M30" s="1"/>
      <c r="N30" s="1"/>
      <c r="O30" s="99" t="s">
        <v>21</v>
      </c>
      <c r="P30" s="99"/>
      <c r="Q30" s="99"/>
      <c r="R30" s="13"/>
      <c r="S30" s="7"/>
    </row>
    <row r="31" spans="1:19" ht="17.850000000000001" customHeight="1" x14ac:dyDescent="0.2">
      <c r="A31" s="5"/>
      <c r="B31" s="1"/>
      <c r="C31" s="1"/>
      <c r="D31" s="1"/>
      <c r="E31" s="100" t="s">
        <v>7</v>
      </c>
      <c r="F31" s="1"/>
      <c r="G31" s="101"/>
      <c r="H31" s="14"/>
      <c r="I31" s="104"/>
      <c r="J31" s="1"/>
      <c r="K31" s="1"/>
      <c r="L31" s="1"/>
      <c r="M31" s="1"/>
      <c r="N31" s="1"/>
      <c r="O31" s="105"/>
      <c r="P31" s="99"/>
      <c r="Q31" s="99"/>
      <c r="R31" s="13"/>
      <c r="S31" s="7"/>
    </row>
    <row r="32" spans="1:19" ht="8.25" customHeight="1" x14ac:dyDescent="0.2">
      <c r="A32" s="15"/>
      <c r="B32" s="16"/>
      <c r="C32" s="16"/>
      <c r="D32" s="16"/>
      <c r="E32" s="16"/>
      <c r="F32" s="16"/>
      <c r="G32" s="16"/>
      <c r="H32" s="16"/>
      <c r="I32" s="16"/>
      <c r="J32" s="16"/>
      <c r="K32" s="16"/>
      <c r="L32" s="16"/>
      <c r="M32" s="16"/>
      <c r="N32" s="16"/>
      <c r="O32" s="16"/>
      <c r="P32" s="16"/>
      <c r="Q32" s="16"/>
      <c r="R32" s="16"/>
      <c r="S32" s="17"/>
    </row>
    <row r="33" spans="1:19" ht="20.25" customHeight="1" x14ac:dyDescent="0.2">
      <c r="A33" s="18"/>
      <c r="B33" s="19"/>
      <c r="C33" s="19"/>
      <c r="D33" s="19"/>
      <c r="E33" s="20" t="s">
        <v>22</v>
      </c>
      <c r="F33" s="19"/>
      <c r="G33" s="19"/>
      <c r="H33" s="19"/>
      <c r="I33" s="19"/>
      <c r="J33" s="19"/>
      <c r="K33" s="19"/>
      <c r="L33" s="19"/>
      <c r="M33" s="19"/>
      <c r="N33" s="19"/>
      <c r="O33" s="19"/>
      <c r="P33" s="19"/>
      <c r="Q33" s="19"/>
      <c r="R33" s="19"/>
      <c r="S33" s="21"/>
    </row>
    <row r="34" spans="1:19" ht="20.25" customHeight="1" x14ac:dyDescent="0.2">
      <c r="A34" s="22" t="s">
        <v>23</v>
      </c>
      <c r="B34" s="23"/>
      <c r="C34" s="23"/>
      <c r="D34" s="24"/>
      <c r="E34" s="25" t="s">
        <v>24</v>
      </c>
      <c r="F34" s="24"/>
      <c r="G34" s="25" t="s">
        <v>25</v>
      </c>
      <c r="H34" s="23"/>
      <c r="I34" s="24"/>
      <c r="J34" s="25" t="s">
        <v>26</v>
      </c>
      <c r="K34" s="23"/>
      <c r="L34" s="25" t="s">
        <v>27</v>
      </c>
      <c r="M34" s="23"/>
      <c r="N34" s="23"/>
      <c r="O34" s="24"/>
      <c r="P34" s="25" t="s">
        <v>28</v>
      </c>
      <c r="Q34" s="23"/>
      <c r="R34" s="23"/>
      <c r="S34" s="26"/>
    </row>
    <row r="35" spans="1:19" ht="20.25" customHeight="1" x14ac:dyDescent="0.2">
      <c r="A35" s="106"/>
      <c r="B35" s="107"/>
      <c r="C35" s="107"/>
      <c r="D35" s="108">
        <v>0</v>
      </c>
      <c r="E35" s="109">
        <f>IF(D35=0,0,R49/D35)</f>
        <v>0</v>
      </c>
      <c r="F35" s="110"/>
      <c r="G35" s="111"/>
      <c r="H35" s="107"/>
      <c r="I35" s="108">
        <v>0</v>
      </c>
      <c r="J35" s="109">
        <f>IF(I35=0,0,R49/I35)</f>
        <v>0</v>
      </c>
      <c r="K35" s="112"/>
      <c r="L35" s="111"/>
      <c r="M35" s="107"/>
      <c r="N35" s="107"/>
      <c r="O35" s="108">
        <v>0</v>
      </c>
      <c r="P35" s="111"/>
      <c r="Q35" s="107"/>
      <c r="R35" s="113">
        <f>IF(O35=0,0,R49/O35)</f>
        <v>0</v>
      </c>
      <c r="S35" s="114"/>
    </row>
    <row r="36" spans="1:19" ht="20.25" customHeight="1" x14ac:dyDescent="0.2">
      <c r="A36" s="18"/>
      <c r="B36" s="19"/>
      <c r="C36" s="19"/>
      <c r="D36" s="19"/>
      <c r="E36" s="20" t="s">
        <v>29</v>
      </c>
      <c r="F36" s="19"/>
      <c r="G36" s="19"/>
      <c r="H36" s="19"/>
      <c r="I36" s="19"/>
      <c r="J36" s="27" t="s">
        <v>30</v>
      </c>
      <c r="K36" s="19"/>
      <c r="L36" s="19"/>
      <c r="M36" s="19"/>
      <c r="N36" s="19"/>
      <c r="O36" s="19"/>
      <c r="P36" s="19"/>
      <c r="Q36" s="19"/>
      <c r="R36" s="19"/>
      <c r="S36" s="21"/>
    </row>
    <row r="37" spans="1:19" ht="20.25" customHeight="1" x14ac:dyDescent="0.2">
      <c r="A37" s="28" t="s">
        <v>31</v>
      </c>
      <c r="B37" s="29"/>
      <c r="C37" s="30" t="s">
        <v>32</v>
      </c>
      <c r="D37" s="31"/>
      <c r="E37" s="31"/>
      <c r="F37" s="32"/>
      <c r="G37" s="28" t="s">
        <v>33</v>
      </c>
      <c r="H37" s="33"/>
      <c r="I37" s="30" t="s">
        <v>34</v>
      </c>
      <c r="J37" s="31"/>
      <c r="K37" s="31"/>
      <c r="L37" s="28" t="s">
        <v>35</v>
      </c>
      <c r="M37" s="33"/>
      <c r="N37" s="30" t="s">
        <v>36</v>
      </c>
      <c r="O37" s="31"/>
      <c r="P37" s="31"/>
      <c r="Q37" s="31"/>
      <c r="R37" s="31"/>
      <c r="S37" s="32"/>
    </row>
    <row r="38" spans="1:19" ht="20.25" customHeight="1" x14ac:dyDescent="0.2">
      <c r="A38" s="34">
        <v>1</v>
      </c>
      <c r="B38" s="35" t="str">
        <f>Rekapitulace!A14</f>
        <v>PC</v>
      </c>
      <c r="C38" s="12"/>
      <c r="D38" s="36"/>
      <c r="E38" s="115">
        <f>Rekapitulace!C14</f>
        <v>0</v>
      </c>
      <c r="F38" s="37"/>
      <c r="G38" s="34">
        <v>10</v>
      </c>
      <c r="H38" s="38" t="s">
        <v>37</v>
      </c>
      <c r="I38" s="10"/>
      <c r="J38" s="116">
        <v>0</v>
      </c>
      <c r="K38" s="117"/>
      <c r="L38" s="34">
        <v>14</v>
      </c>
      <c r="M38" s="101" t="s">
        <v>38</v>
      </c>
      <c r="N38" s="14"/>
      <c r="O38" s="14"/>
      <c r="P38" s="118" t="str">
        <f>M51</f>
        <v>21</v>
      </c>
      <c r="Q38" s="119" t="s">
        <v>40</v>
      </c>
      <c r="R38" s="115">
        <v>0</v>
      </c>
      <c r="S38" s="39"/>
    </row>
    <row r="39" spans="1:19" ht="20.25" customHeight="1" x14ac:dyDescent="0.2">
      <c r="A39" s="34">
        <v>2</v>
      </c>
      <c r="B39" s="35" t="str">
        <f>Rekapitulace!A15</f>
        <v>ROB</v>
      </c>
      <c r="C39" s="12"/>
      <c r="D39" s="36"/>
      <c r="E39" s="115">
        <f>Rekapitulace!C15</f>
        <v>0</v>
      </c>
      <c r="F39" s="37"/>
      <c r="G39" s="34">
        <v>11</v>
      </c>
      <c r="H39" s="1" t="s">
        <v>41</v>
      </c>
      <c r="I39" s="36"/>
      <c r="J39" s="116">
        <v>0</v>
      </c>
      <c r="K39" s="117"/>
      <c r="L39" s="34">
        <v>15</v>
      </c>
      <c r="M39" s="101" t="s">
        <v>86</v>
      </c>
      <c r="N39" s="14"/>
      <c r="O39" s="14"/>
      <c r="P39" s="118" t="str">
        <f>M51</f>
        <v>21</v>
      </c>
      <c r="Q39" s="119" t="s">
        <v>40</v>
      </c>
      <c r="R39" s="115">
        <v>0</v>
      </c>
      <c r="S39" s="39"/>
    </row>
    <row r="40" spans="1:19" ht="20.25" customHeight="1" x14ac:dyDescent="0.2">
      <c r="A40" s="34">
        <v>3</v>
      </c>
      <c r="B40" s="35" t="str">
        <f>Rekapitulace!A16</f>
        <v>PŘÍ</v>
      </c>
      <c r="C40" s="12"/>
      <c r="D40" s="36"/>
      <c r="E40" s="115">
        <f>Rekapitulace!C16</f>
        <v>0</v>
      </c>
      <c r="F40" s="37"/>
      <c r="G40" s="34">
        <v>12</v>
      </c>
      <c r="H40" s="38" t="s">
        <v>42</v>
      </c>
      <c r="I40" s="10"/>
      <c r="J40" s="116">
        <v>0</v>
      </c>
      <c r="K40" s="117"/>
      <c r="L40" s="34">
        <v>16</v>
      </c>
      <c r="M40" s="101" t="s">
        <v>43</v>
      </c>
      <c r="N40" s="14"/>
      <c r="O40" s="14"/>
      <c r="P40" s="118" t="str">
        <f>M51</f>
        <v>21</v>
      </c>
      <c r="Q40" s="119" t="s">
        <v>40</v>
      </c>
      <c r="R40" s="115">
        <v>0</v>
      </c>
      <c r="S40" s="39"/>
    </row>
    <row r="41" spans="1:19" ht="20.25" customHeight="1" x14ac:dyDescent="0.2">
      <c r="A41" s="34">
        <v>4</v>
      </c>
      <c r="B41" s="40"/>
      <c r="C41" s="12"/>
      <c r="D41" s="36"/>
      <c r="E41" s="115"/>
      <c r="F41" s="37"/>
      <c r="G41" s="34"/>
      <c r="H41" s="38"/>
      <c r="I41" s="10"/>
      <c r="J41" s="116"/>
      <c r="K41" s="117"/>
      <c r="L41" s="34">
        <v>17</v>
      </c>
      <c r="M41" s="101" t="s">
        <v>44</v>
      </c>
      <c r="N41" s="14"/>
      <c r="O41" s="14"/>
      <c r="P41" s="118" t="str">
        <f>M51</f>
        <v>21</v>
      </c>
      <c r="Q41" s="119" t="s">
        <v>40</v>
      </c>
      <c r="R41" s="115">
        <v>0</v>
      </c>
      <c r="S41" s="39"/>
    </row>
    <row r="42" spans="1:19" ht="20.25" customHeight="1" x14ac:dyDescent="0.2">
      <c r="A42" s="34">
        <v>5</v>
      </c>
      <c r="B42" s="35"/>
      <c r="C42" s="6"/>
      <c r="D42" s="36"/>
      <c r="E42" s="115"/>
      <c r="F42" s="69"/>
      <c r="G42" s="41"/>
      <c r="H42" s="14"/>
      <c r="I42" s="10"/>
      <c r="J42" s="120"/>
      <c r="K42" s="121"/>
      <c r="L42" s="34">
        <v>18</v>
      </c>
      <c r="M42" s="101" t="s">
        <v>45</v>
      </c>
      <c r="N42" s="14"/>
      <c r="O42" s="14"/>
      <c r="P42" s="118">
        <f>M53</f>
        <v>0</v>
      </c>
      <c r="Q42" s="119" t="s">
        <v>40</v>
      </c>
      <c r="R42" s="115">
        <v>0</v>
      </c>
      <c r="S42" s="7"/>
    </row>
    <row r="43" spans="1:19" ht="20.25" customHeight="1" x14ac:dyDescent="0.2">
      <c r="A43" s="34">
        <v>6</v>
      </c>
      <c r="B43" s="40"/>
      <c r="C43" s="12"/>
      <c r="D43" s="36"/>
      <c r="E43" s="115"/>
      <c r="F43" s="69"/>
      <c r="G43" s="41"/>
      <c r="H43" s="14"/>
      <c r="I43" s="10"/>
      <c r="J43" s="120"/>
      <c r="K43" s="121"/>
      <c r="L43" s="34">
        <v>19</v>
      </c>
      <c r="M43" s="38" t="s">
        <v>46</v>
      </c>
      <c r="N43" s="14"/>
      <c r="O43" s="14"/>
      <c r="P43" s="14"/>
      <c r="Q43" s="10"/>
      <c r="R43" s="115">
        <v>0</v>
      </c>
      <c r="S43" s="7"/>
    </row>
    <row r="44" spans="1:19" ht="20.25" customHeight="1" x14ac:dyDescent="0.2">
      <c r="A44" s="34">
        <v>7</v>
      </c>
      <c r="B44" s="35"/>
      <c r="C44" s="6"/>
      <c r="D44" s="36"/>
      <c r="E44" s="115"/>
      <c r="F44" s="69"/>
      <c r="G44" s="41"/>
      <c r="H44" s="14"/>
      <c r="I44" s="10"/>
      <c r="J44" s="120"/>
      <c r="K44" s="121"/>
      <c r="L44" s="34"/>
      <c r="M44" s="38"/>
      <c r="N44" s="14"/>
      <c r="O44" s="14"/>
      <c r="P44" s="14"/>
      <c r="Q44" s="10"/>
      <c r="R44" s="115"/>
      <c r="S44" s="7"/>
    </row>
    <row r="45" spans="1:19" ht="20.25" customHeight="1" x14ac:dyDescent="0.2">
      <c r="A45" s="34">
        <v>8</v>
      </c>
      <c r="B45" s="40"/>
      <c r="C45" s="12"/>
      <c r="D45" s="36"/>
      <c r="E45" s="115"/>
      <c r="F45" s="69"/>
      <c r="G45" s="41"/>
      <c r="H45" s="14"/>
      <c r="I45" s="10"/>
      <c r="J45" s="121"/>
      <c r="K45" s="121"/>
      <c r="L45" s="34"/>
      <c r="M45" s="38"/>
      <c r="N45" s="14"/>
      <c r="O45" s="14"/>
      <c r="P45" s="14"/>
      <c r="Q45" s="10"/>
      <c r="R45" s="115"/>
      <c r="S45" s="7"/>
    </row>
    <row r="46" spans="1:19" ht="20.25" customHeight="1" x14ac:dyDescent="0.2">
      <c r="A46" s="34">
        <v>9</v>
      </c>
      <c r="B46" s="42" t="s">
        <v>82</v>
      </c>
      <c r="C46" s="14"/>
      <c r="D46" s="10"/>
      <c r="E46" s="122">
        <f>SUM(E38:E45)</f>
        <v>0</v>
      </c>
      <c r="F46" s="43"/>
      <c r="G46" s="34">
        <v>13</v>
      </c>
      <c r="H46" s="42" t="s">
        <v>83</v>
      </c>
      <c r="I46" s="10"/>
      <c r="J46" s="123">
        <f>SUM(J38:J41)</f>
        <v>0</v>
      </c>
      <c r="K46" s="124"/>
      <c r="L46" s="34">
        <v>20</v>
      </c>
      <c r="M46" s="35" t="s">
        <v>84</v>
      </c>
      <c r="N46" s="9"/>
      <c r="O46" s="9"/>
      <c r="P46" s="9"/>
      <c r="Q46" s="44"/>
      <c r="R46" s="122">
        <f>SUM(R38:R43)</f>
        <v>0</v>
      </c>
      <c r="S46" s="21"/>
    </row>
    <row r="47" spans="1:19" ht="20.25" customHeight="1" x14ac:dyDescent="0.2">
      <c r="A47" s="45">
        <v>21</v>
      </c>
      <c r="B47" s="46" t="s">
        <v>47</v>
      </c>
      <c r="C47" s="47"/>
      <c r="D47" s="48"/>
      <c r="E47" s="125">
        <v>0</v>
      </c>
      <c r="F47" s="49"/>
      <c r="G47" s="45">
        <v>22</v>
      </c>
      <c r="H47" s="46" t="s">
        <v>48</v>
      </c>
      <c r="I47" s="48"/>
      <c r="J47" s="126">
        <v>0</v>
      </c>
      <c r="K47" s="127" t="str">
        <f>M51</f>
        <v>21</v>
      </c>
      <c r="L47" s="45">
        <v>23</v>
      </c>
      <c r="M47" s="46" t="s">
        <v>49</v>
      </c>
      <c r="N47" s="47"/>
      <c r="O47" s="47"/>
      <c r="P47" s="47"/>
      <c r="Q47" s="48"/>
      <c r="R47" s="125">
        <v>0</v>
      </c>
      <c r="S47" s="17"/>
    </row>
    <row r="48" spans="1:19" ht="20.25" customHeight="1" x14ac:dyDescent="0.2">
      <c r="A48" s="50" t="s">
        <v>17</v>
      </c>
      <c r="B48" s="3"/>
      <c r="C48" s="3"/>
      <c r="D48" s="3"/>
      <c r="E48" s="3"/>
      <c r="F48" s="51"/>
      <c r="G48" s="52"/>
      <c r="H48" s="3"/>
      <c r="I48" s="3"/>
      <c r="J48" s="3"/>
      <c r="K48" s="3"/>
      <c r="L48" s="53" t="s">
        <v>50</v>
      </c>
      <c r="M48" s="24"/>
      <c r="N48" s="30" t="s">
        <v>51</v>
      </c>
      <c r="O48" s="23"/>
      <c r="P48" s="23"/>
      <c r="Q48" s="23"/>
      <c r="R48" s="23"/>
      <c r="S48" s="26"/>
    </row>
    <row r="49" spans="1:19" ht="20.25" customHeight="1" x14ac:dyDescent="0.2">
      <c r="A49" s="5"/>
      <c r="B49" s="1"/>
      <c r="C49" s="1"/>
      <c r="D49" s="1"/>
      <c r="E49" s="1"/>
      <c r="F49" s="8"/>
      <c r="G49" s="54"/>
      <c r="H49" s="1"/>
      <c r="I49" s="1"/>
      <c r="J49" s="1"/>
      <c r="K49" s="1"/>
      <c r="L49" s="34">
        <v>24</v>
      </c>
      <c r="M49" s="38" t="s">
        <v>85</v>
      </c>
      <c r="N49" s="14"/>
      <c r="O49" s="14"/>
      <c r="P49" s="14"/>
      <c r="Q49" s="39"/>
      <c r="R49" s="122">
        <f>ROUND(E46+J46+R46+E47+J47+R47,2)</f>
        <v>0</v>
      </c>
      <c r="S49" s="55">
        <f>E46+J46+R46+E47+J47+R47</f>
        <v>0</v>
      </c>
    </row>
    <row r="50" spans="1:19" ht="20.25" customHeight="1" x14ac:dyDescent="0.2">
      <c r="A50" s="56" t="s">
        <v>52</v>
      </c>
      <c r="B50" s="11"/>
      <c r="C50" s="11"/>
      <c r="D50" s="11"/>
      <c r="E50" s="11"/>
      <c r="F50" s="12"/>
      <c r="G50" s="57" t="s">
        <v>53</v>
      </c>
      <c r="H50" s="11"/>
      <c r="I50" s="11"/>
      <c r="J50" s="11"/>
      <c r="K50" s="11"/>
      <c r="L50" s="34">
        <v>25</v>
      </c>
      <c r="M50" s="128" t="s">
        <v>54</v>
      </c>
      <c r="N50" s="12" t="s">
        <v>40</v>
      </c>
      <c r="O50" s="129">
        <f>ROUND(R49-O51,2)</f>
        <v>0</v>
      </c>
      <c r="P50" s="14" t="s">
        <v>55</v>
      </c>
      <c r="Q50" s="10"/>
      <c r="R50" s="130">
        <f>ROUND(O50*M50/100,2)</f>
        <v>0</v>
      </c>
      <c r="S50" s="58">
        <f>O50*M50/100</f>
        <v>0</v>
      </c>
    </row>
    <row r="51" spans="1:19" ht="20.25" customHeight="1" thickBot="1" x14ac:dyDescent="0.25">
      <c r="A51" s="59" t="s">
        <v>16</v>
      </c>
      <c r="B51" s="9"/>
      <c r="C51" s="9"/>
      <c r="D51" s="9"/>
      <c r="E51" s="9"/>
      <c r="F51" s="6"/>
      <c r="G51" s="60"/>
      <c r="H51" s="9"/>
      <c r="I51" s="9"/>
      <c r="J51" s="9"/>
      <c r="K51" s="9"/>
      <c r="L51" s="34">
        <v>26</v>
      </c>
      <c r="M51" s="131" t="s">
        <v>39</v>
      </c>
      <c r="N51" s="10" t="s">
        <v>40</v>
      </c>
      <c r="O51" s="129">
        <f>R49</f>
        <v>0</v>
      </c>
      <c r="P51" s="14" t="s">
        <v>55</v>
      </c>
      <c r="Q51" s="10"/>
      <c r="R51" s="115">
        <f>ROUND(O51*M51/100,2)</f>
        <v>0</v>
      </c>
      <c r="S51" s="61">
        <f>O51*M51/100</f>
        <v>0</v>
      </c>
    </row>
    <row r="52" spans="1:19" ht="20.25" customHeight="1" thickBot="1" x14ac:dyDescent="0.25">
      <c r="A52" s="5"/>
      <c r="B52" s="1"/>
      <c r="C52" s="1"/>
      <c r="D52" s="1"/>
      <c r="E52" s="1"/>
      <c r="F52" s="8"/>
      <c r="G52" s="54"/>
      <c r="H52" s="1"/>
      <c r="I52" s="1"/>
      <c r="J52" s="1"/>
      <c r="K52" s="1"/>
      <c r="L52" s="45">
        <v>27</v>
      </c>
      <c r="M52" s="62" t="s">
        <v>87</v>
      </c>
      <c r="N52" s="47"/>
      <c r="O52" s="47"/>
      <c r="P52" s="47"/>
      <c r="Q52" s="63"/>
      <c r="R52" s="132">
        <f>R49+R50+R51</f>
        <v>0</v>
      </c>
      <c r="S52" s="64"/>
    </row>
    <row r="53" spans="1:19" ht="20.25" customHeight="1" x14ac:dyDescent="0.2">
      <c r="A53" s="56" t="s">
        <v>52</v>
      </c>
      <c r="B53" s="11"/>
      <c r="C53" s="11"/>
      <c r="D53" s="11"/>
      <c r="E53" s="11"/>
      <c r="F53" s="12"/>
      <c r="G53" s="57" t="s">
        <v>53</v>
      </c>
      <c r="H53" s="11"/>
      <c r="I53" s="11"/>
      <c r="J53" s="11"/>
      <c r="K53" s="11"/>
      <c r="L53" s="53" t="s">
        <v>56</v>
      </c>
      <c r="M53" s="24"/>
      <c r="N53" s="30" t="s">
        <v>57</v>
      </c>
      <c r="O53" s="23"/>
      <c r="P53" s="23"/>
      <c r="Q53" s="23"/>
      <c r="R53" s="133"/>
      <c r="S53" s="26"/>
    </row>
    <row r="54" spans="1:19" ht="20.25" customHeight="1" x14ac:dyDescent="0.2">
      <c r="A54" s="59" t="s">
        <v>18</v>
      </c>
      <c r="B54" s="9"/>
      <c r="C54" s="9"/>
      <c r="D54" s="9"/>
      <c r="E54" s="9"/>
      <c r="F54" s="6"/>
      <c r="G54" s="60"/>
      <c r="H54" s="9"/>
      <c r="I54" s="9"/>
      <c r="J54" s="9"/>
      <c r="K54" s="9"/>
      <c r="L54" s="34">
        <v>28</v>
      </c>
      <c r="M54" s="38" t="s">
        <v>58</v>
      </c>
      <c r="N54" s="14"/>
      <c r="O54" s="14"/>
      <c r="P54" s="14"/>
      <c r="Q54" s="10"/>
      <c r="R54" s="115">
        <v>0</v>
      </c>
      <c r="S54" s="39"/>
    </row>
    <row r="55" spans="1:19" ht="20.25" customHeight="1" x14ac:dyDescent="0.2">
      <c r="A55" s="5"/>
      <c r="B55" s="1"/>
      <c r="C55" s="1"/>
      <c r="D55" s="1"/>
      <c r="E55" s="1"/>
      <c r="F55" s="8"/>
      <c r="G55" s="54"/>
      <c r="H55" s="1"/>
      <c r="I55" s="1"/>
      <c r="J55" s="1"/>
      <c r="K55" s="1"/>
      <c r="L55" s="34">
        <v>29</v>
      </c>
      <c r="M55" s="38" t="s">
        <v>59</v>
      </c>
      <c r="N55" s="14"/>
      <c r="O55" s="14"/>
      <c r="P55" s="14"/>
      <c r="Q55" s="10"/>
      <c r="R55" s="115">
        <v>0</v>
      </c>
      <c r="S55" s="39"/>
    </row>
    <row r="56" spans="1:19" ht="20.25" customHeight="1" x14ac:dyDescent="0.2">
      <c r="A56" s="65" t="s">
        <v>52</v>
      </c>
      <c r="B56" s="16"/>
      <c r="C56" s="16"/>
      <c r="D56" s="16"/>
      <c r="E56" s="16"/>
      <c r="F56" s="66"/>
      <c r="G56" s="67" t="s">
        <v>53</v>
      </c>
      <c r="H56" s="16"/>
      <c r="I56" s="16"/>
      <c r="J56" s="16"/>
      <c r="K56" s="16"/>
      <c r="L56" s="45">
        <v>30</v>
      </c>
      <c r="M56" s="46" t="s">
        <v>60</v>
      </c>
      <c r="N56" s="47"/>
      <c r="O56" s="47"/>
      <c r="P56" s="47"/>
      <c r="Q56" s="48"/>
      <c r="R56" s="109">
        <v>0</v>
      </c>
      <c r="S56" s="68"/>
    </row>
    <row r="59" spans="1:19" ht="27" customHeight="1" x14ac:dyDescent="0.2">
      <c r="A59" s="245"/>
      <c r="B59" s="245"/>
      <c r="C59" s="245"/>
      <c r="D59" s="245"/>
      <c r="E59" s="245"/>
      <c r="F59" s="245"/>
      <c r="G59" s="245"/>
      <c r="H59" s="245"/>
      <c r="I59" s="245"/>
      <c r="J59" s="245"/>
      <c r="K59" s="245"/>
      <c r="L59" s="245"/>
      <c r="M59" s="245"/>
      <c r="N59" s="245"/>
      <c r="O59" s="245"/>
      <c r="P59" s="245"/>
      <c r="Q59" s="245"/>
      <c r="R59" s="245"/>
    </row>
  </sheetData>
  <sheetProtection formatCells="0" formatColumns="0" formatRows="0" insertColumns="0" insertRows="0" insertHyperlinks="0" deleteColumns="0" deleteRows="0" sort="0" autoFilter="0" pivotTables="0"/>
  <customSheetViews>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5">
    <mergeCell ref="E5:J5"/>
    <mergeCell ref="E7:J7"/>
    <mergeCell ref="E9:J9"/>
    <mergeCell ref="P9:R9"/>
    <mergeCell ref="A59:R59"/>
  </mergeCells>
  <printOptions horizontalCentered="1" verticalCentered="1"/>
  <pageMargins left="0.59055118110236227" right="0.59055118110236227" top="0.9055118110236221" bottom="0.9055118110236221" header="0.51181102362204722" footer="0.51181102362204722"/>
  <pageSetup paperSize="9" scale="94" orientation="portrait" errors="blank" horizontalDpi="200" verticalDpi="200" r:id="rId4"/>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18"/>
  <sheetViews>
    <sheetView showGridLines="0" topLeftCell="A5" workbookViewId="0">
      <selection activeCell="C29" sqref="C29"/>
    </sheetView>
  </sheetViews>
  <sheetFormatPr defaultRowHeight="11.25" x14ac:dyDescent="0.2"/>
  <cols>
    <col min="1" max="1" width="11.7109375" style="162" customWidth="1"/>
    <col min="2" max="2" width="62.85546875" style="162" customWidth="1"/>
    <col min="3" max="3" width="13.5703125" style="162" customWidth="1"/>
    <col min="4" max="4" width="9.140625" style="163"/>
    <col min="5" max="16384" width="9.140625" style="162"/>
  </cols>
  <sheetData>
    <row r="1" spans="1:4" s="81" customFormat="1" ht="18" x14ac:dyDescent="0.25">
      <c r="A1" s="72" t="s">
        <v>78</v>
      </c>
      <c r="B1" s="79"/>
      <c r="C1" s="79"/>
      <c r="D1" s="80"/>
    </row>
    <row r="2" spans="1:4" s="81" customFormat="1" ht="12.75" x14ac:dyDescent="0.2">
      <c r="A2" s="73" t="s">
        <v>61</v>
      </c>
      <c r="B2" s="75" t="str">
        <f>'Krycí list'!E5</f>
        <v>Počítačová učebna malá</v>
      </c>
      <c r="C2" s="82"/>
      <c r="D2" s="80"/>
    </row>
    <row r="3" spans="1:4" s="81" customFormat="1" ht="12.75" x14ac:dyDescent="0.2">
      <c r="A3" s="73" t="s">
        <v>62</v>
      </c>
      <c r="B3" s="75" t="str">
        <f>'Krycí list'!E7</f>
        <v>Základní škola a Mateřská škola Blansko, Salmova 17
Salmova 1940/17, 678 01 Blansko</v>
      </c>
      <c r="C3" s="83"/>
      <c r="D3" s="80"/>
    </row>
    <row r="4" spans="1:4" s="81" customFormat="1" ht="12.75" x14ac:dyDescent="0.2">
      <c r="A4" s="73" t="s">
        <v>63</v>
      </c>
      <c r="B4" s="75" t="str">
        <f>'Krycí list'!E9</f>
        <v>OCENĚNÝ SOUPIS PRACÍ A DODÁVEK A SLUŽEB</v>
      </c>
      <c r="C4" s="83"/>
      <c r="D4" s="80"/>
    </row>
    <row r="5" spans="1:4" s="81" customFormat="1" ht="12.75" x14ac:dyDescent="0.2">
      <c r="A5" s="74" t="s">
        <v>64</v>
      </c>
      <c r="B5" s="75" t="str">
        <f>'Krycí list'!P5</f>
        <v xml:space="preserve"> </v>
      </c>
      <c r="C5" s="83"/>
      <c r="D5" s="80"/>
    </row>
    <row r="6" spans="1:4" s="81" customFormat="1" ht="6" customHeight="1" x14ac:dyDescent="0.2">
      <c r="A6" s="74"/>
      <c r="B6" s="75"/>
      <c r="C6" s="83"/>
      <c r="D6" s="80"/>
    </row>
    <row r="7" spans="1:4" s="81" customFormat="1" ht="12.75" x14ac:dyDescent="0.2">
      <c r="A7" s="84" t="s">
        <v>65</v>
      </c>
      <c r="B7" s="75" t="str">
        <f>'Krycí list'!E26</f>
        <v>Základní škola a Mateřská škola Blansko, Salmova 17</v>
      </c>
      <c r="C7" s="83"/>
      <c r="D7" s="80"/>
    </row>
    <row r="8" spans="1:4" s="81" customFormat="1" ht="12.75" x14ac:dyDescent="0.2">
      <c r="A8" s="84" t="s">
        <v>66</v>
      </c>
      <c r="B8" s="75" t="str">
        <f>'Krycí list'!E28</f>
        <v xml:space="preserve"> </v>
      </c>
      <c r="C8" s="83"/>
      <c r="D8" s="80"/>
    </row>
    <row r="9" spans="1:4" s="81" customFormat="1" ht="12.75" x14ac:dyDescent="0.2">
      <c r="A9" s="84" t="s">
        <v>67</v>
      </c>
      <c r="B9" s="76">
        <f>'Krycí list'!O31</f>
        <v>0</v>
      </c>
      <c r="C9" s="83"/>
      <c r="D9" s="80"/>
    </row>
    <row r="10" spans="1:4" s="81" customFormat="1" ht="6.75" customHeight="1" x14ac:dyDescent="0.2">
      <c r="A10" s="79"/>
      <c r="B10" s="79"/>
      <c r="C10" s="79"/>
      <c r="D10" s="80"/>
    </row>
    <row r="11" spans="1:4" s="81" customFormat="1" ht="12.75" x14ac:dyDescent="0.2">
      <c r="A11" s="77" t="s">
        <v>68</v>
      </c>
      <c r="B11" s="70" t="s">
        <v>69</v>
      </c>
      <c r="C11" s="85" t="s">
        <v>70</v>
      </c>
      <c r="D11" s="80"/>
    </row>
    <row r="12" spans="1:4" s="81" customFormat="1" ht="12.75" x14ac:dyDescent="0.2">
      <c r="A12" s="78">
        <v>1</v>
      </c>
      <c r="B12" s="71">
        <v>2</v>
      </c>
      <c r="C12" s="86">
        <v>3</v>
      </c>
      <c r="D12" s="80"/>
    </row>
    <row r="13" spans="1:4" s="81" customFormat="1" ht="4.5" customHeight="1" x14ac:dyDescent="0.2">
      <c r="A13" s="87"/>
      <c r="B13" s="88"/>
      <c r="C13" s="88"/>
      <c r="D13" s="80"/>
    </row>
    <row r="14" spans="1:4" x14ac:dyDescent="0.2">
      <c r="A14" s="179" t="s">
        <v>119</v>
      </c>
      <c r="B14" s="180" t="str">
        <f>PC!E14</f>
        <v>Nábytek</v>
      </c>
      <c r="C14" s="232">
        <f>PC!I14</f>
        <v>0</v>
      </c>
    </row>
    <row r="15" spans="1:4" x14ac:dyDescent="0.2">
      <c r="A15" s="179" t="s">
        <v>120</v>
      </c>
      <c r="B15" s="180" t="str">
        <f>Robotika!E14</f>
        <v>Nábytek</v>
      </c>
      <c r="C15" s="232">
        <f>Robotika!I14</f>
        <v>0</v>
      </c>
    </row>
    <row r="16" spans="1:4" x14ac:dyDescent="0.2">
      <c r="A16" s="179" t="s">
        <v>121</v>
      </c>
      <c r="B16" s="180" t="str">
        <f>'Přírodní vědy'!E14</f>
        <v>Nábytek</v>
      </c>
      <c r="C16" s="232">
        <f>'Přírodní vědy'!I14</f>
        <v>0</v>
      </c>
    </row>
    <row r="17" spans="1:3" x14ac:dyDescent="0.2">
      <c r="A17" s="181"/>
      <c r="B17" s="182" t="str">
        <f>PC!$E$22</f>
        <v>Celkem bez DPH</v>
      </c>
      <c r="C17" s="183">
        <f>SUM(C14:C16)</f>
        <v>0</v>
      </c>
    </row>
    <row r="18" spans="1:3" x14ac:dyDescent="0.2">
      <c r="A18" s="181"/>
      <c r="B18" s="182"/>
      <c r="C18" s="183"/>
    </row>
  </sheetData>
  <sheetProtection formatCells="0" formatColumns="0" formatRows="0" insertColumns="0" insertRows="0" insertHyperlinks="0" deleteColumns="0" deleteRows="0" sort="0" autoFilter="0" pivotTables="0"/>
  <customSheetViews>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K29"/>
  <sheetViews>
    <sheetView showGridLines="0" topLeftCell="A12" zoomScaleNormal="100" workbookViewId="0">
      <selection activeCell="E16" sqref="E16"/>
    </sheetView>
  </sheetViews>
  <sheetFormatPr defaultRowHeight="12.75" x14ac:dyDescent="0.2"/>
  <cols>
    <col min="1" max="1" width="5.5703125" style="81" customWidth="1"/>
    <col min="2" max="2" width="4.42578125" style="166" customWidth="1"/>
    <col min="3" max="3" width="6" style="166" customWidth="1"/>
    <col min="4" max="4" width="12.7109375" style="159" customWidth="1"/>
    <col min="5" max="5" width="94.28515625" style="178" customWidth="1"/>
    <col min="6" max="6" width="7.7109375" style="81" customWidth="1"/>
    <col min="7" max="7" width="9.85546875" style="81" customWidth="1"/>
    <col min="8" max="8" width="13.140625" style="81" customWidth="1"/>
    <col min="9" max="9" width="15.5703125" style="81" customWidth="1"/>
    <col min="10" max="10" width="6.7109375" style="81" customWidth="1"/>
    <col min="11" max="11" width="15.5703125" style="81" customWidth="1"/>
    <col min="12" max="16384" width="9.140625" style="81"/>
  </cols>
  <sheetData>
    <row r="1" spans="1:11" ht="18" x14ac:dyDescent="0.25">
      <c r="A1" s="72" t="s">
        <v>95</v>
      </c>
      <c r="B1" s="136"/>
      <c r="C1" s="136"/>
      <c r="D1" s="158"/>
      <c r="E1" s="171"/>
      <c r="F1" s="156"/>
      <c r="G1" s="156"/>
      <c r="H1" s="156"/>
      <c r="I1" s="156"/>
      <c r="J1" s="156"/>
      <c r="K1" s="156"/>
    </row>
    <row r="2" spans="1:11" x14ac:dyDescent="0.2">
      <c r="A2" s="135" t="s">
        <v>61</v>
      </c>
      <c r="B2" s="136"/>
      <c r="C2" s="137" t="str">
        <f>'Krycí list'!E5</f>
        <v>Počítačová učebna malá</v>
      </c>
      <c r="D2" s="138"/>
      <c r="E2" s="172"/>
      <c r="F2" s="136"/>
      <c r="G2" s="136"/>
      <c r="H2" s="136"/>
      <c r="I2" s="136"/>
      <c r="J2" s="156"/>
      <c r="K2" s="156"/>
    </row>
    <row r="3" spans="1:11" x14ac:dyDescent="0.2">
      <c r="A3" s="135" t="s">
        <v>62</v>
      </c>
      <c r="B3" s="136"/>
      <c r="C3" s="248" t="str">
        <f>'Krycí list'!E7</f>
        <v>Základní škola a Mateřská škola Blansko, Salmova 17
Salmova 1940/17, 678 01 Blansko</v>
      </c>
      <c r="D3" s="247"/>
      <c r="E3" s="247"/>
      <c r="F3" s="136"/>
      <c r="G3" s="136"/>
      <c r="H3" s="136"/>
      <c r="I3" s="137"/>
      <c r="J3" s="156"/>
      <c r="K3" s="156"/>
    </row>
    <row r="4" spans="1:11" x14ac:dyDescent="0.2">
      <c r="A4" s="135" t="s">
        <v>63</v>
      </c>
      <c r="B4" s="136"/>
      <c r="C4" s="137" t="str">
        <f>'Krycí list'!E9</f>
        <v>OCENĚNÝ SOUPIS PRACÍ A DODÁVEK A SLUŽEB</v>
      </c>
      <c r="D4" s="138"/>
      <c r="E4" s="172"/>
      <c r="F4" s="136"/>
      <c r="G4" s="136"/>
      <c r="H4" s="136"/>
      <c r="I4" s="137"/>
      <c r="J4" s="156"/>
      <c r="K4" s="156"/>
    </row>
    <row r="5" spans="1:11" x14ac:dyDescent="0.2">
      <c r="A5" s="136" t="s">
        <v>71</v>
      </c>
      <c r="B5" s="136"/>
      <c r="C5" s="137" t="str">
        <f>'Krycí list'!P5</f>
        <v xml:space="preserve"> </v>
      </c>
      <c r="D5" s="138"/>
      <c r="E5" s="172"/>
      <c r="F5" s="136"/>
      <c r="G5" s="136"/>
      <c r="H5" s="136"/>
      <c r="I5" s="137"/>
      <c r="J5" s="156"/>
      <c r="K5" s="156"/>
    </row>
    <row r="6" spans="1:11" x14ac:dyDescent="0.2">
      <c r="A6" s="136"/>
      <c r="B6" s="136"/>
      <c r="C6" s="137"/>
      <c r="D6" s="138"/>
      <c r="E6" s="172"/>
      <c r="F6" s="136"/>
      <c r="G6" s="136"/>
      <c r="H6" s="136"/>
      <c r="I6" s="137"/>
      <c r="J6" s="156"/>
      <c r="K6" s="156"/>
    </row>
    <row r="7" spans="1:11" x14ac:dyDescent="0.2">
      <c r="A7" s="136" t="s">
        <v>65</v>
      </c>
      <c r="B7" s="136"/>
      <c r="C7" s="248" t="str">
        <f>'Krycí list'!E26</f>
        <v>Základní škola a Mateřská škola Blansko, Salmova 17</v>
      </c>
      <c r="D7" s="247"/>
      <c r="E7" s="247"/>
      <c r="F7" s="136"/>
      <c r="G7" s="136"/>
      <c r="H7" s="136"/>
      <c r="I7" s="137"/>
      <c r="J7" s="156"/>
      <c r="K7" s="156"/>
    </row>
    <row r="8" spans="1:11" x14ac:dyDescent="0.2">
      <c r="A8" s="136" t="s">
        <v>66</v>
      </c>
      <c r="B8" s="136"/>
      <c r="C8" s="248" t="str">
        <f>'Krycí list'!E28</f>
        <v xml:space="preserve"> </v>
      </c>
      <c r="D8" s="247"/>
      <c r="E8" s="172"/>
      <c r="F8" s="136"/>
      <c r="G8" s="136"/>
      <c r="H8" s="136"/>
      <c r="I8" s="137"/>
      <c r="J8" s="156"/>
      <c r="K8" s="156"/>
    </row>
    <row r="9" spans="1:11" x14ac:dyDescent="0.2">
      <c r="A9" s="136" t="s">
        <v>67</v>
      </c>
      <c r="B9" s="136"/>
      <c r="C9" s="246">
        <f>'Krycí list'!O31</f>
        <v>0</v>
      </c>
      <c r="D9" s="247"/>
      <c r="E9" s="172"/>
      <c r="F9" s="136"/>
      <c r="G9" s="136"/>
      <c r="H9" s="136"/>
      <c r="I9" s="137"/>
      <c r="J9" s="156"/>
      <c r="K9" s="156"/>
    </row>
    <row r="10" spans="1:11" x14ac:dyDescent="0.2">
      <c r="A10" s="156"/>
      <c r="B10" s="136"/>
      <c r="C10" s="136"/>
      <c r="D10" s="158"/>
      <c r="E10" s="171"/>
      <c r="F10" s="156"/>
      <c r="G10" s="156"/>
      <c r="H10" s="156"/>
      <c r="I10" s="156"/>
      <c r="J10" s="156"/>
      <c r="K10" s="156"/>
    </row>
    <row r="11" spans="1:11" s="155" customFormat="1" ht="38.25" x14ac:dyDescent="0.2">
      <c r="A11" s="167" t="s">
        <v>72</v>
      </c>
      <c r="B11" s="139" t="s">
        <v>73</v>
      </c>
      <c r="C11" s="139" t="s">
        <v>74</v>
      </c>
      <c r="D11" s="139" t="s">
        <v>92</v>
      </c>
      <c r="E11" s="139" t="s">
        <v>88</v>
      </c>
      <c r="F11" s="139" t="s">
        <v>75</v>
      </c>
      <c r="G11" s="139" t="s">
        <v>76</v>
      </c>
      <c r="H11" s="139" t="s">
        <v>90</v>
      </c>
      <c r="I11" s="139" t="s">
        <v>91</v>
      </c>
      <c r="J11" s="139" t="s">
        <v>77</v>
      </c>
      <c r="K11" s="139" t="s">
        <v>89</v>
      </c>
    </row>
    <row r="12" spans="1:11" x14ac:dyDescent="0.2">
      <c r="A12" s="168">
        <v>1</v>
      </c>
      <c r="B12" s="157">
        <v>2</v>
      </c>
      <c r="C12" s="157">
        <v>3</v>
      </c>
      <c r="D12" s="140">
        <v>4</v>
      </c>
      <c r="E12" s="173">
        <v>5</v>
      </c>
      <c r="F12" s="157">
        <v>6</v>
      </c>
      <c r="G12" s="157">
        <v>7</v>
      </c>
      <c r="H12" s="157">
        <v>8</v>
      </c>
      <c r="I12" s="157">
        <v>9</v>
      </c>
      <c r="J12" s="157">
        <v>10</v>
      </c>
      <c r="K12" s="157">
        <v>11</v>
      </c>
    </row>
    <row r="13" spans="1:11" x14ac:dyDescent="0.2">
      <c r="A13" s="161"/>
      <c r="B13" s="165"/>
      <c r="C13" s="165"/>
      <c r="D13" s="164"/>
      <c r="E13" s="174"/>
      <c r="F13" s="161"/>
      <c r="G13" s="161"/>
      <c r="H13" s="161"/>
      <c r="I13" s="161"/>
      <c r="J13" s="161"/>
      <c r="K13" s="161"/>
    </row>
    <row r="14" spans="1:11" s="141" customFormat="1" x14ac:dyDescent="0.2">
      <c r="A14" s="149"/>
      <c r="B14" s="150"/>
      <c r="D14" s="209" t="s">
        <v>118</v>
      </c>
      <c r="E14" s="175" t="s">
        <v>81</v>
      </c>
      <c r="I14" s="151">
        <f>SUBTOTAL(9,I15:I21)</f>
        <v>0</v>
      </c>
      <c r="K14" s="147"/>
    </row>
    <row r="15" spans="1:11" s="134" customFormat="1" x14ac:dyDescent="0.2">
      <c r="A15" s="169"/>
      <c r="B15" s="145"/>
      <c r="C15" s="145"/>
      <c r="D15" s="160"/>
      <c r="E15" s="170" t="s">
        <v>81</v>
      </c>
      <c r="F15" s="143"/>
      <c r="G15" s="142"/>
      <c r="H15" s="142"/>
      <c r="I15" s="144">
        <f>SUBTOTAL(9,I16:I21)</f>
        <v>0</v>
      </c>
      <c r="J15" s="148"/>
      <c r="K15" s="147"/>
    </row>
    <row r="16" spans="1:11" s="134" customFormat="1" ht="112.5" customHeight="1" x14ac:dyDescent="0.2">
      <c r="A16" s="169">
        <v>1</v>
      </c>
      <c r="B16" s="145"/>
      <c r="C16" s="145" t="s">
        <v>94</v>
      </c>
      <c r="D16" s="160" t="s">
        <v>100</v>
      </c>
      <c r="E16" s="176" t="s">
        <v>122</v>
      </c>
      <c r="F16" s="145" t="s">
        <v>101</v>
      </c>
      <c r="G16" s="146">
        <v>1</v>
      </c>
      <c r="H16" s="147"/>
      <c r="I16" s="147">
        <f t="shared" ref="I16:I21" si="0">ROUND(G16*H16,2)</f>
        <v>0</v>
      </c>
      <c r="J16" s="148">
        <v>21</v>
      </c>
      <c r="K16" s="147">
        <f t="shared" ref="K16:K21" si="1">I16+((I16/100)*J16)</f>
        <v>0</v>
      </c>
    </row>
    <row r="17" spans="1:11" s="134" customFormat="1" ht="127.5" x14ac:dyDescent="0.2">
      <c r="A17" s="169">
        <v>2</v>
      </c>
      <c r="B17" s="145"/>
      <c r="C17" s="145" t="s">
        <v>94</v>
      </c>
      <c r="D17" s="160" t="s">
        <v>102</v>
      </c>
      <c r="E17" s="176" t="s">
        <v>123</v>
      </c>
      <c r="F17" s="145" t="s">
        <v>101</v>
      </c>
      <c r="G17" s="146">
        <v>8</v>
      </c>
      <c r="H17" s="147"/>
      <c r="I17" s="147">
        <f t="shared" si="0"/>
        <v>0</v>
      </c>
      <c r="J17" s="148">
        <v>21</v>
      </c>
      <c r="K17" s="147">
        <f t="shared" si="1"/>
        <v>0</v>
      </c>
    </row>
    <row r="18" spans="1:11" s="134" customFormat="1" ht="89.25" x14ac:dyDescent="0.2">
      <c r="A18" s="169">
        <v>3</v>
      </c>
      <c r="B18" s="145"/>
      <c r="C18" s="145" t="s">
        <v>94</v>
      </c>
      <c r="D18" s="160" t="s">
        <v>103</v>
      </c>
      <c r="E18" s="176" t="s">
        <v>124</v>
      </c>
      <c r="F18" s="145" t="s">
        <v>101</v>
      </c>
      <c r="G18" s="146">
        <v>1</v>
      </c>
      <c r="H18" s="147"/>
      <c r="I18" s="147">
        <f t="shared" si="0"/>
        <v>0</v>
      </c>
      <c r="J18" s="148">
        <v>21</v>
      </c>
      <c r="K18" s="147">
        <f t="shared" si="1"/>
        <v>0</v>
      </c>
    </row>
    <row r="19" spans="1:11" s="134" customFormat="1" ht="102" x14ac:dyDescent="0.2">
      <c r="A19" s="169">
        <v>4</v>
      </c>
      <c r="B19" s="145"/>
      <c r="C19" s="145" t="s">
        <v>94</v>
      </c>
      <c r="D19" s="160" t="s">
        <v>104</v>
      </c>
      <c r="E19" s="176" t="s">
        <v>127</v>
      </c>
      <c r="F19" s="145" t="s">
        <v>101</v>
      </c>
      <c r="G19" s="146">
        <v>16</v>
      </c>
      <c r="H19" s="147"/>
      <c r="I19" s="147">
        <f t="shared" si="0"/>
        <v>0</v>
      </c>
      <c r="J19" s="148">
        <v>21</v>
      </c>
      <c r="K19" s="147">
        <f t="shared" si="1"/>
        <v>0</v>
      </c>
    </row>
    <row r="20" spans="1:11" s="134" customFormat="1" ht="123.75" customHeight="1" x14ac:dyDescent="0.2">
      <c r="A20" s="169">
        <v>5</v>
      </c>
      <c r="B20" s="145"/>
      <c r="C20" s="145" t="s">
        <v>94</v>
      </c>
      <c r="D20" s="160" t="s">
        <v>105</v>
      </c>
      <c r="E20" s="176" t="s">
        <v>125</v>
      </c>
      <c r="F20" s="145" t="s">
        <v>101</v>
      </c>
      <c r="G20" s="146">
        <v>1</v>
      </c>
      <c r="H20" s="147"/>
      <c r="I20" s="147">
        <f t="shared" si="0"/>
        <v>0</v>
      </c>
      <c r="J20" s="148">
        <v>21</v>
      </c>
      <c r="K20" s="147">
        <f t="shared" si="1"/>
        <v>0</v>
      </c>
    </row>
    <row r="21" spans="1:11" s="134" customFormat="1" ht="114.75" x14ac:dyDescent="0.2">
      <c r="A21" s="169">
        <v>6</v>
      </c>
      <c r="B21" s="145"/>
      <c r="C21" s="145" t="s">
        <v>94</v>
      </c>
      <c r="D21" s="160" t="s">
        <v>105</v>
      </c>
      <c r="E21" s="176" t="s">
        <v>126</v>
      </c>
      <c r="F21" s="145" t="s">
        <v>101</v>
      </c>
      <c r="G21" s="146">
        <v>2</v>
      </c>
      <c r="H21" s="146"/>
      <c r="I21" s="147">
        <f t="shared" si="0"/>
        <v>0</v>
      </c>
      <c r="J21" s="148">
        <v>21</v>
      </c>
      <c r="K21" s="147">
        <f t="shared" si="1"/>
        <v>0</v>
      </c>
    </row>
    <row r="22" spans="1:11" s="152" customFormat="1" x14ac:dyDescent="0.2">
      <c r="A22" s="169"/>
      <c r="D22" s="153"/>
      <c r="E22" s="177" t="s">
        <v>93</v>
      </c>
      <c r="I22" s="154">
        <f>SUBTOTAL(9,I14:I21)</f>
        <v>0</v>
      </c>
    </row>
    <row r="23" spans="1:11" x14ac:dyDescent="0.2">
      <c r="A23" s="169"/>
    </row>
    <row r="24" spans="1:11" x14ac:dyDescent="0.2">
      <c r="A24" s="169"/>
    </row>
    <row r="25" spans="1:11" x14ac:dyDescent="0.2">
      <c r="A25" s="169"/>
    </row>
    <row r="26" spans="1:11" x14ac:dyDescent="0.2">
      <c r="A26" s="169"/>
    </row>
    <row r="27" spans="1:11" x14ac:dyDescent="0.2">
      <c r="A27" s="169"/>
    </row>
    <row r="28" spans="1:11" x14ac:dyDescent="0.2">
      <c r="A28" s="169"/>
    </row>
    <row r="29" spans="1:11" x14ac:dyDescent="0.2">
      <c r="A29" s="169"/>
    </row>
  </sheetData>
  <sheetProtection formatCells="0" formatColumns="0" formatRows="0" insertColumns="0" insertRows="0" insertHyperlinks="0" deleteColumns="0" deleteRows="0" sort="0" autoFilter="0" pivotTables="0"/>
  <customSheetViews>
    <customSheetView guid="{D6CFA044-0C8C-4ECE-96A2-AFF3DD5E0425}" scale="70" showPageBreaks="1" showGridLines="0" fitToPage="1" printArea="1" hiddenRows="1" hiddenColumns="1">
      <pane ySplit="12" topLeftCell="A13" activePane="bottomLeft" state="frozen"/>
      <selection pane="bottomLeft" activeCell="A13" sqref="A13"/>
      <pageMargins left="0.59055118110236227" right="0.59055118110236227" top="0.59055118110236227" bottom="0.59055118110236227" header="0.51181102362204722" footer="0.51181102362204722"/>
      <printOptions horizontalCentered="1"/>
      <pageSetup paperSize="9" scale="77" fitToHeight="999" orientation="landscape" errors="blank" r:id="rId1"/>
      <headerFooter alignWithMargins="0"/>
    </customSheetView>
    <customSheetView guid="{82B4F4D9-5370-4303-A97E-2A49E01AF629}" scale="70" showGridLines="0" fitToPage="1" hiddenRows="1" hiddenColumns="1">
      <pane ySplit="12" topLeftCell="A453" activePane="bottomLeft" state="frozen"/>
      <selection pane="bottomLeft" activeCell="E448" sqref="E448"/>
      <pageMargins left="0.59055118110236227" right="0.59055118110236227" top="0.59055118110236227" bottom="0.59055118110236227" header="0.51181102362204722" footer="0.51181102362204722"/>
      <printOptions horizontalCentered="1"/>
      <pageSetup paperSize="9" scale="77" fitToHeight="999" orientation="landscape" errors="blank" r:id="rId2"/>
      <headerFooter alignWithMargins="0"/>
    </customSheetView>
    <customSheetView guid="{65E3123D-ED26-44E3-A414-09EEEF825484}" scale="70" showGridLines="0" fitToPage="1" hiddenRows="1" hiddenColumns="1">
      <pane ySplit="12" topLeftCell="A13" activePane="bottomLeft" state="frozen"/>
      <selection pane="bottomLeft" activeCell="A13" sqref="A13"/>
      <pageMargins left="0.59055118110236227" right="0.59055118110236227" top="0.59055118110236227" bottom="0.59055118110236227" header="0.51181102362204722" footer="0.51181102362204722"/>
      <printOptions horizontalCentered="1"/>
      <pageSetup paperSize="9" scale="77" fitToHeight="999" orientation="landscape" errors="blank" r:id="rId3"/>
      <headerFooter alignWithMargins="0"/>
    </customSheetView>
  </customSheetViews>
  <mergeCells count="4">
    <mergeCell ref="C9:D9"/>
    <mergeCell ref="C8:D8"/>
    <mergeCell ref="C3:E3"/>
    <mergeCell ref="C7:E7"/>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B1DBF-985A-4E97-B292-FCCC46D4F811}">
  <sheetPr>
    <pageSetUpPr fitToPage="1"/>
  </sheetPr>
  <dimension ref="A1:K32"/>
  <sheetViews>
    <sheetView showGridLines="0" topLeftCell="A17" zoomScaleNormal="100" workbookViewId="0">
      <selection activeCell="E16" sqref="E16"/>
    </sheetView>
  </sheetViews>
  <sheetFormatPr defaultRowHeight="12.75" x14ac:dyDescent="0.2"/>
  <cols>
    <col min="1" max="1" width="5.5703125" style="189" customWidth="1"/>
    <col min="2" max="2" width="4.42578125" style="230" customWidth="1"/>
    <col min="3" max="3" width="6" style="230" customWidth="1"/>
    <col min="4" max="4" width="12.7109375" style="225" customWidth="1"/>
    <col min="5" max="5" width="94.28515625" style="231" customWidth="1"/>
    <col min="6" max="6" width="7.7109375" style="189" customWidth="1"/>
    <col min="7" max="7" width="9.85546875" style="189" customWidth="1"/>
    <col min="8" max="8" width="13.140625" style="189" customWidth="1"/>
    <col min="9" max="9" width="15.5703125" style="189" customWidth="1"/>
    <col min="10" max="10" width="6.7109375" style="189" customWidth="1"/>
    <col min="11" max="11" width="15.5703125" style="189" customWidth="1"/>
    <col min="12" max="16384" width="9.140625" style="189"/>
  </cols>
  <sheetData>
    <row r="1" spans="1:11" ht="18" x14ac:dyDescent="0.25">
      <c r="A1" s="184" t="s">
        <v>95</v>
      </c>
      <c r="B1" s="185"/>
      <c r="C1" s="185"/>
      <c r="D1" s="186"/>
      <c r="E1" s="187"/>
      <c r="F1" s="188"/>
      <c r="G1" s="188"/>
      <c r="H1" s="188"/>
      <c r="I1" s="188"/>
      <c r="J1" s="188"/>
      <c r="K1" s="188"/>
    </row>
    <row r="2" spans="1:11" x14ac:dyDescent="0.2">
      <c r="A2" s="190" t="s">
        <v>61</v>
      </c>
      <c r="B2" s="185"/>
      <c r="C2" s="191" t="str">
        <f>'[1]Krycí list'!E5</f>
        <v>Učebna robotiky</v>
      </c>
      <c r="D2" s="192"/>
      <c r="E2" s="193"/>
      <c r="F2" s="185"/>
      <c r="G2" s="185"/>
      <c r="H2" s="185"/>
      <c r="I2" s="185"/>
      <c r="J2" s="188"/>
      <c r="K2" s="188"/>
    </row>
    <row r="3" spans="1:11" x14ac:dyDescent="0.2">
      <c r="A3" s="190" t="s">
        <v>62</v>
      </c>
      <c r="B3" s="185"/>
      <c r="C3" s="249" t="str">
        <f>'[1]Krycí list'!E7</f>
        <v>Základní škola a Mateřská škola Blansko, Salmova 17
Salmova 1940/17, 678 01 Blansko</v>
      </c>
      <c r="D3" s="250"/>
      <c r="E3" s="250"/>
      <c r="F3" s="185"/>
      <c r="G3" s="185"/>
      <c r="H3" s="185"/>
      <c r="I3" s="191"/>
      <c r="J3" s="188"/>
      <c r="K3" s="188"/>
    </row>
    <row r="4" spans="1:11" x14ac:dyDescent="0.2">
      <c r="A4" s="190" t="s">
        <v>63</v>
      </c>
      <c r="B4" s="185"/>
      <c r="C4" s="191" t="str">
        <f>'[1]Krycí list'!E9</f>
        <v>OCENĚNÝ SOUPIS PRACÍ A DODÁVEK A SLUŽEB</v>
      </c>
      <c r="D4" s="192"/>
      <c r="E4" s="193"/>
      <c r="F4" s="185"/>
      <c r="G4" s="185"/>
      <c r="H4" s="185"/>
      <c r="I4" s="191"/>
      <c r="J4" s="188"/>
      <c r="K4" s="188"/>
    </row>
    <row r="5" spans="1:11" x14ac:dyDescent="0.2">
      <c r="A5" s="185" t="s">
        <v>71</v>
      </c>
      <c r="B5" s="185"/>
      <c r="C5" s="191" t="str">
        <f>'[1]Krycí list'!P5</f>
        <v xml:space="preserve"> </v>
      </c>
      <c r="D5" s="192"/>
      <c r="E5" s="193"/>
      <c r="F5" s="185"/>
      <c r="G5" s="185"/>
      <c r="H5" s="185"/>
      <c r="I5" s="191"/>
      <c r="J5" s="188"/>
      <c r="K5" s="188"/>
    </row>
    <row r="6" spans="1:11" x14ac:dyDescent="0.2">
      <c r="A6" s="185"/>
      <c r="B6" s="185"/>
      <c r="C6" s="191"/>
      <c r="D6" s="192"/>
      <c r="E6" s="193"/>
      <c r="F6" s="185"/>
      <c r="G6" s="185"/>
      <c r="H6" s="185"/>
      <c r="I6" s="191"/>
      <c r="J6" s="188"/>
      <c r="K6" s="188"/>
    </row>
    <row r="7" spans="1:11" x14ac:dyDescent="0.2">
      <c r="A7" s="185" t="s">
        <v>65</v>
      </c>
      <c r="B7" s="185"/>
      <c r="C7" s="249" t="str">
        <f>'[1]Krycí list'!E26</f>
        <v>Základní škola a Mateřská škola Blansko, Salmova 17</v>
      </c>
      <c r="D7" s="250"/>
      <c r="E7" s="250"/>
      <c r="F7" s="185"/>
      <c r="G7" s="185"/>
      <c r="H7" s="185"/>
      <c r="I7" s="191"/>
      <c r="J7" s="188"/>
      <c r="K7" s="188"/>
    </row>
    <row r="8" spans="1:11" x14ac:dyDescent="0.2">
      <c r="A8" s="185" t="s">
        <v>66</v>
      </c>
      <c r="B8" s="185"/>
      <c r="C8" s="249" t="str">
        <f>'[1]Krycí list'!E28</f>
        <v xml:space="preserve"> </v>
      </c>
      <c r="D8" s="250"/>
      <c r="E8" s="193"/>
      <c r="F8" s="185"/>
      <c r="G8" s="185"/>
      <c r="H8" s="185"/>
      <c r="I8" s="191"/>
      <c r="J8" s="188"/>
      <c r="K8" s="188"/>
    </row>
    <row r="9" spans="1:11" x14ac:dyDescent="0.2">
      <c r="A9" s="185" t="s">
        <v>67</v>
      </c>
      <c r="B9" s="185"/>
      <c r="C9" s="251" t="str">
        <f>'[1]Krycí list'!O31</f>
        <v>07/2022</v>
      </c>
      <c r="D9" s="250"/>
      <c r="E9" s="193"/>
      <c r="F9" s="185"/>
      <c r="G9" s="185"/>
      <c r="H9" s="185"/>
      <c r="I9" s="191"/>
      <c r="J9" s="188"/>
      <c r="K9" s="188"/>
    </row>
    <row r="10" spans="1:11" x14ac:dyDescent="0.2">
      <c r="A10" s="188"/>
      <c r="B10" s="185"/>
      <c r="C10" s="185"/>
      <c r="D10" s="186"/>
      <c r="E10" s="187"/>
      <c r="F10" s="188"/>
      <c r="G10" s="188"/>
      <c r="H10" s="188"/>
      <c r="I10" s="188"/>
      <c r="J10" s="188"/>
      <c r="K10" s="188"/>
    </row>
    <row r="11" spans="1:11" s="197" customFormat="1" ht="38.25" x14ac:dyDescent="0.2">
      <c r="A11" s="195" t="s">
        <v>72</v>
      </c>
      <c r="B11" s="196" t="s">
        <v>73</v>
      </c>
      <c r="C11" s="196" t="s">
        <v>74</v>
      </c>
      <c r="D11" s="196" t="s">
        <v>92</v>
      </c>
      <c r="E11" s="196" t="s">
        <v>88</v>
      </c>
      <c r="F11" s="196" t="s">
        <v>75</v>
      </c>
      <c r="G11" s="196" t="s">
        <v>76</v>
      </c>
      <c r="H11" s="196" t="s">
        <v>90</v>
      </c>
      <c r="I11" s="196" t="s">
        <v>91</v>
      </c>
      <c r="J11" s="196" t="s">
        <v>77</v>
      </c>
      <c r="K11" s="196" t="s">
        <v>89</v>
      </c>
    </row>
    <row r="12" spans="1:11" x14ac:dyDescent="0.2">
      <c r="A12" s="198">
        <v>1</v>
      </c>
      <c r="B12" s="199">
        <v>2</v>
      </c>
      <c r="C12" s="199">
        <v>3</v>
      </c>
      <c r="D12" s="200">
        <v>4</v>
      </c>
      <c r="E12" s="201">
        <v>5</v>
      </c>
      <c r="F12" s="199">
        <v>6</v>
      </c>
      <c r="G12" s="199">
        <v>7</v>
      </c>
      <c r="H12" s="199">
        <v>8</v>
      </c>
      <c r="I12" s="199">
        <v>9</v>
      </c>
      <c r="J12" s="199">
        <v>10</v>
      </c>
      <c r="K12" s="199">
        <v>11</v>
      </c>
    </row>
    <row r="13" spans="1:11" x14ac:dyDescent="0.2">
      <c r="A13" s="202"/>
      <c r="B13" s="203"/>
      <c r="C13" s="203"/>
      <c r="D13" s="204"/>
      <c r="E13" s="205"/>
      <c r="F13" s="202"/>
      <c r="G13" s="202"/>
      <c r="H13" s="202"/>
      <c r="I13" s="202"/>
      <c r="J13" s="202"/>
      <c r="K13" s="202"/>
    </row>
    <row r="14" spans="1:11" s="208" customFormat="1" x14ac:dyDescent="0.2">
      <c r="A14" s="206"/>
      <c r="B14" s="207"/>
      <c r="D14" s="209" t="s">
        <v>118</v>
      </c>
      <c r="E14" s="210" t="s">
        <v>81</v>
      </c>
      <c r="I14" s="211">
        <f>SUBTOTAL(9,I15:I24)</f>
        <v>0</v>
      </c>
      <c r="K14" s="212"/>
    </row>
    <row r="15" spans="1:11" s="194" customFormat="1" x14ac:dyDescent="0.2">
      <c r="A15" s="213"/>
      <c r="B15" s="219"/>
      <c r="C15" s="219"/>
      <c r="D15" s="222"/>
      <c r="E15" s="216" t="s">
        <v>81</v>
      </c>
      <c r="F15" s="215"/>
      <c r="G15" s="214"/>
      <c r="H15" s="214"/>
      <c r="I15" s="217">
        <f>SUBTOTAL(9,I16:I24)</f>
        <v>0</v>
      </c>
      <c r="J15" s="218"/>
      <c r="K15" s="212"/>
    </row>
    <row r="16" spans="1:11" s="194" customFormat="1" ht="306" x14ac:dyDescent="0.2">
      <c r="A16" s="213">
        <v>1</v>
      </c>
      <c r="B16" s="219"/>
      <c r="C16" s="219" t="s">
        <v>94</v>
      </c>
      <c r="D16" s="222" t="s">
        <v>100</v>
      </c>
      <c r="E16" s="224" t="s">
        <v>137</v>
      </c>
      <c r="F16" s="219" t="s">
        <v>101</v>
      </c>
      <c r="G16" s="220">
        <v>1</v>
      </c>
      <c r="H16" s="212"/>
      <c r="I16" s="212">
        <f t="shared" ref="I16:I24" si="0">ROUND(G16*H16,2)</f>
        <v>0</v>
      </c>
      <c r="J16" s="218">
        <v>21</v>
      </c>
      <c r="K16" s="212">
        <f t="shared" ref="K16:K24" si="1">I16+((I16/100)*J16)</f>
        <v>0</v>
      </c>
    </row>
    <row r="17" spans="1:11" s="194" customFormat="1" ht="204" x14ac:dyDescent="0.2">
      <c r="A17" s="213">
        <v>2</v>
      </c>
      <c r="B17" s="219"/>
      <c r="C17" s="219" t="s">
        <v>94</v>
      </c>
      <c r="D17" s="222" t="s">
        <v>106</v>
      </c>
      <c r="E17" s="224" t="s">
        <v>128</v>
      </c>
      <c r="F17" s="219" t="s">
        <v>101</v>
      </c>
      <c r="G17" s="220">
        <v>15</v>
      </c>
      <c r="H17" s="212"/>
      <c r="I17" s="212">
        <f t="shared" si="0"/>
        <v>0</v>
      </c>
      <c r="J17" s="218">
        <v>21</v>
      </c>
      <c r="K17" s="212">
        <f t="shared" si="1"/>
        <v>0</v>
      </c>
    </row>
    <row r="18" spans="1:11" s="194" customFormat="1" ht="63.75" x14ac:dyDescent="0.2">
      <c r="A18" s="213">
        <v>3</v>
      </c>
      <c r="B18" s="219"/>
      <c r="C18" s="219" t="s">
        <v>94</v>
      </c>
      <c r="D18" s="222" t="s">
        <v>107</v>
      </c>
      <c r="E18" s="224" t="s">
        <v>129</v>
      </c>
      <c r="F18" s="219" t="s">
        <v>101</v>
      </c>
      <c r="G18" s="220">
        <v>2</v>
      </c>
      <c r="H18" s="212"/>
      <c r="I18" s="212">
        <f t="shared" si="0"/>
        <v>0</v>
      </c>
      <c r="J18" s="218">
        <v>21</v>
      </c>
      <c r="K18" s="212">
        <f t="shared" si="1"/>
        <v>0</v>
      </c>
    </row>
    <row r="19" spans="1:11" s="194" customFormat="1" ht="102" customHeight="1" x14ac:dyDescent="0.2">
      <c r="A19" s="213">
        <v>4</v>
      </c>
      <c r="B19" s="219"/>
      <c r="C19" s="219" t="s">
        <v>94</v>
      </c>
      <c r="D19" s="222" t="s">
        <v>103</v>
      </c>
      <c r="E19" s="224" t="s">
        <v>130</v>
      </c>
      <c r="F19" s="219" t="s">
        <v>101</v>
      </c>
      <c r="G19" s="220">
        <v>1</v>
      </c>
      <c r="H19" s="212"/>
      <c r="I19" s="212">
        <f t="shared" si="0"/>
        <v>0</v>
      </c>
      <c r="J19" s="218">
        <v>21</v>
      </c>
      <c r="K19" s="212">
        <f t="shared" si="1"/>
        <v>0</v>
      </c>
    </row>
    <row r="20" spans="1:11" s="194" customFormat="1" ht="107.25" customHeight="1" x14ac:dyDescent="0.2">
      <c r="A20" s="213">
        <v>5</v>
      </c>
      <c r="B20" s="219"/>
      <c r="C20" s="219" t="s">
        <v>94</v>
      </c>
      <c r="D20" s="222" t="s">
        <v>104</v>
      </c>
      <c r="E20" s="224" t="s">
        <v>131</v>
      </c>
      <c r="F20" s="219" t="s">
        <v>101</v>
      </c>
      <c r="G20" s="220">
        <v>17</v>
      </c>
      <c r="H20" s="212"/>
      <c r="I20" s="212">
        <f t="shared" si="0"/>
        <v>0</v>
      </c>
      <c r="J20" s="218">
        <v>21</v>
      </c>
      <c r="K20" s="212">
        <f t="shared" si="1"/>
        <v>0</v>
      </c>
    </row>
    <row r="21" spans="1:11" s="194" customFormat="1" ht="120.75" customHeight="1" x14ac:dyDescent="0.2">
      <c r="A21" s="213">
        <v>6</v>
      </c>
      <c r="B21" s="219"/>
      <c r="C21" s="219" t="s">
        <v>94</v>
      </c>
      <c r="D21" s="222" t="s">
        <v>108</v>
      </c>
      <c r="E21" s="224" t="s">
        <v>132</v>
      </c>
      <c r="F21" s="219" t="s">
        <v>101</v>
      </c>
      <c r="G21" s="220">
        <v>1</v>
      </c>
      <c r="H21" s="220"/>
      <c r="I21" s="212">
        <f t="shared" si="0"/>
        <v>0</v>
      </c>
      <c r="J21" s="218">
        <v>21</v>
      </c>
      <c r="K21" s="212">
        <f t="shared" si="1"/>
        <v>0</v>
      </c>
    </row>
    <row r="22" spans="1:11" s="194" customFormat="1" ht="183.75" customHeight="1" x14ac:dyDescent="0.2">
      <c r="A22" s="213">
        <v>7</v>
      </c>
      <c r="B22" s="219"/>
      <c r="C22" s="219" t="s">
        <v>94</v>
      </c>
      <c r="D22" s="222" t="s">
        <v>109</v>
      </c>
      <c r="E22" s="224" t="s">
        <v>133</v>
      </c>
      <c r="F22" s="219" t="s">
        <v>101</v>
      </c>
      <c r="G22" s="220">
        <v>1</v>
      </c>
      <c r="H22" s="212"/>
      <c r="I22" s="212">
        <f t="shared" si="0"/>
        <v>0</v>
      </c>
      <c r="J22" s="218">
        <v>21</v>
      </c>
      <c r="K22" s="212">
        <f t="shared" si="1"/>
        <v>0</v>
      </c>
    </row>
    <row r="23" spans="1:11" s="194" customFormat="1" ht="127.5" x14ac:dyDescent="0.2">
      <c r="A23" s="213">
        <v>8</v>
      </c>
      <c r="B23" s="219"/>
      <c r="C23" s="219" t="s">
        <v>94</v>
      </c>
      <c r="D23" s="222" t="s">
        <v>110</v>
      </c>
      <c r="E23" s="224" t="s">
        <v>134</v>
      </c>
      <c r="F23" s="219" t="s">
        <v>101</v>
      </c>
      <c r="G23" s="220">
        <v>2</v>
      </c>
      <c r="H23" s="212"/>
      <c r="I23" s="212">
        <f t="shared" si="0"/>
        <v>0</v>
      </c>
      <c r="J23" s="218">
        <v>21</v>
      </c>
      <c r="K23" s="212">
        <f t="shared" si="1"/>
        <v>0</v>
      </c>
    </row>
    <row r="24" spans="1:11" s="194" customFormat="1" ht="76.5" x14ac:dyDescent="0.2">
      <c r="A24" s="213">
        <v>9</v>
      </c>
      <c r="B24" s="219"/>
      <c r="C24" s="219" t="s">
        <v>94</v>
      </c>
      <c r="D24" s="222" t="s">
        <v>135</v>
      </c>
      <c r="E24" s="224" t="s">
        <v>136</v>
      </c>
      <c r="F24" s="219" t="s">
        <v>101</v>
      </c>
      <c r="G24" s="220">
        <v>6</v>
      </c>
      <c r="H24" s="212"/>
      <c r="I24" s="212">
        <f t="shared" si="0"/>
        <v>0</v>
      </c>
      <c r="J24" s="218">
        <v>21</v>
      </c>
      <c r="K24" s="212">
        <f t="shared" si="1"/>
        <v>0</v>
      </c>
    </row>
    <row r="25" spans="1:11" s="226" customFormat="1" x14ac:dyDescent="0.2">
      <c r="A25" s="213"/>
      <c r="D25" s="227"/>
      <c r="E25" s="228" t="s">
        <v>93</v>
      </c>
      <c r="I25" s="229">
        <f>SUBTOTAL(9,I14:I24)</f>
        <v>0</v>
      </c>
    </row>
    <row r="26" spans="1:11" x14ac:dyDescent="0.2">
      <c r="A26" s="213"/>
    </row>
    <row r="27" spans="1:11" x14ac:dyDescent="0.2">
      <c r="A27" s="213"/>
    </row>
    <row r="28" spans="1:11" x14ac:dyDescent="0.2">
      <c r="A28" s="213"/>
    </row>
    <row r="29" spans="1:11" x14ac:dyDescent="0.2">
      <c r="A29" s="213"/>
    </row>
    <row r="30" spans="1:11" x14ac:dyDescent="0.2">
      <c r="A30" s="213"/>
    </row>
    <row r="31" spans="1:11" x14ac:dyDescent="0.2">
      <c r="A31" s="213"/>
    </row>
    <row r="32" spans="1:11" x14ac:dyDescent="0.2">
      <c r="A32" s="213"/>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F31BC-1C67-4DD4-832C-BFCE0281DC12}">
  <sheetPr>
    <pageSetUpPr fitToPage="1"/>
  </sheetPr>
  <dimension ref="A1:K32"/>
  <sheetViews>
    <sheetView showGridLines="0" tabSelected="1" topLeftCell="A25" zoomScaleNormal="100" workbookViewId="0">
      <selection activeCell="E26" sqref="E26"/>
    </sheetView>
  </sheetViews>
  <sheetFormatPr defaultRowHeight="12.75" x14ac:dyDescent="0.2"/>
  <cols>
    <col min="1" max="1" width="5.5703125" style="189" customWidth="1"/>
    <col min="2" max="2" width="4.42578125" style="230" customWidth="1"/>
    <col min="3" max="3" width="6" style="230" customWidth="1"/>
    <col min="4" max="4" width="12.7109375" style="225" customWidth="1"/>
    <col min="5" max="5" width="94.28515625" style="231" customWidth="1"/>
    <col min="6" max="6" width="7.7109375" style="189" customWidth="1"/>
    <col min="7" max="7" width="9.85546875" style="189" customWidth="1"/>
    <col min="8" max="8" width="13.140625" style="189" customWidth="1"/>
    <col min="9" max="9" width="15.5703125" style="189" customWidth="1"/>
    <col min="10" max="10" width="6.7109375" style="189" customWidth="1"/>
    <col min="11" max="11" width="15.5703125" style="189" customWidth="1"/>
    <col min="12" max="16384" width="9.140625" style="189"/>
  </cols>
  <sheetData>
    <row r="1" spans="1:11" ht="18" x14ac:dyDescent="0.25">
      <c r="A1" s="184" t="s">
        <v>95</v>
      </c>
      <c r="B1" s="185"/>
      <c r="C1" s="185"/>
      <c r="D1" s="186"/>
      <c r="E1" s="187"/>
      <c r="F1" s="188"/>
      <c r="G1" s="188"/>
      <c r="H1" s="188"/>
      <c r="I1" s="188"/>
      <c r="J1" s="188"/>
      <c r="K1" s="188"/>
    </row>
    <row r="2" spans="1:11" x14ac:dyDescent="0.2">
      <c r="A2" s="190" t="s">
        <v>61</v>
      </c>
      <c r="B2" s="185"/>
      <c r="C2" s="191" t="str">
        <f>'[2]Krycí list'!E5</f>
        <v>Učebna přírodních věd</v>
      </c>
      <c r="D2" s="192"/>
      <c r="E2" s="193"/>
      <c r="F2" s="185"/>
      <c r="G2" s="185"/>
      <c r="H2" s="185"/>
      <c r="I2" s="185"/>
      <c r="J2" s="188"/>
      <c r="K2" s="188"/>
    </row>
    <row r="3" spans="1:11" x14ac:dyDescent="0.2">
      <c r="A3" s="190" t="s">
        <v>62</v>
      </c>
      <c r="B3" s="185"/>
      <c r="C3" s="249" t="str">
        <f>'[2]Krycí list'!E7</f>
        <v>Základní škola a Mateřská škola Blansko, Salmova 17
Salmova 1940/17, 678 01 Blansko</v>
      </c>
      <c r="D3" s="250"/>
      <c r="E3" s="250"/>
      <c r="F3" s="185"/>
      <c r="G3" s="185"/>
      <c r="H3" s="185"/>
      <c r="I3" s="191"/>
      <c r="J3" s="188"/>
      <c r="K3" s="188"/>
    </row>
    <row r="4" spans="1:11" x14ac:dyDescent="0.2">
      <c r="A4" s="190" t="s">
        <v>63</v>
      </c>
      <c r="B4" s="185"/>
      <c r="C4" s="191" t="str">
        <f>'[2]Krycí list'!E9</f>
        <v>OCENĚNÝ SOUPIS PRACÍ A DODÁVEK A SLUŽEB</v>
      </c>
      <c r="D4" s="192"/>
      <c r="E4" s="193"/>
      <c r="F4" s="185"/>
      <c r="G4" s="185"/>
      <c r="H4" s="185"/>
      <c r="I4" s="191"/>
      <c r="J4" s="188"/>
      <c r="K4" s="188"/>
    </row>
    <row r="5" spans="1:11" x14ac:dyDescent="0.2">
      <c r="A5" s="185" t="s">
        <v>71</v>
      </c>
      <c r="B5" s="185"/>
      <c r="C5" s="191" t="str">
        <f>'[2]Krycí list'!P5</f>
        <v xml:space="preserve"> </v>
      </c>
      <c r="D5" s="192"/>
      <c r="E5" s="193"/>
      <c r="F5" s="185"/>
      <c r="G5" s="185"/>
      <c r="H5" s="185"/>
      <c r="I5" s="191"/>
      <c r="J5" s="188"/>
      <c r="K5" s="188"/>
    </row>
    <row r="6" spans="1:11" x14ac:dyDescent="0.2">
      <c r="A6" s="185"/>
      <c r="B6" s="185"/>
      <c r="C6" s="191"/>
      <c r="D6" s="192"/>
      <c r="E6" s="193"/>
      <c r="F6" s="185"/>
      <c r="G6" s="185"/>
      <c r="H6" s="185"/>
      <c r="I6" s="191"/>
      <c r="J6" s="188"/>
      <c r="K6" s="188"/>
    </row>
    <row r="7" spans="1:11" x14ac:dyDescent="0.2">
      <c r="A7" s="185" t="s">
        <v>65</v>
      </c>
      <c r="B7" s="185"/>
      <c r="C7" s="249" t="str">
        <f>'[2]Krycí list'!E26</f>
        <v>Základní škola a Mateřská škola Blansko, Salmova 17</v>
      </c>
      <c r="D7" s="250"/>
      <c r="E7" s="250"/>
      <c r="F7" s="185"/>
      <c r="G7" s="185"/>
      <c r="H7" s="185"/>
      <c r="I7" s="191"/>
      <c r="J7" s="188"/>
      <c r="K7" s="188"/>
    </row>
    <row r="8" spans="1:11" x14ac:dyDescent="0.2">
      <c r="A8" s="185" t="s">
        <v>66</v>
      </c>
      <c r="B8" s="185"/>
      <c r="C8" s="249" t="str">
        <f>'[2]Krycí list'!E28</f>
        <v xml:space="preserve"> </v>
      </c>
      <c r="D8" s="250"/>
      <c r="E8" s="193"/>
      <c r="F8" s="185"/>
      <c r="G8" s="185"/>
      <c r="H8" s="185"/>
      <c r="I8" s="191"/>
      <c r="J8" s="188"/>
      <c r="K8" s="188"/>
    </row>
    <row r="9" spans="1:11" x14ac:dyDescent="0.2">
      <c r="A9" s="185" t="s">
        <v>67</v>
      </c>
      <c r="B9" s="185"/>
      <c r="C9" s="251" t="str">
        <f>'[2]Krycí list'!O31</f>
        <v>07/2022</v>
      </c>
      <c r="D9" s="250"/>
      <c r="E9" s="193"/>
      <c r="F9" s="185"/>
      <c r="G9" s="185"/>
      <c r="H9" s="185"/>
      <c r="I9" s="191"/>
      <c r="J9" s="188"/>
      <c r="K9" s="188"/>
    </row>
    <row r="10" spans="1:11" x14ac:dyDescent="0.2">
      <c r="A10" s="188"/>
      <c r="B10" s="185"/>
      <c r="C10" s="185"/>
      <c r="D10" s="186"/>
      <c r="E10" s="187"/>
      <c r="F10" s="188"/>
      <c r="G10" s="188"/>
      <c r="H10" s="188"/>
      <c r="I10" s="188"/>
      <c r="J10" s="188"/>
      <c r="K10" s="188"/>
    </row>
    <row r="11" spans="1:11" s="197" customFormat="1" ht="38.25" x14ac:dyDescent="0.2">
      <c r="A11" s="195" t="s">
        <v>72</v>
      </c>
      <c r="B11" s="196" t="s">
        <v>73</v>
      </c>
      <c r="C11" s="196" t="s">
        <v>74</v>
      </c>
      <c r="D11" s="196" t="s">
        <v>92</v>
      </c>
      <c r="E11" s="196" t="s">
        <v>88</v>
      </c>
      <c r="F11" s="196" t="s">
        <v>75</v>
      </c>
      <c r="G11" s="196" t="s">
        <v>76</v>
      </c>
      <c r="H11" s="196" t="s">
        <v>90</v>
      </c>
      <c r="I11" s="196" t="s">
        <v>91</v>
      </c>
      <c r="J11" s="196" t="s">
        <v>77</v>
      </c>
      <c r="K11" s="196" t="s">
        <v>89</v>
      </c>
    </row>
    <row r="12" spans="1:11" x14ac:dyDescent="0.2">
      <c r="A12" s="198">
        <v>1</v>
      </c>
      <c r="B12" s="199">
        <v>2</v>
      </c>
      <c r="C12" s="199">
        <v>3</v>
      </c>
      <c r="D12" s="200">
        <v>4</v>
      </c>
      <c r="E12" s="201">
        <v>5</v>
      </c>
      <c r="F12" s="199">
        <v>6</v>
      </c>
      <c r="G12" s="199">
        <v>7</v>
      </c>
      <c r="H12" s="199">
        <v>8</v>
      </c>
      <c r="I12" s="199">
        <v>9</v>
      </c>
      <c r="J12" s="199">
        <v>10</v>
      </c>
      <c r="K12" s="199">
        <v>11</v>
      </c>
    </row>
    <row r="13" spans="1:11" x14ac:dyDescent="0.2">
      <c r="A13" s="202"/>
      <c r="B13" s="203"/>
      <c r="C13" s="203"/>
      <c r="D13" s="204"/>
      <c r="E13" s="205"/>
      <c r="F13" s="202"/>
      <c r="G13" s="202"/>
      <c r="H13" s="202"/>
      <c r="I13" s="202"/>
      <c r="J13" s="202"/>
      <c r="K13" s="202"/>
    </row>
    <row r="14" spans="1:11" s="208" customFormat="1" x14ac:dyDescent="0.2">
      <c r="A14" s="206"/>
      <c r="B14" s="207"/>
      <c r="D14" s="209" t="s">
        <v>118</v>
      </c>
      <c r="E14" s="210" t="s">
        <v>81</v>
      </c>
      <c r="I14" s="211">
        <f>SUBTOTAL(9,I15:I26)</f>
        <v>0</v>
      </c>
      <c r="K14" s="212"/>
    </row>
    <row r="15" spans="1:11" s="194" customFormat="1" x14ac:dyDescent="0.2">
      <c r="A15" s="213"/>
      <c r="B15" s="219"/>
      <c r="C15" s="219"/>
      <c r="D15" s="222"/>
      <c r="E15" s="216" t="s">
        <v>81</v>
      </c>
      <c r="F15" s="215"/>
      <c r="G15" s="214"/>
      <c r="H15" s="214"/>
      <c r="I15" s="217">
        <f>SUBTOTAL(9,I16:I26)</f>
        <v>0</v>
      </c>
      <c r="J15" s="218"/>
      <c r="K15" s="212"/>
    </row>
    <row r="16" spans="1:11" s="194" customFormat="1" ht="293.25" x14ac:dyDescent="0.2">
      <c r="A16" s="213">
        <v>1</v>
      </c>
      <c r="B16" s="219"/>
      <c r="C16" s="219" t="s">
        <v>94</v>
      </c>
      <c r="D16" s="222" t="s">
        <v>100</v>
      </c>
      <c r="E16" s="224" t="s">
        <v>138</v>
      </c>
      <c r="F16" s="219" t="s">
        <v>101</v>
      </c>
      <c r="G16" s="220">
        <v>1</v>
      </c>
      <c r="H16" s="212"/>
      <c r="I16" s="212">
        <f t="shared" ref="I16:I26" si="0">ROUND(G16*H16,2)</f>
        <v>0</v>
      </c>
      <c r="J16" s="218">
        <v>21</v>
      </c>
      <c r="K16" s="212">
        <f t="shared" ref="K16:K26" si="1">I16+((I16/100)*J16)</f>
        <v>0</v>
      </c>
    </row>
    <row r="17" spans="1:11" s="194" customFormat="1" ht="191.25" x14ac:dyDescent="0.2">
      <c r="A17" s="213">
        <v>2</v>
      </c>
      <c r="B17" s="219"/>
      <c r="C17" s="219" t="s">
        <v>94</v>
      </c>
      <c r="D17" s="222" t="s">
        <v>111</v>
      </c>
      <c r="E17" s="224" t="s">
        <v>139</v>
      </c>
      <c r="F17" s="219" t="s">
        <v>101</v>
      </c>
      <c r="G17" s="220">
        <v>1</v>
      </c>
      <c r="H17" s="212"/>
      <c r="I17" s="212">
        <f t="shared" si="0"/>
        <v>0</v>
      </c>
      <c r="J17" s="218">
        <v>21</v>
      </c>
      <c r="K17" s="212">
        <f t="shared" si="1"/>
        <v>0</v>
      </c>
    </row>
    <row r="18" spans="1:11" s="194" customFormat="1" ht="165.75" x14ac:dyDescent="0.2">
      <c r="A18" s="213">
        <v>3</v>
      </c>
      <c r="B18" s="219"/>
      <c r="C18" s="219" t="s">
        <v>94</v>
      </c>
      <c r="D18" s="222" t="s">
        <v>112</v>
      </c>
      <c r="E18" s="224" t="s">
        <v>140</v>
      </c>
      <c r="F18" s="219" t="s">
        <v>101</v>
      </c>
      <c r="G18" s="220">
        <v>1</v>
      </c>
      <c r="H18" s="212"/>
      <c r="I18" s="212">
        <f t="shared" si="0"/>
        <v>0</v>
      </c>
      <c r="J18" s="218">
        <v>21</v>
      </c>
      <c r="K18" s="212">
        <f t="shared" si="1"/>
        <v>0</v>
      </c>
    </row>
    <row r="19" spans="1:11" s="194" customFormat="1" ht="102" x14ac:dyDescent="0.2">
      <c r="A19" s="213">
        <v>4</v>
      </c>
      <c r="B19" s="219"/>
      <c r="C19" s="219" t="s">
        <v>94</v>
      </c>
      <c r="D19" s="222" t="s">
        <v>103</v>
      </c>
      <c r="E19" s="224" t="s">
        <v>141</v>
      </c>
      <c r="F19" s="219" t="s">
        <v>101</v>
      </c>
      <c r="G19" s="220">
        <v>2</v>
      </c>
      <c r="H19" s="212"/>
      <c r="I19" s="212">
        <f t="shared" si="0"/>
        <v>0</v>
      </c>
      <c r="J19" s="218">
        <v>21</v>
      </c>
      <c r="K19" s="212">
        <f t="shared" si="1"/>
        <v>0</v>
      </c>
    </row>
    <row r="20" spans="1:11" s="194" customFormat="1" ht="89.25" x14ac:dyDescent="0.2">
      <c r="A20" s="213">
        <v>5</v>
      </c>
      <c r="B20" s="219"/>
      <c r="C20" s="219" t="s">
        <v>94</v>
      </c>
      <c r="D20" s="222" t="s">
        <v>113</v>
      </c>
      <c r="E20" s="224" t="s">
        <v>142</v>
      </c>
      <c r="F20" s="219" t="s">
        <v>101</v>
      </c>
      <c r="G20" s="220">
        <v>30</v>
      </c>
      <c r="H20" s="212"/>
      <c r="I20" s="212">
        <f t="shared" si="0"/>
        <v>0</v>
      </c>
      <c r="J20" s="218">
        <v>21</v>
      </c>
      <c r="K20" s="212">
        <f t="shared" si="1"/>
        <v>0</v>
      </c>
    </row>
    <row r="21" spans="1:11" s="223" customFormat="1" ht="76.5" x14ac:dyDescent="0.2">
      <c r="A21" s="213">
        <v>6</v>
      </c>
      <c r="B21" s="221"/>
      <c r="C21" s="219" t="s">
        <v>94</v>
      </c>
      <c r="D21" s="222" t="s">
        <v>143</v>
      </c>
      <c r="E21" s="224" t="s">
        <v>148</v>
      </c>
      <c r="F21" s="219" t="s">
        <v>101</v>
      </c>
      <c r="G21" s="220">
        <v>10</v>
      </c>
      <c r="H21" s="220"/>
      <c r="I21" s="212">
        <f t="shared" si="0"/>
        <v>0</v>
      </c>
      <c r="J21" s="218">
        <v>21</v>
      </c>
      <c r="K21" s="212">
        <f t="shared" si="1"/>
        <v>0</v>
      </c>
    </row>
    <row r="22" spans="1:11" s="223" customFormat="1" ht="153" x14ac:dyDescent="0.2">
      <c r="A22" s="213">
        <v>7</v>
      </c>
      <c r="B22" s="221"/>
      <c r="C22" s="219" t="s">
        <v>94</v>
      </c>
      <c r="D22" s="222" t="s">
        <v>114</v>
      </c>
      <c r="E22" s="224" t="s">
        <v>144</v>
      </c>
      <c r="F22" s="219" t="s">
        <v>101</v>
      </c>
      <c r="G22" s="220">
        <v>6</v>
      </c>
      <c r="H22" s="212"/>
      <c r="I22" s="212">
        <f t="shared" si="0"/>
        <v>0</v>
      </c>
      <c r="J22" s="218">
        <v>21</v>
      </c>
      <c r="K22" s="212">
        <f t="shared" si="1"/>
        <v>0</v>
      </c>
    </row>
    <row r="23" spans="1:11" s="223" customFormat="1" ht="114.75" x14ac:dyDescent="0.2">
      <c r="A23" s="213">
        <v>8</v>
      </c>
      <c r="B23" s="221"/>
      <c r="C23" s="219" t="s">
        <v>94</v>
      </c>
      <c r="D23" s="222" t="s">
        <v>115</v>
      </c>
      <c r="E23" s="224" t="s">
        <v>145</v>
      </c>
      <c r="F23" s="219" t="s">
        <v>101</v>
      </c>
      <c r="G23" s="220">
        <v>2</v>
      </c>
      <c r="H23" s="212"/>
      <c r="I23" s="212">
        <f t="shared" si="0"/>
        <v>0</v>
      </c>
      <c r="J23" s="218">
        <v>21</v>
      </c>
      <c r="K23" s="212">
        <f t="shared" si="1"/>
        <v>0</v>
      </c>
    </row>
    <row r="24" spans="1:11" s="223" customFormat="1" ht="89.25" x14ac:dyDescent="0.2">
      <c r="A24" s="213">
        <v>9</v>
      </c>
      <c r="B24" s="221"/>
      <c r="C24" s="219" t="s">
        <v>94</v>
      </c>
      <c r="D24" s="222" t="s">
        <v>108</v>
      </c>
      <c r="E24" s="224" t="s">
        <v>146</v>
      </c>
      <c r="F24" s="219" t="s">
        <v>101</v>
      </c>
      <c r="G24" s="220">
        <v>6</v>
      </c>
      <c r="H24" s="212"/>
      <c r="I24" s="212">
        <f t="shared" si="0"/>
        <v>0</v>
      </c>
      <c r="J24" s="218">
        <v>21</v>
      </c>
      <c r="K24" s="212">
        <f t="shared" si="1"/>
        <v>0</v>
      </c>
    </row>
    <row r="25" spans="1:11" s="223" customFormat="1" ht="96" customHeight="1" x14ac:dyDescent="0.2">
      <c r="A25" s="213">
        <v>10</v>
      </c>
      <c r="B25" s="221"/>
      <c r="C25" s="219" t="s">
        <v>94</v>
      </c>
      <c r="D25" s="222" t="s">
        <v>116</v>
      </c>
      <c r="E25" s="224" t="s">
        <v>147</v>
      </c>
      <c r="F25" s="219" t="s">
        <v>101</v>
      </c>
      <c r="G25" s="220">
        <v>1</v>
      </c>
      <c r="H25" s="212"/>
      <c r="I25" s="212">
        <f t="shared" si="0"/>
        <v>0</v>
      </c>
      <c r="J25" s="218">
        <v>21</v>
      </c>
      <c r="K25" s="212">
        <f t="shared" si="1"/>
        <v>0</v>
      </c>
    </row>
    <row r="26" spans="1:11" s="223" customFormat="1" ht="165.75" x14ac:dyDescent="0.2">
      <c r="A26" s="213">
        <v>11</v>
      </c>
      <c r="B26" s="221"/>
      <c r="C26" s="219" t="s">
        <v>94</v>
      </c>
      <c r="D26" s="222" t="s">
        <v>117</v>
      </c>
      <c r="E26" s="224" t="s">
        <v>149</v>
      </c>
      <c r="F26" s="219" t="s">
        <v>101</v>
      </c>
      <c r="G26" s="220">
        <v>1</v>
      </c>
      <c r="H26" s="212"/>
      <c r="I26" s="212">
        <f t="shared" si="0"/>
        <v>0</v>
      </c>
      <c r="J26" s="218">
        <v>21</v>
      </c>
      <c r="K26" s="212">
        <f t="shared" si="1"/>
        <v>0</v>
      </c>
    </row>
    <row r="27" spans="1:11" s="226" customFormat="1" x14ac:dyDescent="0.2">
      <c r="A27" s="213"/>
      <c r="D27" s="227"/>
      <c r="E27" s="228" t="s">
        <v>93</v>
      </c>
      <c r="I27" s="229">
        <f>SUBTOTAL(9,I14:I26)</f>
        <v>0</v>
      </c>
    </row>
    <row r="28" spans="1:11" x14ac:dyDescent="0.2">
      <c r="A28" s="213"/>
    </row>
    <row r="29" spans="1:11" x14ac:dyDescent="0.2">
      <c r="A29" s="213"/>
    </row>
    <row r="30" spans="1:11" x14ac:dyDescent="0.2">
      <c r="A30" s="213"/>
    </row>
    <row r="31" spans="1:11" x14ac:dyDescent="0.2">
      <c r="A31" s="213"/>
    </row>
    <row r="32" spans="1:11" x14ac:dyDescent="0.2">
      <c r="A32" s="213"/>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D6CFA044-0C8C-4ECE-96A2-AFF3DD5E0425}"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65E3123D-ED26-44E3-A414-09EEEF825484}"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errors="blank"/>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7</vt:i4>
      </vt:variant>
    </vt:vector>
  </HeadingPairs>
  <TitlesOfParts>
    <vt:vector size="13" baseType="lpstr">
      <vt:lpstr>Krycí list</vt:lpstr>
      <vt:lpstr>Rekapitulace</vt:lpstr>
      <vt:lpstr>PC</vt:lpstr>
      <vt:lpstr>Robotika</vt:lpstr>
      <vt:lpstr>Přírodní vědy</vt:lpstr>
      <vt:lpstr>#Figury</vt:lpstr>
      <vt:lpstr>PC!Názvy_tisku</vt:lpstr>
      <vt:lpstr>'Přírodní vědy'!Názvy_tisku</vt:lpstr>
      <vt:lpstr>Rekapitulace!Názvy_tisku</vt:lpstr>
      <vt:lpstr>Robotika!Názvy_tisku</vt:lpstr>
      <vt:lpstr>PC!Oblast_tisku</vt:lpstr>
      <vt:lpstr>'Přírodní vědy'!Oblast_tisku</vt:lpstr>
      <vt:lpstr>Robotika!Oblast_tisku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Sebastian Fenyk</cp:lastModifiedBy>
  <cp:lastPrinted>2019-11-21T13:12:23Z</cp:lastPrinted>
  <dcterms:created xsi:type="dcterms:W3CDTF">2006-04-27T05:25:48Z</dcterms:created>
  <dcterms:modified xsi:type="dcterms:W3CDTF">2025-02-04T11:17:14Z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