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ffdbe34fa9f2b1/Dokumenty/_Inbox/"/>
    </mc:Choice>
  </mc:AlternateContent>
  <xr:revisionPtr revIDLastSave="0" documentId="8_{C5AE34D5-93DD-44A9-A32F-5E273DD0E1DE}" xr6:coauthVersionLast="47" xr6:coauthVersionMax="47" xr10:uidLastSave="{00000000-0000-0000-0000-000000000000}"/>
  <bookViews>
    <workbookView xWindow="30630" yWindow="1950" windowWidth="28185" windowHeight="18495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K47-55 A Pol" sheetId="12" r:id="rId4"/>
    <sheet name="K47-55 B Pol" sheetId="13" r:id="rId5"/>
    <sheet name="K47-55 C Pol" sheetId="14" r:id="rId6"/>
    <sheet name="K47-55 E1 Pol" sheetId="15" r:id="rId7"/>
    <sheet name="K47-55 E2 Pol" sheetId="16" r:id="rId8"/>
    <sheet name="K47-55 E3 Pol" sheetId="17" r:id="rId9"/>
    <sheet name="K47-55 N12 Pol" sheetId="18" r:id="rId10"/>
    <sheet name="K47-55 N3 Pol" sheetId="19" r:id="rId11"/>
    <sheet name="K47-55 N4P Pol" sheetId="20" r:id="rId12"/>
    <sheet name="K47-55 N5P Pol" sheetId="21" r:id="rId13"/>
    <sheet name="K47-55 N6P Pol" sheetId="22" r:id="rId14"/>
    <sheet name="K47-55 N7 Pol" sheetId="23" r:id="rId15"/>
    <sheet name="K47-55 PR Pol" sheetId="24" r:id="rId16"/>
    <sheet name="K47-55 S1 Pol" sheetId="25" r:id="rId17"/>
    <sheet name="K47-55 S2 Pol" sheetId="26" r:id="rId18"/>
    <sheet name="K47-55 S4 Pol" sheetId="27" r:id="rId19"/>
    <sheet name="K47-55 S5 Pol" sheetId="28" r:id="rId20"/>
    <sheet name="K47-55 S6P Pol" sheetId="29" r:id="rId21"/>
    <sheet name="K47-55 S7P Pol" sheetId="30" r:id="rId22"/>
    <sheet name="K47-55 VRN Pol" sheetId="31" r:id="rId23"/>
    <sheet name="K47-55 ZTI Pol" sheetId="32" r:id="rId24"/>
  </sheets>
  <externalReferences>
    <externalReference r:id="rId25"/>
  </externalReferences>
  <definedNames>
    <definedName name="CelkemDPHVypocet" localSheetId="1">Stavba!$H$63</definedName>
    <definedName name="CenaCelkem">Stavba!$G$29</definedName>
    <definedName name="CenaCelkemBezDPH">Stavba!$G$28</definedName>
    <definedName name="CenaCelkemVypocet" localSheetId="1">Stavba!$I$63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'K47-55 A Pol'!$1:$7</definedName>
    <definedName name="_xlnm.Print_Titles" localSheetId="4">'K47-55 B Pol'!$1:$7</definedName>
    <definedName name="_xlnm.Print_Titles" localSheetId="5">'K47-55 C Pol'!$1:$7</definedName>
    <definedName name="_xlnm.Print_Titles" localSheetId="6">'K47-55 E1 Pol'!$1:$7</definedName>
    <definedName name="_xlnm.Print_Titles" localSheetId="7">'K47-55 E2 Pol'!$1:$7</definedName>
    <definedName name="_xlnm.Print_Titles" localSheetId="8">'K47-55 E3 Pol'!$1:$7</definedName>
    <definedName name="_xlnm.Print_Titles" localSheetId="9">'K47-55 N12 Pol'!$1:$7</definedName>
    <definedName name="_xlnm.Print_Titles" localSheetId="10">'K47-55 N3 Pol'!$1:$7</definedName>
    <definedName name="_xlnm.Print_Titles" localSheetId="11">'K47-55 N4P Pol'!$1:$7</definedName>
    <definedName name="_xlnm.Print_Titles" localSheetId="12">'K47-55 N5P Pol'!$1:$7</definedName>
    <definedName name="_xlnm.Print_Titles" localSheetId="13">'K47-55 N6P Pol'!$1:$7</definedName>
    <definedName name="_xlnm.Print_Titles" localSheetId="14">'K47-55 N7 Pol'!$1:$7</definedName>
    <definedName name="_xlnm.Print_Titles" localSheetId="15">'K47-55 PR Pol'!$1:$7</definedName>
    <definedName name="_xlnm.Print_Titles" localSheetId="16">'K47-55 S1 Pol'!$1:$7</definedName>
    <definedName name="_xlnm.Print_Titles" localSheetId="17">'K47-55 S2 Pol'!$1:$7</definedName>
    <definedName name="_xlnm.Print_Titles" localSheetId="18">'K47-55 S4 Pol'!$1:$7</definedName>
    <definedName name="_xlnm.Print_Titles" localSheetId="19">'K47-55 S5 Pol'!$1:$7</definedName>
    <definedName name="_xlnm.Print_Titles" localSheetId="20">'K47-55 S6P Pol'!$1:$7</definedName>
    <definedName name="_xlnm.Print_Titles" localSheetId="21">'K47-55 S7P Pol'!$1:$7</definedName>
    <definedName name="_xlnm.Print_Titles" localSheetId="22">'K47-55 VRN Pol'!$1:$7</definedName>
    <definedName name="_xlnm.Print_Titles" localSheetId="23">'K47-55 ZTI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'K47-55 A Pol'!$A$1:$Y$57</definedName>
    <definedName name="_xlnm.Print_Area" localSheetId="4">'K47-55 B Pol'!$A$1:$Y$54</definedName>
    <definedName name="_xlnm.Print_Area" localSheetId="5">'K47-55 C Pol'!$A$1:$Y$52</definedName>
    <definedName name="_xlnm.Print_Area" localSheetId="6">'K47-55 E1 Pol'!$A$1:$Y$50</definedName>
    <definedName name="_xlnm.Print_Area" localSheetId="7">'K47-55 E2 Pol'!$A$1:$Y$50</definedName>
    <definedName name="_xlnm.Print_Area" localSheetId="8">'K47-55 E3 Pol'!$A$1:$Y$50</definedName>
    <definedName name="_xlnm.Print_Area" localSheetId="9">'K47-55 N12 Pol'!$A$1:$Y$50</definedName>
    <definedName name="_xlnm.Print_Area" localSheetId="10">'K47-55 N3 Pol'!$A$1:$Y$52</definedName>
    <definedName name="_xlnm.Print_Area" localSheetId="11">'K47-55 N4P Pol'!$A$1:$Y$42</definedName>
    <definedName name="_xlnm.Print_Area" localSheetId="12">'K47-55 N5P Pol'!$A$1:$Y$40</definedName>
    <definedName name="_xlnm.Print_Area" localSheetId="13">'K47-55 N6P Pol'!$A$1:$Y$42</definedName>
    <definedName name="_xlnm.Print_Area" localSheetId="14">'K47-55 N7 Pol'!$A$1:$Y$50</definedName>
    <definedName name="_xlnm.Print_Area" localSheetId="15">'K47-55 PR Pol'!$A$1:$Y$51</definedName>
    <definedName name="_xlnm.Print_Area" localSheetId="16">'K47-55 S1 Pol'!$A$1:$Y$50</definedName>
    <definedName name="_xlnm.Print_Area" localSheetId="17">'K47-55 S2 Pol'!$A$1:$Y$50</definedName>
    <definedName name="_xlnm.Print_Area" localSheetId="18">'K47-55 S4 Pol'!$A$1:$Y$50</definedName>
    <definedName name="_xlnm.Print_Area" localSheetId="19">'K47-55 S5 Pol'!$A$1:$Y$50</definedName>
    <definedName name="_xlnm.Print_Area" localSheetId="20">'K47-55 S6P Pol'!$A$1:$Y$42</definedName>
    <definedName name="_xlnm.Print_Area" localSheetId="21">'K47-55 S7P Pol'!$A$1:$Y$42</definedName>
    <definedName name="_xlnm.Print_Area" localSheetId="22">'K47-55 VRN Pol'!$A$1:$Y$30</definedName>
    <definedName name="_xlnm.Print_Area" localSheetId="23">'K47-55 ZTI Pol'!$A$1:$Y$71</definedName>
    <definedName name="_xlnm.Print_Area" localSheetId="1">Stavba!$A$1:$J$108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Stavba!$F$63</definedName>
    <definedName name="ZakladDPHZakl">Stavba!$G$25</definedName>
    <definedName name="ZakladDPHZaklVypocet" localSheetId="1">Stavba!$G$63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7" i="1" l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H42" i="1" s="1"/>
  <c r="I42" i="1" s="1"/>
  <c r="G41" i="1"/>
  <c r="F41" i="1"/>
  <c r="G39" i="1"/>
  <c r="F39" i="1"/>
  <c r="G70" i="32"/>
  <c r="G9" i="32"/>
  <c r="G8" i="32" s="1"/>
  <c r="I9" i="32"/>
  <c r="K9" i="32"/>
  <c r="O9" i="32"/>
  <c r="O8" i="32" s="1"/>
  <c r="Q9" i="32"/>
  <c r="V9" i="32"/>
  <c r="G10" i="32"/>
  <c r="M10" i="32" s="1"/>
  <c r="I10" i="32"/>
  <c r="I8" i="32" s="1"/>
  <c r="K10" i="32"/>
  <c r="O10" i="32"/>
  <c r="Q10" i="32"/>
  <c r="Q8" i="32" s="1"/>
  <c r="V10" i="32"/>
  <c r="G11" i="32"/>
  <c r="M11" i="32" s="1"/>
  <c r="I11" i="32"/>
  <c r="K11" i="32"/>
  <c r="K8" i="32" s="1"/>
  <c r="O11" i="32"/>
  <c r="Q11" i="32"/>
  <c r="V11" i="32"/>
  <c r="V8" i="32" s="1"/>
  <c r="G12" i="32"/>
  <c r="I12" i="32"/>
  <c r="K12" i="32"/>
  <c r="M12" i="32"/>
  <c r="O12" i="32"/>
  <c r="Q12" i="32"/>
  <c r="V12" i="32"/>
  <c r="G13" i="32"/>
  <c r="M13" i="32" s="1"/>
  <c r="I13" i="32"/>
  <c r="K13" i="32"/>
  <c r="O13" i="32"/>
  <c r="Q13" i="32"/>
  <c r="V13" i="32"/>
  <c r="G14" i="32"/>
  <c r="M14" i="32" s="1"/>
  <c r="I14" i="32"/>
  <c r="K14" i="32"/>
  <c r="O14" i="32"/>
  <c r="Q14" i="32"/>
  <c r="V14" i="32"/>
  <c r="G15" i="32"/>
  <c r="M15" i="32" s="1"/>
  <c r="I15" i="32"/>
  <c r="K15" i="32"/>
  <c r="O15" i="32"/>
  <c r="Q15" i="32"/>
  <c r="V15" i="32"/>
  <c r="G16" i="32"/>
  <c r="I16" i="32"/>
  <c r="K16" i="32"/>
  <c r="M16" i="32"/>
  <c r="O16" i="32"/>
  <c r="Q16" i="32"/>
  <c r="V16" i="32"/>
  <c r="G17" i="32"/>
  <c r="M17" i="32" s="1"/>
  <c r="I17" i="32"/>
  <c r="K17" i="32"/>
  <c r="O17" i="32"/>
  <c r="Q17" i="32"/>
  <c r="V17" i="32"/>
  <c r="G18" i="32"/>
  <c r="M18" i="32" s="1"/>
  <c r="I18" i="32"/>
  <c r="K18" i="32"/>
  <c r="O18" i="32"/>
  <c r="Q18" i="32"/>
  <c r="V18" i="32"/>
  <c r="G19" i="32"/>
  <c r="M19" i="32" s="1"/>
  <c r="I19" i="32"/>
  <c r="K19" i="32"/>
  <c r="O19" i="32"/>
  <c r="Q19" i="32"/>
  <c r="V19" i="32"/>
  <c r="G20" i="32"/>
  <c r="I20" i="32"/>
  <c r="K20" i="32"/>
  <c r="M20" i="32"/>
  <c r="O20" i="32"/>
  <c r="Q20" i="32"/>
  <c r="V20" i="32"/>
  <c r="G21" i="32"/>
  <c r="M21" i="32" s="1"/>
  <c r="I21" i="32"/>
  <c r="K21" i="32"/>
  <c r="O21" i="32"/>
  <c r="Q21" i="32"/>
  <c r="V21" i="32"/>
  <c r="G22" i="32"/>
  <c r="M22" i="32" s="1"/>
  <c r="I22" i="32"/>
  <c r="K22" i="32"/>
  <c r="O22" i="32"/>
  <c r="Q22" i="32"/>
  <c r="V22" i="32"/>
  <c r="G23" i="32"/>
  <c r="M23" i="32" s="1"/>
  <c r="I23" i="32"/>
  <c r="K23" i="32"/>
  <c r="O23" i="32"/>
  <c r="Q23" i="32"/>
  <c r="V23" i="32"/>
  <c r="G24" i="32"/>
  <c r="I24" i="32"/>
  <c r="K24" i="32"/>
  <c r="M24" i="32"/>
  <c r="O24" i="32"/>
  <c r="Q24" i="32"/>
  <c r="V24" i="32"/>
  <c r="G25" i="32"/>
  <c r="M25" i="32" s="1"/>
  <c r="I25" i="32"/>
  <c r="K25" i="32"/>
  <c r="O25" i="32"/>
  <c r="Q25" i="32"/>
  <c r="V25" i="32"/>
  <c r="G26" i="32"/>
  <c r="M26" i="32" s="1"/>
  <c r="I26" i="32"/>
  <c r="K26" i="32"/>
  <c r="O26" i="32"/>
  <c r="Q26" i="32"/>
  <c r="V26" i="32"/>
  <c r="G27" i="32"/>
  <c r="M27" i="32" s="1"/>
  <c r="I27" i="32"/>
  <c r="K27" i="32"/>
  <c r="O27" i="32"/>
  <c r="Q27" i="32"/>
  <c r="V27" i="32"/>
  <c r="G28" i="32"/>
  <c r="I28" i="32"/>
  <c r="K28" i="32"/>
  <c r="M28" i="32"/>
  <c r="O28" i="32"/>
  <c r="Q28" i="32"/>
  <c r="V28" i="32"/>
  <c r="G29" i="32"/>
  <c r="M29" i="32" s="1"/>
  <c r="I29" i="32"/>
  <c r="K29" i="32"/>
  <c r="O29" i="32"/>
  <c r="Q29" i="32"/>
  <c r="V29" i="32"/>
  <c r="G30" i="32"/>
  <c r="M30" i="32" s="1"/>
  <c r="I30" i="32"/>
  <c r="K30" i="32"/>
  <c r="O30" i="32"/>
  <c r="Q30" i="32"/>
  <c r="V30" i="32"/>
  <c r="G32" i="32"/>
  <c r="I32" i="32"/>
  <c r="K32" i="32"/>
  <c r="M32" i="32"/>
  <c r="O32" i="32"/>
  <c r="Q32" i="32"/>
  <c r="V32" i="32"/>
  <c r="G33" i="32"/>
  <c r="M33" i="32" s="1"/>
  <c r="I33" i="32"/>
  <c r="K33" i="32"/>
  <c r="O33" i="32"/>
  <c r="O31" i="32" s="1"/>
  <c r="Q33" i="32"/>
  <c r="V33" i="32"/>
  <c r="G34" i="32"/>
  <c r="M34" i="32" s="1"/>
  <c r="I34" i="32"/>
  <c r="I31" i="32" s="1"/>
  <c r="K34" i="32"/>
  <c r="O34" i="32"/>
  <c r="Q34" i="32"/>
  <c r="Q31" i="32" s="1"/>
  <c r="V34" i="32"/>
  <c r="G35" i="32"/>
  <c r="M35" i="32" s="1"/>
  <c r="I35" i="32"/>
  <c r="K35" i="32"/>
  <c r="K31" i="32" s="1"/>
  <c r="O35" i="32"/>
  <c r="Q35" i="32"/>
  <c r="V35" i="32"/>
  <c r="V31" i="32" s="1"/>
  <c r="G36" i="32"/>
  <c r="I36" i="32"/>
  <c r="K36" i="32"/>
  <c r="M36" i="32"/>
  <c r="O36" i="32"/>
  <c r="Q36" i="32"/>
  <c r="V36" i="32"/>
  <c r="G37" i="32"/>
  <c r="M37" i="32" s="1"/>
  <c r="I37" i="32"/>
  <c r="K37" i="32"/>
  <c r="O37" i="32"/>
  <c r="Q37" i="32"/>
  <c r="V37" i="32"/>
  <c r="G38" i="32"/>
  <c r="M38" i="32" s="1"/>
  <c r="I38" i="32"/>
  <c r="K38" i="32"/>
  <c r="O38" i="32"/>
  <c r="Q38" i="32"/>
  <c r="V38" i="32"/>
  <c r="G39" i="32"/>
  <c r="M39" i="32" s="1"/>
  <c r="I39" i="32"/>
  <c r="K39" i="32"/>
  <c r="O39" i="32"/>
  <c r="Q39" i="32"/>
  <c r="V39" i="32"/>
  <c r="G40" i="32"/>
  <c r="I40" i="32"/>
  <c r="K40" i="32"/>
  <c r="M40" i="32"/>
  <c r="O40" i="32"/>
  <c r="Q40" i="32"/>
  <c r="V40" i="32"/>
  <c r="G41" i="32"/>
  <c r="M41" i="32" s="1"/>
  <c r="I41" i="32"/>
  <c r="K41" i="32"/>
  <c r="O41" i="32"/>
  <c r="Q41" i="32"/>
  <c r="V41" i="32"/>
  <c r="G42" i="32"/>
  <c r="M42" i="32" s="1"/>
  <c r="I42" i="32"/>
  <c r="K42" i="32"/>
  <c r="O42" i="32"/>
  <c r="Q42" i="32"/>
  <c r="V42" i="32"/>
  <c r="G43" i="32"/>
  <c r="M43" i="32" s="1"/>
  <c r="I43" i="32"/>
  <c r="K43" i="32"/>
  <c r="O43" i="32"/>
  <c r="Q43" i="32"/>
  <c r="V43" i="32"/>
  <c r="G44" i="32"/>
  <c r="I44" i="32"/>
  <c r="K44" i="32"/>
  <c r="M44" i="32"/>
  <c r="O44" i="32"/>
  <c r="Q44" i="32"/>
  <c r="V44" i="32"/>
  <c r="G45" i="32"/>
  <c r="M45" i="32" s="1"/>
  <c r="I45" i="32"/>
  <c r="K45" i="32"/>
  <c r="O45" i="32"/>
  <c r="Q45" i="32"/>
  <c r="V45" i="32"/>
  <c r="G46" i="32"/>
  <c r="M46" i="32" s="1"/>
  <c r="I46" i="32"/>
  <c r="K46" i="32"/>
  <c r="O46" i="32"/>
  <c r="Q46" i="32"/>
  <c r="V46" i="32"/>
  <c r="G47" i="32"/>
  <c r="M47" i="32" s="1"/>
  <c r="I47" i="32"/>
  <c r="K47" i="32"/>
  <c r="O47" i="32"/>
  <c r="Q47" i="32"/>
  <c r="V47" i="32"/>
  <c r="G48" i="32"/>
  <c r="I48" i="32"/>
  <c r="K48" i="32"/>
  <c r="M48" i="32"/>
  <c r="O48" i="32"/>
  <c r="Q48" i="32"/>
  <c r="V48" i="32"/>
  <c r="G49" i="32"/>
  <c r="M49" i="32" s="1"/>
  <c r="I49" i="32"/>
  <c r="K49" i="32"/>
  <c r="O49" i="32"/>
  <c r="Q49" i="32"/>
  <c r="V49" i="32"/>
  <c r="G50" i="32"/>
  <c r="M50" i="32" s="1"/>
  <c r="I50" i="32"/>
  <c r="K50" i="32"/>
  <c r="O50" i="32"/>
  <c r="Q50" i="32"/>
  <c r="V50" i="32"/>
  <c r="G51" i="32"/>
  <c r="M51" i="32" s="1"/>
  <c r="I51" i="32"/>
  <c r="K51" i="32"/>
  <c r="O51" i="32"/>
  <c r="Q51" i="32"/>
  <c r="V51" i="32"/>
  <c r="G52" i="32"/>
  <c r="I52" i="32"/>
  <c r="K52" i="32"/>
  <c r="M52" i="32"/>
  <c r="O52" i="32"/>
  <c r="Q52" i="32"/>
  <c r="V52" i="32"/>
  <c r="G53" i="32"/>
  <c r="M53" i="32" s="1"/>
  <c r="I53" i="32"/>
  <c r="K53" i="32"/>
  <c r="O53" i="32"/>
  <c r="Q53" i="32"/>
  <c r="V53" i="32"/>
  <c r="G54" i="32"/>
  <c r="M54" i="32" s="1"/>
  <c r="I54" i="32"/>
  <c r="K54" i="32"/>
  <c r="O54" i="32"/>
  <c r="Q54" i="32"/>
  <c r="V54" i="32"/>
  <c r="G55" i="32"/>
  <c r="M55" i="32" s="1"/>
  <c r="I55" i="32"/>
  <c r="K55" i="32"/>
  <c r="O55" i="32"/>
  <c r="Q55" i="32"/>
  <c r="V55" i="32"/>
  <c r="G56" i="32"/>
  <c r="I56" i="32"/>
  <c r="K56" i="32"/>
  <c r="M56" i="32"/>
  <c r="O56" i="32"/>
  <c r="Q56" i="32"/>
  <c r="V56" i="32"/>
  <c r="G57" i="32"/>
  <c r="M57" i="32" s="1"/>
  <c r="I57" i="32"/>
  <c r="K57" i="32"/>
  <c r="O57" i="32"/>
  <c r="Q57" i="32"/>
  <c r="V57" i="32"/>
  <c r="G58" i="32"/>
  <c r="M58" i="32" s="1"/>
  <c r="I58" i="32"/>
  <c r="K58" i="32"/>
  <c r="O58" i="32"/>
  <c r="Q58" i="32"/>
  <c r="V58" i="32"/>
  <c r="G59" i="32"/>
  <c r="M59" i="32" s="1"/>
  <c r="I59" i="32"/>
  <c r="K59" i="32"/>
  <c r="O59" i="32"/>
  <c r="Q59" i="32"/>
  <c r="V59" i="32"/>
  <c r="I60" i="32"/>
  <c r="K60" i="32"/>
  <c r="Q60" i="32"/>
  <c r="V60" i="32"/>
  <c r="G61" i="32"/>
  <c r="G60" i="32" s="1"/>
  <c r="I61" i="32"/>
  <c r="K61" i="32"/>
  <c r="O61" i="32"/>
  <c r="O60" i="32" s="1"/>
  <c r="Q61" i="32"/>
  <c r="V61" i="32"/>
  <c r="G63" i="32"/>
  <c r="M63" i="32" s="1"/>
  <c r="I63" i="32"/>
  <c r="K63" i="32"/>
  <c r="K62" i="32" s="1"/>
  <c r="O63" i="32"/>
  <c r="Q63" i="32"/>
  <c r="V63" i="32"/>
  <c r="V62" i="32" s="1"/>
  <c r="G64" i="32"/>
  <c r="I64" i="32"/>
  <c r="K64" i="32"/>
  <c r="M64" i="32"/>
  <c r="O64" i="32"/>
  <c r="Q64" i="32"/>
  <c r="V64" i="32"/>
  <c r="G65" i="32"/>
  <c r="M65" i="32" s="1"/>
  <c r="I65" i="32"/>
  <c r="K65" i="32"/>
  <c r="O65" i="32"/>
  <c r="O62" i="32" s="1"/>
  <c r="Q65" i="32"/>
  <c r="V65" i="32"/>
  <c r="G66" i="32"/>
  <c r="M66" i="32" s="1"/>
  <c r="I66" i="32"/>
  <c r="I62" i="32" s="1"/>
  <c r="K66" i="32"/>
  <c r="O66" i="32"/>
  <c r="Q66" i="32"/>
  <c r="Q62" i="32" s="1"/>
  <c r="V66" i="32"/>
  <c r="G67" i="32"/>
  <c r="M67" i="32" s="1"/>
  <c r="I67" i="32"/>
  <c r="K67" i="32"/>
  <c r="O67" i="32"/>
  <c r="Q67" i="32"/>
  <c r="V67" i="32"/>
  <c r="G68" i="32"/>
  <c r="I68" i="32"/>
  <c r="K68" i="32"/>
  <c r="M68" i="32"/>
  <c r="O68" i="32"/>
  <c r="Q68" i="32"/>
  <c r="V68" i="32"/>
  <c r="AE70" i="32"/>
  <c r="AF70" i="32"/>
  <c r="G29" i="31"/>
  <c r="BA27" i="31"/>
  <c r="BA25" i="31"/>
  <c r="BA23" i="31"/>
  <c r="BA21" i="31"/>
  <c r="BA16" i="31"/>
  <c r="BA14" i="31"/>
  <c r="BA12" i="31"/>
  <c r="BA10" i="31"/>
  <c r="G9" i="31"/>
  <c r="G8" i="31" s="1"/>
  <c r="I9" i="31"/>
  <c r="I8" i="31" s="1"/>
  <c r="K9" i="31"/>
  <c r="O9" i="31"/>
  <c r="O8" i="31" s="1"/>
  <c r="Q9" i="31"/>
  <c r="Q8" i="31" s="1"/>
  <c r="V9" i="31"/>
  <c r="G11" i="31"/>
  <c r="M11" i="31" s="1"/>
  <c r="I11" i="31"/>
  <c r="K11" i="31"/>
  <c r="O11" i="31"/>
  <c r="Q11" i="31"/>
  <c r="V11" i="31"/>
  <c r="G13" i="31"/>
  <c r="I13" i="31"/>
  <c r="K13" i="31"/>
  <c r="K8" i="31" s="1"/>
  <c r="M13" i="31"/>
  <c r="O13" i="31"/>
  <c r="Q13" i="31"/>
  <c r="V13" i="31"/>
  <c r="V8" i="31" s="1"/>
  <c r="G15" i="31"/>
  <c r="I15" i="31"/>
  <c r="K15" i="31"/>
  <c r="M15" i="31"/>
  <c r="O15" i="31"/>
  <c r="Q15" i="31"/>
  <c r="V15" i="31"/>
  <c r="G17" i="31"/>
  <c r="M17" i="31" s="1"/>
  <c r="I17" i="31"/>
  <c r="K17" i="31"/>
  <c r="O17" i="31"/>
  <c r="Q17" i="31"/>
  <c r="V17" i="31"/>
  <c r="G20" i="31"/>
  <c r="I20" i="31"/>
  <c r="K20" i="31"/>
  <c r="K19" i="31" s="1"/>
  <c r="M20" i="31"/>
  <c r="O20" i="31"/>
  <c r="Q20" i="31"/>
  <c r="V20" i="31"/>
  <c r="V19" i="31" s="1"/>
  <c r="G22" i="31"/>
  <c r="I22" i="31"/>
  <c r="K22" i="31"/>
  <c r="M22" i="31"/>
  <c r="O22" i="31"/>
  <c r="Q22" i="31"/>
  <c r="V22" i="31"/>
  <c r="G24" i="31"/>
  <c r="G19" i="31" s="1"/>
  <c r="I24" i="31"/>
  <c r="K24" i="31"/>
  <c r="O24" i="31"/>
  <c r="O19" i="31" s="1"/>
  <c r="Q24" i="31"/>
  <c r="V24" i="31"/>
  <c r="G26" i="31"/>
  <c r="M26" i="31" s="1"/>
  <c r="I26" i="31"/>
  <c r="I19" i="31" s="1"/>
  <c r="K26" i="31"/>
  <c r="O26" i="31"/>
  <c r="Q26" i="31"/>
  <c r="Q19" i="31" s="1"/>
  <c r="V26" i="31"/>
  <c r="AF29" i="31"/>
  <c r="G41" i="30"/>
  <c r="BA39" i="30"/>
  <c r="BA38" i="30"/>
  <c r="G8" i="30"/>
  <c r="I8" i="30"/>
  <c r="O8" i="30"/>
  <c r="Q8" i="30"/>
  <c r="G9" i="30"/>
  <c r="M9" i="30" s="1"/>
  <c r="M8" i="30" s="1"/>
  <c r="I9" i="30"/>
  <c r="K9" i="30"/>
  <c r="K8" i="30" s="1"/>
  <c r="O9" i="30"/>
  <c r="Q9" i="30"/>
  <c r="V9" i="30"/>
  <c r="V8" i="30" s="1"/>
  <c r="K12" i="30"/>
  <c r="V12" i="30"/>
  <c r="G13" i="30"/>
  <c r="G12" i="30" s="1"/>
  <c r="I13" i="30"/>
  <c r="I12" i="30" s="1"/>
  <c r="K13" i="30"/>
  <c r="O13" i="30"/>
  <c r="O12" i="30" s="1"/>
  <c r="Q13" i="30"/>
  <c r="Q12" i="30" s="1"/>
  <c r="V13" i="30"/>
  <c r="G15" i="30"/>
  <c r="M15" i="30" s="1"/>
  <c r="I15" i="30"/>
  <c r="K15" i="30"/>
  <c r="O15" i="30"/>
  <c r="Q15" i="30"/>
  <c r="V15" i="30"/>
  <c r="I17" i="30"/>
  <c r="K17" i="30"/>
  <c r="Q17" i="30"/>
  <c r="V17" i="30"/>
  <c r="G18" i="30"/>
  <c r="G17" i="30" s="1"/>
  <c r="I18" i="30"/>
  <c r="K18" i="30"/>
  <c r="M18" i="30"/>
  <c r="M17" i="30" s="1"/>
  <c r="O18" i="30"/>
  <c r="O17" i="30" s="1"/>
  <c r="Q18" i="30"/>
  <c r="V18" i="30"/>
  <c r="G19" i="30"/>
  <c r="O19" i="30"/>
  <c r="G20" i="30"/>
  <c r="M20" i="30" s="1"/>
  <c r="M19" i="30" s="1"/>
  <c r="I20" i="30"/>
  <c r="I19" i="30" s="1"/>
  <c r="K20" i="30"/>
  <c r="K19" i="30" s="1"/>
  <c r="O20" i="30"/>
  <c r="Q20" i="30"/>
  <c r="Q19" i="30" s="1"/>
  <c r="V20" i="30"/>
  <c r="V19" i="30" s="1"/>
  <c r="G23" i="30"/>
  <c r="G22" i="30" s="1"/>
  <c r="I23" i="30"/>
  <c r="I22" i="30" s="1"/>
  <c r="K23" i="30"/>
  <c r="M23" i="30"/>
  <c r="O23" i="30"/>
  <c r="Q23" i="30"/>
  <c r="Q22" i="30" s="1"/>
  <c r="V23" i="30"/>
  <c r="G24" i="30"/>
  <c r="M24" i="30" s="1"/>
  <c r="I24" i="30"/>
  <c r="K24" i="30"/>
  <c r="O24" i="30"/>
  <c r="O22" i="30" s="1"/>
  <c r="Q24" i="30"/>
  <c r="V24" i="30"/>
  <c r="G25" i="30"/>
  <c r="I25" i="30"/>
  <c r="K25" i="30"/>
  <c r="M25" i="30"/>
  <c r="O25" i="30"/>
  <c r="Q25" i="30"/>
  <c r="V25" i="30"/>
  <c r="G27" i="30"/>
  <c r="M27" i="30" s="1"/>
  <c r="I27" i="30"/>
  <c r="K27" i="30"/>
  <c r="K22" i="30" s="1"/>
  <c r="O27" i="30"/>
  <c r="Q27" i="30"/>
  <c r="V27" i="30"/>
  <c r="V22" i="30" s="1"/>
  <c r="G28" i="30"/>
  <c r="I28" i="30"/>
  <c r="K28" i="30"/>
  <c r="M28" i="30"/>
  <c r="O28" i="30"/>
  <c r="Q28" i="30"/>
  <c r="V28" i="30"/>
  <c r="G30" i="30"/>
  <c r="G31" i="30"/>
  <c r="I31" i="30"/>
  <c r="I30" i="30" s="1"/>
  <c r="K31" i="30"/>
  <c r="M31" i="30"/>
  <c r="O31" i="30"/>
  <c r="Q31" i="30"/>
  <c r="Q30" i="30" s="1"/>
  <c r="V31" i="30"/>
  <c r="G32" i="30"/>
  <c r="M32" i="30" s="1"/>
  <c r="I32" i="30"/>
  <c r="K32" i="30"/>
  <c r="K30" i="30" s="1"/>
  <c r="O32" i="30"/>
  <c r="Q32" i="30"/>
  <c r="V32" i="30"/>
  <c r="V30" i="30" s="1"/>
  <c r="G33" i="30"/>
  <c r="I33" i="30"/>
  <c r="K33" i="30"/>
  <c r="M33" i="30"/>
  <c r="O33" i="30"/>
  <c r="Q33" i="30"/>
  <c r="V33" i="30"/>
  <c r="G35" i="30"/>
  <c r="M35" i="30" s="1"/>
  <c r="I35" i="30"/>
  <c r="K35" i="30"/>
  <c r="O35" i="30"/>
  <c r="O30" i="30" s="1"/>
  <c r="Q35" i="30"/>
  <c r="V35" i="30"/>
  <c r="G36" i="30"/>
  <c r="I36" i="30"/>
  <c r="K36" i="30"/>
  <c r="M36" i="30"/>
  <c r="O36" i="30"/>
  <c r="Q36" i="30"/>
  <c r="V36" i="30"/>
  <c r="G37" i="30"/>
  <c r="M37" i="30" s="1"/>
  <c r="I37" i="30"/>
  <c r="K37" i="30"/>
  <c r="O37" i="30"/>
  <c r="Q37" i="30"/>
  <c r="V37" i="30"/>
  <c r="AF41" i="30"/>
  <c r="G41" i="29"/>
  <c r="BA39" i="29"/>
  <c r="BA38" i="29"/>
  <c r="G8" i="29"/>
  <c r="I8" i="29"/>
  <c r="O8" i="29"/>
  <c r="Q8" i="29"/>
  <c r="G9" i="29"/>
  <c r="M9" i="29" s="1"/>
  <c r="M8" i="29" s="1"/>
  <c r="I9" i="29"/>
  <c r="K9" i="29"/>
  <c r="K8" i="29" s="1"/>
  <c r="O9" i="29"/>
  <c r="Q9" i="29"/>
  <c r="V9" i="29"/>
  <c r="V8" i="29" s="1"/>
  <c r="G13" i="29"/>
  <c r="G12" i="29" s="1"/>
  <c r="I13" i="29"/>
  <c r="I12" i="29" s="1"/>
  <c r="K13" i="29"/>
  <c r="O13" i="29"/>
  <c r="O12" i="29" s="1"/>
  <c r="Q13" i="29"/>
  <c r="Q12" i="29" s="1"/>
  <c r="V13" i="29"/>
  <c r="G15" i="29"/>
  <c r="M15" i="29" s="1"/>
  <c r="I15" i="29"/>
  <c r="K15" i="29"/>
  <c r="K12" i="29" s="1"/>
  <c r="O15" i="29"/>
  <c r="Q15" i="29"/>
  <c r="V15" i="29"/>
  <c r="V12" i="29" s="1"/>
  <c r="I17" i="29"/>
  <c r="K17" i="29"/>
  <c r="Q17" i="29"/>
  <c r="V17" i="29"/>
  <c r="G18" i="29"/>
  <c r="G17" i="29" s="1"/>
  <c r="I18" i="29"/>
  <c r="K18" i="29"/>
  <c r="M18" i="29"/>
  <c r="M17" i="29" s="1"/>
  <c r="O18" i="29"/>
  <c r="O17" i="29" s="1"/>
  <c r="Q18" i="29"/>
  <c r="V18" i="29"/>
  <c r="G19" i="29"/>
  <c r="O19" i="29"/>
  <c r="G20" i="29"/>
  <c r="M20" i="29" s="1"/>
  <c r="M19" i="29" s="1"/>
  <c r="I20" i="29"/>
  <c r="I19" i="29" s="1"/>
  <c r="K20" i="29"/>
  <c r="K19" i="29" s="1"/>
  <c r="O20" i="29"/>
  <c r="Q20" i="29"/>
  <c r="Q19" i="29" s="1"/>
  <c r="V20" i="29"/>
  <c r="V19" i="29" s="1"/>
  <c r="G23" i="29"/>
  <c r="G22" i="29" s="1"/>
  <c r="I23" i="29"/>
  <c r="K23" i="29"/>
  <c r="M23" i="29"/>
  <c r="O23" i="29"/>
  <c r="O22" i="29" s="1"/>
  <c r="Q23" i="29"/>
  <c r="V23" i="29"/>
  <c r="G24" i="29"/>
  <c r="M24" i="29" s="1"/>
  <c r="I24" i="29"/>
  <c r="I22" i="29" s="1"/>
  <c r="K24" i="29"/>
  <c r="O24" i="29"/>
  <c r="Q24" i="29"/>
  <c r="Q22" i="29" s="1"/>
  <c r="V24" i="29"/>
  <c r="G25" i="29"/>
  <c r="M25" i="29" s="1"/>
  <c r="I25" i="29"/>
  <c r="K25" i="29"/>
  <c r="O25" i="29"/>
  <c r="Q25" i="29"/>
  <c r="V25" i="29"/>
  <c r="G27" i="29"/>
  <c r="I27" i="29"/>
  <c r="K27" i="29"/>
  <c r="K22" i="29" s="1"/>
  <c r="M27" i="29"/>
  <c r="O27" i="29"/>
  <c r="Q27" i="29"/>
  <c r="V27" i="29"/>
  <c r="V22" i="29" s="1"/>
  <c r="G28" i="29"/>
  <c r="I28" i="29"/>
  <c r="K28" i="29"/>
  <c r="M28" i="29"/>
  <c r="O28" i="29"/>
  <c r="Q28" i="29"/>
  <c r="V28" i="29"/>
  <c r="G30" i="29"/>
  <c r="G31" i="29"/>
  <c r="M31" i="29" s="1"/>
  <c r="I31" i="29"/>
  <c r="I30" i="29" s="1"/>
  <c r="K31" i="29"/>
  <c r="K30" i="29" s="1"/>
  <c r="O31" i="29"/>
  <c r="Q31" i="29"/>
  <c r="Q30" i="29" s="1"/>
  <c r="V31" i="29"/>
  <c r="V30" i="29" s="1"/>
  <c r="G32" i="29"/>
  <c r="I32" i="29"/>
  <c r="K32" i="29"/>
  <c r="M32" i="29"/>
  <c r="O32" i="29"/>
  <c r="Q32" i="29"/>
  <c r="V32" i="29"/>
  <c r="G33" i="29"/>
  <c r="I33" i="29"/>
  <c r="K33" i="29"/>
  <c r="M33" i="29"/>
  <c r="O33" i="29"/>
  <c r="Q33" i="29"/>
  <c r="V33" i="29"/>
  <c r="G35" i="29"/>
  <c r="M35" i="29" s="1"/>
  <c r="I35" i="29"/>
  <c r="K35" i="29"/>
  <c r="O35" i="29"/>
  <c r="O30" i="29" s="1"/>
  <c r="Q35" i="29"/>
  <c r="V35" i="29"/>
  <c r="G36" i="29"/>
  <c r="M36" i="29" s="1"/>
  <c r="I36" i="29"/>
  <c r="K36" i="29"/>
  <c r="O36" i="29"/>
  <c r="Q36" i="29"/>
  <c r="V36" i="29"/>
  <c r="G37" i="29"/>
  <c r="I37" i="29"/>
  <c r="K37" i="29"/>
  <c r="M37" i="29"/>
  <c r="O37" i="29"/>
  <c r="Q37" i="29"/>
  <c r="V37" i="29"/>
  <c r="AF41" i="29"/>
  <c r="G49" i="28"/>
  <c r="BA47" i="28"/>
  <c r="BA46" i="28"/>
  <c r="G8" i="28"/>
  <c r="O8" i="28"/>
  <c r="G9" i="28"/>
  <c r="M9" i="28" s="1"/>
  <c r="M8" i="28" s="1"/>
  <c r="I9" i="28"/>
  <c r="I8" i="28" s="1"/>
  <c r="K9" i="28"/>
  <c r="K8" i="28" s="1"/>
  <c r="O9" i="28"/>
  <c r="Q9" i="28"/>
  <c r="Q8" i="28" s="1"/>
  <c r="V9" i="28"/>
  <c r="V8" i="28" s="1"/>
  <c r="G13" i="28"/>
  <c r="I13" i="28"/>
  <c r="I12" i="28" s="1"/>
  <c r="K13" i="28"/>
  <c r="M13" i="28"/>
  <c r="O13" i="28"/>
  <c r="Q13" i="28"/>
  <c r="Q12" i="28" s="1"/>
  <c r="V13" i="28"/>
  <c r="G15" i="28"/>
  <c r="G12" i="28" s="1"/>
  <c r="I15" i="28"/>
  <c r="K15" i="28"/>
  <c r="K12" i="28" s="1"/>
  <c r="O15" i="28"/>
  <c r="O12" i="28" s="1"/>
  <c r="Q15" i="28"/>
  <c r="V15" i="28"/>
  <c r="V12" i="28" s="1"/>
  <c r="I17" i="28"/>
  <c r="G18" i="28"/>
  <c r="G17" i="28" s="1"/>
  <c r="I18" i="28"/>
  <c r="K18" i="28"/>
  <c r="K17" i="28" s="1"/>
  <c r="O18" i="28"/>
  <c r="O17" i="28" s="1"/>
  <c r="Q18" i="28"/>
  <c r="Q17" i="28" s="1"/>
  <c r="V18" i="28"/>
  <c r="V17" i="28" s="1"/>
  <c r="I19" i="28"/>
  <c r="K19" i="28"/>
  <c r="Q19" i="28"/>
  <c r="G20" i="28"/>
  <c r="M20" i="28" s="1"/>
  <c r="M19" i="28" s="1"/>
  <c r="I20" i="28"/>
  <c r="K20" i="28"/>
  <c r="O20" i="28"/>
  <c r="O19" i="28" s="1"/>
  <c r="Q20" i="28"/>
  <c r="V20" i="28"/>
  <c r="V19" i="28" s="1"/>
  <c r="G23" i="28"/>
  <c r="M23" i="28" s="1"/>
  <c r="I23" i="28"/>
  <c r="I22" i="28" s="1"/>
  <c r="K23" i="28"/>
  <c r="K22" i="28" s="1"/>
  <c r="O23" i="28"/>
  <c r="Q23" i="28"/>
  <c r="Q22" i="28" s="1"/>
  <c r="V23" i="28"/>
  <c r="V22" i="28" s="1"/>
  <c r="G24" i="28"/>
  <c r="I24" i="28"/>
  <c r="K24" i="28"/>
  <c r="M24" i="28"/>
  <c r="O24" i="28"/>
  <c r="Q24" i="28"/>
  <c r="V24" i="28"/>
  <c r="G26" i="28"/>
  <c r="G22" i="28" s="1"/>
  <c r="I26" i="28"/>
  <c r="K26" i="28"/>
  <c r="M26" i="28"/>
  <c r="O26" i="28"/>
  <c r="O22" i="28" s="1"/>
  <c r="Q26" i="28"/>
  <c r="V26" i="28"/>
  <c r="G27" i="28"/>
  <c r="M27" i="28" s="1"/>
  <c r="I27" i="28"/>
  <c r="K27" i="28"/>
  <c r="O27" i="28"/>
  <c r="Q27" i="28"/>
  <c r="V27" i="28"/>
  <c r="G30" i="28"/>
  <c r="I30" i="28"/>
  <c r="I29" i="28" s="1"/>
  <c r="K30" i="28"/>
  <c r="K29" i="28" s="1"/>
  <c r="M30" i="28"/>
  <c r="M29" i="28" s="1"/>
  <c r="O30" i="28"/>
  <c r="Q30" i="28"/>
  <c r="Q29" i="28" s="1"/>
  <c r="V30" i="28"/>
  <c r="V29" i="28" s="1"/>
  <c r="G32" i="28"/>
  <c r="I32" i="28"/>
  <c r="K32" i="28"/>
  <c r="M32" i="28"/>
  <c r="O32" i="28"/>
  <c r="Q32" i="28"/>
  <c r="V32" i="28"/>
  <c r="G34" i="28"/>
  <c r="G29" i="28" s="1"/>
  <c r="I34" i="28"/>
  <c r="K34" i="28"/>
  <c r="M34" i="28"/>
  <c r="O34" i="28"/>
  <c r="O29" i="28" s="1"/>
  <c r="Q34" i="28"/>
  <c r="V34" i="28"/>
  <c r="G36" i="28"/>
  <c r="M36" i="28" s="1"/>
  <c r="I36" i="28"/>
  <c r="K36" i="28"/>
  <c r="O36" i="28"/>
  <c r="Q36" i="28"/>
  <c r="V36" i="28"/>
  <c r="G39" i="28"/>
  <c r="G38" i="28" s="1"/>
  <c r="I39" i="28"/>
  <c r="K39" i="28"/>
  <c r="K38" i="28" s="1"/>
  <c r="M39" i="28"/>
  <c r="M38" i="28" s="1"/>
  <c r="O39" i="28"/>
  <c r="O38" i="28" s="1"/>
  <c r="Q39" i="28"/>
  <c r="V39" i="28"/>
  <c r="V38" i="28" s="1"/>
  <c r="G40" i="28"/>
  <c r="I40" i="28"/>
  <c r="K40" i="28"/>
  <c r="M40" i="28"/>
  <c r="O40" i="28"/>
  <c r="Q40" i="28"/>
  <c r="V40" i="28"/>
  <c r="G41" i="28"/>
  <c r="M41" i="28" s="1"/>
  <c r="I41" i="28"/>
  <c r="I38" i="28" s="1"/>
  <c r="K41" i="28"/>
  <c r="O41" i="28"/>
  <c r="Q41" i="28"/>
  <c r="Q38" i="28" s="1"/>
  <c r="V41" i="28"/>
  <c r="G43" i="28"/>
  <c r="I43" i="28"/>
  <c r="K43" i="28"/>
  <c r="M43" i="28"/>
  <c r="O43" i="28"/>
  <c r="Q43" i="28"/>
  <c r="V43" i="28"/>
  <c r="G44" i="28"/>
  <c r="I44" i="28"/>
  <c r="K44" i="28"/>
  <c r="M44" i="28"/>
  <c r="O44" i="28"/>
  <c r="Q44" i="28"/>
  <c r="V44" i="28"/>
  <c r="G45" i="28"/>
  <c r="I45" i="28"/>
  <c r="K45" i="28"/>
  <c r="M45" i="28"/>
  <c r="O45" i="28"/>
  <c r="Q45" i="28"/>
  <c r="V45" i="28"/>
  <c r="AE49" i="28"/>
  <c r="AF49" i="28"/>
  <c r="G49" i="27"/>
  <c r="BA47" i="27"/>
  <c r="BA46" i="27"/>
  <c r="G8" i="27"/>
  <c r="O8" i="27"/>
  <c r="G9" i="27"/>
  <c r="M9" i="27" s="1"/>
  <c r="M8" i="27" s="1"/>
  <c r="I9" i="27"/>
  <c r="I8" i="27" s="1"/>
  <c r="K9" i="27"/>
  <c r="K8" i="27" s="1"/>
  <c r="O9" i="27"/>
  <c r="Q9" i="27"/>
  <c r="Q8" i="27" s="1"/>
  <c r="V9" i="27"/>
  <c r="V8" i="27" s="1"/>
  <c r="G13" i="27"/>
  <c r="I13" i="27"/>
  <c r="I12" i="27" s="1"/>
  <c r="K13" i="27"/>
  <c r="M13" i="27"/>
  <c r="O13" i="27"/>
  <c r="Q13" i="27"/>
  <c r="Q12" i="27" s="1"/>
  <c r="V13" i="27"/>
  <c r="G15" i="27"/>
  <c r="G12" i="27" s="1"/>
  <c r="I15" i="27"/>
  <c r="K15" i="27"/>
  <c r="K12" i="27" s="1"/>
  <c r="O15" i="27"/>
  <c r="O12" i="27" s="1"/>
  <c r="Q15" i="27"/>
  <c r="V15" i="27"/>
  <c r="V12" i="27" s="1"/>
  <c r="I17" i="27"/>
  <c r="Q17" i="27"/>
  <c r="G18" i="27"/>
  <c r="G17" i="27" s="1"/>
  <c r="I18" i="27"/>
  <c r="K18" i="27"/>
  <c r="K17" i="27" s="1"/>
  <c r="O18" i="27"/>
  <c r="O17" i="27" s="1"/>
  <c r="Q18" i="27"/>
  <c r="V18" i="27"/>
  <c r="V17" i="27" s="1"/>
  <c r="I19" i="27"/>
  <c r="Q19" i="27"/>
  <c r="G20" i="27"/>
  <c r="M20" i="27" s="1"/>
  <c r="M19" i="27" s="1"/>
  <c r="I20" i="27"/>
  <c r="K20" i="27"/>
  <c r="K19" i="27" s="1"/>
  <c r="O20" i="27"/>
  <c r="O19" i="27" s="1"/>
  <c r="Q20" i="27"/>
  <c r="V20" i="27"/>
  <c r="V19" i="27" s="1"/>
  <c r="G23" i="27"/>
  <c r="G22" i="27" s="1"/>
  <c r="I23" i="27"/>
  <c r="K23" i="27"/>
  <c r="K22" i="27" s="1"/>
  <c r="O23" i="27"/>
  <c r="O22" i="27" s="1"/>
  <c r="Q23" i="27"/>
  <c r="V23" i="27"/>
  <c r="V22" i="27" s="1"/>
  <c r="G24" i="27"/>
  <c r="I24" i="27"/>
  <c r="I22" i="27" s="1"/>
  <c r="K24" i="27"/>
  <c r="M24" i="27"/>
  <c r="O24" i="27"/>
  <c r="Q24" i="27"/>
  <c r="Q22" i="27" s="1"/>
  <c r="V24" i="27"/>
  <c r="G26" i="27"/>
  <c r="M26" i="27" s="1"/>
  <c r="I26" i="27"/>
  <c r="K26" i="27"/>
  <c r="O26" i="27"/>
  <c r="Q26" i="27"/>
  <c r="V26" i="27"/>
  <c r="G27" i="27"/>
  <c r="I27" i="27"/>
  <c r="K27" i="27"/>
  <c r="M27" i="27"/>
  <c r="O27" i="27"/>
  <c r="Q27" i="27"/>
  <c r="V27" i="27"/>
  <c r="G30" i="27"/>
  <c r="I30" i="27"/>
  <c r="I29" i="27" s="1"/>
  <c r="K30" i="27"/>
  <c r="M30" i="27"/>
  <c r="O30" i="27"/>
  <c r="Q30" i="27"/>
  <c r="Q29" i="27" s="1"/>
  <c r="V30" i="27"/>
  <c r="G32" i="27"/>
  <c r="G29" i="27" s="1"/>
  <c r="I32" i="27"/>
  <c r="K32" i="27"/>
  <c r="K29" i="27" s="1"/>
  <c r="O32" i="27"/>
  <c r="O29" i="27" s="1"/>
  <c r="Q32" i="27"/>
  <c r="V32" i="27"/>
  <c r="V29" i="27" s="1"/>
  <c r="G34" i="27"/>
  <c r="I34" i="27"/>
  <c r="K34" i="27"/>
  <c r="M34" i="27"/>
  <c r="O34" i="27"/>
  <c r="Q34" i="27"/>
  <c r="V34" i="27"/>
  <c r="G36" i="27"/>
  <c r="M36" i="27" s="1"/>
  <c r="I36" i="27"/>
  <c r="K36" i="27"/>
  <c r="O36" i="27"/>
  <c r="Q36" i="27"/>
  <c r="V36" i="27"/>
  <c r="G39" i="27"/>
  <c r="M39" i="27" s="1"/>
  <c r="I39" i="27"/>
  <c r="K39" i="27"/>
  <c r="K38" i="27" s="1"/>
  <c r="O39" i="27"/>
  <c r="O38" i="27" s="1"/>
  <c r="Q39" i="27"/>
  <c r="V39" i="27"/>
  <c r="V38" i="27" s="1"/>
  <c r="G40" i="27"/>
  <c r="I40" i="27"/>
  <c r="K40" i="27"/>
  <c r="M40" i="27"/>
  <c r="O40" i="27"/>
  <c r="Q40" i="27"/>
  <c r="Q38" i="27" s="1"/>
  <c r="V40" i="27"/>
  <c r="G41" i="27"/>
  <c r="M41" i="27" s="1"/>
  <c r="I41" i="27"/>
  <c r="K41" i="27"/>
  <c r="O41" i="27"/>
  <c r="Q41" i="27"/>
  <c r="V41" i="27"/>
  <c r="G43" i="27"/>
  <c r="I43" i="27"/>
  <c r="I38" i="27" s="1"/>
  <c r="K43" i="27"/>
  <c r="M43" i="27"/>
  <c r="O43" i="27"/>
  <c r="Q43" i="27"/>
  <c r="V43" i="27"/>
  <c r="G44" i="27"/>
  <c r="M44" i="27" s="1"/>
  <c r="I44" i="27"/>
  <c r="K44" i="27"/>
  <c r="O44" i="27"/>
  <c r="Q44" i="27"/>
  <c r="V44" i="27"/>
  <c r="G45" i="27"/>
  <c r="I45" i="27"/>
  <c r="K45" i="27"/>
  <c r="M45" i="27"/>
  <c r="O45" i="27"/>
  <c r="Q45" i="27"/>
  <c r="V45" i="27"/>
  <c r="AE49" i="27"/>
  <c r="AF49" i="27"/>
  <c r="G49" i="26"/>
  <c r="BA47" i="26"/>
  <c r="BA46" i="26"/>
  <c r="G8" i="26"/>
  <c r="I8" i="26"/>
  <c r="O8" i="26"/>
  <c r="Q8" i="26"/>
  <c r="G9" i="26"/>
  <c r="M9" i="26" s="1"/>
  <c r="M8" i="26" s="1"/>
  <c r="I9" i="26"/>
  <c r="K9" i="26"/>
  <c r="K8" i="26" s="1"/>
  <c r="O9" i="26"/>
  <c r="Q9" i="26"/>
  <c r="V9" i="26"/>
  <c r="V8" i="26" s="1"/>
  <c r="K12" i="26"/>
  <c r="V12" i="26"/>
  <c r="G13" i="26"/>
  <c r="G12" i="26" s="1"/>
  <c r="I13" i="26"/>
  <c r="I12" i="26" s="1"/>
  <c r="K13" i="26"/>
  <c r="O13" i="26"/>
  <c r="O12" i="26" s="1"/>
  <c r="Q13" i="26"/>
  <c r="Q12" i="26" s="1"/>
  <c r="V13" i="26"/>
  <c r="G15" i="26"/>
  <c r="M15" i="26" s="1"/>
  <c r="I15" i="26"/>
  <c r="K15" i="26"/>
  <c r="O15" i="26"/>
  <c r="Q15" i="26"/>
  <c r="V15" i="26"/>
  <c r="I17" i="26"/>
  <c r="K17" i="26"/>
  <c r="Q17" i="26"/>
  <c r="V17" i="26"/>
  <c r="G18" i="26"/>
  <c r="G17" i="26" s="1"/>
  <c r="I18" i="26"/>
  <c r="K18" i="26"/>
  <c r="M18" i="26"/>
  <c r="M17" i="26" s="1"/>
  <c r="O18" i="26"/>
  <c r="O17" i="26" s="1"/>
  <c r="Q18" i="26"/>
  <c r="V18" i="26"/>
  <c r="G19" i="26"/>
  <c r="O19" i="26"/>
  <c r="G20" i="26"/>
  <c r="M20" i="26" s="1"/>
  <c r="M19" i="26" s="1"/>
  <c r="I20" i="26"/>
  <c r="I19" i="26" s="1"/>
  <c r="K20" i="26"/>
  <c r="K19" i="26" s="1"/>
  <c r="O20" i="26"/>
  <c r="Q20" i="26"/>
  <c r="Q19" i="26" s="1"/>
  <c r="V20" i="26"/>
  <c r="V19" i="26" s="1"/>
  <c r="G23" i="26"/>
  <c r="G22" i="26" s="1"/>
  <c r="I23" i="26"/>
  <c r="K23" i="26"/>
  <c r="M23" i="26"/>
  <c r="O23" i="26"/>
  <c r="O22" i="26" s="1"/>
  <c r="Q23" i="26"/>
  <c r="V23" i="26"/>
  <c r="G24" i="26"/>
  <c r="M24" i="26" s="1"/>
  <c r="I24" i="26"/>
  <c r="K24" i="26"/>
  <c r="O24" i="26"/>
  <c r="Q24" i="26"/>
  <c r="V24" i="26"/>
  <c r="G26" i="26"/>
  <c r="M26" i="26" s="1"/>
  <c r="I26" i="26"/>
  <c r="I22" i="26" s="1"/>
  <c r="K26" i="26"/>
  <c r="O26" i="26"/>
  <c r="Q26" i="26"/>
  <c r="Q22" i="26" s="1"/>
  <c r="V26" i="26"/>
  <c r="G27" i="26"/>
  <c r="I27" i="26"/>
  <c r="K27" i="26"/>
  <c r="K22" i="26" s="1"/>
  <c r="M27" i="26"/>
  <c r="O27" i="26"/>
  <c r="Q27" i="26"/>
  <c r="V27" i="26"/>
  <c r="V22" i="26" s="1"/>
  <c r="G30" i="26"/>
  <c r="G29" i="26" s="1"/>
  <c r="I30" i="26"/>
  <c r="I29" i="26" s="1"/>
  <c r="K30" i="26"/>
  <c r="O30" i="26"/>
  <c r="O29" i="26" s="1"/>
  <c r="Q30" i="26"/>
  <c r="Q29" i="26" s="1"/>
  <c r="V30" i="26"/>
  <c r="G32" i="26"/>
  <c r="M32" i="26" s="1"/>
  <c r="I32" i="26"/>
  <c r="K32" i="26"/>
  <c r="O32" i="26"/>
  <c r="Q32" i="26"/>
  <c r="V32" i="26"/>
  <c r="G34" i="26"/>
  <c r="I34" i="26"/>
  <c r="K34" i="26"/>
  <c r="K29" i="26" s="1"/>
  <c r="M34" i="26"/>
  <c r="O34" i="26"/>
  <c r="Q34" i="26"/>
  <c r="V34" i="26"/>
  <c r="V29" i="26" s="1"/>
  <c r="G36" i="26"/>
  <c r="I36" i="26"/>
  <c r="K36" i="26"/>
  <c r="M36" i="26"/>
  <c r="O36" i="26"/>
  <c r="Q36" i="26"/>
  <c r="V36" i="26"/>
  <c r="G38" i="26"/>
  <c r="G39" i="26"/>
  <c r="M39" i="26" s="1"/>
  <c r="I39" i="26"/>
  <c r="I38" i="26" s="1"/>
  <c r="K39" i="26"/>
  <c r="K38" i="26" s="1"/>
  <c r="O39" i="26"/>
  <c r="Q39" i="26"/>
  <c r="Q38" i="26" s="1"/>
  <c r="V39" i="26"/>
  <c r="V38" i="26" s="1"/>
  <c r="G40" i="26"/>
  <c r="I40" i="26"/>
  <c r="K40" i="26"/>
  <c r="M40" i="26"/>
  <c r="O40" i="26"/>
  <c r="Q40" i="26"/>
  <c r="V40" i="26"/>
  <c r="G41" i="26"/>
  <c r="I41" i="26"/>
  <c r="K41" i="26"/>
  <c r="M41" i="26"/>
  <c r="O41" i="26"/>
  <c r="Q41" i="26"/>
  <c r="V41" i="26"/>
  <c r="G43" i="26"/>
  <c r="M43" i="26" s="1"/>
  <c r="I43" i="26"/>
  <c r="K43" i="26"/>
  <c r="O43" i="26"/>
  <c r="O38" i="26" s="1"/>
  <c r="Q43" i="26"/>
  <c r="V43" i="26"/>
  <c r="G44" i="26"/>
  <c r="M44" i="26" s="1"/>
  <c r="I44" i="26"/>
  <c r="K44" i="26"/>
  <c r="O44" i="26"/>
  <c r="Q44" i="26"/>
  <c r="V44" i="26"/>
  <c r="G45" i="26"/>
  <c r="I45" i="26"/>
  <c r="K45" i="26"/>
  <c r="M45" i="26"/>
  <c r="O45" i="26"/>
  <c r="Q45" i="26"/>
  <c r="V45" i="26"/>
  <c r="AF49" i="26"/>
  <c r="G49" i="25"/>
  <c r="BA47" i="25"/>
  <c r="BA46" i="25"/>
  <c r="G8" i="25"/>
  <c r="O8" i="25"/>
  <c r="G9" i="25"/>
  <c r="M9" i="25" s="1"/>
  <c r="M8" i="25" s="1"/>
  <c r="I9" i="25"/>
  <c r="I8" i="25" s="1"/>
  <c r="K9" i="25"/>
  <c r="K8" i="25" s="1"/>
  <c r="O9" i="25"/>
  <c r="Q9" i="25"/>
  <c r="Q8" i="25" s="1"/>
  <c r="V9" i="25"/>
  <c r="V8" i="25" s="1"/>
  <c r="G13" i="25"/>
  <c r="I13" i="25"/>
  <c r="I12" i="25" s="1"/>
  <c r="K13" i="25"/>
  <c r="M13" i="25"/>
  <c r="O13" i="25"/>
  <c r="Q13" i="25"/>
  <c r="Q12" i="25" s="1"/>
  <c r="V13" i="25"/>
  <c r="G15" i="25"/>
  <c r="G12" i="25" s="1"/>
  <c r="I15" i="25"/>
  <c r="K15" i="25"/>
  <c r="K12" i="25" s="1"/>
  <c r="O15" i="25"/>
  <c r="O12" i="25" s="1"/>
  <c r="Q15" i="25"/>
  <c r="V15" i="25"/>
  <c r="V12" i="25" s="1"/>
  <c r="I17" i="25"/>
  <c r="Q17" i="25"/>
  <c r="G18" i="25"/>
  <c r="G17" i="25" s="1"/>
  <c r="I18" i="25"/>
  <c r="K18" i="25"/>
  <c r="K17" i="25" s="1"/>
  <c r="O18" i="25"/>
  <c r="O17" i="25" s="1"/>
  <c r="Q18" i="25"/>
  <c r="V18" i="25"/>
  <c r="V17" i="25" s="1"/>
  <c r="I19" i="25"/>
  <c r="Q19" i="25"/>
  <c r="G20" i="25"/>
  <c r="M20" i="25" s="1"/>
  <c r="M19" i="25" s="1"/>
  <c r="I20" i="25"/>
  <c r="K20" i="25"/>
  <c r="K19" i="25" s="1"/>
  <c r="O20" i="25"/>
  <c r="O19" i="25" s="1"/>
  <c r="Q20" i="25"/>
  <c r="V20" i="25"/>
  <c r="V19" i="25" s="1"/>
  <c r="G23" i="25"/>
  <c r="G22" i="25" s="1"/>
  <c r="I23" i="25"/>
  <c r="I22" i="25" s="1"/>
  <c r="K23" i="25"/>
  <c r="K22" i="25" s="1"/>
  <c r="O23" i="25"/>
  <c r="O22" i="25" s="1"/>
  <c r="Q23" i="25"/>
  <c r="Q22" i="25" s="1"/>
  <c r="V23" i="25"/>
  <c r="V22" i="25" s="1"/>
  <c r="G24" i="25"/>
  <c r="I24" i="25"/>
  <c r="K24" i="25"/>
  <c r="M24" i="25"/>
  <c r="O24" i="25"/>
  <c r="Q24" i="25"/>
  <c r="V24" i="25"/>
  <c r="G26" i="25"/>
  <c r="M26" i="25" s="1"/>
  <c r="I26" i="25"/>
  <c r="K26" i="25"/>
  <c r="O26" i="25"/>
  <c r="Q26" i="25"/>
  <c r="V26" i="25"/>
  <c r="G27" i="25"/>
  <c r="M27" i="25" s="1"/>
  <c r="I27" i="25"/>
  <c r="K27" i="25"/>
  <c r="O27" i="25"/>
  <c r="Q27" i="25"/>
  <c r="V27" i="25"/>
  <c r="G30" i="25"/>
  <c r="I30" i="25"/>
  <c r="I29" i="25" s="1"/>
  <c r="K30" i="25"/>
  <c r="M30" i="25"/>
  <c r="O30" i="25"/>
  <c r="Q30" i="25"/>
  <c r="Q29" i="25" s="1"/>
  <c r="V30" i="25"/>
  <c r="G32" i="25"/>
  <c r="G29" i="25" s="1"/>
  <c r="I32" i="25"/>
  <c r="K32" i="25"/>
  <c r="K29" i="25" s="1"/>
  <c r="O32" i="25"/>
  <c r="O29" i="25" s="1"/>
  <c r="Q32" i="25"/>
  <c r="V32" i="25"/>
  <c r="V29" i="25" s="1"/>
  <c r="G34" i="25"/>
  <c r="I34" i="25"/>
  <c r="K34" i="25"/>
  <c r="M34" i="25"/>
  <c r="O34" i="25"/>
  <c r="Q34" i="25"/>
  <c r="V34" i="25"/>
  <c r="G36" i="25"/>
  <c r="M36" i="25" s="1"/>
  <c r="I36" i="25"/>
  <c r="K36" i="25"/>
  <c r="O36" i="25"/>
  <c r="Q36" i="25"/>
  <c r="V36" i="25"/>
  <c r="G39" i="25"/>
  <c r="M39" i="25" s="1"/>
  <c r="I39" i="25"/>
  <c r="K39" i="25"/>
  <c r="K38" i="25" s="1"/>
  <c r="O39" i="25"/>
  <c r="O38" i="25" s="1"/>
  <c r="Q39" i="25"/>
  <c r="V39" i="25"/>
  <c r="V38" i="25" s="1"/>
  <c r="G40" i="25"/>
  <c r="I40" i="25"/>
  <c r="I38" i="25" s="1"/>
  <c r="K40" i="25"/>
  <c r="M40" i="25"/>
  <c r="O40" i="25"/>
  <c r="Q40" i="25"/>
  <c r="Q38" i="25" s="1"/>
  <c r="V40" i="25"/>
  <c r="G41" i="25"/>
  <c r="M41" i="25" s="1"/>
  <c r="I41" i="25"/>
  <c r="K41" i="25"/>
  <c r="O41" i="25"/>
  <c r="Q41" i="25"/>
  <c r="V41" i="25"/>
  <c r="G43" i="25"/>
  <c r="I43" i="25"/>
  <c r="K43" i="25"/>
  <c r="M43" i="25"/>
  <c r="O43" i="25"/>
  <c r="Q43" i="25"/>
  <c r="V43" i="25"/>
  <c r="G44" i="25"/>
  <c r="M44" i="25" s="1"/>
  <c r="I44" i="25"/>
  <c r="K44" i="25"/>
  <c r="O44" i="25"/>
  <c r="Q44" i="25"/>
  <c r="V44" i="25"/>
  <c r="G45" i="25"/>
  <c r="I45" i="25"/>
  <c r="K45" i="25"/>
  <c r="M45" i="25"/>
  <c r="O45" i="25"/>
  <c r="Q45" i="25"/>
  <c r="V45" i="25"/>
  <c r="AE49" i="25"/>
  <c r="AF49" i="25"/>
  <c r="G50" i="24"/>
  <c r="BA48" i="24"/>
  <c r="BA46" i="24"/>
  <c r="BA45" i="24"/>
  <c r="BA25" i="24"/>
  <c r="G9" i="24"/>
  <c r="G8" i="24" s="1"/>
  <c r="I9" i="24"/>
  <c r="I8" i="24" s="1"/>
  <c r="K9" i="24"/>
  <c r="K8" i="24" s="1"/>
  <c r="O9" i="24"/>
  <c r="O8" i="24" s="1"/>
  <c r="Q9" i="24"/>
  <c r="Q8" i="24" s="1"/>
  <c r="V9" i="24"/>
  <c r="V8" i="24" s="1"/>
  <c r="G13" i="24"/>
  <c r="I13" i="24"/>
  <c r="K13" i="24"/>
  <c r="M13" i="24"/>
  <c r="O13" i="24"/>
  <c r="Q13" i="24"/>
  <c r="V13" i="24"/>
  <c r="G17" i="24"/>
  <c r="I17" i="24"/>
  <c r="K17" i="24"/>
  <c r="M17" i="24"/>
  <c r="O17" i="24"/>
  <c r="Q17" i="24"/>
  <c r="V17" i="24"/>
  <c r="G20" i="24"/>
  <c r="I20" i="24"/>
  <c r="K20" i="24"/>
  <c r="M20" i="24"/>
  <c r="O20" i="24"/>
  <c r="Q20" i="24"/>
  <c r="V20" i="24"/>
  <c r="G23" i="24"/>
  <c r="O23" i="24"/>
  <c r="G24" i="24"/>
  <c r="M24" i="24" s="1"/>
  <c r="M23" i="24" s="1"/>
  <c r="I24" i="24"/>
  <c r="I23" i="24" s="1"/>
  <c r="K24" i="24"/>
  <c r="K23" i="24" s="1"/>
  <c r="O24" i="24"/>
  <c r="Q24" i="24"/>
  <c r="Q23" i="24" s="1"/>
  <c r="V24" i="24"/>
  <c r="V23" i="24" s="1"/>
  <c r="G27" i="24"/>
  <c r="I27" i="24"/>
  <c r="K27" i="24"/>
  <c r="M27" i="24"/>
  <c r="O27" i="24"/>
  <c r="Q27" i="24"/>
  <c r="V27" i="24"/>
  <c r="G31" i="24"/>
  <c r="G30" i="24" s="1"/>
  <c r="I31" i="24"/>
  <c r="I30" i="24" s="1"/>
  <c r="K31" i="24"/>
  <c r="K30" i="24" s="1"/>
  <c r="O31" i="24"/>
  <c r="O30" i="24" s="1"/>
  <c r="Q31" i="24"/>
  <c r="Q30" i="24" s="1"/>
  <c r="V31" i="24"/>
  <c r="V30" i="24" s="1"/>
  <c r="I33" i="24"/>
  <c r="Q33" i="24"/>
  <c r="G34" i="24"/>
  <c r="I34" i="24"/>
  <c r="K34" i="24"/>
  <c r="K33" i="24" s="1"/>
  <c r="M34" i="24"/>
  <c r="M33" i="24" s="1"/>
  <c r="O34" i="24"/>
  <c r="Q34" i="24"/>
  <c r="V34" i="24"/>
  <c r="V33" i="24" s="1"/>
  <c r="G36" i="24"/>
  <c r="G33" i="24" s="1"/>
  <c r="I36" i="24"/>
  <c r="K36" i="24"/>
  <c r="M36" i="24"/>
  <c r="O36" i="24"/>
  <c r="O33" i="24" s="1"/>
  <c r="Q36" i="24"/>
  <c r="V36" i="24"/>
  <c r="G38" i="24"/>
  <c r="G39" i="24"/>
  <c r="M39" i="24" s="1"/>
  <c r="I39" i="24"/>
  <c r="I38" i="24" s="1"/>
  <c r="K39" i="24"/>
  <c r="K38" i="24" s="1"/>
  <c r="O39" i="24"/>
  <c r="Q39" i="24"/>
  <c r="Q38" i="24" s="1"/>
  <c r="V39" i="24"/>
  <c r="V38" i="24" s="1"/>
  <c r="G40" i="24"/>
  <c r="I40" i="24"/>
  <c r="K40" i="24"/>
  <c r="M40" i="24"/>
  <c r="O40" i="24"/>
  <c r="Q40" i="24"/>
  <c r="V40" i="24"/>
  <c r="G42" i="24"/>
  <c r="I42" i="24"/>
  <c r="K42" i="24"/>
  <c r="M42" i="24"/>
  <c r="O42" i="24"/>
  <c r="Q42" i="24"/>
  <c r="V42" i="24"/>
  <c r="G43" i="24"/>
  <c r="M43" i="24" s="1"/>
  <c r="I43" i="24"/>
  <c r="K43" i="24"/>
  <c r="O43" i="24"/>
  <c r="O38" i="24" s="1"/>
  <c r="Q43" i="24"/>
  <c r="V43" i="24"/>
  <c r="G44" i="24"/>
  <c r="M44" i="24" s="1"/>
  <c r="I44" i="24"/>
  <c r="K44" i="24"/>
  <c r="O44" i="24"/>
  <c r="Q44" i="24"/>
  <c r="V44" i="24"/>
  <c r="G47" i="24"/>
  <c r="I47" i="24"/>
  <c r="K47" i="24"/>
  <c r="M47" i="24"/>
  <c r="O47" i="24"/>
  <c r="Q47" i="24"/>
  <c r="V47" i="24"/>
  <c r="AF50" i="24"/>
  <c r="G49" i="23"/>
  <c r="BA47" i="23"/>
  <c r="BA46" i="23"/>
  <c r="G8" i="23"/>
  <c r="I8" i="23"/>
  <c r="O8" i="23"/>
  <c r="Q8" i="23"/>
  <c r="G9" i="23"/>
  <c r="M9" i="23" s="1"/>
  <c r="M8" i="23" s="1"/>
  <c r="I9" i="23"/>
  <c r="K9" i="23"/>
  <c r="K8" i="23" s="1"/>
  <c r="O9" i="23"/>
  <c r="Q9" i="23"/>
  <c r="V9" i="23"/>
  <c r="V8" i="23" s="1"/>
  <c r="K12" i="23"/>
  <c r="G13" i="23"/>
  <c r="G12" i="23" s="1"/>
  <c r="I13" i="23"/>
  <c r="I12" i="23" s="1"/>
  <c r="K13" i="23"/>
  <c r="O13" i="23"/>
  <c r="O12" i="23" s="1"/>
  <c r="Q13" i="23"/>
  <c r="Q12" i="23" s="1"/>
  <c r="V13" i="23"/>
  <c r="G15" i="23"/>
  <c r="M15" i="23" s="1"/>
  <c r="I15" i="23"/>
  <c r="K15" i="23"/>
  <c r="O15" i="23"/>
  <c r="Q15" i="23"/>
  <c r="V15" i="23"/>
  <c r="V12" i="23" s="1"/>
  <c r="G17" i="23"/>
  <c r="K17" i="23"/>
  <c r="O17" i="23"/>
  <c r="V17" i="23"/>
  <c r="G18" i="23"/>
  <c r="I18" i="23"/>
  <c r="I17" i="23" s="1"/>
  <c r="K18" i="23"/>
  <c r="M18" i="23"/>
  <c r="M17" i="23" s="1"/>
  <c r="O18" i="23"/>
  <c r="Q18" i="23"/>
  <c r="Q17" i="23" s="1"/>
  <c r="V18" i="23"/>
  <c r="G19" i="23"/>
  <c r="K19" i="23"/>
  <c r="O19" i="23"/>
  <c r="V19" i="23"/>
  <c r="G20" i="23"/>
  <c r="I20" i="23"/>
  <c r="I19" i="23" s="1"/>
  <c r="K20" i="23"/>
  <c r="M20" i="23"/>
  <c r="M19" i="23" s="1"/>
  <c r="O20" i="23"/>
  <c r="Q20" i="23"/>
  <c r="Q19" i="23" s="1"/>
  <c r="V20" i="23"/>
  <c r="G23" i="23"/>
  <c r="I23" i="23"/>
  <c r="I22" i="23" s="1"/>
  <c r="K23" i="23"/>
  <c r="M23" i="23"/>
  <c r="O23" i="23"/>
  <c r="Q23" i="23"/>
  <c r="Q22" i="23" s="1"/>
  <c r="V23" i="23"/>
  <c r="G24" i="23"/>
  <c r="G22" i="23" s="1"/>
  <c r="I24" i="23"/>
  <c r="K24" i="23"/>
  <c r="O24" i="23"/>
  <c r="O22" i="23" s="1"/>
  <c r="Q24" i="23"/>
  <c r="V24" i="23"/>
  <c r="G26" i="23"/>
  <c r="I26" i="23"/>
  <c r="K26" i="23"/>
  <c r="M26" i="23"/>
  <c r="O26" i="23"/>
  <c r="Q26" i="23"/>
  <c r="V26" i="23"/>
  <c r="G27" i="23"/>
  <c r="M27" i="23" s="1"/>
  <c r="I27" i="23"/>
  <c r="K27" i="23"/>
  <c r="K22" i="23" s="1"/>
  <c r="O27" i="23"/>
  <c r="Q27" i="23"/>
  <c r="V27" i="23"/>
  <c r="V22" i="23" s="1"/>
  <c r="G30" i="23"/>
  <c r="G29" i="23" s="1"/>
  <c r="I30" i="23"/>
  <c r="K30" i="23"/>
  <c r="K29" i="23" s="1"/>
  <c r="O30" i="23"/>
  <c r="O29" i="23" s="1"/>
  <c r="Q30" i="23"/>
  <c r="V30" i="23"/>
  <c r="V29" i="23" s="1"/>
  <c r="G32" i="23"/>
  <c r="I32" i="23"/>
  <c r="I29" i="23" s="1"/>
  <c r="K32" i="23"/>
  <c r="M32" i="23"/>
  <c r="O32" i="23"/>
  <c r="Q32" i="23"/>
  <c r="Q29" i="23" s="1"/>
  <c r="V32" i="23"/>
  <c r="G34" i="23"/>
  <c r="M34" i="23" s="1"/>
  <c r="I34" i="23"/>
  <c r="K34" i="23"/>
  <c r="O34" i="23"/>
  <c r="Q34" i="23"/>
  <c r="V34" i="23"/>
  <c r="G36" i="23"/>
  <c r="I36" i="23"/>
  <c r="K36" i="23"/>
  <c r="M36" i="23"/>
  <c r="O36" i="23"/>
  <c r="Q36" i="23"/>
  <c r="V36" i="23"/>
  <c r="G38" i="23"/>
  <c r="G39" i="23"/>
  <c r="I39" i="23"/>
  <c r="I38" i="23" s="1"/>
  <c r="K39" i="23"/>
  <c r="M39" i="23"/>
  <c r="O39" i="23"/>
  <c r="Q39" i="23"/>
  <c r="Q38" i="23" s="1"/>
  <c r="V39" i="23"/>
  <c r="G40" i="23"/>
  <c r="M40" i="23" s="1"/>
  <c r="I40" i="23"/>
  <c r="K40" i="23"/>
  <c r="K38" i="23" s="1"/>
  <c r="O40" i="23"/>
  <c r="Q40" i="23"/>
  <c r="V40" i="23"/>
  <c r="V38" i="23" s="1"/>
  <c r="G41" i="23"/>
  <c r="I41" i="23"/>
  <c r="K41" i="23"/>
  <c r="M41" i="23"/>
  <c r="O41" i="23"/>
  <c r="Q41" i="23"/>
  <c r="V41" i="23"/>
  <c r="G43" i="23"/>
  <c r="M43" i="23" s="1"/>
  <c r="I43" i="23"/>
  <c r="K43" i="23"/>
  <c r="O43" i="23"/>
  <c r="O38" i="23" s="1"/>
  <c r="Q43" i="23"/>
  <c r="V43" i="23"/>
  <c r="G44" i="23"/>
  <c r="I44" i="23"/>
  <c r="K44" i="23"/>
  <c r="M44" i="23"/>
  <c r="O44" i="23"/>
  <c r="Q44" i="23"/>
  <c r="V44" i="23"/>
  <c r="G45" i="23"/>
  <c r="M45" i="23" s="1"/>
  <c r="I45" i="23"/>
  <c r="K45" i="23"/>
  <c r="O45" i="23"/>
  <c r="Q45" i="23"/>
  <c r="V45" i="23"/>
  <c r="AF49" i="23"/>
  <c r="G41" i="22"/>
  <c r="BA39" i="22"/>
  <c r="BA38" i="22"/>
  <c r="G8" i="22"/>
  <c r="O8" i="22"/>
  <c r="G9" i="22"/>
  <c r="M9" i="22" s="1"/>
  <c r="M8" i="22" s="1"/>
  <c r="I9" i="22"/>
  <c r="I8" i="22" s="1"/>
  <c r="K9" i="22"/>
  <c r="K8" i="22" s="1"/>
  <c r="O9" i="22"/>
  <c r="Q9" i="22"/>
  <c r="Q8" i="22" s="1"/>
  <c r="V9" i="22"/>
  <c r="V8" i="22" s="1"/>
  <c r="G13" i="22"/>
  <c r="I13" i="22"/>
  <c r="I12" i="22" s="1"/>
  <c r="K13" i="22"/>
  <c r="M13" i="22"/>
  <c r="O13" i="22"/>
  <c r="Q13" i="22"/>
  <c r="Q12" i="22" s="1"/>
  <c r="V13" i="22"/>
  <c r="G15" i="22"/>
  <c r="G12" i="22" s="1"/>
  <c r="I15" i="22"/>
  <c r="K15" i="22"/>
  <c r="K12" i="22" s="1"/>
  <c r="O15" i="22"/>
  <c r="O12" i="22" s="1"/>
  <c r="Q15" i="22"/>
  <c r="V15" i="22"/>
  <c r="V12" i="22" s="1"/>
  <c r="I17" i="22"/>
  <c r="Q17" i="22"/>
  <c r="G18" i="22"/>
  <c r="G17" i="22" s="1"/>
  <c r="I18" i="22"/>
  <c r="K18" i="22"/>
  <c r="K17" i="22" s="1"/>
  <c r="O18" i="22"/>
  <c r="O17" i="22" s="1"/>
  <c r="Q18" i="22"/>
  <c r="V18" i="22"/>
  <c r="V17" i="22" s="1"/>
  <c r="I19" i="22"/>
  <c r="Q19" i="22"/>
  <c r="G20" i="22"/>
  <c r="M20" i="22" s="1"/>
  <c r="M19" i="22" s="1"/>
  <c r="I20" i="22"/>
  <c r="K20" i="22"/>
  <c r="K19" i="22" s="1"/>
  <c r="O20" i="22"/>
  <c r="O19" i="22" s="1"/>
  <c r="Q20" i="22"/>
  <c r="V20" i="22"/>
  <c r="V19" i="22" s="1"/>
  <c r="G23" i="22"/>
  <c r="G22" i="22" s="1"/>
  <c r="I23" i="22"/>
  <c r="K23" i="22"/>
  <c r="K22" i="22" s="1"/>
  <c r="O23" i="22"/>
  <c r="O22" i="22" s="1"/>
  <c r="Q23" i="22"/>
  <c r="V23" i="22"/>
  <c r="V22" i="22" s="1"/>
  <c r="G24" i="22"/>
  <c r="I24" i="22"/>
  <c r="I22" i="22" s="1"/>
  <c r="K24" i="22"/>
  <c r="M24" i="22"/>
  <c r="O24" i="22"/>
  <c r="Q24" i="22"/>
  <c r="Q22" i="22" s="1"/>
  <c r="V24" i="22"/>
  <c r="G25" i="22"/>
  <c r="M25" i="22" s="1"/>
  <c r="I25" i="22"/>
  <c r="K25" i="22"/>
  <c r="O25" i="22"/>
  <c r="Q25" i="22"/>
  <c r="V25" i="22"/>
  <c r="G27" i="22"/>
  <c r="I27" i="22"/>
  <c r="K27" i="22"/>
  <c r="M27" i="22"/>
  <c r="O27" i="22"/>
  <c r="Q27" i="22"/>
  <c r="V27" i="22"/>
  <c r="G28" i="22"/>
  <c r="M28" i="22" s="1"/>
  <c r="I28" i="22"/>
  <c r="K28" i="22"/>
  <c r="O28" i="22"/>
  <c r="Q28" i="22"/>
  <c r="V28" i="22"/>
  <c r="G31" i="22"/>
  <c r="M31" i="22" s="1"/>
  <c r="I31" i="22"/>
  <c r="K31" i="22"/>
  <c r="K30" i="22" s="1"/>
  <c r="O31" i="22"/>
  <c r="O30" i="22" s="1"/>
  <c r="Q31" i="22"/>
  <c r="V31" i="22"/>
  <c r="V30" i="22" s="1"/>
  <c r="G32" i="22"/>
  <c r="I32" i="22"/>
  <c r="I30" i="22" s="1"/>
  <c r="K32" i="22"/>
  <c r="M32" i="22"/>
  <c r="O32" i="22"/>
  <c r="Q32" i="22"/>
  <c r="Q30" i="22" s="1"/>
  <c r="V32" i="22"/>
  <c r="G33" i="22"/>
  <c r="M33" i="22" s="1"/>
  <c r="I33" i="22"/>
  <c r="K33" i="22"/>
  <c r="O33" i="22"/>
  <c r="Q33" i="22"/>
  <c r="V33" i="22"/>
  <c r="G35" i="22"/>
  <c r="I35" i="22"/>
  <c r="K35" i="22"/>
  <c r="M35" i="22"/>
  <c r="O35" i="22"/>
  <c r="Q35" i="22"/>
  <c r="V35" i="22"/>
  <c r="G36" i="22"/>
  <c r="M36" i="22" s="1"/>
  <c r="I36" i="22"/>
  <c r="K36" i="22"/>
  <c r="O36" i="22"/>
  <c r="Q36" i="22"/>
  <c r="V36" i="22"/>
  <c r="G37" i="22"/>
  <c r="I37" i="22"/>
  <c r="K37" i="22"/>
  <c r="M37" i="22"/>
  <c r="O37" i="22"/>
  <c r="Q37" i="22"/>
  <c r="V37" i="22"/>
  <c r="AE41" i="22"/>
  <c r="AF41" i="22"/>
  <c r="G39" i="21"/>
  <c r="BA37" i="21"/>
  <c r="BA36" i="21"/>
  <c r="G8" i="21"/>
  <c r="I8" i="21"/>
  <c r="O8" i="21"/>
  <c r="Q8" i="21"/>
  <c r="G9" i="21"/>
  <c r="M9" i="21" s="1"/>
  <c r="M8" i="21" s="1"/>
  <c r="I9" i="21"/>
  <c r="K9" i="21"/>
  <c r="K8" i="21" s="1"/>
  <c r="O9" i="21"/>
  <c r="Q9" i="21"/>
  <c r="V9" i="21"/>
  <c r="V8" i="21" s="1"/>
  <c r="K12" i="21"/>
  <c r="G13" i="21"/>
  <c r="G12" i="21" s="1"/>
  <c r="I13" i="21"/>
  <c r="I12" i="21" s="1"/>
  <c r="K13" i="21"/>
  <c r="O13" i="21"/>
  <c r="O12" i="21" s="1"/>
  <c r="Q13" i="21"/>
  <c r="Q12" i="21" s="1"/>
  <c r="V13" i="21"/>
  <c r="V12" i="21" s="1"/>
  <c r="G15" i="21"/>
  <c r="M15" i="21" s="1"/>
  <c r="I15" i="21"/>
  <c r="K15" i="21"/>
  <c r="O15" i="21"/>
  <c r="Q15" i="21"/>
  <c r="V15" i="21"/>
  <c r="G17" i="21"/>
  <c r="I17" i="21"/>
  <c r="K17" i="21"/>
  <c r="O17" i="21"/>
  <c r="Q17" i="21"/>
  <c r="V17" i="21"/>
  <c r="G18" i="21"/>
  <c r="I18" i="21"/>
  <c r="K18" i="21"/>
  <c r="M18" i="21"/>
  <c r="M17" i="21" s="1"/>
  <c r="O18" i="21"/>
  <c r="Q18" i="21"/>
  <c r="V18" i="21"/>
  <c r="G19" i="21"/>
  <c r="K19" i="21"/>
  <c r="O19" i="21"/>
  <c r="V19" i="21"/>
  <c r="G20" i="21"/>
  <c r="M20" i="21" s="1"/>
  <c r="M19" i="21" s="1"/>
  <c r="I20" i="21"/>
  <c r="I19" i="21" s="1"/>
  <c r="K20" i="21"/>
  <c r="O20" i="21"/>
  <c r="Q20" i="21"/>
  <c r="Q19" i="21" s="1"/>
  <c r="V20" i="21"/>
  <c r="G23" i="21"/>
  <c r="I23" i="21"/>
  <c r="K23" i="21"/>
  <c r="M23" i="21"/>
  <c r="O23" i="21"/>
  <c r="Q23" i="21"/>
  <c r="V23" i="21"/>
  <c r="G24" i="21"/>
  <c r="G22" i="21" s="1"/>
  <c r="I24" i="21"/>
  <c r="K24" i="21"/>
  <c r="O24" i="21"/>
  <c r="O22" i="21" s="1"/>
  <c r="Q24" i="21"/>
  <c r="V24" i="21"/>
  <c r="G25" i="21"/>
  <c r="M25" i="21" s="1"/>
  <c r="I25" i="21"/>
  <c r="I22" i="21" s="1"/>
  <c r="K25" i="21"/>
  <c r="O25" i="21"/>
  <c r="Q25" i="21"/>
  <c r="Q22" i="21" s="1"/>
  <c r="V25" i="21"/>
  <c r="G26" i="21"/>
  <c r="M26" i="21" s="1"/>
  <c r="I26" i="21"/>
  <c r="K26" i="21"/>
  <c r="K22" i="21" s="1"/>
  <c r="O26" i="21"/>
  <c r="Q26" i="21"/>
  <c r="V26" i="21"/>
  <c r="V22" i="21" s="1"/>
  <c r="G29" i="21"/>
  <c r="G28" i="21" s="1"/>
  <c r="I29" i="21"/>
  <c r="K29" i="21"/>
  <c r="O29" i="21"/>
  <c r="O28" i="21" s="1"/>
  <c r="Q29" i="21"/>
  <c r="V29" i="21"/>
  <c r="G30" i="21"/>
  <c r="M30" i="21" s="1"/>
  <c r="I30" i="21"/>
  <c r="I28" i="21" s="1"/>
  <c r="K30" i="21"/>
  <c r="O30" i="21"/>
  <c r="Q30" i="21"/>
  <c r="Q28" i="21" s="1"/>
  <c r="V30" i="21"/>
  <c r="G31" i="21"/>
  <c r="M31" i="21" s="1"/>
  <c r="I31" i="21"/>
  <c r="K31" i="21"/>
  <c r="K28" i="21" s="1"/>
  <c r="O31" i="21"/>
  <c r="Q31" i="21"/>
  <c r="V31" i="21"/>
  <c r="V28" i="21" s="1"/>
  <c r="G33" i="21"/>
  <c r="I33" i="21"/>
  <c r="K33" i="21"/>
  <c r="M33" i="21"/>
  <c r="O33" i="21"/>
  <c r="Q33" i="21"/>
  <c r="V33" i="21"/>
  <c r="G34" i="21"/>
  <c r="M34" i="21" s="1"/>
  <c r="I34" i="21"/>
  <c r="K34" i="21"/>
  <c r="O34" i="21"/>
  <c r="Q34" i="21"/>
  <c r="V34" i="21"/>
  <c r="G35" i="21"/>
  <c r="M35" i="21" s="1"/>
  <c r="I35" i="21"/>
  <c r="K35" i="21"/>
  <c r="O35" i="21"/>
  <c r="Q35" i="21"/>
  <c r="V35" i="21"/>
  <c r="AF39" i="21"/>
  <c r="G41" i="20"/>
  <c r="BA39" i="20"/>
  <c r="BA38" i="20"/>
  <c r="G8" i="20"/>
  <c r="O8" i="20"/>
  <c r="G9" i="20"/>
  <c r="M9" i="20" s="1"/>
  <c r="M8" i="20" s="1"/>
  <c r="I9" i="20"/>
  <c r="I8" i="20" s="1"/>
  <c r="K9" i="20"/>
  <c r="K8" i="20" s="1"/>
  <c r="O9" i="20"/>
  <c r="Q9" i="20"/>
  <c r="Q8" i="20" s="1"/>
  <c r="V9" i="20"/>
  <c r="V8" i="20" s="1"/>
  <c r="G13" i="20"/>
  <c r="I13" i="20"/>
  <c r="I12" i="20" s="1"/>
  <c r="K13" i="20"/>
  <c r="M13" i="20"/>
  <c r="O13" i="20"/>
  <c r="Q13" i="20"/>
  <c r="Q12" i="20" s="1"/>
  <c r="V13" i="20"/>
  <c r="G15" i="20"/>
  <c r="G12" i="20" s="1"/>
  <c r="I15" i="20"/>
  <c r="K15" i="20"/>
  <c r="K12" i="20" s="1"/>
  <c r="O15" i="20"/>
  <c r="O12" i="20" s="1"/>
  <c r="Q15" i="20"/>
  <c r="V15" i="20"/>
  <c r="V12" i="20" s="1"/>
  <c r="I17" i="20"/>
  <c r="Q17" i="20"/>
  <c r="G18" i="20"/>
  <c r="G17" i="20" s="1"/>
  <c r="I18" i="20"/>
  <c r="K18" i="20"/>
  <c r="K17" i="20" s="1"/>
  <c r="O18" i="20"/>
  <c r="O17" i="20" s="1"/>
  <c r="Q18" i="20"/>
  <c r="V18" i="20"/>
  <c r="V17" i="20" s="1"/>
  <c r="I19" i="20"/>
  <c r="Q19" i="20"/>
  <c r="G20" i="20"/>
  <c r="M20" i="20" s="1"/>
  <c r="M19" i="20" s="1"/>
  <c r="I20" i="20"/>
  <c r="K20" i="20"/>
  <c r="K19" i="20" s="1"/>
  <c r="O20" i="20"/>
  <c r="O19" i="20" s="1"/>
  <c r="Q20" i="20"/>
  <c r="V20" i="20"/>
  <c r="V19" i="20" s="1"/>
  <c r="G23" i="20"/>
  <c r="G22" i="20" s="1"/>
  <c r="I23" i="20"/>
  <c r="K23" i="20"/>
  <c r="K22" i="20" s="1"/>
  <c r="O23" i="20"/>
  <c r="O22" i="20" s="1"/>
  <c r="Q23" i="20"/>
  <c r="V23" i="20"/>
  <c r="V22" i="20" s="1"/>
  <c r="G24" i="20"/>
  <c r="I24" i="20"/>
  <c r="I22" i="20" s="1"/>
  <c r="K24" i="20"/>
  <c r="M24" i="20"/>
  <c r="O24" i="20"/>
  <c r="Q24" i="20"/>
  <c r="Q22" i="20" s="1"/>
  <c r="V24" i="20"/>
  <c r="G25" i="20"/>
  <c r="M25" i="20" s="1"/>
  <c r="I25" i="20"/>
  <c r="K25" i="20"/>
  <c r="O25" i="20"/>
  <c r="Q25" i="20"/>
  <c r="V25" i="20"/>
  <c r="G27" i="20"/>
  <c r="I27" i="20"/>
  <c r="K27" i="20"/>
  <c r="M27" i="20"/>
  <c r="O27" i="20"/>
  <c r="Q27" i="20"/>
  <c r="V27" i="20"/>
  <c r="G28" i="20"/>
  <c r="M28" i="20" s="1"/>
  <c r="I28" i="20"/>
  <c r="K28" i="20"/>
  <c r="O28" i="20"/>
  <c r="Q28" i="20"/>
  <c r="V28" i="20"/>
  <c r="G31" i="20"/>
  <c r="M31" i="20" s="1"/>
  <c r="I31" i="20"/>
  <c r="K31" i="20"/>
  <c r="K30" i="20" s="1"/>
  <c r="O31" i="20"/>
  <c r="O30" i="20" s="1"/>
  <c r="Q31" i="20"/>
  <c r="V31" i="20"/>
  <c r="V30" i="20" s="1"/>
  <c r="G32" i="20"/>
  <c r="I32" i="20"/>
  <c r="I30" i="20" s="1"/>
  <c r="K32" i="20"/>
  <c r="M32" i="20"/>
  <c r="O32" i="20"/>
  <c r="Q32" i="20"/>
  <c r="Q30" i="20" s="1"/>
  <c r="V32" i="20"/>
  <c r="G33" i="20"/>
  <c r="M33" i="20" s="1"/>
  <c r="I33" i="20"/>
  <c r="K33" i="20"/>
  <c r="O33" i="20"/>
  <c r="Q33" i="20"/>
  <c r="V33" i="20"/>
  <c r="G35" i="20"/>
  <c r="I35" i="20"/>
  <c r="K35" i="20"/>
  <c r="M35" i="20"/>
  <c r="O35" i="20"/>
  <c r="Q35" i="20"/>
  <c r="V35" i="20"/>
  <c r="G36" i="20"/>
  <c r="M36" i="20" s="1"/>
  <c r="I36" i="20"/>
  <c r="K36" i="20"/>
  <c r="O36" i="20"/>
  <c r="Q36" i="20"/>
  <c r="V36" i="20"/>
  <c r="G37" i="20"/>
  <c r="I37" i="20"/>
  <c r="K37" i="20"/>
  <c r="M37" i="20"/>
  <c r="O37" i="20"/>
  <c r="Q37" i="20"/>
  <c r="V37" i="20"/>
  <c r="AE41" i="20"/>
  <c r="AF41" i="20"/>
  <c r="G51" i="19"/>
  <c r="BA49" i="19"/>
  <c r="BA48" i="19"/>
  <c r="G9" i="19"/>
  <c r="M9" i="19" s="1"/>
  <c r="M8" i="19" s="1"/>
  <c r="I9" i="19"/>
  <c r="I8" i="19" s="1"/>
  <c r="K9" i="19"/>
  <c r="K8" i="19" s="1"/>
  <c r="O9" i="19"/>
  <c r="O8" i="19" s="1"/>
  <c r="Q9" i="19"/>
  <c r="Q8" i="19" s="1"/>
  <c r="V9" i="19"/>
  <c r="V8" i="19" s="1"/>
  <c r="I12" i="19"/>
  <c r="Q12" i="19"/>
  <c r="G13" i="19"/>
  <c r="I13" i="19"/>
  <c r="K13" i="19"/>
  <c r="K12" i="19" s="1"/>
  <c r="M13" i="19"/>
  <c r="M12" i="19" s="1"/>
  <c r="O13" i="19"/>
  <c r="Q13" i="19"/>
  <c r="V13" i="19"/>
  <c r="V12" i="19" s="1"/>
  <c r="G15" i="19"/>
  <c r="G12" i="19" s="1"/>
  <c r="I15" i="19"/>
  <c r="K15" i="19"/>
  <c r="M15" i="19"/>
  <c r="O15" i="19"/>
  <c r="O12" i="19" s="1"/>
  <c r="Q15" i="19"/>
  <c r="V15" i="19"/>
  <c r="G17" i="19"/>
  <c r="O17" i="19"/>
  <c r="G18" i="19"/>
  <c r="M18" i="19" s="1"/>
  <c r="M17" i="19" s="1"/>
  <c r="I18" i="19"/>
  <c r="I17" i="19" s="1"/>
  <c r="K18" i="19"/>
  <c r="K17" i="19" s="1"/>
  <c r="O18" i="19"/>
  <c r="Q18" i="19"/>
  <c r="Q17" i="19" s="1"/>
  <c r="V18" i="19"/>
  <c r="V17" i="19" s="1"/>
  <c r="K19" i="19"/>
  <c r="O19" i="19"/>
  <c r="V19" i="19"/>
  <c r="G20" i="19"/>
  <c r="G19" i="19" s="1"/>
  <c r="I20" i="19"/>
  <c r="I19" i="19" s="1"/>
  <c r="K20" i="19"/>
  <c r="M20" i="19"/>
  <c r="M19" i="19" s="1"/>
  <c r="O20" i="19"/>
  <c r="Q20" i="19"/>
  <c r="Q19" i="19" s="1"/>
  <c r="V20" i="19"/>
  <c r="G22" i="19"/>
  <c r="G23" i="19"/>
  <c r="I23" i="19"/>
  <c r="I22" i="19" s="1"/>
  <c r="K23" i="19"/>
  <c r="M23" i="19"/>
  <c r="O23" i="19"/>
  <c r="Q23" i="19"/>
  <c r="Q22" i="19" s="1"/>
  <c r="V23" i="19"/>
  <c r="G24" i="19"/>
  <c r="M24" i="19" s="1"/>
  <c r="I24" i="19"/>
  <c r="K24" i="19"/>
  <c r="K22" i="19" s="1"/>
  <c r="O24" i="19"/>
  <c r="Q24" i="19"/>
  <c r="V24" i="19"/>
  <c r="V22" i="19" s="1"/>
  <c r="G26" i="19"/>
  <c r="I26" i="19"/>
  <c r="K26" i="19"/>
  <c r="M26" i="19"/>
  <c r="O26" i="19"/>
  <c r="Q26" i="19"/>
  <c r="V26" i="19"/>
  <c r="G27" i="19"/>
  <c r="M27" i="19" s="1"/>
  <c r="I27" i="19"/>
  <c r="K27" i="19"/>
  <c r="O27" i="19"/>
  <c r="O22" i="19" s="1"/>
  <c r="Q27" i="19"/>
  <c r="V27" i="19"/>
  <c r="G30" i="19"/>
  <c r="G29" i="19" s="1"/>
  <c r="I30" i="19"/>
  <c r="K30" i="19"/>
  <c r="K29" i="19" s="1"/>
  <c r="O30" i="19"/>
  <c r="O29" i="19" s="1"/>
  <c r="Q30" i="19"/>
  <c r="V30" i="19"/>
  <c r="V29" i="19" s="1"/>
  <c r="G33" i="19"/>
  <c r="I33" i="19"/>
  <c r="K33" i="19"/>
  <c r="M33" i="19"/>
  <c r="O33" i="19"/>
  <c r="Q33" i="19"/>
  <c r="V33" i="19"/>
  <c r="G36" i="19"/>
  <c r="M36" i="19" s="1"/>
  <c r="I36" i="19"/>
  <c r="K36" i="19"/>
  <c r="O36" i="19"/>
  <c r="Q36" i="19"/>
  <c r="V36" i="19"/>
  <c r="G38" i="19"/>
  <c r="I38" i="19"/>
  <c r="I29" i="19" s="1"/>
  <c r="K38" i="19"/>
  <c r="M38" i="19"/>
  <c r="O38" i="19"/>
  <c r="Q38" i="19"/>
  <c r="Q29" i="19" s="1"/>
  <c r="V38" i="19"/>
  <c r="G41" i="19"/>
  <c r="I41" i="19"/>
  <c r="I40" i="19" s="1"/>
  <c r="K41" i="19"/>
  <c r="M41" i="19"/>
  <c r="O41" i="19"/>
  <c r="Q41" i="19"/>
  <c r="Q40" i="19" s="1"/>
  <c r="V41" i="19"/>
  <c r="G42" i="19"/>
  <c r="M42" i="19" s="1"/>
  <c r="I42" i="19"/>
  <c r="K42" i="19"/>
  <c r="O42" i="19"/>
  <c r="O40" i="19" s="1"/>
  <c r="Q42" i="19"/>
  <c r="V42" i="19"/>
  <c r="G43" i="19"/>
  <c r="I43" i="19"/>
  <c r="K43" i="19"/>
  <c r="M43" i="19"/>
  <c r="O43" i="19"/>
  <c r="Q43" i="19"/>
  <c r="V43" i="19"/>
  <c r="G45" i="19"/>
  <c r="M45" i="19" s="1"/>
  <c r="I45" i="19"/>
  <c r="K45" i="19"/>
  <c r="K40" i="19" s="1"/>
  <c r="O45" i="19"/>
  <c r="Q45" i="19"/>
  <c r="V45" i="19"/>
  <c r="V40" i="19" s="1"/>
  <c r="G46" i="19"/>
  <c r="I46" i="19"/>
  <c r="K46" i="19"/>
  <c r="M46" i="19"/>
  <c r="O46" i="19"/>
  <c r="Q46" i="19"/>
  <c r="V46" i="19"/>
  <c r="G47" i="19"/>
  <c r="M47" i="19" s="1"/>
  <c r="I47" i="19"/>
  <c r="K47" i="19"/>
  <c r="O47" i="19"/>
  <c r="Q47" i="19"/>
  <c r="V47" i="19"/>
  <c r="AF51" i="19"/>
  <c r="G49" i="18"/>
  <c r="BA47" i="18"/>
  <c r="BA46" i="18"/>
  <c r="G8" i="18"/>
  <c r="O8" i="18"/>
  <c r="G9" i="18"/>
  <c r="M9" i="18" s="1"/>
  <c r="M8" i="18" s="1"/>
  <c r="I9" i="18"/>
  <c r="I8" i="18" s="1"/>
  <c r="K9" i="18"/>
  <c r="K8" i="18" s="1"/>
  <c r="O9" i="18"/>
  <c r="Q9" i="18"/>
  <c r="Q8" i="18" s="1"/>
  <c r="V9" i="18"/>
  <c r="V8" i="18" s="1"/>
  <c r="G13" i="18"/>
  <c r="I13" i="18"/>
  <c r="I12" i="18" s="1"/>
  <c r="K13" i="18"/>
  <c r="M13" i="18"/>
  <c r="O13" i="18"/>
  <c r="Q13" i="18"/>
  <c r="Q12" i="18" s="1"/>
  <c r="V13" i="18"/>
  <c r="G15" i="18"/>
  <c r="G12" i="18" s="1"/>
  <c r="I15" i="18"/>
  <c r="K15" i="18"/>
  <c r="K12" i="18" s="1"/>
  <c r="O15" i="18"/>
  <c r="O12" i="18" s="1"/>
  <c r="Q15" i="18"/>
  <c r="V15" i="18"/>
  <c r="V12" i="18" s="1"/>
  <c r="I17" i="18"/>
  <c r="Q17" i="18"/>
  <c r="G18" i="18"/>
  <c r="G17" i="18" s="1"/>
  <c r="I18" i="18"/>
  <c r="K18" i="18"/>
  <c r="K17" i="18" s="1"/>
  <c r="O18" i="18"/>
  <c r="O17" i="18" s="1"/>
  <c r="Q18" i="18"/>
  <c r="V18" i="18"/>
  <c r="V17" i="18" s="1"/>
  <c r="I19" i="18"/>
  <c r="Q19" i="18"/>
  <c r="G20" i="18"/>
  <c r="M20" i="18" s="1"/>
  <c r="M19" i="18" s="1"/>
  <c r="I20" i="18"/>
  <c r="K20" i="18"/>
  <c r="K19" i="18" s="1"/>
  <c r="O20" i="18"/>
  <c r="O19" i="18" s="1"/>
  <c r="Q20" i="18"/>
  <c r="V20" i="18"/>
  <c r="V19" i="18" s="1"/>
  <c r="G23" i="18"/>
  <c r="G22" i="18" s="1"/>
  <c r="I23" i="18"/>
  <c r="K23" i="18"/>
  <c r="K22" i="18" s="1"/>
  <c r="O23" i="18"/>
  <c r="O22" i="18" s="1"/>
  <c r="Q23" i="18"/>
  <c r="V23" i="18"/>
  <c r="V22" i="18" s="1"/>
  <c r="G24" i="18"/>
  <c r="I24" i="18"/>
  <c r="I22" i="18" s="1"/>
  <c r="K24" i="18"/>
  <c r="M24" i="18"/>
  <c r="O24" i="18"/>
  <c r="Q24" i="18"/>
  <c r="Q22" i="18" s="1"/>
  <c r="V24" i="18"/>
  <c r="G26" i="18"/>
  <c r="M26" i="18" s="1"/>
  <c r="I26" i="18"/>
  <c r="K26" i="18"/>
  <c r="O26" i="18"/>
  <c r="Q26" i="18"/>
  <c r="V26" i="18"/>
  <c r="G27" i="18"/>
  <c r="I27" i="18"/>
  <c r="K27" i="18"/>
  <c r="M27" i="18"/>
  <c r="O27" i="18"/>
  <c r="Q27" i="18"/>
  <c r="V27" i="18"/>
  <c r="G30" i="18"/>
  <c r="I30" i="18"/>
  <c r="I29" i="18" s="1"/>
  <c r="K30" i="18"/>
  <c r="M30" i="18"/>
  <c r="O30" i="18"/>
  <c r="Q30" i="18"/>
  <c r="Q29" i="18" s="1"/>
  <c r="V30" i="18"/>
  <c r="G32" i="18"/>
  <c r="G29" i="18" s="1"/>
  <c r="I32" i="18"/>
  <c r="K32" i="18"/>
  <c r="K29" i="18" s="1"/>
  <c r="O32" i="18"/>
  <c r="O29" i="18" s="1"/>
  <c r="Q32" i="18"/>
  <c r="V32" i="18"/>
  <c r="V29" i="18" s="1"/>
  <c r="G34" i="18"/>
  <c r="I34" i="18"/>
  <c r="K34" i="18"/>
  <c r="M34" i="18"/>
  <c r="O34" i="18"/>
  <c r="Q34" i="18"/>
  <c r="V34" i="18"/>
  <c r="G36" i="18"/>
  <c r="M36" i="18" s="1"/>
  <c r="I36" i="18"/>
  <c r="K36" i="18"/>
  <c r="O36" i="18"/>
  <c r="Q36" i="18"/>
  <c r="V36" i="18"/>
  <c r="G39" i="18"/>
  <c r="M39" i="18" s="1"/>
  <c r="I39" i="18"/>
  <c r="K39" i="18"/>
  <c r="K38" i="18" s="1"/>
  <c r="O39" i="18"/>
  <c r="O38" i="18" s="1"/>
  <c r="Q39" i="18"/>
  <c r="V39" i="18"/>
  <c r="V38" i="18" s="1"/>
  <c r="G40" i="18"/>
  <c r="I40" i="18"/>
  <c r="I38" i="18" s="1"/>
  <c r="K40" i="18"/>
  <c r="M40" i="18"/>
  <c r="O40" i="18"/>
  <c r="Q40" i="18"/>
  <c r="Q38" i="18" s="1"/>
  <c r="V40" i="18"/>
  <c r="G41" i="18"/>
  <c r="M41" i="18" s="1"/>
  <c r="I41" i="18"/>
  <c r="K41" i="18"/>
  <c r="O41" i="18"/>
  <c r="Q41" i="18"/>
  <c r="V41" i="18"/>
  <c r="G43" i="18"/>
  <c r="I43" i="18"/>
  <c r="K43" i="18"/>
  <c r="M43" i="18"/>
  <c r="O43" i="18"/>
  <c r="Q43" i="18"/>
  <c r="V43" i="18"/>
  <c r="G44" i="18"/>
  <c r="M44" i="18" s="1"/>
  <c r="I44" i="18"/>
  <c r="K44" i="18"/>
  <c r="O44" i="18"/>
  <c r="Q44" i="18"/>
  <c r="V44" i="18"/>
  <c r="G45" i="18"/>
  <c r="I45" i="18"/>
  <c r="K45" i="18"/>
  <c r="M45" i="18"/>
  <c r="O45" i="18"/>
  <c r="Q45" i="18"/>
  <c r="V45" i="18"/>
  <c r="AE49" i="18"/>
  <c r="AF49" i="18"/>
  <c r="G49" i="17"/>
  <c r="BA47" i="17"/>
  <c r="BA46" i="17"/>
  <c r="G8" i="17"/>
  <c r="I8" i="17"/>
  <c r="O8" i="17"/>
  <c r="Q8" i="17"/>
  <c r="G9" i="17"/>
  <c r="M9" i="17" s="1"/>
  <c r="M8" i="17" s="1"/>
  <c r="I9" i="17"/>
  <c r="K9" i="17"/>
  <c r="K8" i="17" s="1"/>
  <c r="O9" i="17"/>
  <c r="Q9" i="17"/>
  <c r="V9" i="17"/>
  <c r="V8" i="17" s="1"/>
  <c r="G13" i="17"/>
  <c r="G12" i="17" s="1"/>
  <c r="I13" i="17"/>
  <c r="I12" i="17" s="1"/>
  <c r="K13" i="17"/>
  <c r="O13" i="17"/>
  <c r="O12" i="17" s="1"/>
  <c r="Q13" i="17"/>
  <c r="Q12" i="17" s="1"/>
  <c r="V13" i="17"/>
  <c r="G15" i="17"/>
  <c r="M15" i="17" s="1"/>
  <c r="I15" i="17"/>
  <c r="K15" i="17"/>
  <c r="K12" i="17" s="1"/>
  <c r="O15" i="17"/>
  <c r="Q15" i="17"/>
  <c r="V15" i="17"/>
  <c r="V12" i="17" s="1"/>
  <c r="I17" i="17"/>
  <c r="K17" i="17"/>
  <c r="Q17" i="17"/>
  <c r="V17" i="17"/>
  <c r="G18" i="17"/>
  <c r="G17" i="17" s="1"/>
  <c r="I18" i="17"/>
  <c r="K18" i="17"/>
  <c r="M18" i="17"/>
  <c r="M17" i="17" s="1"/>
  <c r="O18" i="17"/>
  <c r="O17" i="17" s="1"/>
  <c r="Q18" i="17"/>
  <c r="V18" i="17"/>
  <c r="G19" i="17"/>
  <c r="O19" i="17"/>
  <c r="G20" i="17"/>
  <c r="M20" i="17" s="1"/>
  <c r="M19" i="17" s="1"/>
  <c r="I20" i="17"/>
  <c r="I19" i="17" s="1"/>
  <c r="K20" i="17"/>
  <c r="K19" i="17" s="1"/>
  <c r="O20" i="17"/>
  <c r="Q20" i="17"/>
  <c r="Q19" i="17" s="1"/>
  <c r="V20" i="17"/>
  <c r="V19" i="17" s="1"/>
  <c r="G23" i="17"/>
  <c r="G22" i="17" s="1"/>
  <c r="I23" i="17"/>
  <c r="K23" i="17"/>
  <c r="M23" i="17"/>
  <c r="O23" i="17"/>
  <c r="O22" i="17" s="1"/>
  <c r="Q23" i="17"/>
  <c r="V23" i="17"/>
  <c r="G24" i="17"/>
  <c r="M24" i="17" s="1"/>
  <c r="I24" i="17"/>
  <c r="I22" i="17" s="1"/>
  <c r="K24" i="17"/>
  <c r="O24" i="17"/>
  <c r="Q24" i="17"/>
  <c r="Q22" i="17" s="1"/>
  <c r="V24" i="17"/>
  <c r="G26" i="17"/>
  <c r="M26" i="17" s="1"/>
  <c r="I26" i="17"/>
  <c r="K26" i="17"/>
  <c r="O26" i="17"/>
  <c r="Q26" i="17"/>
  <c r="V26" i="17"/>
  <c r="G27" i="17"/>
  <c r="I27" i="17"/>
  <c r="K27" i="17"/>
  <c r="K22" i="17" s="1"/>
  <c r="M27" i="17"/>
  <c r="O27" i="17"/>
  <c r="Q27" i="17"/>
  <c r="V27" i="17"/>
  <c r="V22" i="17" s="1"/>
  <c r="G30" i="17"/>
  <c r="G29" i="17" s="1"/>
  <c r="I30" i="17"/>
  <c r="I29" i="17" s="1"/>
  <c r="K30" i="17"/>
  <c r="O30" i="17"/>
  <c r="O29" i="17" s="1"/>
  <c r="Q30" i="17"/>
  <c r="Q29" i="17" s="1"/>
  <c r="V30" i="17"/>
  <c r="G32" i="17"/>
  <c r="M32" i="17" s="1"/>
  <c r="I32" i="17"/>
  <c r="K32" i="17"/>
  <c r="K29" i="17" s="1"/>
  <c r="O32" i="17"/>
  <c r="Q32" i="17"/>
  <c r="V32" i="17"/>
  <c r="V29" i="17" s="1"/>
  <c r="G34" i="17"/>
  <c r="I34" i="17"/>
  <c r="K34" i="17"/>
  <c r="M34" i="17"/>
  <c r="O34" i="17"/>
  <c r="Q34" i="17"/>
  <c r="V34" i="17"/>
  <c r="G36" i="17"/>
  <c r="I36" i="17"/>
  <c r="K36" i="17"/>
  <c r="M36" i="17"/>
  <c r="O36" i="17"/>
  <c r="Q36" i="17"/>
  <c r="V36" i="17"/>
  <c r="G38" i="17"/>
  <c r="G39" i="17"/>
  <c r="M39" i="17" s="1"/>
  <c r="I39" i="17"/>
  <c r="I38" i="17" s="1"/>
  <c r="K39" i="17"/>
  <c r="K38" i="17" s="1"/>
  <c r="O39" i="17"/>
  <c r="Q39" i="17"/>
  <c r="Q38" i="17" s="1"/>
  <c r="V39" i="17"/>
  <c r="V38" i="17" s="1"/>
  <c r="G40" i="17"/>
  <c r="I40" i="17"/>
  <c r="K40" i="17"/>
  <c r="M40" i="17"/>
  <c r="O40" i="17"/>
  <c r="Q40" i="17"/>
  <c r="V40" i="17"/>
  <c r="G41" i="17"/>
  <c r="I41" i="17"/>
  <c r="K41" i="17"/>
  <c r="M41" i="17"/>
  <c r="O41" i="17"/>
  <c r="Q41" i="17"/>
  <c r="V41" i="17"/>
  <c r="G43" i="17"/>
  <c r="M43" i="17" s="1"/>
  <c r="I43" i="17"/>
  <c r="K43" i="17"/>
  <c r="O43" i="17"/>
  <c r="O38" i="17" s="1"/>
  <c r="Q43" i="17"/>
  <c r="V43" i="17"/>
  <c r="G44" i="17"/>
  <c r="M44" i="17" s="1"/>
  <c r="I44" i="17"/>
  <c r="K44" i="17"/>
  <c r="O44" i="17"/>
  <c r="Q44" i="17"/>
  <c r="V44" i="17"/>
  <c r="G45" i="17"/>
  <c r="I45" i="17"/>
  <c r="K45" i="17"/>
  <c r="M45" i="17"/>
  <c r="O45" i="17"/>
  <c r="Q45" i="17"/>
  <c r="V45" i="17"/>
  <c r="AF49" i="17"/>
  <c r="G49" i="16"/>
  <c r="BA47" i="16"/>
  <c r="BA46" i="16"/>
  <c r="G8" i="16"/>
  <c r="I8" i="16"/>
  <c r="O8" i="16"/>
  <c r="Q8" i="16"/>
  <c r="G9" i="16"/>
  <c r="M9" i="16" s="1"/>
  <c r="M8" i="16" s="1"/>
  <c r="I9" i="16"/>
  <c r="K9" i="16"/>
  <c r="K8" i="16" s="1"/>
  <c r="O9" i="16"/>
  <c r="Q9" i="16"/>
  <c r="V9" i="16"/>
  <c r="V8" i="16" s="1"/>
  <c r="K12" i="16"/>
  <c r="V12" i="16"/>
  <c r="G13" i="16"/>
  <c r="G12" i="16" s="1"/>
  <c r="I13" i="16"/>
  <c r="I12" i="16" s="1"/>
  <c r="K13" i="16"/>
  <c r="O13" i="16"/>
  <c r="O12" i="16" s="1"/>
  <c r="Q13" i="16"/>
  <c r="Q12" i="16" s="1"/>
  <c r="V13" i="16"/>
  <c r="G15" i="16"/>
  <c r="M15" i="16" s="1"/>
  <c r="I15" i="16"/>
  <c r="K15" i="16"/>
  <c r="O15" i="16"/>
  <c r="Q15" i="16"/>
  <c r="V15" i="16"/>
  <c r="I17" i="16"/>
  <c r="K17" i="16"/>
  <c r="Q17" i="16"/>
  <c r="V17" i="16"/>
  <c r="G18" i="16"/>
  <c r="G17" i="16" s="1"/>
  <c r="I18" i="16"/>
  <c r="K18" i="16"/>
  <c r="M18" i="16"/>
  <c r="M17" i="16" s="1"/>
  <c r="O18" i="16"/>
  <c r="O17" i="16" s="1"/>
  <c r="Q18" i="16"/>
  <c r="V18" i="16"/>
  <c r="G19" i="16"/>
  <c r="O19" i="16"/>
  <c r="G20" i="16"/>
  <c r="M20" i="16" s="1"/>
  <c r="M19" i="16" s="1"/>
  <c r="I20" i="16"/>
  <c r="I19" i="16" s="1"/>
  <c r="K20" i="16"/>
  <c r="K19" i="16" s="1"/>
  <c r="O20" i="16"/>
  <c r="Q20" i="16"/>
  <c r="Q19" i="16" s="1"/>
  <c r="V20" i="16"/>
  <c r="V19" i="16" s="1"/>
  <c r="G23" i="16"/>
  <c r="G22" i="16" s="1"/>
  <c r="I23" i="16"/>
  <c r="K23" i="16"/>
  <c r="M23" i="16"/>
  <c r="O23" i="16"/>
  <c r="O22" i="16" s="1"/>
  <c r="Q23" i="16"/>
  <c r="V23" i="16"/>
  <c r="G24" i="16"/>
  <c r="M24" i="16" s="1"/>
  <c r="I24" i="16"/>
  <c r="K24" i="16"/>
  <c r="O24" i="16"/>
  <c r="Q24" i="16"/>
  <c r="V24" i="16"/>
  <c r="G26" i="16"/>
  <c r="M26" i="16" s="1"/>
  <c r="I26" i="16"/>
  <c r="I22" i="16" s="1"/>
  <c r="K26" i="16"/>
  <c r="O26" i="16"/>
  <c r="Q26" i="16"/>
  <c r="Q22" i="16" s="1"/>
  <c r="V26" i="16"/>
  <c r="G27" i="16"/>
  <c r="I27" i="16"/>
  <c r="K27" i="16"/>
  <c r="K22" i="16" s="1"/>
  <c r="M27" i="16"/>
  <c r="O27" i="16"/>
  <c r="Q27" i="16"/>
  <c r="V27" i="16"/>
  <c r="V22" i="16" s="1"/>
  <c r="G30" i="16"/>
  <c r="G29" i="16" s="1"/>
  <c r="I30" i="16"/>
  <c r="I29" i="16" s="1"/>
  <c r="K30" i="16"/>
  <c r="O30" i="16"/>
  <c r="O29" i="16" s="1"/>
  <c r="Q30" i="16"/>
  <c r="Q29" i="16" s="1"/>
  <c r="V30" i="16"/>
  <c r="G32" i="16"/>
  <c r="M32" i="16" s="1"/>
  <c r="I32" i="16"/>
  <c r="K32" i="16"/>
  <c r="O32" i="16"/>
  <c r="Q32" i="16"/>
  <c r="V32" i="16"/>
  <c r="G34" i="16"/>
  <c r="I34" i="16"/>
  <c r="K34" i="16"/>
  <c r="K29" i="16" s="1"/>
  <c r="M34" i="16"/>
  <c r="O34" i="16"/>
  <c r="Q34" i="16"/>
  <c r="V34" i="16"/>
  <c r="V29" i="16" s="1"/>
  <c r="G36" i="16"/>
  <c r="I36" i="16"/>
  <c r="K36" i="16"/>
  <c r="M36" i="16"/>
  <c r="O36" i="16"/>
  <c r="Q36" i="16"/>
  <c r="V36" i="16"/>
  <c r="G38" i="16"/>
  <c r="G39" i="16"/>
  <c r="M39" i="16" s="1"/>
  <c r="I39" i="16"/>
  <c r="I38" i="16" s="1"/>
  <c r="K39" i="16"/>
  <c r="K38" i="16" s="1"/>
  <c r="O39" i="16"/>
  <c r="Q39" i="16"/>
  <c r="Q38" i="16" s="1"/>
  <c r="V39" i="16"/>
  <c r="V38" i="16" s="1"/>
  <c r="G40" i="16"/>
  <c r="I40" i="16"/>
  <c r="K40" i="16"/>
  <c r="M40" i="16"/>
  <c r="O40" i="16"/>
  <c r="Q40" i="16"/>
  <c r="V40" i="16"/>
  <c r="G41" i="16"/>
  <c r="I41" i="16"/>
  <c r="K41" i="16"/>
  <c r="M41" i="16"/>
  <c r="O41" i="16"/>
  <c r="Q41" i="16"/>
  <c r="V41" i="16"/>
  <c r="G43" i="16"/>
  <c r="M43" i="16" s="1"/>
  <c r="I43" i="16"/>
  <c r="K43" i="16"/>
  <c r="O43" i="16"/>
  <c r="O38" i="16" s="1"/>
  <c r="Q43" i="16"/>
  <c r="V43" i="16"/>
  <c r="G44" i="16"/>
  <c r="M44" i="16" s="1"/>
  <c r="I44" i="16"/>
  <c r="K44" i="16"/>
  <c r="O44" i="16"/>
  <c r="Q44" i="16"/>
  <c r="V44" i="16"/>
  <c r="G45" i="16"/>
  <c r="I45" i="16"/>
  <c r="K45" i="16"/>
  <c r="M45" i="16"/>
  <c r="O45" i="16"/>
  <c r="Q45" i="16"/>
  <c r="V45" i="16"/>
  <c r="AF49" i="16"/>
  <c r="G49" i="15"/>
  <c r="BA47" i="15"/>
  <c r="BA46" i="15"/>
  <c r="G8" i="15"/>
  <c r="I8" i="15"/>
  <c r="O8" i="15"/>
  <c r="Q8" i="15"/>
  <c r="G9" i="15"/>
  <c r="M9" i="15" s="1"/>
  <c r="M8" i="15" s="1"/>
  <c r="I9" i="15"/>
  <c r="K9" i="15"/>
  <c r="K8" i="15" s="1"/>
  <c r="O9" i="15"/>
  <c r="Q9" i="15"/>
  <c r="V9" i="15"/>
  <c r="V8" i="15" s="1"/>
  <c r="K12" i="15"/>
  <c r="V12" i="15"/>
  <c r="G13" i="15"/>
  <c r="G12" i="15" s="1"/>
  <c r="I13" i="15"/>
  <c r="I12" i="15" s="1"/>
  <c r="K13" i="15"/>
  <c r="O13" i="15"/>
  <c r="O12" i="15" s="1"/>
  <c r="Q13" i="15"/>
  <c r="Q12" i="15" s="1"/>
  <c r="V13" i="15"/>
  <c r="G15" i="15"/>
  <c r="M15" i="15" s="1"/>
  <c r="I15" i="15"/>
  <c r="K15" i="15"/>
  <c r="O15" i="15"/>
  <c r="Q15" i="15"/>
  <c r="V15" i="15"/>
  <c r="I17" i="15"/>
  <c r="K17" i="15"/>
  <c r="Q17" i="15"/>
  <c r="V17" i="15"/>
  <c r="G18" i="15"/>
  <c r="G17" i="15" s="1"/>
  <c r="I18" i="15"/>
  <c r="K18" i="15"/>
  <c r="M18" i="15"/>
  <c r="M17" i="15" s="1"/>
  <c r="O18" i="15"/>
  <c r="O17" i="15" s="1"/>
  <c r="Q18" i="15"/>
  <c r="V18" i="15"/>
  <c r="G19" i="15"/>
  <c r="O19" i="15"/>
  <c r="G20" i="15"/>
  <c r="M20" i="15" s="1"/>
  <c r="M19" i="15" s="1"/>
  <c r="I20" i="15"/>
  <c r="I19" i="15" s="1"/>
  <c r="K20" i="15"/>
  <c r="K19" i="15" s="1"/>
  <c r="O20" i="15"/>
  <c r="Q20" i="15"/>
  <c r="Q19" i="15" s="1"/>
  <c r="V20" i="15"/>
  <c r="V19" i="15" s="1"/>
  <c r="G23" i="15"/>
  <c r="G22" i="15" s="1"/>
  <c r="I23" i="15"/>
  <c r="K23" i="15"/>
  <c r="M23" i="15"/>
  <c r="O23" i="15"/>
  <c r="O22" i="15" s="1"/>
  <c r="Q23" i="15"/>
  <c r="V23" i="15"/>
  <c r="G24" i="15"/>
  <c r="M24" i="15" s="1"/>
  <c r="I24" i="15"/>
  <c r="I22" i="15" s="1"/>
  <c r="K24" i="15"/>
  <c r="O24" i="15"/>
  <c r="Q24" i="15"/>
  <c r="Q22" i="15" s="1"/>
  <c r="V24" i="15"/>
  <c r="G26" i="15"/>
  <c r="M26" i="15" s="1"/>
  <c r="I26" i="15"/>
  <c r="K26" i="15"/>
  <c r="O26" i="15"/>
  <c r="Q26" i="15"/>
  <c r="V26" i="15"/>
  <c r="G27" i="15"/>
  <c r="M27" i="15" s="1"/>
  <c r="I27" i="15"/>
  <c r="K27" i="15"/>
  <c r="K22" i="15" s="1"/>
  <c r="O27" i="15"/>
  <c r="Q27" i="15"/>
  <c r="V27" i="15"/>
  <c r="V22" i="15" s="1"/>
  <c r="G30" i="15"/>
  <c r="G29" i="15" s="1"/>
  <c r="I30" i="15"/>
  <c r="I29" i="15" s="1"/>
  <c r="K30" i="15"/>
  <c r="O30" i="15"/>
  <c r="O29" i="15" s="1"/>
  <c r="Q30" i="15"/>
  <c r="Q29" i="15" s="1"/>
  <c r="V30" i="15"/>
  <c r="V29" i="15" s="1"/>
  <c r="G32" i="15"/>
  <c r="M32" i="15" s="1"/>
  <c r="I32" i="15"/>
  <c r="K32" i="15"/>
  <c r="K29" i="15" s="1"/>
  <c r="O32" i="15"/>
  <c r="Q32" i="15"/>
  <c r="V32" i="15"/>
  <c r="G34" i="15"/>
  <c r="I34" i="15"/>
  <c r="K34" i="15"/>
  <c r="M34" i="15"/>
  <c r="O34" i="15"/>
  <c r="Q34" i="15"/>
  <c r="V34" i="15"/>
  <c r="G36" i="15"/>
  <c r="I36" i="15"/>
  <c r="K36" i="15"/>
  <c r="M36" i="15"/>
  <c r="O36" i="15"/>
  <c r="Q36" i="15"/>
  <c r="V36" i="15"/>
  <c r="G38" i="15"/>
  <c r="G39" i="15"/>
  <c r="M39" i="15" s="1"/>
  <c r="I39" i="15"/>
  <c r="I38" i="15" s="1"/>
  <c r="K39" i="15"/>
  <c r="K38" i="15" s="1"/>
  <c r="O39" i="15"/>
  <c r="Q39" i="15"/>
  <c r="Q38" i="15" s="1"/>
  <c r="V39" i="15"/>
  <c r="V38" i="15" s="1"/>
  <c r="G40" i="15"/>
  <c r="I40" i="15"/>
  <c r="K40" i="15"/>
  <c r="M40" i="15"/>
  <c r="O40" i="15"/>
  <c r="Q40" i="15"/>
  <c r="V40" i="15"/>
  <c r="G41" i="15"/>
  <c r="I41" i="15"/>
  <c r="K41" i="15"/>
  <c r="M41" i="15"/>
  <c r="O41" i="15"/>
  <c r="Q41" i="15"/>
  <c r="V41" i="15"/>
  <c r="G43" i="15"/>
  <c r="M43" i="15" s="1"/>
  <c r="I43" i="15"/>
  <c r="K43" i="15"/>
  <c r="O43" i="15"/>
  <c r="O38" i="15" s="1"/>
  <c r="Q43" i="15"/>
  <c r="V43" i="15"/>
  <c r="G44" i="15"/>
  <c r="M44" i="15" s="1"/>
  <c r="I44" i="15"/>
  <c r="K44" i="15"/>
  <c r="O44" i="15"/>
  <c r="Q44" i="15"/>
  <c r="V44" i="15"/>
  <c r="G45" i="15"/>
  <c r="M45" i="15" s="1"/>
  <c r="I45" i="15"/>
  <c r="K45" i="15"/>
  <c r="O45" i="15"/>
  <c r="Q45" i="15"/>
  <c r="V45" i="15"/>
  <c r="AF49" i="15"/>
  <c r="G51" i="14"/>
  <c r="BA49" i="14"/>
  <c r="BA48" i="14"/>
  <c r="G8" i="14"/>
  <c r="I8" i="14"/>
  <c r="O8" i="14"/>
  <c r="Q8" i="14"/>
  <c r="G9" i="14"/>
  <c r="M9" i="14" s="1"/>
  <c r="M8" i="14" s="1"/>
  <c r="I9" i="14"/>
  <c r="K9" i="14"/>
  <c r="K8" i="14" s="1"/>
  <c r="O9" i="14"/>
  <c r="Q9" i="14"/>
  <c r="V9" i="14"/>
  <c r="V8" i="14" s="1"/>
  <c r="K13" i="14"/>
  <c r="V13" i="14"/>
  <c r="G14" i="14"/>
  <c r="G13" i="14" s="1"/>
  <c r="I14" i="14"/>
  <c r="I13" i="14" s="1"/>
  <c r="K14" i="14"/>
  <c r="O14" i="14"/>
  <c r="O13" i="14" s="1"/>
  <c r="Q14" i="14"/>
  <c r="Q13" i="14" s="1"/>
  <c r="V14" i="14"/>
  <c r="G16" i="14"/>
  <c r="M16" i="14" s="1"/>
  <c r="I16" i="14"/>
  <c r="K16" i="14"/>
  <c r="O16" i="14"/>
  <c r="Q16" i="14"/>
  <c r="V16" i="14"/>
  <c r="I18" i="14"/>
  <c r="K18" i="14"/>
  <c r="Q18" i="14"/>
  <c r="V18" i="14"/>
  <c r="G19" i="14"/>
  <c r="G18" i="14" s="1"/>
  <c r="I19" i="14"/>
  <c r="K19" i="14"/>
  <c r="M19" i="14"/>
  <c r="M18" i="14" s="1"/>
  <c r="O19" i="14"/>
  <c r="O18" i="14" s="1"/>
  <c r="Q19" i="14"/>
  <c r="V19" i="14"/>
  <c r="G21" i="14"/>
  <c r="O21" i="14"/>
  <c r="G22" i="14"/>
  <c r="M22" i="14" s="1"/>
  <c r="M21" i="14" s="1"/>
  <c r="I22" i="14"/>
  <c r="I21" i="14" s="1"/>
  <c r="K22" i="14"/>
  <c r="K21" i="14" s="1"/>
  <c r="O22" i="14"/>
  <c r="Q22" i="14"/>
  <c r="Q21" i="14" s="1"/>
  <c r="V22" i="14"/>
  <c r="V21" i="14" s="1"/>
  <c r="K24" i="14"/>
  <c r="V24" i="14"/>
  <c r="G25" i="14"/>
  <c r="G24" i="14" s="1"/>
  <c r="I25" i="14"/>
  <c r="K25" i="14"/>
  <c r="M25" i="14"/>
  <c r="O25" i="14"/>
  <c r="O24" i="14" s="1"/>
  <c r="Q25" i="14"/>
  <c r="V25" i="14"/>
  <c r="G27" i="14"/>
  <c r="M27" i="14" s="1"/>
  <c r="I27" i="14"/>
  <c r="K27" i="14"/>
  <c r="O27" i="14"/>
  <c r="Q27" i="14"/>
  <c r="V27" i="14"/>
  <c r="G29" i="14"/>
  <c r="M29" i="14" s="1"/>
  <c r="I29" i="14"/>
  <c r="I24" i="14" s="1"/>
  <c r="K29" i="14"/>
  <c r="O29" i="14"/>
  <c r="Q29" i="14"/>
  <c r="Q24" i="14" s="1"/>
  <c r="V29" i="14"/>
  <c r="G32" i="14"/>
  <c r="I32" i="14"/>
  <c r="K32" i="14"/>
  <c r="M32" i="14"/>
  <c r="O32" i="14"/>
  <c r="Q32" i="14"/>
  <c r="V32" i="14"/>
  <c r="G34" i="14"/>
  <c r="G31" i="14" s="1"/>
  <c r="I34" i="14"/>
  <c r="K34" i="14"/>
  <c r="O34" i="14"/>
  <c r="O31" i="14" s="1"/>
  <c r="Q34" i="14"/>
  <c r="V34" i="14"/>
  <c r="G36" i="14"/>
  <c r="M36" i="14" s="1"/>
  <c r="I36" i="14"/>
  <c r="I31" i="14" s="1"/>
  <c r="K36" i="14"/>
  <c r="O36" i="14"/>
  <c r="Q36" i="14"/>
  <c r="Q31" i="14" s="1"/>
  <c r="V36" i="14"/>
  <c r="G38" i="14"/>
  <c r="M38" i="14" s="1"/>
  <c r="I38" i="14"/>
  <c r="K38" i="14"/>
  <c r="K31" i="14" s="1"/>
  <c r="O38" i="14"/>
  <c r="Q38" i="14"/>
  <c r="V38" i="14"/>
  <c r="V31" i="14" s="1"/>
  <c r="G41" i="14"/>
  <c r="G40" i="14" s="1"/>
  <c r="I41" i="14"/>
  <c r="I40" i="14" s="1"/>
  <c r="K41" i="14"/>
  <c r="O41" i="14"/>
  <c r="O40" i="14" s="1"/>
  <c r="Q41" i="14"/>
  <c r="Q40" i="14" s="1"/>
  <c r="V41" i="14"/>
  <c r="G42" i="14"/>
  <c r="M42" i="14" s="1"/>
  <c r="I42" i="14"/>
  <c r="K42" i="14"/>
  <c r="O42" i="14"/>
  <c r="Q42" i="14"/>
  <c r="V42" i="14"/>
  <c r="G43" i="14"/>
  <c r="I43" i="14"/>
  <c r="K43" i="14"/>
  <c r="K40" i="14" s="1"/>
  <c r="M43" i="14"/>
  <c r="O43" i="14"/>
  <c r="Q43" i="14"/>
  <c r="V43" i="14"/>
  <c r="V40" i="14" s="1"/>
  <c r="G45" i="14"/>
  <c r="I45" i="14"/>
  <c r="K45" i="14"/>
  <c r="M45" i="14"/>
  <c r="O45" i="14"/>
  <c r="Q45" i="14"/>
  <c r="V45" i="14"/>
  <c r="G46" i="14"/>
  <c r="M46" i="14" s="1"/>
  <c r="I46" i="14"/>
  <c r="K46" i="14"/>
  <c r="O46" i="14"/>
  <c r="Q46" i="14"/>
  <c r="V46" i="14"/>
  <c r="G47" i="14"/>
  <c r="M47" i="14" s="1"/>
  <c r="I47" i="14"/>
  <c r="K47" i="14"/>
  <c r="O47" i="14"/>
  <c r="Q47" i="14"/>
  <c r="V47" i="14"/>
  <c r="AF51" i="14"/>
  <c r="G53" i="13"/>
  <c r="BA51" i="13"/>
  <c r="BA50" i="13"/>
  <c r="G8" i="13"/>
  <c r="O8" i="13"/>
  <c r="G9" i="13"/>
  <c r="M9" i="13" s="1"/>
  <c r="M8" i="13" s="1"/>
  <c r="I9" i="13"/>
  <c r="I8" i="13" s="1"/>
  <c r="K9" i="13"/>
  <c r="K8" i="13" s="1"/>
  <c r="O9" i="13"/>
  <c r="Q9" i="13"/>
  <c r="Q8" i="13" s="1"/>
  <c r="V9" i="13"/>
  <c r="V8" i="13" s="1"/>
  <c r="G14" i="13"/>
  <c r="I14" i="13"/>
  <c r="I13" i="13" s="1"/>
  <c r="K14" i="13"/>
  <c r="M14" i="13"/>
  <c r="O14" i="13"/>
  <c r="Q14" i="13"/>
  <c r="Q13" i="13" s="1"/>
  <c r="V14" i="13"/>
  <c r="G16" i="13"/>
  <c r="G13" i="13" s="1"/>
  <c r="I16" i="13"/>
  <c r="K16" i="13"/>
  <c r="K13" i="13" s="1"/>
  <c r="O16" i="13"/>
  <c r="O13" i="13" s="1"/>
  <c r="Q16" i="13"/>
  <c r="V16" i="13"/>
  <c r="V13" i="13" s="1"/>
  <c r="I18" i="13"/>
  <c r="Q18" i="13"/>
  <c r="G19" i="13"/>
  <c r="G18" i="13" s="1"/>
  <c r="I19" i="13"/>
  <c r="K19" i="13"/>
  <c r="K18" i="13" s="1"/>
  <c r="O19" i="13"/>
  <c r="O18" i="13" s="1"/>
  <c r="Q19" i="13"/>
  <c r="V19" i="13"/>
  <c r="V18" i="13" s="1"/>
  <c r="I21" i="13"/>
  <c r="Q21" i="13"/>
  <c r="G22" i="13"/>
  <c r="M22" i="13" s="1"/>
  <c r="M21" i="13" s="1"/>
  <c r="I22" i="13"/>
  <c r="K22" i="13"/>
  <c r="K21" i="13" s="1"/>
  <c r="O22" i="13"/>
  <c r="O21" i="13" s="1"/>
  <c r="Q22" i="13"/>
  <c r="V22" i="13"/>
  <c r="V21" i="13" s="1"/>
  <c r="G25" i="13"/>
  <c r="G24" i="13" s="1"/>
  <c r="I25" i="13"/>
  <c r="K25" i="13"/>
  <c r="K24" i="13" s="1"/>
  <c r="O25" i="13"/>
  <c r="O24" i="13" s="1"/>
  <c r="Q25" i="13"/>
  <c r="V25" i="13"/>
  <c r="V24" i="13" s="1"/>
  <c r="G27" i="13"/>
  <c r="I27" i="13"/>
  <c r="I24" i="13" s="1"/>
  <c r="K27" i="13"/>
  <c r="M27" i="13"/>
  <c r="O27" i="13"/>
  <c r="Q27" i="13"/>
  <c r="Q24" i="13" s="1"/>
  <c r="V27" i="13"/>
  <c r="G29" i="13"/>
  <c r="M29" i="13" s="1"/>
  <c r="I29" i="13"/>
  <c r="K29" i="13"/>
  <c r="O29" i="13"/>
  <c r="Q29" i="13"/>
  <c r="V29" i="13"/>
  <c r="G31" i="13"/>
  <c r="I31" i="13"/>
  <c r="K31" i="13"/>
  <c r="M31" i="13"/>
  <c r="O31" i="13"/>
  <c r="Q31" i="13"/>
  <c r="V31" i="13"/>
  <c r="G34" i="13"/>
  <c r="I34" i="13"/>
  <c r="I33" i="13" s="1"/>
  <c r="K34" i="13"/>
  <c r="M34" i="13"/>
  <c r="O34" i="13"/>
  <c r="Q34" i="13"/>
  <c r="Q33" i="13" s="1"/>
  <c r="V34" i="13"/>
  <c r="G36" i="13"/>
  <c r="G33" i="13" s="1"/>
  <c r="I36" i="13"/>
  <c r="K36" i="13"/>
  <c r="K33" i="13" s="1"/>
  <c r="O36" i="13"/>
  <c r="O33" i="13" s="1"/>
  <c r="Q36" i="13"/>
  <c r="V36" i="13"/>
  <c r="V33" i="13" s="1"/>
  <c r="G38" i="13"/>
  <c r="I38" i="13"/>
  <c r="K38" i="13"/>
  <c r="M38" i="13"/>
  <c r="O38" i="13"/>
  <c r="Q38" i="13"/>
  <c r="V38" i="13"/>
  <c r="G40" i="13"/>
  <c r="M40" i="13" s="1"/>
  <c r="I40" i="13"/>
  <c r="K40" i="13"/>
  <c r="O40" i="13"/>
  <c r="Q40" i="13"/>
  <c r="V40" i="13"/>
  <c r="G43" i="13"/>
  <c r="M43" i="13" s="1"/>
  <c r="I43" i="13"/>
  <c r="K43" i="13"/>
  <c r="K42" i="13" s="1"/>
  <c r="O43" i="13"/>
  <c r="O42" i="13" s="1"/>
  <c r="Q43" i="13"/>
  <c r="V43" i="13"/>
  <c r="V42" i="13" s="1"/>
  <c r="G44" i="13"/>
  <c r="I44" i="13"/>
  <c r="K44" i="13"/>
  <c r="M44" i="13"/>
  <c r="O44" i="13"/>
  <c r="Q44" i="13"/>
  <c r="V44" i="13"/>
  <c r="G45" i="13"/>
  <c r="M45" i="13" s="1"/>
  <c r="I45" i="13"/>
  <c r="K45" i="13"/>
  <c r="O45" i="13"/>
  <c r="Q45" i="13"/>
  <c r="V45" i="13"/>
  <c r="G47" i="13"/>
  <c r="I47" i="13"/>
  <c r="I42" i="13" s="1"/>
  <c r="K47" i="13"/>
  <c r="M47" i="13"/>
  <c r="O47" i="13"/>
  <c r="Q47" i="13"/>
  <c r="Q42" i="13" s="1"/>
  <c r="V47" i="13"/>
  <c r="G48" i="13"/>
  <c r="M48" i="13" s="1"/>
  <c r="I48" i="13"/>
  <c r="K48" i="13"/>
  <c r="O48" i="13"/>
  <c r="Q48" i="13"/>
  <c r="V48" i="13"/>
  <c r="G49" i="13"/>
  <c r="I49" i="13"/>
  <c r="K49" i="13"/>
  <c r="M49" i="13"/>
  <c r="O49" i="13"/>
  <c r="Q49" i="13"/>
  <c r="V49" i="13"/>
  <c r="AE53" i="13"/>
  <c r="AF53" i="13"/>
  <c r="G56" i="12"/>
  <c r="BA54" i="12"/>
  <c r="BA53" i="12"/>
  <c r="G8" i="12"/>
  <c r="I8" i="12"/>
  <c r="O8" i="12"/>
  <c r="Q8" i="12"/>
  <c r="G9" i="12"/>
  <c r="M9" i="12" s="1"/>
  <c r="M8" i="12" s="1"/>
  <c r="I9" i="12"/>
  <c r="K9" i="12"/>
  <c r="K8" i="12" s="1"/>
  <c r="O9" i="12"/>
  <c r="Q9" i="12"/>
  <c r="V9" i="12"/>
  <c r="V8" i="12" s="1"/>
  <c r="K16" i="12"/>
  <c r="V16" i="12"/>
  <c r="G17" i="12"/>
  <c r="G16" i="12" s="1"/>
  <c r="I17" i="12"/>
  <c r="K17" i="12"/>
  <c r="O17" i="12"/>
  <c r="O16" i="12" s="1"/>
  <c r="Q17" i="12"/>
  <c r="V17" i="12"/>
  <c r="G19" i="12"/>
  <c r="M19" i="12" s="1"/>
  <c r="I19" i="12"/>
  <c r="I16" i="12" s="1"/>
  <c r="K19" i="12"/>
  <c r="O19" i="12"/>
  <c r="Q19" i="12"/>
  <c r="Q16" i="12" s="1"/>
  <c r="V19" i="12"/>
  <c r="G21" i="12"/>
  <c r="I21" i="12"/>
  <c r="K21" i="12"/>
  <c r="O21" i="12"/>
  <c r="Q21" i="12"/>
  <c r="V21" i="12"/>
  <c r="G22" i="12"/>
  <c r="I22" i="12"/>
  <c r="K22" i="12"/>
  <c r="M22" i="12"/>
  <c r="M21" i="12" s="1"/>
  <c r="O22" i="12"/>
  <c r="Q22" i="12"/>
  <c r="V22" i="12"/>
  <c r="G24" i="12"/>
  <c r="K24" i="12"/>
  <c r="O24" i="12"/>
  <c r="V24" i="12"/>
  <c r="G25" i="12"/>
  <c r="M25" i="12" s="1"/>
  <c r="M24" i="12" s="1"/>
  <c r="I25" i="12"/>
  <c r="I24" i="12" s="1"/>
  <c r="K25" i="12"/>
  <c r="O25" i="12"/>
  <c r="Q25" i="12"/>
  <c r="Q24" i="12" s="1"/>
  <c r="V25" i="12"/>
  <c r="G28" i="12"/>
  <c r="I28" i="12"/>
  <c r="K28" i="12"/>
  <c r="M28" i="12"/>
  <c r="O28" i="12"/>
  <c r="Q28" i="12"/>
  <c r="V28" i="12"/>
  <c r="G30" i="12"/>
  <c r="G27" i="12" s="1"/>
  <c r="I30" i="12"/>
  <c r="K30" i="12"/>
  <c r="O30" i="12"/>
  <c r="O27" i="12" s="1"/>
  <c r="Q30" i="12"/>
  <c r="V30" i="12"/>
  <c r="G32" i="12"/>
  <c r="M32" i="12" s="1"/>
  <c r="I32" i="12"/>
  <c r="I27" i="12" s="1"/>
  <c r="K32" i="12"/>
  <c r="O32" i="12"/>
  <c r="Q32" i="12"/>
  <c r="Q27" i="12" s="1"/>
  <c r="V32" i="12"/>
  <c r="G34" i="12"/>
  <c r="M34" i="12" s="1"/>
  <c r="I34" i="12"/>
  <c r="K34" i="12"/>
  <c r="K27" i="12" s="1"/>
  <c r="O34" i="12"/>
  <c r="Q34" i="12"/>
  <c r="V34" i="12"/>
  <c r="V27" i="12" s="1"/>
  <c r="G37" i="12"/>
  <c r="G36" i="12" s="1"/>
  <c r="I37" i="12"/>
  <c r="K37" i="12"/>
  <c r="O37" i="12"/>
  <c r="O36" i="12" s="1"/>
  <c r="Q37" i="12"/>
  <c r="V37" i="12"/>
  <c r="G39" i="12"/>
  <c r="M39" i="12" s="1"/>
  <c r="I39" i="12"/>
  <c r="I36" i="12" s="1"/>
  <c r="K39" i="12"/>
  <c r="O39" i="12"/>
  <c r="Q39" i="12"/>
  <c r="Q36" i="12" s="1"/>
  <c r="V39" i="12"/>
  <c r="G41" i="12"/>
  <c r="M41" i="12" s="1"/>
  <c r="I41" i="12"/>
  <c r="K41" i="12"/>
  <c r="K36" i="12" s="1"/>
  <c r="O41" i="12"/>
  <c r="Q41" i="12"/>
  <c r="V41" i="12"/>
  <c r="V36" i="12" s="1"/>
  <c r="G43" i="12"/>
  <c r="I43" i="12"/>
  <c r="K43" i="12"/>
  <c r="M43" i="12"/>
  <c r="O43" i="12"/>
  <c r="Q43" i="12"/>
  <c r="V43" i="12"/>
  <c r="G46" i="12"/>
  <c r="M46" i="12" s="1"/>
  <c r="I46" i="12"/>
  <c r="I45" i="12" s="1"/>
  <c r="K46" i="12"/>
  <c r="O46" i="12"/>
  <c r="Q46" i="12"/>
  <c r="Q45" i="12" s="1"/>
  <c r="V46" i="12"/>
  <c r="G47" i="12"/>
  <c r="M47" i="12" s="1"/>
  <c r="I47" i="12"/>
  <c r="K47" i="12"/>
  <c r="K45" i="12" s="1"/>
  <c r="O47" i="12"/>
  <c r="Q47" i="12"/>
  <c r="V47" i="12"/>
  <c r="V45" i="12" s="1"/>
  <c r="G48" i="12"/>
  <c r="I48" i="12"/>
  <c r="K48" i="12"/>
  <c r="M48" i="12"/>
  <c r="O48" i="12"/>
  <c r="Q48" i="12"/>
  <c r="V48" i="12"/>
  <c r="G50" i="12"/>
  <c r="M50" i="12" s="1"/>
  <c r="I50" i="12"/>
  <c r="K50" i="12"/>
  <c r="O50" i="12"/>
  <c r="O45" i="12" s="1"/>
  <c r="Q50" i="12"/>
  <c r="V50" i="12"/>
  <c r="G51" i="12"/>
  <c r="M51" i="12" s="1"/>
  <c r="I51" i="12"/>
  <c r="K51" i="12"/>
  <c r="O51" i="12"/>
  <c r="Q51" i="12"/>
  <c r="V51" i="12"/>
  <c r="G52" i="12"/>
  <c r="M52" i="12" s="1"/>
  <c r="I52" i="12"/>
  <c r="K52" i="12"/>
  <c r="O52" i="12"/>
  <c r="Q52" i="12"/>
  <c r="V52" i="12"/>
  <c r="AF56" i="12"/>
  <c r="I20" i="1"/>
  <c r="I19" i="1"/>
  <c r="I18" i="1"/>
  <c r="I17" i="1"/>
  <c r="I16" i="1"/>
  <c r="I108" i="1"/>
  <c r="J107" i="1" s="1"/>
  <c r="F63" i="1"/>
  <c r="G63" i="1"/>
  <c r="G25" i="1" s="1"/>
  <c r="A25" i="1" s="1"/>
  <c r="G26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1" i="1"/>
  <c r="I41" i="1" s="1"/>
  <c r="H40" i="1"/>
  <c r="H39" i="1"/>
  <c r="I39" i="1" s="1"/>
  <c r="I63" i="1" s="1"/>
  <c r="J28" i="1"/>
  <c r="J26" i="1"/>
  <c r="G38" i="1"/>
  <c r="F38" i="1"/>
  <c r="J23" i="1"/>
  <c r="J24" i="1"/>
  <c r="J25" i="1"/>
  <c r="J27" i="1"/>
  <c r="E24" i="1"/>
  <c r="E26" i="1"/>
  <c r="J93" i="1" l="1"/>
  <c r="J96" i="1"/>
  <c r="J100" i="1"/>
  <c r="J104" i="1"/>
  <c r="J106" i="1"/>
  <c r="J94" i="1"/>
  <c r="J98" i="1"/>
  <c r="J102" i="1"/>
  <c r="J95" i="1"/>
  <c r="J97" i="1"/>
  <c r="J99" i="1"/>
  <c r="J101" i="1"/>
  <c r="J103" i="1"/>
  <c r="J105" i="1"/>
  <c r="G28" i="1"/>
  <c r="A26" i="1"/>
  <c r="G23" i="1"/>
  <c r="M62" i="32"/>
  <c r="M31" i="32"/>
  <c r="G62" i="32"/>
  <c r="M9" i="32"/>
  <c r="M8" i="32" s="1"/>
  <c r="G31" i="32"/>
  <c r="M61" i="32"/>
  <c r="M60" i="32" s="1"/>
  <c r="M24" i="31"/>
  <c r="M19" i="31" s="1"/>
  <c r="AE29" i="31"/>
  <c r="M9" i="31"/>
  <c r="M8" i="31" s="1"/>
  <c r="M30" i="30"/>
  <c r="M22" i="30"/>
  <c r="M13" i="30"/>
  <c r="M12" i="30" s="1"/>
  <c r="AE41" i="30"/>
  <c r="M22" i="29"/>
  <c r="M30" i="29"/>
  <c r="M13" i="29"/>
  <c r="M12" i="29" s="1"/>
  <c r="AE41" i="29"/>
  <c r="M22" i="28"/>
  <c r="M12" i="28"/>
  <c r="G19" i="28"/>
  <c r="M18" i="28"/>
  <c r="M17" i="28" s="1"/>
  <c r="M15" i="28"/>
  <c r="M38" i="27"/>
  <c r="M12" i="27"/>
  <c r="G38" i="27"/>
  <c r="M23" i="27"/>
  <c r="M22" i="27" s="1"/>
  <c r="G19" i="27"/>
  <c r="M18" i="27"/>
  <c r="M17" i="27" s="1"/>
  <c r="M32" i="27"/>
  <c r="M29" i="27" s="1"/>
  <c r="M15" i="27"/>
  <c r="M38" i="26"/>
  <c r="M22" i="26"/>
  <c r="M30" i="26"/>
  <c r="M29" i="26" s="1"/>
  <c r="M13" i="26"/>
  <c r="M12" i="26" s="1"/>
  <c r="AE49" i="26"/>
  <c r="M38" i="25"/>
  <c r="M12" i="25"/>
  <c r="G38" i="25"/>
  <c r="M23" i="25"/>
  <c r="M22" i="25" s="1"/>
  <c r="G19" i="25"/>
  <c r="M18" i="25"/>
  <c r="M17" i="25" s="1"/>
  <c r="M32" i="25"/>
  <c r="M29" i="25" s="1"/>
  <c r="M15" i="25"/>
  <c r="M38" i="24"/>
  <c r="M31" i="24"/>
  <c r="M30" i="24" s="1"/>
  <c r="M9" i="24"/>
  <c r="M8" i="24" s="1"/>
  <c r="AE50" i="24"/>
  <c r="M38" i="23"/>
  <c r="M30" i="23"/>
  <c r="M29" i="23" s="1"/>
  <c r="M24" i="23"/>
  <c r="M22" i="23" s="1"/>
  <c r="M13" i="23"/>
  <c r="M12" i="23" s="1"/>
  <c r="AE49" i="23"/>
  <c r="M30" i="22"/>
  <c r="G30" i="22"/>
  <c r="M23" i="22"/>
  <c r="M22" i="22" s="1"/>
  <c r="G19" i="22"/>
  <c r="M18" i="22"/>
  <c r="M17" i="22" s="1"/>
  <c r="M15" i="22"/>
  <c r="M12" i="22" s="1"/>
  <c r="M29" i="21"/>
  <c r="M28" i="21" s="1"/>
  <c r="M24" i="21"/>
  <c r="M22" i="21" s="1"/>
  <c r="M13" i="21"/>
  <c r="M12" i="21" s="1"/>
  <c r="AE39" i="21"/>
  <c r="M30" i="20"/>
  <c r="G30" i="20"/>
  <c r="M23" i="20"/>
  <c r="M22" i="20" s="1"/>
  <c r="G19" i="20"/>
  <c r="M18" i="20"/>
  <c r="M17" i="20" s="1"/>
  <c r="M15" i="20"/>
  <c r="M12" i="20" s="1"/>
  <c r="M40" i="19"/>
  <c r="M22" i="19"/>
  <c r="G40" i="19"/>
  <c r="M30" i="19"/>
  <c r="M29" i="19" s="1"/>
  <c r="G8" i="19"/>
  <c r="AE51" i="19"/>
  <c r="M38" i="18"/>
  <c r="G38" i="18"/>
  <c r="M23" i="18"/>
  <c r="M22" i="18" s="1"/>
  <c r="G19" i="18"/>
  <c r="M18" i="18"/>
  <c r="M17" i="18" s="1"/>
  <c r="M32" i="18"/>
  <c r="M29" i="18" s="1"/>
  <c r="M15" i="18"/>
  <c r="M12" i="18" s="1"/>
  <c r="M22" i="17"/>
  <c r="M38" i="17"/>
  <c r="M30" i="17"/>
  <c r="M29" i="17" s="1"/>
  <c r="M13" i="17"/>
  <c r="M12" i="17" s="1"/>
  <c r="AE49" i="17"/>
  <c r="M38" i="16"/>
  <c r="M22" i="16"/>
  <c r="M30" i="16"/>
  <c r="M29" i="16" s="1"/>
  <c r="M13" i="16"/>
  <c r="M12" i="16" s="1"/>
  <c r="AE49" i="16"/>
  <c r="M38" i="15"/>
  <c r="M22" i="15"/>
  <c r="M30" i="15"/>
  <c r="M29" i="15" s="1"/>
  <c r="M13" i="15"/>
  <c r="M12" i="15" s="1"/>
  <c r="AE49" i="15"/>
  <c r="M24" i="14"/>
  <c r="M41" i="14"/>
  <c r="M40" i="14" s="1"/>
  <c r="M34" i="14"/>
  <c r="M31" i="14" s="1"/>
  <c r="M14" i="14"/>
  <c r="M13" i="14" s="1"/>
  <c r="AE51" i="14"/>
  <c r="M42" i="13"/>
  <c r="G42" i="13"/>
  <c r="M25" i="13"/>
  <c r="M24" i="13" s="1"/>
  <c r="G21" i="13"/>
  <c r="M19" i="13"/>
  <c r="M18" i="13" s="1"/>
  <c r="M36" i="13"/>
  <c r="M33" i="13" s="1"/>
  <c r="M16" i="13"/>
  <c r="M13" i="13" s="1"/>
  <c r="M45" i="12"/>
  <c r="G45" i="12"/>
  <c r="M37" i="12"/>
  <c r="M36" i="12" s="1"/>
  <c r="M30" i="12"/>
  <c r="M27" i="12" s="1"/>
  <c r="M17" i="12"/>
  <c r="M16" i="12" s="1"/>
  <c r="AE56" i="12"/>
  <c r="I21" i="1"/>
  <c r="J62" i="1"/>
  <c r="J58" i="1"/>
  <c r="J54" i="1"/>
  <c r="J50" i="1"/>
  <c r="J46" i="1"/>
  <c r="J42" i="1"/>
  <c r="J57" i="1"/>
  <c r="J45" i="1"/>
  <c r="J39" i="1"/>
  <c r="J63" i="1" s="1"/>
  <c r="J59" i="1"/>
  <c r="J55" i="1"/>
  <c r="J51" i="1"/>
  <c r="J47" i="1"/>
  <c r="J43" i="1"/>
  <c r="J60" i="1"/>
  <c r="J56" i="1"/>
  <c r="J52" i="1"/>
  <c r="J48" i="1"/>
  <c r="J44" i="1"/>
  <c r="J61" i="1"/>
  <c r="J53" i="1"/>
  <c r="J49" i="1"/>
  <c r="J41" i="1"/>
  <c r="H63" i="1"/>
  <c r="J108" i="1" l="1"/>
  <c r="A23" i="1"/>
  <c r="A24" i="1" l="1"/>
  <c r="G24" i="1"/>
  <c r="A27" i="1" s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00A3DA65-0D98-45E8-AC80-FD6C8369EE6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55A1043-D5A7-4B03-9508-580DC811FB4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85B7A20D-5986-4E20-91EE-07B1C34D364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EFE2C27-035A-46DF-B6EE-E47041D6911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6783FF3F-DDC7-442C-9705-C9972E0ECB4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6F4688B-2928-43E5-AD90-CDAECA6C0EF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9E1ECCD6-D1F6-4C3E-855A-09876946521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C9AA0F9-C147-4620-9D62-79109903A4D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82C0B328-BF72-427A-877D-471D6793617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2C4085A-CFF1-4DDF-8784-B00B8FED66A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100CB5B0-53F5-4FF0-8915-6702B55D572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4ABD36C-0FD5-47C7-A80F-3D8A00CF742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7D4302AC-88A5-4BDB-A84F-79BF1C77B63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8E307A9-896B-4FC4-B321-D3B187A8719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2D9DF810-F611-424C-ADCC-CDBA8957933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7F61A76-34B5-4D00-8D3C-70CEADD8BC8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7272DCE2-E4C1-4FA1-B722-43DB2C6A728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4A605EE-2F7E-422D-9CF5-4071AB379F3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9FD49D1E-A6FD-456C-BCEA-79DB4AC19D6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E6EC2D0-16B0-40EA-AEF7-0733A71B87A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A93A6142-7E52-4139-B917-1BC8007D5AD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5716C0D-3BAF-433D-90BB-D6E01824C5C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B806859F-C5A4-4B17-AC23-14854BD3764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01BFFE5-581F-465F-9399-41C232147B1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4247D9E3-1B02-487C-B34B-7CB9FDAFA0C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8514211-323B-44A1-9C77-E3FBCD9E6E4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8A1DB20C-4DAD-46BA-8F13-0C5C4469A94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BD56AEC-D9C9-45E2-BE79-0E85698C331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3AAE2FB4-94F3-4B55-9B9E-F0780771E16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DB7C512-7EA8-45A7-8F4A-64C58AD3BEB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C92F3924-BBFB-4D76-8A0A-63542AEFE6B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06FF3C9-B8BE-48B2-9D19-6CF1D856161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4A1E87A8-95D6-44E0-AEC6-89317F4D738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3C8B1E0-4ADD-4AD0-ABC6-738A768F1E9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CA9FF7F0-6F00-4503-994B-D7C7D021276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035A287-5A4A-4B81-A5B1-19E2F6D0A24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2CE17F53-F633-45FF-B91D-DB3ED249C78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5872653-E9FE-4CC2-A25F-9228AA01CAF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5C3D09C9-E412-46A8-978C-1564620C4A5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F443C4F-D312-47DE-86C4-CD21848FBFE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9EA70BF0-1C08-4F94-B519-820B0657190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8123487-FF2D-453D-BCCD-A035768368D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<sst xmlns="http://schemas.openxmlformats.org/spreadsheetml/2006/main" count="5740" uniqueCount="501">
  <si>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</si>
  <si>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</si>
  <si>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</si>
  <si>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</si>
  <si>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</si>
  <si>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</si>
  <si>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</si>
  <si>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</si>
  <si>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</si>
  <si>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</si>
  <si>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</si>
  <si>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</si>
  <si>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</si>
  <si>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</si>
  <si>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</si>
  <si>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</si>
  <si>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</si>
  <si>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</si>
  <si>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</si>
  <si>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</si>
  <si>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</si>
  <si>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</si>
  <si>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</si>
  <si>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</si>
  <si>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</si>
  <si>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</si>
  <si>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</si>
  <si>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</si>
  <si>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</si>
  <si>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</si>
  <si>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</si>
  <si>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</si>
  <si>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</si>
  <si>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</si>
  <si>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</si>
  <si>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</si>
  <si>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</si>
  <si>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</si>
  <si>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</si>
  <si>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</si>
  <si>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</si>
  <si>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</si>
  <si>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</si>
  <si>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628-K47-55</t>
  </si>
  <si>
    <t>BD Krásného 47-55, Brno - opravy stupaček</t>
  </si>
  <si>
    <t>5.2.2024</t>
  </si>
  <si>
    <t>Stavba</t>
  </si>
  <si>
    <t>Stavební objekt</t>
  </si>
  <si>
    <t>K47-55</t>
  </si>
  <si>
    <t>BD Krásného 47-55, Brno</t>
  </si>
  <si>
    <t>A</t>
  </si>
  <si>
    <t>Typ A (počet 53)</t>
  </si>
  <si>
    <t>B</t>
  </si>
  <si>
    <t>Typ B (počet 2)</t>
  </si>
  <si>
    <t>C</t>
  </si>
  <si>
    <t>Typ C (počet 5)</t>
  </si>
  <si>
    <t>E1</t>
  </si>
  <si>
    <t>Typ E1 (počet 1)</t>
  </si>
  <si>
    <t>E2</t>
  </si>
  <si>
    <t>Typ E2 (počet 1)</t>
  </si>
  <si>
    <t>E3</t>
  </si>
  <si>
    <t>Typ E3 (počet 1)</t>
  </si>
  <si>
    <t>N12</t>
  </si>
  <si>
    <t>Typ N12 (počet 5)</t>
  </si>
  <si>
    <t>N3</t>
  </si>
  <si>
    <t>Typ N3 (počet 5)</t>
  </si>
  <si>
    <t>N4P</t>
  </si>
  <si>
    <t>Typ N4 podkroví (počet 3)</t>
  </si>
  <si>
    <t>N5P</t>
  </si>
  <si>
    <t>Typ N5 podkroví (počet 4)</t>
  </si>
  <si>
    <t>N6P</t>
  </si>
  <si>
    <t>Typ N6 podkroví (počet 1)</t>
  </si>
  <si>
    <t>N7</t>
  </si>
  <si>
    <t>Typ N7 (počet 5)</t>
  </si>
  <si>
    <t>PR</t>
  </si>
  <si>
    <t>Prostupy do instalačního podlaží</t>
  </si>
  <si>
    <t>S1</t>
  </si>
  <si>
    <t>Typ S1 (počet 1)</t>
  </si>
  <si>
    <t>S2</t>
  </si>
  <si>
    <t>Typ S2 (počet 1)</t>
  </si>
  <si>
    <t>S4</t>
  </si>
  <si>
    <t>Typ S4 (počet 1)</t>
  </si>
  <si>
    <t>S5</t>
  </si>
  <si>
    <t>Typ S5 (počet 1)</t>
  </si>
  <si>
    <t>S6P</t>
  </si>
  <si>
    <t>Typ S6 podkroví (počet 1)</t>
  </si>
  <si>
    <t>S7P</t>
  </si>
  <si>
    <t>Typ S7 podkroví (počet 1)</t>
  </si>
  <si>
    <t>VRN</t>
  </si>
  <si>
    <t>Společné náklady</t>
  </si>
  <si>
    <t>ZTI</t>
  </si>
  <si>
    <t>Zdravotechnické rozvody a instalace</t>
  </si>
  <si>
    <t>Celkem za stavbu</t>
  </si>
  <si>
    <t>CZK</t>
  </si>
  <si>
    <t>#POPS</t>
  </si>
  <si>
    <t>Popis stavby: 628-K47-55 - BD Krásného 47-55, Brno - opravy stupaček</t>
  </si>
  <si>
    <t>#POPO</t>
  </si>
  <si>
    <t>Popis objektu: K47-55 - BD Krásného 47-55, Brno</t>
  </si>
  <si>
    <t>#POPR</t>
  </si>
  <si>
    <t>Popis rozpočtu: A - Typ A (počet 53)</t>
  </si>
  <si>
    <t>Popis rozpočtu: B - Typ B (počet 2)</t>
  </si>
  <si>
    <t>Popis rozpočtu: C - Typ C (počet 5)</t>
  </si>
  <si>
    <t>Popis rozpočtu: E1 - Typ E1 (počet 1)</t>
  </si>
  <si>
    <t>Popis rozpočtu: E2 - Typ E2 (počet 1)</t>
  </si>
  <si>
    <t>Popis rozpočtu: E3 - Typ E3 (počet 1)</t>
  </si>
  <si>
    <t>Popis rozpočtu: N12 - Typ N12 (počet 5)</t>
  </si>
  <si>
    <t>Popis rozpočtu: N3 - Typ N3 (počet 5)</t>
  </si>
  <si>
    <t>Popis rozpočtu: N4P - Typ N4 podkroví (počet 3)</t>
  </si>
  <si>
    <t>Popis rozpočtu: N5P - Typ N5 podkroví (počet 4)</t>
  </si>
  <si>
    <t>Popis rozpočtu: N6P - Typ N6 podkroví (počet 1)</t>
  </si>
  <si>
    <t>Popis rozpočtu: N7 - Typ N7 (počet 5)</t>
  </si>
  <si>
    <t>Popis rozpočtu: PR - Prostupy do instalačního podlaží</t>
  </si>
  <si>
    <t>Popis rozpočtu: S1 - Typ S1 (počet 1)</t>
  </si>
  <si>
    <t>Popis rozpočtu: S2 - Typ S2 (počet 1)</t>
  </si>
  <si>
    <t>Popis rozpočtu: S4 - Typ S4 (počet 1)</t>
  </si>
  <si>
    <t>Popis rozpočtu: S5 - Typ S5 (počet 1)</t>
  </si>
  <si>
    <t>Popis rozpočtu: S6P - Typ S6 podkroví (počet 1)</t>
  </si>
  <si>
    <t>Popis rozpočtu: S7P - Typ S7 podkroví (počet 1)</t>
  </si>
  <si>
    <t>Popis rozpočtu: VRN - Společné náklady</t>
  </si>
  <si>
    <t>Popis rozpočtu: ZTI - Zdravotechnické rozvody a instalace</t>
  </si>
  <si>
    <t>Rekapitulace dílů</t>
  </si>
  <si>
    <t>Typ dílu</t>
  </si>
  <si>
    <t>00</t>
  </si>
  <si>
    <t>Poznámky</t>
  </si>
  <si>
    <t>4</t>
  </si>
  <si>
    <t>Vodorovné konstrukce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</si>
  <si>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</si>
  <si>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</si>
  <si>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</si>
  <si>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</si>
  <si>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</si>
  <si>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</si>
  <si>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721</t>
  </si>
  <si>
    <t>Zdravotechnika - páteřní rozvody v instalačním kanále</t>
  </si>
  <si>
    <t>722</t>
  </si>
  <si>
    <t>Zdravotechnika - vnitřní vodovod</t>
  </si>
  <si>
    <t>725</t>
  </si>
  <si>
    <t>Zařizovací předměty</t>
  </si>
  <si>
    <t>727</t>
  </si>
  <si>
    <t>Zdravotechnika - požární ochrana</t>
  </si>
  <si>
    <t>771</t>
  </si>
  <si>
    <t>Podlahy z dlaždic a obklady</t>
  </si>
  <si>
    <t>784</t>
  </si>
  <si>
    <t>Malby</t>
  </si>
  <si>
    <t>OST</t>
  </si>
  <si>
    <t>Ostatní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</si>
  <si>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</si>
  <si>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</si>
  <si>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</si>
  <si>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</si>
  <si>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</si>
  <si>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</si>
  <si>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</si>
  <si>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</si>
  <si>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</si>
  <si>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</si>
  <si>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</si>
  <si>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</si>
  <si>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</si>
  <si>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</si>
  <si>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</si>
  <si>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</si>
  <si>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</si>
  <si>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</si>
  <si>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</si>
  <si>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</si>
  <si>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</si>
  <si>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</si>
  <si>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</si>
  <si>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</si>
  <si>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</si>
  <si>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</si>
  <si>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</si>
  <si>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</si>
  <si>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</si>
  <si>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</si>
  <si>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</si>
  <si>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</si>
  <si>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</si>
  <si>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</si>
  <si>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001</t>
  </si>
  <si>
    <t>Počet jader typu A</t>
  </si>
  <si>
    <t>ks</t>
  </si>
  <si>
    <t>Vlastní</t>
  </si>
  <si>
    <t>Indiv</t>
  </si>
  <si>
    <t>Práce</t>
  </si>
  <si>
    <t>Běžná</t>
  </si>
  <si>
    <t>POL1_</t>
  </si>
  <si>
    <t xml:space="preserve">Krásného 47-55, Brno : </t>
  </si>
  <si>
    <t>VV</t>
  </si>
  <si>
    <t>1.NP : 5</t>
  </si>
  <si>
    <t>2.NP : 13</t>
  </si>
  <si>
    <t>3.NP : 12</t>
  </si>
  <si>
    <t>4.NP : 12</t>
  </si>
  <si>
    <t>5.NP : 11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</si>
  <si>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</si>
  <si>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</si>
  <si>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m2</t>
  </si>
  <si>
    <t>801-1</t>
  </si>
  <si>
    <t>RTS 24/ I</t>
  </si>
  <si>
    <t>RTS 22/ II</t>
  </si>
  <si>
    <t>20,0*53</t>
  </si>
  <si>
    <t>909      R00</t>
  </si>
  <si>
    <t>Hzs-nezmeritelne stavebni prace</t>
  </si>
  <si>
    <t>h</t>
  </si>
  <si>
    <t>Prav.M</t>
  </si>
  <si>
    <t>HZS</t>
  </si>
  <si>
    <t>Nachový</t>
  </si>
  <si>
    <t>POL10_</t>
  </si>
  <si>
    <t>zednické výpomoci řemeslům : 5,0*53</t>
  </si>
  <si>
    <t>974054713R00</t>
  </si>
  <si>
    <t>Dodatečné vyřezání otvoru ve stěně ze sádrokartonových desek, nad 0,5 m2 do 1 m2</t>
  </si>
  <si>
    <t>kus</t>
  </si>
  <si>
    <t>801-3</t>
  </si>
  <si>
    <t>RTS 23/ II</t>
  </si>
  <si>
    <t>Žlutá</t>
  </si>
  <si>
    <t>1,0*53</t>
  </si>
  <si>
    <t>999281151R00</t>
  </si>
  <si>
    <t>Přesun hmot pro opravy a údržbu objektů pro opravy a údržbu dosavadních objektů včetně vnějších plášťů  výšky do 25 m, nošením</t>
  </si>
  <si>
    <t>t</t>
  </si>
  <si>
    <t>801-4</t>
  </si>
  <si>
    <t>Přesun hmot</t>
  </si>
  <si>
    <t>POL7_</t>
  </si>
  <si>
    <t>oborů 801, 803, 811 a 812</t>
  </si>
  <si>
    <t>SPI</t>
  </si>
  <si>
    <t>725989101R00</t>
  </si>
  <si>
    <t>Montáž dvířek kovových i plastových</t>
  </si>
  <si>
    <t>800-721</t>
  </si>
  <si>
    <t>3,0*53</t>
  </si>
  <si>
    <t>725903</t>
  </si>
  <si>
    <t>Demontáž a zpětná montáž koupelnového nábytku</t>
  </si>
  <si>
    <t>28901</t>
  </si>
  <si>
    <t>Revizní dvířka plastová 600x800 se zámkem MKOM42</t>
  </si>
  <si>
    <t>Specifikace</t>
  </si>
  <si>
    <t>POL3_</t>
  </si>
  <si>
    <t>998725203R00</t>
  </si>
  <si>
    <t>Přesun hmot pro zařizovací předměty v objektech výšky do 24 m</t>
  </si>
  <si>
    <t>vodorovně do 50 m</t>
  </si>
  <si>
    <t>784191101R00</t>
  </si>
  <si>
    <t>Příprava povrchu Penetrace (napouštění) podkladu disperzní, jednonásobná</t>
  </si>
  <si>
    <t>800-784</t>
  </si>
  <si>
    <t>((2,35-2,03)*(0,86+0,95)*2+0,86*0,95)*53</t>
  </si>
  <si>
    <t>784195212R00</t>
  </si>
  <si>
    <t>Malby z malířských směsí otěruvzdorných,  , bělost 82 %, dvojnásobné</t>
  </si>
  <si>
    <t>784011221RT2</t>
  </si>
  <si>
    <t>Ostatní práce zakrytí předmětů,  , včetně dodávky fólie tl. 0,04 mm</t>
  </si>
  <si>
    <t>784011222RT2</t>
  </si>
  <si>
    <t>Ostatní práce zakrytí podlah,  , včetně papírové lepenky</t>
  </si>
  <si>
    <t>979011211R00</t>
  </si>
  <si>
    <t>Svislá doprava suti a vybouraných hmot nošením za prvé podlaží nad základním podlažím</t>
  </si>
  <si>
    <t>Přesun suti</t>
  </si>
  <si>
    <t>POL8_</t>
  </si>
  <si>
    <t>979011219R00</t>
  </si>
  <si>
    <t>Svislá doprava suti a vybouraných hmot nošením příplatek zakaždé další podlaží nad prvním základním podlažím</t>
  </si>
  <si>
    <t>979081111RT2</t>
  </si>
  <si>
    <t>Odvoz suti a vybouraných hmot na skládku do 1 km</t>
  </si>
  <si>
    <t>Včetně naložení na dopravní prostředek a složení na skládku, bez poplatku za skládku.</t>
  </si>
  <si>
    <t>POP</t>
  </si>
  <si>
    <t>979081121RT2</t>
  </si>
  <si>
    <t>Odvoz suti a vybouraných hmot na skládku příplatek za každý další 1 km</t>
  </si>
  <si>
    <t>979990110R00</t>
  </si>
  <si>
    <t>Poplatek za uložení, sádrokartonové desky,  , skupina 17 08 02 z Katalogu odpadů</t>
  </si>
  <si>
    <t>979087311R00</t>
  </si>
  <si>
    <t>Vodorovné přemístění suti nošením k místu nakládky vodorovné přemístění suti nošením nebo přehozením, na vzdálenost 10 m</t>
  </si>
  <si>
    <t>800-2</t>
  </si>
  <si>
    <t>nebo vybouraných hmot nošením nebo přehazováním k místu nakládky přístupnému normálním dopravním prostředkům do 10 m,</t>
  </si>
  <si>
    <t>S naložením suti nebo vybouraných hmot do dopravního prostředku a na jejich vyložením, popřípadě přeložením na normální dopravní prostředek.</t>
  </si>
  <si>
    <t>SUM</t>
  </si>
  <si>
    <t>END</t>
  </si>
  <si>
    <t>Počet jader typu B</t>
  </si>
  <si>
    <t xml:space="preserve">Krásného 45-55, Brno : </t>
  </si>
  <si>
    <t>3.NP : 1</t>
  </si>
  <si>
    <t>5.NP : 1</t>
  </si>
  <si>
    <t>20,0*2</t>
  </si>
  <si>
    <t>zednické výpomoci řemeslům : 5,0*2</t>
  </si>
  <si>
    <t>1,0*2</t>
  </si>
  <si>
    <t>((2,35-2,03)*(0,86+0,95)*2+0,86+0,95)*2</t>
  </si>
  <si>
    <t>Poplatek za skládku za uložení, sádrokartonové desky,  , skupina 17 08 02 z Katalogu odpadů</t>
  </si>
  <si>
    <t>Počet jader typu C</t>
  </si>
  <si>
    <t>4.NP : 3</t>
  </si>
  <si>
    <t>5.NP : 2</t>
  </si>
  <si>
    <t>20,0*5</t>
  </si>
  <si>
    <t>zednické výpomoci řemeslům : 5,0*5</t>
  </si>
  <si>
    <t>1,0*5</t>
  </si>
  <si>
    <t>((2,65-2,03)*(0,86+0,95)*2+0,86+0,95)*5</t>
  </si>
  <si>
    <t>Počet jader typu E1</t>
  </si>
  <si>
    <t>1.NP : 1</t>
  </si>
  <si>
    <t>20,0</t>
  </si>
  <si>
    <t>zednické výpomoci řemeslům : 5,0</t>
  </si>
  <si>
    <t>1,0</t>
  </si>
  <si>
    <t>((2,35-2,03)*(0,86+0,95)*2+0,86*0,95)</t>
  </si>
  <si>
    <t>Počet jader typu E2</t>
  </si>
  <si>
    <t>2.NP : 1</t>
  </si>
  <si>
    <t>Počet jader typu E3</t>
  </si>
  <si>
    <t>Počet jader typu N12</t>
  </si>
  <si>
    <t>6.NP : 5</t>
  </si>
  <si>
    <t>((2,55-2,03)*(0,9+1,5)*2+0,9*1,5)*5</t>
  </si>
  <si>
    <t>Počet jader typu N3</t>
  </si>
  <si>
    <t>3,85*6</t>
  </si>
  <si>
    <t>(2,55-2,03)*9,3*5</t>
  </si>
  <si>
    <t>Počet jader typu N4</t>
  </si>
  <si>
    <t>7.NP : 4</t>
  </si>
  <si>
    <t>20,0*3</t>
  </si>
  <si>
    <t>zednické výpomoci řemeslům : 5,0*3</t>
  </si>
  <si>
    <t>725902</t>
  </si>
  <si>
    <t>Vybourání dvířek plastových nebo dřevěných</t>
  </si>
  <si>
    <t>1,0*3</t>
  </si>
  <si>
    <t>Počet jader typu N5</t>
  </si>
  <si>
    <t>Zelená</t>
  </si>
  <si>
    <t>20,0*4</t>
  </si>
  <si>
    <t>zednické výpomoci řemeslům : 5,0*4</t>
  </si>
  <si>
    <t>Červená</t>
  </si>
  <si>
    <t>Počet jader typu N6</t>
  </si>
  <si>
    <t>7.NP : 1</t>
  </si>
  <si>
    <t>Vybourání plastových nebo dřevěných dvířek</t>
  </si>
  <si>
    <t>Počet jader typu N7</t>
  </si>
  <si>
    <t>389381001RT2</t>
  </si>
  <si>
    <t>Dobetonování prefabrikovaných konstrukcí betonem třídy C 16/20</t>
  </si>
  <si>
    <t>m3</t>
  </si>
  <si>
    <t>801-2</t>
  </si>
  <si>
    <t>se zřízením a odstraněním bednění</t>
  </si>
  <si>
    <t>3ks/vchod v podlaze 1.NP x počet vchodů : 0,25*0,25*3*5</t>
  </si>
  <si>
    <t>3ks/vchod ve stěně inst.kanálu pod 1.NP x počet vchodů : 0,25*0,25*3*5</t>
  </si>
  <si>
    <t>423355111R00</t>
  </si>
  <si>
    <t>Bednění nosných konstrukcí bednění truhlíků nosných konstrukcí, všech tvarů, zřízení</t>
  </si>
  <si>
    <t>821-1</t>
  </si>
  <si>
    <t>z betonu prostého, železového nebo předpjatého,</t>
  </si>
  <si>
    <t>3ks/vchod v podlaze 1.NP x počet vchodů : 0,25*2*3*5</t>
  </si>
  <si>
    <t>3ks/vchod ve stěně inst.kanálu pod 1.NP x počet vchodů : 0,25*2*3*5</t>
  </si>
  <si>
    <t>423355112R00</t>
  </si>
  <si>
    <t xml:space="preserve">Bednění nosných konstrukcí bednění ztracené truhlíků nosných konstrukcí, všech tvarů,  </t>
  </si>
  <si>
    <t>Odkaz na mn. položky pořadí 2 : 15,00000</t>
  </si>
  <si>
    <t>423355211R00</t>
  </si>
  <si>
    <t>Bednění nosných konstrukcí bednění truhlíků nosných konstrukcí, všech tvarů, odstranění</t>
  </si>
  <si>
    <t>979092111R00</t>
  </si>
  <si>
    <t xml:space="preserve">Vyklízení ulehlé suti z prostorů hloubka od 0 do 2 m, ručně,  </t>
  </si>
  <si>
    <t>o půdorysné ploše do 15 m2 na vzdálenost do 3 m od okraje vyklízeného prostoru nebo s naložením na dopravní prostředek,</t>
  </si>
  <si>
    <t>odhad 100kg suti v prostupu mimo vybourané prostupy : 0,1*3*5</t>
  </si>
  <si>
    <t>460680043RT2</t>
  </si>
  <si>
    <t>Průraz zdivem v betonové zdi tloušťky 45 cm, plochy do 0,25 m2</t>
  </si>
  <si>
    <t>3ks/vchod v podlaze 1.NP x počet vchodů : 3,0*5</t>
  </si>
  <si>
    <t>3ks/vchod ve stěně inst.kanálu pod 1.NP x počet vchodů : 3,0*5</t>
  </si>
  <si>
    <t>999281148R00</t>
  </si>
  <si>
    <t>Přesun hmot pro opravy a údržbu objektů pro opravy a údržbu dosavadních objektů včetně vnějších plášťů  výšky do 12 m, nošením</t>
  </si>
  <si>
    <t>771551904R00</t>
  </si>
  <si>
    <t>Opravy podlah z dlaždic teracových velikosti 400 x 400 mm</t>
  </si>
  <si>
    <t>800-771</t>
  </si>
  <si>
    <t>3ks/vchod v podlaze 1.NP x počet vchodů : 3,0*3*5</t>
  </si>
  <si>
    <t>998771202R00</t>
  </si>
  <si>
    <t>Přesun hmot pro podlahy z dlaždic v objektech výšky do 12 m</t>
  </si>
  <si>
    <t>50 m vodorovně</t>
  </si>
  <si>
    <t>979011221R00</t>
  </si>
  <si>
    <t>Svislá doprava suti a vybouraných hmot nošením za prvé podlaží pod základním podlažím</t>
  </si>
  <si>
    <t>979999999R00</t>
  </si>
  <si>
    <t>Poplatek za skládku za recyklaci, suti s 10 % příměsi dřeva, plastu apod.,  , skupina 17 01 07 z Katalogu odpadů</t>
  </si>
  <si>
    <t>979087391R00</t>
  </si>
  <si>
    <t xml:space="preserve">Vodorovné přemístění suti nošením k místu nakládky příplatek za každých dalších i započatých 10 m vzdálenosti suti,  </t>
  </si>
  <si>
    <t>Počet jader typu S1</t>
  </si>
  <si>
    <t>((2,48-2,03)*(1,35+2,34)*2+1,35*2,34)</t>
  </si>
  <si>
    <t>Počet jader typu S2</t>
  </si>
  <si>
    <t>Počet jader typu S4</t>
  </si>
  <si>
    <t>((2,47-2,03)*(1,35+2,34)*2+1,35*2,34)</t>
  </si>
  <si>
    <t>Počet jader typu S5</t>
  </si>
  <si>
    <t>((2,44-2,03)*(1,35+2,16)*2+1,35*2,16)</t>
  </si>
  <si>
    <t>Počet jader typu S6</t>
  </si>
  <si>
    <t>Počet jader typu S7</t>
  </si>
  <si>
    <t>005121010R</t>
  </si>
  <si>
    <t>Vybudování zařízení staveniště</t>
  </si>
  <si>
    <t>Soubor</t>
  </si>
  <si>
    <t>POL99_8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</si>
  <si>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</si>
  <si>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</si>
  <si>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</si>
  <si>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</si>
  <si>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</si>
  <si>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</si>
  <si>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</si>
  <si>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 R</t>
  </si>
  <si>
    <t>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</si>
  <si>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</si>
  <si>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005124010R</t>
  </si>
  <si>
    <t>Koordinační činnost</t>
  </si>
  <si>
    <t>Koordinace stavebních a technologických dodávek stavby.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</si>
  <si>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</si>
  <si>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</si>
  <si>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</si>
  <si>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</si>
  <si>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</si>
  <si>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</si>
  <si>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</si>
  <si>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</si>
  <si>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</si>
  <si>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</si>
  <si>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</si>
  <si>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</si>
  <si>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722130802</t>
  </si>
  <si>
    <t>Demontáž potrubí ocelové pozinkované závitové do DN 40 včetně izolace</t>
  </si>
  <si>
    <t>m</t>
  </si>
  <si>
    <t>POL1_7</t>
  </si>
  <si>
    <t>722130803</t>
  </si>
  <si>
    <t>Demontáž potrubí ocelové pozinkované závitové do DN 50 včetně izolace</t>
  </si>
  <si>
    <t>722131935</t>
  </si>
  <si>
    <t>Potrubí pozinkované závitové propojení potrubí DN 40 + přechod</t>
  </si>
  <si>
    <t>722131936</t>
  </si>
  <si>
    <t>Potrubí pozinkované závitové propojení potrubí DN 50+ přechod</t>
  </si>
  <si>
    <t>722130821</t>
  </si>
  <si>
    <t>Demontáž spoje na závit šroubení do G 6/4</t>
  </si>
  <si>
    <t>722130826</t>
  </si>
  <si>
    <t>Demontáž spoje na závit šroubení do G 3</t>
  </si>
  <si>
    <t>722175005</t>
  </si>
  <si>
    <t>Potrubí vodovodní plastové PP-RCT svar polyfúze D 40x5,5 mm</t>
  </si>
  <si>
    <t>722175007</t>
  </si>
  <si>
    <t>Potrubí vodovodní plastové PP-RCT svar polyfúze D 63x8,6 mm</t>
  </si>
  <si>
    <t>722230115</t>
  </si>
  <si>
    <t>Ventil přímý G 6/4"  dvěma závity, mosazný PN10 - pro studenou i teplou vodu</t>
  </si>
  <si>
    <t>722230116</t>
  </si>
  <si>
    <t>Ventil přímý G 2"  dvěma závity, mosazný PN10 - pro studenou i teplou vodu</t>
  </si>
  <si>
    <t>722181252</t>
  </si>
  <si>
    <t>Ochrana vodovodního potrubí přilepenými termoizolačními trubicemi z PE tl do 40 mm DN do 45 mm</t>
  </si>
  <si>
    <t>722181253</t>
  </si>
  <si>
    <t>Ochrana vodovodního potrubí přilepenými termoizolačními trubicemi z PE tl do 50 mm DN do 63 mm</t>
  </si>
  <si>
    <t>722182014</t>
  </si>
  <si>
    <t>Podpůrný žlab pro potrubí D 40</t>
  </si>
  <si>
    <t>722182016</t>
  </si>
  <si>
    <t>Podpůrný žlab pro potrubí D 63</t>
  </si>
  <si>
    <t>722181817</t>
  </si>
  <si>
    <t>Demontáž tepelné izolace</t>
  </si>
  <si>
    <t>722220862</t>
  </si>
  <si>
    <t>Demontáž armatur závitových se dvěma závity G do 5/4</t>
  </si>
  <si>
    <t>722220864</t>
  </si>
  <si>
    <t>Demontáž armatur závitových se dvěma závity G 2</t>
  </si>
  <si>
    <t>7222902344425</t>
  </si>
  <si>
    <t>Kotvící materiál pro uchycení na stávající konzoly v technickém kanále</t>
  </si>
  <si>
    <t>POL3_0</t>
  </si>
  <si>
    <t>722290823</t>
  </si>
  <si>
    <t>Přemístění vnitrostaveništní demontovaných hmot pro vnitřní vodovod v objektech výšky do 24 m</t>
  </si>
  <si>
    <t>722290226</t>
  </si>
  <si>
    <t>Zkouška těsnosti vodovodního potrubí závitového do DN 50</t>
  </si>
  <si>
    <t>722290234</t>
  </si>
  <si>
    <t>Proplach a dezinfekce vodovodního potrubí do DN 80</t>
  </si>
  <si>
    <t>998722203</t>
  </si>
  <si>
    <t>Přesun hmot procentní pro vnitřní vodovod v objektech v do 24 m</t>
  </si>
  <si>
    <t>722170801</t>
  </si>
  <si>
    <t>Demontáž rozvodů vody z plastů do D 25</t>
  </si>
  <si>
    <t>722170804</t>
  </si>
  <si>
    <t>Demontáž rozvodů vody z plastů do D 50</t>
  </si>
  <si>
    <t>722170943</t>
  </si>
  <si>
    <t>Oprava potrubí propojení PP-RCT G 3/4</t>
  </si>
  <si>
    <t>722170944</t>
  </si>
  <si>
    <t>Oprava potrubí propojení PP-RCT G 1</t>
  </si>
  <si>
    <t>722170945</t>
  </si>
  <si>
    <t>Oprava potrubí propojení PP-RCT G 5/4</t>
  </si>
  <si>
    <t>722170946</t>
  </si>
  <si>
    <t>Oprava potrubí propojení PP-RCT G 6/4</t>
  </si>
  <si>
    <t>722171913</t>
  </si>
  <si>
    <t>Potrubí plastové odříznutí trubky D do 25 mm</t>
  </si>
  <si>
    <t>722171914</t>
  </si>
  <si>
    <t>Potrubí plastové odříznutí trubky D do 32 mm</t>
  </si>
  <si>
    <t>722174074</t>
  </si>
  <si>
    <t>Potrubí vodovodní  kompenzační smyčka do DN32</t>
  </si>
  <si>
    <t>722175003</t>
  </si>
  <si>
    <t>Potrubí vodovodní plastové PP-RCT svar polyfúze D 25x3,5 mm</t>
  </si>
  <si>
    <t>722175004</t>
  </si>
  <si>
    <t>Potrubí vodovodní plastové PP-RCT svar polyfúze D 32x4,4 mm</t>
  </si>
  <si>
    <t>722181126</t>
  </si>
  <si>
    <t>Ochrana vodovodního potrubí zvuk tlumícími objímkami do DN 50 mm</t>
  </si>
  <si>
    <t>722190402</t>
  </si>
  <si>
    <t>Vyvedení a upevnění výpustku do DN 50</t>
  </si>
  <si>
    <t>722224115</t>
  </si>
  <si>
    <t>Kohout plnicí nebo vypouštěcí G 1/2" PN 10 s jedním závitem</t>
  </si>
  <si>
    <t>722230101</t>
  </si>
  <si>
    <t>Ventil přímý G 1/2" se dvěma závity</t>
  </si>
  <si>
    <t>722230103</t>
  </si>
  <si>
    <t>Ventil přímý G 1" se dvěma závity</t>
  </si>
  <si>
    <t>722230112</t>
  </si>
  <si>
    <t>Ventil přímý G 3/4" s odvodněním a dvěma závity</t>
  </si>
  <si>
    <t>722231202</t>
  </si>
  <si>
    <t>TERMOSTATICKÝ CIRK. VENTIL DN15 + montáž</t>
  </si>
  <si>
    <t>998713201</t>
  </si>
  <si>
    <t>Přesun hmot pro izolace tepelné v objektech v do 24 m</t>
  </si>
  <si>
    <t>722190901</t>
  </si>
  <si>
    <t>Uzavření nebo otevření vodovodního potrubí při opravách</t>
  </si>
  <si>
    <t>722220861</t>
  </si>
  <si>
    <t>Demontáž armatur závitových se dvěma závity G do 3/4</t>
  </si>
  <si>
    <t>727111206</t>
  </si>
  <si>
    <t>Prostup  potrubí D 90mm  požární odolnost EI45 (požární ucpávky systémové s certifikátem)</t>
  </si>
  <si>
    <t>0011</t>
  </si>
  <si>
    <t>Stavební výpomoc drobné průrazy</t>
  </si>
  <si>
    <t>hod</t>
  </si>
  <si>
    <t>POL1_1</t>
  </si>
  <si>
    <t>0012</t>
  </si>
  <si>
    <t>Dočasné propojení a odpojení pro etapizaci realizace projektu</t>
  </si>
  <si>
    <t>00121</t>
  </si>
  <si>
    <t>Demontáže ostatní a ekologická likvidace</t>
  </si>
  <si>
    <t>soubor</t>
  </si>
  <si>
    <t>0013</t>
  </si>
  <si>
    <t>Konstrukce pro uchycení volně vedených rozvodů-objímka, vrutošroub, kotva systémové prvky uceléhého, systému uchycení</t>
  </si>
  <si>
    <t>0023</t>
  </si>
  <si>
    <t>Rozbor pitné vody</t>
  </si>
  <si>
    <t>0024</t>
  </si>
  <si>
    <t>Proplach, napouštění a vypouštění potrubí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</si>
</sst>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vertical="top" wrapText="1"/>
    </xf>
    <xf numFmtId="165" fontId="16" fillId="4" borderId="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8" fillId="0" borderId="0" xfId="0" applyNumberFormat="1" applyFont="1" applyBorder="1" applyAlignment="1">
      <alignment vertical="top" wrapTex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7MXRErm9hasYNIM+AUvN1ZDNd5GemH/D1NGQZQPUx9Xmj1x6MWxbOKTicYD20RbuX0Ow9D9pUNMdlo64u8JOhg==" saltValue="89KC6gEkI67gPAccEgiD1A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84171-43C4-4613-B4D0-A163ACAEB50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62</v>
      </c>
      <c r="C4" s="202" t="s">
        <v>63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294</v>
      </c>
      <c r="D9" s="235" t="s">
        <v>182</v>
      </c>
      <c r="E9" s="236">
        <v>5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188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295</v>
      </c>
      <c r="D11" s="223"/>
      <c r="E11" s="224">
        <v>5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60.4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100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35.4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281</v>
      </c>
      <c r="D14" s="223"/>
      <c r="E14" s="224">
        <v>100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25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25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282</v>
      </c>
      <c r="D16" s="223"/>
      <c r="E16" s="224">
        <v>25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0.04</v>
      </c>
      <c r="R17" s="230"/>
      <c r="S17" s="230"/>
      <c r="T17" s="231"/>
      <c r="U17" s="225"/>
      <c r="V17" s="225">
        <f>SUM(V18:V18)</f>
        <v>6.82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5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0.04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6.82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0.02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4.0000000000000001E-3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0.02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0.01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1.85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5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1.85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229</v>
      </c>
      <c r="C24" s="254" t="s">
        <v>230</v>
      </c>
      <c r="D24" s="235" t="s">
        <v>182</v>
      </c>
      <c r="E24" s="236">
        <v>5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183</v>
      </c>
      <c r="T24" s="23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186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283</v>
      </c>
      <c r="D25" s="223"/>
      <c r="E25" s="224">
        <v>5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189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231</v>
      </c>
      <c r="C26" s="254" t="s">
        <v>232</v>
      </c>
      <c r="D26" s="235" t="s">
        <v>212</v>
      </c>
      <c r="E26" s="236">
        <v>5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0.01</v>
      </c>
      <c r="P26" s="236">
        <v>0</v>
      </c>
      <c r="Q26" s="236">
        <f>ROUND(E26*P26,2)</f>
        <v>0</v>
      </c>
      <c r="R26" s="238"/>
      <c r="S26" s="238" t="s">
        <v>183</v>
      </c>
      <c r="T26" s="239" t="s">
        <v>184</v>
      </c>
      <c r="U26" s="221">
        <v>0</v>
      </c>
      <c r="V26" s="221">
        <f>ROUND(E26*U26,2)</f>
        <v>0</v>
      </c>
      <c r="W26" s="221"/>
      <c r="X26" s="221" t="s">
        <v>233</v>
      </c>
      <c r="Y26" s="221" t="s">
        <v>215</v>
      </c>
      <c r="Z26" s="210"/>
      <c r="AA26" s="210"/>
      <c r="AB26" s="210"/>
      <c r="AC26" s="210"/>
      <c r="AD26" s="210"/>
      <c r="AE26" s="210"/>
      <c r="AF26" s="210"/>
      <c r="AG26" s="210" t="s">
        <v>234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235</v>
      </c>
      <c r="C27" s="257" t="s">
        <v>236</v>
      </c>
      <c r="D27" s="219" t="s">
        <v>0</v>
      </c>
      <c r="E27" s="241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227</v>
      </c>
      <c r="S27" s="221" t="s">
        <v>199</v>
      </c>
      <c r="T27" s="221" t="s">
        <v>214</v>
      </c>
      <c r="U27" s="221">
        <v>0</v>
      </c>
      <c r="V27" s="221">
        <f>ROUND(E27*U27,2)</f>
        <v>0</v>
      </c>
      <c r="W27" s="221"/>
      <c r="X27" s="221" t="s">
        <v>221</v>
      </c>
      <c r="Y27" s="221" t="s">
        <v>186</v>
      </c>
      <c r="Z27" s="210"/>
      <c r="AA27" s="210"/>
      <c r="AB27" s="210"/>
      <c r="AC27" s="210"/>
      <c r="AD27" s="210"/>
      <c r="AE27" s="210"/>
      <c r="AF27" s="210"/>
      <c r="AG27" s="210" t="s">
        <v>222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8" t="s">
        <v>237</v>
      </c>
      <c r="D28" s="242"/>
      <c r="E28" s="242"/>
      <c r="F28" s="242"/>
      <c r="G28" s="242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224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178</v>
      </c>
      <c r="B29" s="227" t="s">
        <v>142</v>
      </c>
      <c r="C29" s="253" t="s">
        <v>143</v>
      </c>
      <c r="D29" s="228"/>
      <c r="E29" s="229"/>
      <c r="F29" s="230"/>
      <c r="G29" s="230">
        <f>SUMIF(AG30:AG37,"&lt;&gt;NOR",G30:G37)</f>
        <v>0</v>
      </c>
      <c r="H29" s="230"/>
      <c r="I29" s="230">
        <f>SUM(I30:I37)</f>
        <v>0</v>
      </c>
      <c r="J29" s="230"/>
      <c r="K29" s="230">
        <f>SUM(K30:K37)</f>
        <v>0</v>
      </c>
      <c r="L29" s="230"/>
      <c r="M29" s="230">
        <f>SUM(M30:M37)</f>
        <v>0</v>
      </c>
      <c r="N29" s="229"/>
      <c r="O29" s="229">
        <f>SUM(O30:O37)</f>
        <v>0.04</v>
      </c>
      <c r="P29" s="229"/>
      <c r="Q29" s="229">
        <f>SUM(Q30:Q37)</f>
        <v>0</v>
      </c>
      <c r="R29" s="230"/>
      <c r="S29" s="230"/>
      <c r="T29" s="231"/>
      <c r="U29" s="225"/>
      <c r="V29" s="225">
        <f>SUM(V30:V37)</f>
        <v>6.83</v>
      </c>
      <c r="W29" s="225"/>
      <c r="X29" s="225"/>
      <c r="Y29" s="225"/>
      <c r="AG29" t="s">
        <v>179</v>
      </c>
    </row>
    <row r="30" spans="1:60" outlineLevel="1" x14ac:dyDescent="0.2">
      <c r="A30" s="233">
        <v>10</v>
      </c>
      <c r="B30" s="234" t="s">
        <v>238</v>
      </c>
      <c r="C30" s="254" t="s">
        <v>239</v>
      </c>
      <c r="D30" s="235" t="s">
        <v>197</v>
      </c>
      <c r="E30" s="236">
        <v>19.23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6.9999999999999994E-5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240</v>
      </c>
      <c r="S30" s="238" t="s">
        <v>199</v>
      </c>
      <c r="T30" s="239" t="s">
        <v>200</v>
      </c>
      <c r="U30" s="221">
        <v>3.2480000000000002E-2</v>
      </c>
      <c r="V30" s="221">
        <f>ROUND(E30*U30,2)</f>
        <v>0.62</v>
      </c>
      <c r="W30" s="221"/>
      <c r="X30" s="221" t="s">
        <v>185</v>
      </c>
      <c r="Y30" s="221" t="s">
        <v>186</v>
      </c>
      <c r="Z30" s="210"/>
      <c r="AA30" s="210"/>
      <c r="AB30" s="210"/>
      <c r="AC30" s="210"/>
      <c r="AD30" s="210"/>
      <c r="AE30" s="210"/>
      <c r="AF30" s="210"/>
      <c r="AG30" s="210" t="s">
        <v>187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296</v>
      </c>
      <c r="D31" s="223"/>
      <c r="E31" s="224">
        <v>19.23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189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11</v>
      </c>
      <c r="B32" s="234" t="s">
        <v>242</v>
      </c>
      <c r="C32" s="254" t="s">
        <v>243</v>
      </c>
      <c r="D32" s="235" t="s">
        <v>197</v>
      </c>
      <c r="E32" s="236">
        <v>19.23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1.4999999999999999E-4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240</v>
      </c>
      <c r="S32" s="238" t="s">
        <v>199</v>
      </c>
      <c r="T32" s="239" t="s">
        <v>200</v>
      </c>
      <c r="U32" s="221">
        <v>0.10191</v>
      </c>
      <c r="V32" s="221">
        <f>ROUND(E32*U32,2)</f>
        <v>1.96</v>
      </c>
      <c r="W32" s="221"/>
      <c r="X32" s="221" t="s">
        <v>185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187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296</v>
      </c>
      <c r="D33" s="223"/>
      <c r="E33" s="224">
        <v>19.23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189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12</v>
      </c>
      <c r="B34" s="234" t="s">
        <v>244</v>
      </c>
      <c r="C34" s="254" t="s">
        <v>245</v>
      </c>
      <c r="D34" s="235" t="s">
        <v>197</v>
      </c>
      <c r="E34" s="236">
        <v>100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2.0000000000000002E-5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240</v>
      </c>
      <c r="S34" s="238" t="s">
        <v>199</v>
      </c>
      <c r="T34" s="239" t="s">
        <v>200</v>
      </c>
      <c r="U34" s="221">
        <v>2.9000000000000001E-2</v>
      </c>
      <c r="V34" s="221">
        <f>ROUND(E34*U34,2)</f>
        <v>2.9</v>
      </c>
      <c r="W34" s="221"/>
      <c r="X34" s="221" t="s">
        <v>185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187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281</v>
      </c>
      <c r="D35" s="223"/>
      <c r="E35" s="224">
        <v>100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13</v>
      </c>
      <c r="B36" s="234" t="s">
        <v>246</v>
      </c>
      <c r="C36" s="254" t="s">
        <v>247</v>
      </c>
      <c r="D36" s="235" t="s">
        <v>197</v>
      </c>
      <c r="E36" s="236">
        <v>100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3.5E-4</v>
      </c>
      <c r="O36" s="236">
        <f>ROUND(E36*N36,2)</f>
        <v>0.04</v>
      </c>
      <c r="P36" s="236">
        <v>0</v>
      </c>
      <c r="Q36" s="236">
        <f>ROUND(E36*P36,2)</f>
        <v>0</v>
      </c>
      <c r="R36" s="238" t="s">
        <v>240</v>
      </c>
      <c r="S36" s="238" t="s">
        <v>199</v>
      </c>
      <c r="T36" s="239" t="s">
        <v>200</v>
      </c>
      <c r="U36" s="221">
        <v>1.35E-2</v>
      </c>
      <c r="V36" s="221">
        <f>ROUND(E36*U36,2)</f>
        <v>1.35</v>
      </c>
      <c r="W36" s="221"/>
      <c r="X36" s="221" t="s">
        <v>185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187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281</v>
      </c>
      <c r="D37" s="223"/>
      <c r="E37" s="224">
        <v>100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189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178</v>
      </c>
      <c r="B38" s="227" t="s">
        <v>146</v>
      </c>
      <c r="C38" s="253" t="s">
        <v>147</v>
      </c>
      <c r="D38" s="228"/>
      <c r="E38" s="229"/>
      <c r="F38" s="230"/>
      <c r="G38" s="230">
        <f>SUMIF(AG39:AG47,"&lt;&gt;NOR",G39:G47)</f>
        <v>0</v>
      </c>
      <c r="H38" s="230"/>
      <c r="I38" s="230">
        <f>SUM(I39:I47)</f>
        <v>0</v>
      </c>
      <c r="J38" s="230"/>
      <c r="K38" s="230">
        <f>SUM(K39:K47)</f>
        <v>0</v>
      </c>
      <c r="L38" s="230"/>
      <c r="M38" s="230">
        <f>SUM(M39:M47)</f>
        <v>0</v>
      </c>
      <c r="N38" s="229"/>
      <c r="O38" s="229">
        <f>SUM(O39:O47)</f>
        <v>0</v>
      </c>
      <c r="P38" s="229"/>
      <c r="Q38" s="229">
        <f>SUM(Q39:Q47)</f>
        <v>0</v>
      </c>
      <c r="R38" s="230"/>
      <c r="S38" s="230"/>
      <c r="T38" s="231"/>
      <c r="U38" s="225"/>
      <c r="V38" s="225">
        <f>SUM(V39:V47)</f>
        <v>0.45000000000000007</v>
      </c>
      <c r="W38" s="225"/>
      <c r="X38" s="225"/>
      <c r="Y38" s="225"/>
      <c r="AG38" t="s">
        <v>179</v>
      </c>
    </row>
    <row r="39" spans="1:60" ht="22.5" outlineLevel="1" x14ac:dyDescent="0.2">
      <c r="A39" s="243">
        <v>14</v>
      </c>
      <c r="B39" s="244" t="s">
        <v>248</v>
      </c>
      <c r="C39" s="259" t="s">
        <v>249</v>
      </c>
      <c r="D39" s="245" t="s">
        <v>219</v>
      </c>
      <c r="E39" s="246">
        <v>4.4499999999999998E-2</v>
      </c>
      <c r="F39" s="247"/>
      <c r="G39" s="248">
        <f>ROUND(E39*F39,2)</f>
        <v>0</v>
      </c>
      <c r="H39" s="247"/>
      <c r="I39" s="248">
        <f>ROUND(E39*H39,2)</f>
        <v>0</v>
      </c>
      <c r="J39" s="247"/>
      <c r="K39" s="248">
        <f>ROUND(E39*J39,2)</f>
        <v>0</v>
      </c>
      <c r="L39" s="248">
        <v>12</v>
      </c>
      <c r="M39" s="248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8" t="s">
        <v>213</v>
      </c>
      <c r="S39" s="248" t="s">
        <v>199</v>
      </c>
      <c r="T39" s="249" t="s">
        <v>200</v>
      </c>
      <c r="U39" s="221">
        <v>2.0089999999999999</v>
      </c>
      <c r="V39" s="221">
        <f>ROUND(E39*U39,2)</f>
        <v>0.09</v>
      </c>
      <c r="W39" s="221"/>
      <c r="X39" s="221" t="s">
        <v>250</v>
      </c>
      <c r="Y39" s="221" t="s">
        <v>186</v>
      </c>
      <c r="Z39" s="210"/>
      <c r="AA39" s="210"/>
      <c r="AB39" s="210"/>
      <c r="AC39" s="210"/>
      <c r="AD39" s="210"/>
      <c r="AE39" s="210"/>
      <c r="AF39" s="210"/>
      <c r="AG39" s="210" t="s">
        <v>251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3">
        <v>15</v>
      </c>
      <c r="B40" s="244" t="s">
        <v>252</v>
      </c>
      <c r="C40" s="259" t="s">
        <v>253</v>
      </c>
      <c r="D40" s="245" t="s">
        <v>219</v>
      </c>
      <c r="E40" s="246">
        <v>0.17799999999999999</v>
      </c>
      <c r="F40" s="247"/>
      <c r="G40" s="248">
        <f>ROUND(E40*F40,2)</f>
        <v>0</v>
      </c>
      <c r="H40" s="247"/>
      <c r="I40" s="248">
        <f>ROUND(E40*H40,2)</f>
        <v>0</v>
      </c>
      <c r="J40" s="247"/>
      <c r="K40" s="248">
        <f>ROUND(E40*J40,2)</f>
        <v>0</v>
      </c>
      <c r="L40" s="248">
        <v>12</v>
      </c>
      <c r="M40" s="248">
        <f>G40*(1+L40/100)</f>
        <v>0</v>
      </c>
      <c r="N40" s="246">
        <v>0</v>
      </c>
      <c r="O40" s="246">
        <f>ROUND(E40*N40,2)</f>
        <v>0</v>
      </c>
      <c r="P40" s="246">
        <v>0</v>
      </c>
      <c r="Q40" s="246">
        <f>ROUND(E40*P40,2)</f>
        <v>0</v>
      </c>
      <c r="R40" s="248" t="s">
        <v>213</v>
      </c>
      <c r="S40" s="248" t="s">
        <v>199</v>
      </c>
      <c r="T40" s="249" t="s">
        <v>200</v>
      </c>
      <c r="U40" s="221">
        <v>0.95899999999999996</v>
      </c>
      <c r="V40" s="221">
        <f>ROUND(E40*U40,2)</f>
        <v>0.17</v>
      </c>
      <c r="W40" s="221"/>
      <c r="X40" s="221" t="s">
        <v>250</v>
      </c>
      <c r="Y40" s="221" t="s">
        <v>186</v>
      </c>
      <c r="Z40" s="210"/>
      <c r="AA40" s="210"/>
      <c r="AB40" s="210"/>
      <c r="AC40" s="210"/>
      <c r="AD40" s="210"/>
      <c r="AE40" s="210"/>
      <c r="AF40" s="210"/>
      <c r="AG40" s="210" t="s">
        <v>251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3">
        <v>16</v>
      </c>
      <c r="B41" s="234" t="s">
        <v>254</v>
      </c>
      <c r="C41" s="254" t="s">
        <v>255</v>
      </c>
      <c r="D41" s="235" t="s">
        <v>219</v>
      </c>
      <c r="E41" s="236">
        <v>4.4499999999999998E-2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213</v>
      </c>
      <c r="S41" s="238" t="s">
        <v>199</v>
      </c>
      <c r="T41" s="239" t="s">
        <v>200</v>
      </c>
      <c r="U41" s="221">
        <v>0.49</v>
      </c>
      <c r="V41" s="221">
        <f>ROUND(E41*U41,2)</f>
        <v>0.02</v>
      </c>
      <c r="W41" s="221"/>
      <c r="X41" s="221" t="s">
        <v>250</v>
      </c>
      <c r="Y41" s="221" t="s">
        <v>186</v>
      </c>
      <c r="Z41" s="210"/>
      <c r="AA41" s="210"/>
      <c r="AB41" s="210"/>
      <c r="AC41" s="210"/>
      <c r="AD41" s="210"/>
      <c r="AE41" s="210"/>
      <c r="AF41" s="210"/>
      <c r="AG41" s="210" t="s">
        <v>251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60" t="s">
        <v>256</v>
      </c>
      <c r="D42" s="250"/>
      <c r="E42" s="250"/>
      <c r="F42" s="250"/>
      <c r="G42" s="250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257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3">
        <v>17</v>
      </c>
      <c r="B43" s="244" t="s">
        <v>258</v>
      </c>
      <c r="C43" s="259" t="s">
        <v>259</v>
      </c>
      <c r="D43" s="245" t="s">
        <v>219</v>
      </c>
      <c r="E43" s="246">
        <v>0.44500000000000001</v>
      </c>
      <c r="F43" s="247"/>
      <c r="G43" s="248">
        <f>ROUND(E43*F43,2)</f>
        <v>0</v>
      </c>
      <c r="H43" s="247"/>
      <c r="I43" s="248">
        <f>ROUND(E43*H43,2)</f>
        <v>0</v>
      </c>
      <c r="J43" s="247"/>
      <c r="K43" s="248">
        <f>ROUND(E43*J43,2)</f>
        <v>0</v>
      </c>
      <c r="L43" s="248">
        <v>12</v>
      </c>
      <c r="M43" s="248">
        <f>G43*(1+L43/100)</f>
        <v>0</v>
      </c>
      <c r="N43" s="246">
        <v>0</v>
      </c>
      <c r="O43" s="246">
        <f>ROUND(E43*N43,2)</f>
        <v>0</v>
      </c>
      <c r="P43" s="246">
        <v>0</v>
      </c>
      <c r="Q43" s="246">
        <f>ROUND(E43*P43,2)</f>
        <v>0</v>
      </c>
      <c r="R43" s="248" t="s">
        <v>213</v>
      </c>
      <c r="S43" s="248" t="s">
        <v>199</v>
      </c>
      <c r="T43" s="249" t="s">
        <v>200</v>
      </c>
      <c r="U43" s="221">
        <v>0</v>
      </c>
      <c r="V43" s="221">
        <f>ROUND(E43*U43,2)</f>
        <v>0</v>
      </c>
      <c r="W43" s="221"/>
      <c r="X43" s="221" t="s">
        <v>250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251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3">
        <v>18</v>
      </c>
      <c r="B44" s="244" t="s">
        <v>260</v>
      </c>
      <c r="C44" s="259" t="s">
        <v>277</v>
      </c>
      <c r="D44" s="245" t="s">
        <v>219</v>
      </c>
      <c r="E44" s="246">
        <v>4.4499999999999998E-2</v>
      </c>
      <c r="F44" s="247"/>
      <c r="G44" s="248">
        <f>ROUND(E44*F44,2)</f>
        <v>0</v>
      </c>
      <c r="H44" s="247"/>
      <c r="I44" s="248">
        <f>ROUND(E44*H44,2)</f>
        <v>0</v>
      </c>
      <c r="J44" s="247"/>
      <c r="K44" s="248">
        <f>ROUND(E44*J44,2)</f>
        <v>0</v>
      </c>
      <c r="L44" s="248">
        <v>12</v>
      </c>
      <c r="M44" s="248">
        <f>G44*(1+L44/100)</f>
        <v>0</v>
      </c>
      <c r="N44" s="246">
        <v>0</v>
      </c>
      <c r="O44" s="246">
        <f>ROUND(E44*N44,2)</f>
        <v>0</v>
      </c>
      <c r="P44" s="246">
        <v>0</v>
      </c>
      <c r="Q44" s="246">
        <f>ROUND(E44*P44,2)</f>
        <v>0</v>
      </c>
      <c r="R44" s="248" t="s">
        <v>213</v>
      </c>
      <c r="S44" s="248" t="s">
        <v>199</v>
      </c>
      <c r="T44" s="249" t="s">
        <v>214</v>
      </c>
      <c r="U44" s="221">
        <v>0</v>
      </c>
      <c r="V44" s="221">
        <f>ROUND(E44*U44,2)</f>
        <v>0</v>
      </c>
      <c r="W44" s="221"/>
      <c r="X44" s="221" t="s">
        <v>250</v>
      </c>
      <c r="Y44" s="221" t="s">
        <v>186</v>
      </c>
      <c r="Z44" s="210"/>
      <c r="AA44" s="210"/>
      <c r="AB44" s="210"/>
      <c r="AC44" s="210"/>
      <c r="AD44" s="210"/>
      <c r="AE44" s="210"/>
      <c r="AF44" s="210"/>
      <c r="AG44" s="210" t="s">
        <v>251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33">
        <v>19</v>
      </c>
      <c r="B45" s="234" t="s">
        <v>262</v>
      </c>
      <c r="C45" s="254" t="s">
        <v>263</v>
      </c>
      <c r="D45" s="235" t="s">
        <v>219</v>
      </c>
      <c r="E45" s="236">
        <v>0.2225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264</v>
      </c>
      <c r="S45" s="238" t="s">
        <v>199</v>
      </c>
      <c r="T45" s="239" t="s">
        <v>200</v>
      </c>
      <c r="U45" s="221">
        <v>0.752</v>
      </c>
      <c r="V45" s="221">
        <f>ROUND(E45*U45,2)</f>
        <v>0.17</v>
      </c>
      <c r="W45" s="221"/>
      <c r="X45" s="221" t="s">
        <v>250</v>
      </c>
      <c r="Y45" s="221" t="s">
        <v>186</v>
      </c>
      <c r="Z45" s="210"/>
      <c r="AA45" s="210"/>
      <c r="AB45" s="210"/>
      <c r="AC45" s="210"/>
      <c r="AD45" s="210"/>
      <c r="AE45" s="210"/>
      <c r="AF45" s="210"/>
      <c r="AG45" s="210" t="s">
        <v>251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56" t="s">
        <v>265</v>
      </c>
      <c r="D46" s="240"/>
      <c r="E46" s="240"/>
      <c r="F46" s="240"/>
      <c r="G46" s="240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224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nebo vybouraných hmot nošením nebo přehazováním k místu nakládky přístupnému normálním dopravním prostředkům do 10 m,</v>
      </c>
      <c r="BB46" s="210"/>
      <c r="BC46" s="210"/>
      <c r="BD46" s="210"/>
      <c r="BE46" s="210"/>
      <c r="BF46" s="210"/>
      <c r="BG46" s="210"/>
      <c r="BH46" s="210"/>
    </row>
    <row r="47" spans="1:60" ht="22.5" outlineLevel="2" x14ac:dyDescent="0.2">
      <c r="A47" s="217"/>
      <c r="B47" s="218"/>
      <c r="C47" s="261" t="s">
        <v>266</v>
      </c>
      <c r="D47" s="252"/>
      <c r="E47" s="252"/>
      <c r="F47" s="252"/>
      <c r="G47" s="252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257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1" t="str">
        <f>C47</f>
        <v>S naložením suti nebo vybouraných hmot do dopravního prostředku a na jejich vyložením, popřípadě přeložením na normální dopravní prostředek.</v>
      </c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3"/>
      <c r="B48" s="4"/>
      <c r="C48" s="262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v>12</v>
      </c>
      <c r="AF48">
        <v>21</v>
      </c>
      <c r="AG48" t="s">
        <v>164</v>
      </c>
    </row>
    <row r="49" spans="1:33" x14ac:dyDescent="0.2">
      <c r="A49" s="213"/>
      <c r="B49" s="214" t="s">
        <v>29</v>
      </c>
      <c r="C49" s="263"/>
      <c r="D49" s="215"/>
      <c r="E49" s="216"/>
      <c r="F49" s="216"/>
      <c r="G49" s="232">
        <f>G8+G12+G17+G19+G22+G29+G38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f>SUMIF(L7:L47,AE48,G7:G47)</f>
        <v>0</v>
      </c>
      <c r="AF49">
        <f>SUMIF(L7:L47,AF48,G7:G47)</f>
        <v>0</v>
      </c>
      <c r="AG49" t="s">
        <v>267</v>
      </c>
    </row>
    <row r="50" spans="1:33" x14ac:dyDescent="0.2">
      <c r="C50" s="264"/>
      <c r="D50" s="10"/>
      <c r="AG50" t="s">
        <v>268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/Q8TMW4uYdFnAiCuAxCG/RkldZWVA08KRQUVmBh65trgBiqJk/QjYJ+mnCmNWlqJ78SqrdKM8TJHPhrQBUX6bA==" saltValue="KFr8EDfEyF8SdwLHt/90dw==" spinCount="100000" sheet="1" formatRows="0"/>
  <mergeCells count="9">
    <mergeCell ref="C42:G42"/>
    <mergeCell ref="C46:G46"/>
    <mergeCell ref="C47:G47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652EC-9A40-458F-8AC6-DC2CAB36ECC6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64</v>
      </c>
      <c r="C4" s="202" t="s">
        <v>65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297</v>
      </c>
      <c r="D9" s="235" t="s">
        <v>182</v>
      </c>
      <c r="E9" s="236">
        <v>5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295</v>
      </c>
      <c r="D11" s="223"/>
      <c r="E11" s="224">
        <v>5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60.4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100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35.4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281</v>
      </c>
      <c r="D14" s="223"/>
      <c r="E14" s="224">
        <v>100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25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25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282</v>
      </c>
      <c r="D16" s="223"/>
      <c r="E16" s="224">
        <v>25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0.04</v>
      </c>
      <c r="R17" s="230"/>
      <c r="S17" s="230"/>
      <c r="T17" s="231"/>
      <c r="U17" s="225"/>
      <c r="V17" s="225">
        <f>SUM(V18:V18)</f>
        <v>6.82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5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0.04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6.82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0.02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4.0000000000000001E-3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0.02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0.01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1.85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5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1.85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229</v>
      </c>
      <c r="C24" s="254" t="s">
        <v>230</v>
      </c>
      <c r="D24" s="235" t="s">
        <v>182</v>
      </c>
      <c r="E24" s="236">
        <v>5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183</v>
      </c>
      <c r="T24" s="23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186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283</v>
      </c>
      <c r="D25" s="223"/>
      <c r="E25" s="224">
        <v>5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189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231</v>
      </c>
      <c r="C26" s="254" t="s">
        <v>232</v>
      </c>
      <c r="D26" s="235" t="s">
        <v>212</v>
      </c>
      <c r="E26" s="236">
        <v>5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0.01</v>
      </c>
      <c r="P26" s="236">
        <v>0</v>
      </c>
      <c r="Q26" s="236">
        <f>ROUND(E26*P26,2)</f>
        <v>0</v>
      </c>
      <c r="R26" s="238"/>
      <c r="S26" s="238" t="s">
        <v>183</v>
      </c>
      <c r="T26" s="239" t="s">
        <v>184</v>
      </c>
      <c r="U26" s="221">
        <v>0</v>
      </c>
      <c r="V26" s="221">
        <f>ROUND(E26*U26,2)</f>
        <v>0</v>
      </c>
      <c r="W26" s="221"/>
      <c r="X26" s="221" t="s">
        <v>233</v>
      </c>
      <c r="Y26" s="221" t="s">
        <v>215</v>
      </c>
      <c r="Z26" s="210"/>
      <c r="AA26" s="210"/>
      <c r="AB26" s="210"/>
      <c r="AC26" s="210"/>
      <c r="AD26" s="210"/>
      <c r="AE26" s="210"/>
      <c r="AF26" s="210"/>
      <c r="AG26" s="210" t="s">
        <v>234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235</v>
      </c>
      <c r="C27" s="257" t="s">
        <v>236</v>
      </c>
      <c r="D27" s="219" t="s">
        <v>0</v>
      </c>
      <c r="E27" s="241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227</v>
      </c>
      <c r="S27" s="221" t="s">
        <v>199</v>
      </c>
      <c r="T27" s="221" t="s">
        <v>214</v>
      </c>
      <c r="U27" s="221">
        <v>0</v>
      </c>
      <c r="V27" s="221">
        <f>ROUND(E27*U27,2)</f>
        <v>0</v>
      </c>
      <c r="W27" s="221"/>
      <c r="X27" s="221" t="s">
        <v>221</v>
      </c>
      <c r="Y27" s="221" t="s">
        <v>186</v>
      </c>
      <c r="Z27" s="210"/>
      <c r="AA27" s="210"/>
      <c r="AB27" s="210"/>
      <c r="AC27" s="210"/>
      <c r="AD27" s="210"/>
      <c r="AE27" s="210"/>
      <c r="AF27" s="210"/>
      <c r="AG27" s="210" t="s">
        <v>222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8" t="s">
        <v>237</v>
      </c>
      <c r="D28" s="242"/>
      <c r="E28" s="242"/>
      <c r="F28" s="242"/>
      <c r="G28" s="242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224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178</v>
      </c>
      <c r="B29" s="227" t="s">
        <v>142</v>
      </c>
      <c r="C29" s="253" t="s">
        <v>143</v>
      </c>
      <c r="D29" s="228"/>
      <c r="E29" s="229"/>
      <c r="F29" s="230"/>
      <c r="G29" s="230">
        <f>SUMIF(AG30:AG39,"&lt;&gt;NOR",G30:G39)</f>
        <v>0</v>
      </c>
      <c r="H29" s="230"/>
      <c r="I29" s="230">
        <f>SUM(I30:I39)</f>
        <v>0</v>
      </c>
      <c r="J29" s="230"/>
      <c r="K29" s="230">
        <f>SUM(K30:K39)</f>
        <v>0</v>
      </c>
      <c r="L29" s="230"/>
      <c r="M29" s="230">
        <f>SUM(M30:M39)</f>
        <v>0</v>
      </c>
      <c r="N29" s="229"/>
      <c r="O29" s="229">
        <f>SUM(O30:O39)</f>
        <v>0.05</v>
      </c>
      <c r="P29" s="229"/>
      <c r="Q29" s="229">
        <f>SUM(Q30:Q39)</f>
        <v>0</v>
      </c>
      <c r="R29" s="230"/>
      <c r="S29" s="230"/>
      <c r="T29" s="231"/>
      <c r="U29" s="225"/>
      <c r="V29" s="225">
        <f>SUM(V30:V39)</f>
        <v>10.61</v>
      </c>
      <c r="W29" s="225"/>
      <c r="X29" s="225"/>
      <c r="Y29" s="225"/>
      <c r="AG29" t="s">
        <v>179</v>
      </c>
    </row>
    <row r="30" spans="1:60" outlineLevel="1" x14ac:dyDescent="0.2">
      <c r="A30" s="233">
        <v>10</v>
      </c>
      <c r="B30" s="234" t="s">
        <v>238</v>
      </c>
      <c r="C30" s="254" t="s">
        <v>239</v>
      </c>
      <c r="D30" s="235" t="s">
        <v>197</v>
      </c>
      <c r="E30" s="236">
        <v>47.28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6.9999999999999994E-5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240</v>
      </c>
      <c r="S30" s="238" t="s">
        <v>199</v>
      </c>
      <c r="T30" s="239" t="s">
        <v>200</v>
      </c>
      <c r="U30" s="221">
        <v>3.2480000000000002E-2</v>
      </c>
      <c r="V30" s="221">
        <f>ROUND(E30*U30,2)</f>
        <v>1.54</v>
      </c>
      <c r="W30" s="221"/>
      <c r="X30" s="221" t="s">
        <v>185</v>
      </c>
      <c r="Y30" s="221" t="s">
        <v>186</v>
      </c>
      <c r="Z30" s="210"/>
      <c r="AA30" s="210"/>
      <c r="AB30" s="210"/>
      <c r="AC30" s="210"/>
      <c r="AD30" s="210"/>
      <c r="AE30" s="210"/>
      <c r="AF30" s="210"/>
      <c r="AG30" s="210" t="s">
        <v>187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298</v>
      </c>
      <c r="D31" s="223"/>
      <c r="E31" s="224">
        <v>23.1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189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3" x14ac:dyDescent="0.2">
      <c r="A32" s="217"/>
      <c r="B32" s="218"/>
      <c r="C32" s="255" t="s">
        <v>299</v>
      </c>
      <c r="D32" s="223"/>
      <c r="E32" s="224">
        <v>24.18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189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3">
        <v>11</v>
      </c>
      <c r="B33" s="234" t="s">
        <v>242</v>
      </c>
      <c r="C33" s="254" t="s">
        <v>243</v>
      </c>
      <c r="D33" s="235" t="s">
        <v>197</v>
      </c>
      <c r="E33" s="236">
        <v>47.28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12</v>
      </c>
      <c r="M33" s="238">
        <f>G33*(1+L33/100)</f>
        <v>0</v>
      </c>
      <c r="N33" s="236">
        <v>1.4999999999999999E-4</v>
      </c>
      <c r="O33" s="236">
        <f>ROUND(E33*N33,2)</f>
        <v>0.01</v>
      </c>
      <c r="P33" s="236">
        <v>0</v>
      </c>
      <c r="Q33" s="236">
        <f>ROUND(E33*P33,2)</f>
        <v>0</v>
      </c>
      <c r="R33" s="238" t="s">
        <v>240</v>
      </c>
      <c r="S33" s="238" t="s">
        <v>199</v>
      </c>
      <c r="T33" s="239" t="s">
        <v>200</v>
      </c>
      <c r="U33" s="221">
        <v>0.10191</v>
      </c>
      <c r="V33" s="221">
        <f>ROUND(E33*U33,2)</f>
        <v>4.82</v>
      </c>
      <c r="W33" s="221"/>
      <c r="X33" s="221" t="s">
        <v>185</v>
      </c>
      <c r="Y33" s="221" t="s">
        <v>186</v>
      </c>
      <c r="Z33" s="210"/>
      <c r="AA33" s="210"/>
      <c r="AB33" s="210"/>
      <c r="AC33" s="210"/>
      <c r="AD33" s="210"/>
      <c r="AE33" s="210"/>
      <c r="AF33" s="210"/>
      <c r="AG33" s="210" t="s">
        <v>187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55" t="s">
        <v>298</v>
      </c>
      <c r="D34" s="223"/>
      <c r="E34" s="224">
        <v>23.1</v>
      </c>
      <c r="F34" s="221"/>
      <c r="G34" s="221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189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3" x14ac:dyDescent="0.2">
      <c r="A35" s="217"/>
      <c r="B35" s="218"/>
      <c r="C35" s="255" t="s">
        <v>299</v>
      </c>
      <c r="D35" s="223"/>
      <c r="E35" s="224">
        <v>24.18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12</v>
      </c>
      <c r="B36" s="234" t="s">
        <v>244</v>
      </c>
      <c r="C36" s="254" t="s">
        <v>245</v>
      </c>
      <c r="D36" s="235" t="s">
        <v>197</v>
      </c>
      <c r="E36" s="236">
        <v>100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2.0000000000000002E-5</v>
      </c>
      <c r="O36" s="236">
        <f>ROUND(E36*N36,2)</f>
        <v>0</v>
      </c>
      <c r="P36" s="236">
        <v>0</v>
      </c>
      <c r="Q36" s="236">
        <f>ROUND(E36*P36,2)</f>
        <v>0</v>
      </c>
      <c r="R36" s="238" t="s">
        <v>240</v>
      </c>
      <c r="S36" s="238" t="s">
        <v>199</v>
      </c>
      <c r="T36" s="239" t="s">
        <v>200</v>
      </c>
      <c r="U36" s="221">
        <v>2.9000000000000001E-2</v>
      </c>
      <c r="V36" s="221">
        <f>ROUND(E36*U36,2)</f>
        <v>2.9</v>
      </c>
      <c r="W36" s="221"/>
      <c r="X36" s="221" t="s">
        <v>185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187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281</v>
      </c>
      <c r="D37" s="223"/>
      <c r="E37" s="224">
        <v>100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189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3">
        <v>13</v>
      </c>
      <c r="B38" s="234" t="s">
        <v>246</v>
      </c>
      <c r="C38" s="254" t="s">
        <v>247</v>
      </c>
      <c r="D38" s="235" t="s">
        <v>197</v>
      </c>
      <c r="E38" s="236">
        <v>100</v>
      </c>
      <c r="F38" s="237"/>
      <c r="G38" s="238">
        <f>ROUND(E38*F38,2)</f>
        <v>0</v>
      </c>
      <c r="H38" s="237"/>
      <c r="I38" s="238">
        <f>ROUND(E38*H38,2)</f>
        <v>0</v>
      </c>
      <c r="J38" s="237"/>
      <c r="K38" s="238">
        <f>ROUND(E38*J38,2)</f>
        <v>0</v>
      </c>
      <c r="L38" s="238">
        <v>12</v>
      </c>
      <c r="M38" s="238">
        <f>G38*(1+L38/100)</f>
        <v>0</v>
      </c>
      <c r="N38" s="236">
        <v>3.5E-4</v>
      </c>
      <c r="O38" s="236">
        <f>ROUND(E38*N38,2)</f>
        <v>0.04</v>
      </c>
      <c r="P38" s="236">
        <v>0</v>
      </c>
      <c r="Q38" s="236">
        <f>ROUND(E38*P38,2)</f>
        <v>0</v>
      </c>
      <c r="R38" s="238" t="s">
        <v>240</v>
      </c>
      <c r="S38" s="238" t="s">
        <v>199</v>
      </c>
      <c r="T38" s="239" t="s">
        <v>200</v>
      </c>
      <c r="U38" s="221">
        <v>1.35E-2</v>
      </c>
      <c r="V38" s="221">
        <f>ROUND(E38*U38,2)</f>
        <v>1.35</v>
      </c>
      <c r="W38" s="221"/>
      <c r="X38" s="221" t="s">
        <v>185</v>
      </c>
      <c r="Y38" s="221" t="s">
        <v>186</v>
      </c>
      <c r="Z38" s="210"/>
      <c r="AA38" s="210"/>
      <c r="AB38" s="210"/>
      <c r="AC38" s="210"/>
      <c r="AD38" s="210"/>
      <c r="AE38" s="210"/>
      <c r="AF38" s="210"/>
      <c r="AG38" s="210" t="s">
        <v>187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2" x14ac:dyDescent="0.2">
      <c r="A39" s="217"/>
      <c r="B39" s="218"/>
      <c r="C39" s="255" t="s">
        <v>281</v>
      </c>
      <c r="D39" s="223"/>
      <c r="E39" s="224">
        <v>100</v>
      </c>
      <c r="F39" s="221"/>
      <c r="G39" s="221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189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x14ac:dyDescent="0.2">
      <c r="A40" s="226" t="s">
        <v>178</v>
      </c>
      <c r="B40" s="227" t="s">
        <v>146</v>
      </c>
      <c r="C40" s="253" t="s">
        <v>147</v>
      </c>
      <c r="D40" s="228"/>
      <c r="E40" s="229"/>
      <c r="F40" s="230"/>
      <c r="G40" s="230">
        <f>SUMIF(AG41:AG49,"&lt;&gt;NOR",G41:G49)</f>
        <v>0</v>
      </c>
      <c r="H40" s="230"/>
      <c r="I40" s="230">
        <f>SUM(I41:I49)</f>
        <v>0</v>
      </c>
      <c r="J40" s="230"/>
      <c r="K40" s="230">
        <f>SUM(K41:K49)</f>
        <v>0</v>
      </c>
      <c r="L40" s="230"/>
      <c r="M40" s="230">
        <f>SUM(M41:M49)</f>
        <v>0</v>
      </c>
      <c r="N40" s="229"/>
      <c r="O40" s="229">
        <f>SUM(O41:O49)</f>
        <v>0</v>
      </c>
      <c r="P40" s="229"/>
      <c r="Q40" s="229">
        <f>SUM(Q41:Q49)</f>
        <v>0</v>
      </c>
      <c r="R40" s="230"/>
      <c r="S40" s="230"/>
      <c r="T40" s="231"/>
      <c r="U40" s="225"/>
      <c r="V40" s="225">
        <f>SUM(V41:V49)</f>
        <v>0.45000000000000007</v>
      </c>
      <c r="W40" s="225"/>
      <c r="X40" s="225"/>
      <c r="Y40" s="225"/>
      <c r="AG40" t="s">
        <v>179</v>
      </c>
    </row>
    <row r="41" spans="1:60" ht="22.5" outlineLevel="1" x14ac:dyDescent="0.2">
      <c r="A41" s="243">
        <v>14</v>
      </c>
      <c r="B41" s="244" t="s">
        <v>248</v>
      </c>
      <c r="C41" s="259" t="s">
        <v>249</v>
      </c>
      <c r="D41" s="245" t="s">
        <v>219</v>
      </c>
      <c r="E41" s="246">
        <v>4.4499999999999998E-2</v>
      </c>
      <c r="F41" s="247"/>
      <c r="G41" s="248">
        <f>ROUND(E41*F41,2)</f>
        <v>0</v>
      </c>
      <c r="H41" s="247"/>
      <c r="I41" s="248">
        <f>ROUND(E41*H41,2)</f>
        <v>0</v>
      </c>
      <c r="J41" s="247"/>
      <c r="K41" s="248">
        <f>ROUND(E41*J41,2)</f>
        <v>0</v>
      </c>
      <c r="L41" s="248">
        <v>12</v>
      </c>
      <c r="M41" s="248">
        <f>G41*(1+L41/100)</f>
        <v>0</v>
      </c>
      <c r="N41" s="246">
        <v>0</v>
      </c>
      <c r="O41" s="246">
        <f>ROUND(E41*N41,2)</f>
        <v>0</v>
      </c>
      <c r="P41" s="246">
        <v>0</v>
      </c>
      <c r="Q41" s="246">
        <f>ROUND(E41*P41,2)</f>
        <v>0</v>
      </c>
      <c r="R41" s="248" t="s">
        <v>213</v>
      </c>
      <c r="S41" s="248" t="s">
        <v>199</v>
      </c>
      <c r="T41" s="249" t="s">
        <v>200</v>
      </c>
      <c r="U41" s="221">
        <v>2.0089999999999999</v>
      </c>
      <c r="V41" s="221">
        <f>ROUND(E41*U41,2)</f>
        <v>0.09</v>
      </c>
      <c r="W41" s="221"/>
      <c r="X41" s="221" t="s">
        <v>250</v>
      </c>
      <c r="Y41" s="221" t="s">
        <v>186</v>
      </c>
      <c r="Z41" s="210"/>
      <c r="AA41" s="210"/>
      <c r="AB41" s="210"/>
      <c r="AC41" s="210"/>
      <c r="AD41" s="210"/>
      <c r="AE41" s="210"/>
      <c r="AF41" s="210"/>
      <c r="AG41" s="210" t="s">
        <v>251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43">
        <v>15</v>
      </c>
      <c r="B42" s="244" t="s">
        <v>252</v>
      </c>
      <c r="C42" s="259" t="s">
        <v>253</v>
      </c>
      <c r="D42" s="245" t="s">
        <v>219</v>
      </c>
      <c r="E42" s="246">
        <v>0.17799999999999999</v>
      </c>
      <c r="F42" s="247"/>
      <c r="G42" s="248">
        <f>ROUND(E42*F42,2)</f>
        <v>0</v>
      </c>
      <c r="H42" s="247"/>
      <c r="I42" s="248">
        <f>ROUND(E42*H42,2)</f>
        <v>0</v>
      </c>
      <c r="J42" s="247"/>
      <c r="K42" s="248">
        <f>ROUND(E42*J42,2)</f>
        <v>0</v>
      </c>
      <c r="L42" s="248">
        <v>12</v>
      </c>
      <c r="M42" s="248">
        <f>G42*(1+L42/100)</f>
        <v>0</v>
      </c>
      <c r="N42" s="246">
        <v>0</v>
      </c>
      <c r="O42" s="246">
        <f>ROUND(E42*N42,2)</f>
        <v>0</v>
      </c>
      <c r="P42" s="246">
        <v>0</v>
      </c>
      <c r="Q42" s="246">
        <f>ROUND(E42*P42,2)</f>
        <v>0</v>
      </c>
      <c r="R42" s="248" t="s">
        <v>213</v>
      </c>
      <c r="S42" s="248" t="s">
        <v>199</v>
      </c>
      <c r="T42" s="249" t="s">
        <v>200</v>
      </c>
      <c r="U42" s="221">
        <v>0.95899999999999996</v>
      </c>
      <c r="V42" s="221">
        <f>ROUND(E42*U42,2)</f>
        <v>0.17</v>
      </c>
      <c r="W42" s="221"/>
      <c r="X42" s="221" t="s">
        <v>250</v>
      </c>
      <c r="Y42" s="221" t="s">
        <v>186</v>
      </c>
      <c r="Z42" s="210"/>
      <c r="AA42" s="210"/>
      <c r="AB42" s="210"/>
      <c r="AC42" s="210"/>
      <c r="AD42" s="210"/>
      <c r="AE42" s="210"/>
      <c r="AF42" s="210"/>
      <c r="AG42" s="210" t="s">
        <v>251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33">
        <v>16</v>
      </c>
      <c r="B43" s="234" t="s">
        <v>254</v>
      </c>
      <c r="C43" s="254" t="s">
        <v>255</v>
      </c>
      <c r="D43" s="235" t="s">
        <v>219</v>
      </c>
      <c r="E43" s="236">
        <v>4.4499999999999998E-2</v>
      </c>
      <c r="F43" s="237"/>
      <c r="G43" s="238">
        <f>ROUND(E43*F43,2)</f>
        <v>0</v>
      </c>
      <c r="H43" s="237"/>
      <c r="I43" s="238">
        <f>ROUND(E43*H43,2)</f>
        <v>0</v>
      </c>
      <c r="J43" s="237"/>
      <c r="K43" s="238">
        <f>ROUND(E43*J43,2)</f>
        <v>0</v>
      </c>
      <c r="L43" s="238">
        <v>12</v>
      </c>
      <c r="M43" s="238">
        <f>G43*(1+L43/100)</f>
        <v>0</v>
      </c>
      <c r="N43" s="236">
        <v>0</v>
      </c>
      <c r="O43" s="236">
        <f>ROUND(E43*N43,2)</f>
        <v>0</v>
      </c>
      <c r="P43" s="236">
        <v>0</v>
      </c>
      <c r="Q43" s="236">
        <f>ROUND(E43*P43,2)</f>
        <v>0</v>
      </c>
      <c r="R43" s="238" t="s">
        <v>213</v>
      </c>
      <c r="S43" s="238" t="s">
        <v>199</v>
      </c>
      <c r="T43" s="239" t="s">
        <v>200</v>
      </c>
      <c r="U43" s="221">
        <v>0.49</v>
      </c>
      <c r="V43" s="221">
        <f>ROUND(E43*U43,2)</f>
        <v>0.02</v>
      </c>
      <c r="W43" s="221"/>
      <c r="X43" s="221" t="s">
        <v>250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251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2" x14ac:dyDescent="0.2">
      <c r="A44" s="217"/>
      <c r="B44" s="218"/>
      <c r="C44" s="260" t="s">
        <v>256</v>
      </c>
      <c r="D44" s="250"/>
      <c r="E44" s="250"/>
      <c r="F44" s="250"/>
      <c r="G44" s="250"/>
      <c r="H44" s="221"/>
      <c r="I44" s="221"/>
      <c r="J44" s="221"/>
      <c r="K44" s="221"/>
      <c r="L44" s="221"/>
      <c r="M44" s="221"/>
      <c r="N44" s="220"/>
      <c r="O44" s="220"/>
      <c r="P44" s="220"/>
      <c r="Q44" s="220"/>
      <c r="R44" s="221"/>
      <c r="S44" s="221"/>
      <c r="T44" s="221"/>
      <c r="U44" s="221"/>
      <c r="V44" s="221"/>
      <c r="W44" s="221"/>
      <c r="X44" s="221"/>
      <c r="Y44" s="221"/>
      <c r="Z44" s="210"/>
      <c r="AA44" s="210"/>
      <c r="AB44" s="210"/>
      <c r="AC44" s="210"/>
      <c r="AD44" s="210"/>
      <c r="AE44" s="210"/>
      <c r="AF44" s="210"/>
      <c r="AG44" s="210" t="s">
        <v>257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3">
        <v>17</v>
      </c>
      <c r="B45" s="244" t="s">
        <v>258</v>
      </c>
      <c r="C45" s="259" t="s">
        <v>259</v>
      </c>
      <c r="D45" s="245" t="s">
        <v>219</v>
      </c>
      <c r="E45" s="246">
        <v>0.44500000000000001</v>
      </c>
      <c r="F45" s="247"/>
      <c r="G45" s="248">
        <f>ROUND(E45*F45,2)</f>
        <v>0</v>
      </c>
      <c r="H45" s="247"/>
      <c r="I45" s="248">
        <f>ROUND(E45*H45,2)</f>
        <v>0</v>
      </c>
      <c r="J45" s="247"/>
      <c r="K45" s="248">
        <f>ROUND(E45*J45,2)</f>
        <v>0</v>
      </c>
      <c r="L45" s="248">
        <v>12</v>
      </c>
      <c r="M45" s="248">
        <f>G45*(1+L45/100)</f>
        <v>0</v>
      </c>
      <c r="N45" s="246">
        <v>0</v>
      </c>
      <c r="O45" s="246">
        <f>ROUND(E45*N45,2)</f>
        <v>0</v>
      </c>
      <c r="P45" s="246">
        <v>0</v>
      </c>
      <c r="Q45" s="246">
        <f>ROUND(E45*P45,2)</f>
        <v>0</v>
      </c>
      <c r="R45" s="248" t="s">
        <v>213</v>
      </c>
      <c r="S45" s="248" t="s">
        <v>199</v>
      </c>
      <c r="T45" s="249" t="s">
        <v>200</v>
      </c>
      <c r="U45" s="221">
        <v>0</v>
      </c>
      <c r="V45" s="221">
        <f>ROUND(E45*U45,2)</f>
        <v>0</v>
      </c>
      <c r="W45" s="221"/>
      <c r="X45" s="221" t="s">
        <v>250</v>
      </c>
      <c r="Y45" s="221" t="s">
        <v>186</v>
      </c>
      <c r="Z45" s="210"/>
      <c r="AA45" s="210"/>
      <c r="AB45" s="210"/>
      <c r="AC45" s="210"/>
      <c r="AD45" s="210"/>
      <c r="AE45" s="210"/>
      <c r="AF45" s="210"/>
      <c r="AG45" s="210" t="s">
        <v>251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ht="22.5" outlineLevel="1" x14ac:dyDescent="0.2">
      <c r="A46" s="243">
        <v>18</v>
      </c>
      <c r="B46" s="244" t="s">
        <v>260</v>
      </c>
      <c r="C46" s="259" t="s">
        <v>277</v>
      </c>
      <c r="D46" s="245" t="s">
        <v>219</v>
      </c>
      <c r="E46" s="246">
        <v>4.4499999999999998E-2</v>
      </c>
      <c r="F46" s="247"/>
      <c r="G46" s="248">
        <f>ROUND(E46*F46,2)</f>
        <v>0</v>
      </c>
      <c r="H46" s="247"/>
      <c r="I46" s="248">
        <f>ROUND(E46*H46,2)</f>
        <v>0</v>
      </c>
      <c r="J46" s="247"/>
      <c r="K46" s="248">
        <f>ROUND(E46*J46,2)</f>
        <v>0</v>
      </c>
      <c r="L46" s="248">
        <v>12</v>
      </c>
      <c r="M46" s="248">
        <f>G46*(1+L46/100)</f>
        <v>0</v>
      </c>
      <c r="N46" s="246">
        <v>0</v>
      </c>
      <c r="O46" s="246">
        <f>ROUND(E46*N46,2)</f>
        <v>0</v>
      </c>
      <c r="P46" s="246">
        <v>0</v>
      </c>
      <c r="Q46" s="246">
        <f>ROUND(E46*P46,2)</f>
        <v>0</v>
      </c>
      <c r="R46" s="248" t="s">
        <v>213</v>
      </c>
      <c r="S46" s="248" t="s">
        <v>199</v>
      </c>
      <c r="T46" s="249" t="s">
        <v>214</v>
      </c>
      <c r="U46" s="221">
        <v>0</v>
      </c>
      <c r="V46" s="221">
        <f>ROUND(E46*U46,2)</f>
        <v>0</v>
      </c>
      <c r="W46" s="221"/>
      <c r="X46" s="221" t="s">
        <v>250</v>
      </c>
      <c r="Y46" s="221" t="s">
        <v>186</v>
      </c>
      <c r="Z46" s="210"/>
      <c r="AA46" s="210"/>
      <c r="AB46" s="210"/>
      <c r="AC46" s="210"/>
      <c r="AD46" s="210"/>
      <c r="AE46" s="210"/>
      <c r="AF46" s="210"/>
      <c r="AG46" s="210" t="s">
        <v>251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ht="22.5" outlineLevel="1" x14ac:dyDescent="0.2">
      <c r="A47" s="233">
        <v>19</v>
      </c>
      <c r="B47" s="234" t="s">
        <v>262</v>
      </c>
      <c r="C47" s="254" t="s">
        <v>263</v>
      </c>
      <c r="D47" s="235" t="s">
        <v>219</v>
      </c>
      <c r="E47" s="236">
        <v>0.2225</v>
      </c>
      <c r="F47" s="237"/>
      <c r="G47" s="238">
        <f>ROUND(E47*F47,2)</f>
        <v>0</v>
      </c>
      <c r="H47" s="237"/>
      <c r="I47" s="238">
        <f>ROUND(E47*H47,2)</f>
        <v>0</v>
      </c>
      <c r="J47" s="237"/>
      <c r="K47" s="238">
        <f>ROUND(E47*J47,2)</f>
        <v>0</v>
      </c>
      <c r="L47" s="238">
        <v>12</v>
      </c>
      <c r="M47" s="238">
        <f>G47*(1+L47/100)</f>
        <v>0</v>
      </c>
      <c r="N47" s="236">
        <v>0</v>
      </c>
      <c r="O47" s="236">
        <f>ROUND(E47*N47,2)</f>
        <v>0</v>
      </c>
      <c r="P47" s="236">
        <v>0</v>
      </c>
      <c r="Q47" s="236">
        <f>ROUND(E47*P47,2)</f>
        <v>0</v>
      </c>
      <c r="R47" s="238" t="s">
        <v>264</v>
      </c>
      <c r="S47" s="238" t="s">
        <v>199</v>
      </c>
      <c r="T47" s="239" t="s">
        <v>200</v>
      </c>
      <c r="U47" s="221">
        <v>0.752</v>
      </c>
      <c r="V47" s="221">
        <f>ROUND(E47*U47,2)</f>
        <v>0.17</v>
      </c>
      <c r="W47" s="221"/>
      <c r="X47" s="221" t="s">
        <v>250</v>
      </c>
      <c r="Y47" s="221" t="s">
        <v>186</v>
      </c>
      <c r="Z47" s="210"/>
      <c r="AA47" s="210"/>
      <c r="AB47" s="210"/>
      <c r="AC47" s="210"/>
      <c r="AD47" s="210"/>
      <c r="AE47" s="210"/>
      <c r="AF47" s="210"/>
      <c r="AG47" s="210" t="s">
        <v>251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2" x14ac:dyDescent="0.2">
      <c r="A48" s="217"/>
      <c r="B48" s="218"/>
      <c r="C48" s="256" t="s">
        <v>265</v>
      </c>
      <c r="D48" s="240"/>
      <c r="E48" s="240"/>
      <c r="F48" s="240"/>
      <c r="G48" s="240"/>
      <c r="H48" s="221"/>
      <c r="I48" s="221"/>
      <c r="J48" s="221"/>
      <c r="K48" s="221"/>
      <c r="L48" s="221"/>
      <c r="M48" s="221"/>
      <c r="N48" s="220"/>
      <c r="O48" s="220"/>
      <c r="P48" s="220"/>
      <c r="Q48" s="220"/>
      <c r="R48" s="221"/>
      <c r="S48" s="221"/>
      <c r="T48" s="221"/>
      <c r="U48" s="221"/>
      <c r="V48" s="221"/>
      <c r="W48" s="221"/>
      <c r="X48" s="221"/>
      <c r="Y48" s="221"/>
      <c r="Z48" s="210"/>
      <c r="AA48" s="210"/>
      <c r="AB48" s="210"/>
      <c r="AC48" s="210"/>
      <c r="AD48" s="210"/>
      <c r="AE48" s="210"/>
      <c r="AF48" s="210"/>
      <c r="AG48" s="210" t="s">
        <v>224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51" t="str">
        <f>C48</f>
        <v>nebo vybouraných hmot nošením nebo přehazováním k místu nakládky přístupnému normálním dopravním prostředkům do 10 m,</v>
      </c>
      <c r="BB48" s="210"/>
      <c r="BC48" s="210"/>
      <c r="BD48" s="210"/>
      <c r="BE48" s="210"/>
      <c r="BF48" s="210"/>
      <c r="BG48" s="210"/>
      <c r="BH48" s="210"/>
    </row>
    <row r="49" spans="1:60" ht="22.5" outlineLevel="2" x14ac:dyDescent="0.2">
      <c r="A49" s="217"/>
      <c r="B49" s="218"/>
      <c r="C49" s="261" t="s">
        <v>266</v>
      </c>
      <c r="D49" s="252"/>
      <c r="E49" s="252"/>
      <c r="F49" s="252"/>
      <c r="G49" s="252"/>
      <c r="H49" s="221"/>
      <c r="I49" s="221"/>
      <c r="J49" s="221"/>
      <c r="K49" s="221"/>
      <c r="L49" s="221"/>
      <c r="M49" s="221"/>
      <c r="N49" s="220"/>
      <c r="O49" s="220"/>
      <c r="P49" s="220"/>
      <c r="Q49" s="220"/>
      <c r="R49" s="221"/>
      <c r="S49" s="221"/>
      <c r="T49" s="221"/>
      <c r="U49" s="221"/>
      <c r="V49" s="221"/>
      <c r="W49" s="221"/>
      <c r="X49" s="221"/>
      <c r="Y49" s="221"/>
      <c r="Z49" s="210"/>
      <c r="AA49" s="210"/>
      <c r="AB49" s="210"/>
      <c r="AC49" s="210"/>
      <c r="AD49" s="210"/>
      <c r="AE49" s="210"/>
      <c r="AF49" s="210"/>
      <c r="AG49" s="210" t="s">
        <v>257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51" t="str">
        <f>C49</f>
        <v>S naložením suti nebo vybouraných hmot do dopravního prostředku a na jejich vyložením, popřípadě přeložením na normální dopravní prostředek.</v>
      </c>
      <c r="BB49" s="210"/>
      <c r="BC49" s="210"/>
      <c r="BD49" s="210"/>
      <c r="BE49" s="210"/>
      <c r="BF49" s="210"/>
      <c r="BG49" s="210"/>
      <c r="BH49" s="210"/>
    </row>
    <row r="50" spans="1:60" x14ac:dyDescent="0.2">
      <c r="A50" s="3"/>
      <c r="B50" s="4"/>
      <c r="C50" s="262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E50">
        <v>12</v>
      </c>
      <c r="AF50">
        <v>21</v>
      </c>
      <c r="AG50" t="s">
        <v>164</v>
      </c>
    </row>
    <row r="51" spans="1:60" x14ac:dyDescent="0.2">
      <c r="A51" s="213"/>
      <c r="B51" s="214" t="s">
        <v>29</v>
      </c>
      <c r="C51" s="263"/>
      <c r="D51" s="215"/>
      <c r="E51" s="216"/>
      <c r="F51" s="216"/>
      <c r="G51" s="232">
        <f>G8+G12+G17+G19+G22+G29+G40</f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E51">
        <f>SUMIF(L7:L49,AE50,G7:G49)</f>
        <v>0</v>
      </c>
      <c r="AF51">
        <f>SUMIF(L7:L49,AF50,G7:G49)</f>
        <v>0</v>
      </c>
      <c r="AG51" t="s">
        <v>267</v>
      </c>
    </row>
    <row r="52" spans="1:60" x14ac:dyDescent="0.2">
      <c r="C52" s="264"/>
      <c r="D52" s="10"/>
      <c r="AG52" t="s">
        <v>268</v>
      </c>
    </row>
    <row r="53" spans="1:60" x14ac:dyDescent="0.2">
      <c r="D53" s="10"/>
    </row>
    <row r="54" spans="1:60" x14ac:dyDescent="0.2">
      <c r="D54" s="10"/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ht60RDEG59cu0okvutwo4M2IuzT7orEOpshlSrE1093s8rEUEqQ1HEy0dMdG+KOTnAMoA/tkCRqbB6ErknXk8Q==" saltValue="JPNUdSmUCfdBOvmfL7QGZQ==" spinCount="100000" sheet="1" formatRows="0"/>
  <mergeCells count="9">
    <mergeCell ref="C44:G44"/>
    <mergeCell ref="C48:G48"/>
    <mergeCell ref="C49:G49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C9925-94BE-476D-AB95-C74412A5FB7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66</v>
      </c>
      <c r="C4" s="202" t="s">
        <v>67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300</v>
      </c>
      <c r="D9" s="235" t="s">
        <v>182</v>
      </c>
      <c r="E9" s="236">
        <v>4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301</v>
      </c>
      <c r="D11" s="223"/>
      <c r="E11" s="224">
        <v>4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36.239999999999995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60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21.24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302</v>
      </c>
      <c r="D14" s="223"/>
      <c r="E14" s="224">
        <v>60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15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15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303</v>
      </c>
      <c r="D16" s="223"/>
      <c r="E16" s="224">
        <v>15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0.03</v>
      </c>
      <c r="R17" s="230"/>
      <c r="S17" s="230"/>
      <c r="T17" s="231"/>
      <c r="U17" s="225"/>
      <c r="V17" s="225">
        <f>SUM(V18:V18)</f>
        <v>4.09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3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0.03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4.09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0.01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2.3999999999999998E-3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0.01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SUMIF(AG23:AG29,"&lt;&gt;NOR",G23:G29)</f>
        <v>0</v>
      </c>
      <c r="H22" s="230"/>
      <c r="I22" s="230">
        <f>SUM(I23:I29)</f>
        <v>0</v>
      </c>
      <c r="J22" s="230"/>
      <c r="K22" s="230">
        <f>SUM(K23:K29)</f>
        <v>0</v>
      </c>
      <c r="L22" s="230"/>
      <c r="M22" s="230">
        <f>SUM(M23:M29)</f>
        <v>0</v>
      </c>
      <c r="N22" s="229"/>
      <c r="O22" s="229">
        <f>SUM(O23:O29)</f>
        <v>0</v>
      </c>
      <c r="P22" s="229"/>
      <c r="Q22" s="229">
        <f>SUM(Q23:Q29)</f>
        <v>0</v>
      </c>
      <c r="R22" s="230"/>
      <c r="S22" s="230"/>
      <c r="T22" s="231"/>
      <c r="U22" s="225"/>
      <c r="V22" s="225">
        <f>SUM(V23:V29)</f>
        <v>1.1100000000000001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3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1.1100000000000001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3">
        <v>7</v>
      </c>
      <c r="B24" s="244" t="s">
        <v>304</v>
      </c>
      <c r="C24" s="259" t="s">
        <v>305</v>
      </c>
      <c r="D24" s="245" t="s">
        <v>182</v>
      </c>
      <c r="E24" s="246">
        <v>3</v>
      </c>
      <c r="F24" s="247"/>
      <c r="G24" s="248">
        <f>ROUND(E24*F24,2)</f>
        <v>0</v>
      </c>
      <c r="H24" s="247"/>
      <c r="I24" s="248">
        <f>ROUND(E24*H24,2)</f>
        <v>0</v>
      </c>
      <c r="J24" s="247"/>
      <c r="K24" s="248">
        <f>ROUND(E24*J24,2)</f>
        <v>0</v>
      </c>
      <c r="L24" s="248">
        <v>12</v>
      </c>
      <c r="M24" s="248">
        <f>G24*(1+L24/100)</f>
        <v>0</v>
      </c>
      <c r="N24" s="246">
        <v>0</v>
      </c>
      <c r="O24" s="246">
        <f>ROUND(E24*N24,2)</f>
        <v>0</v>
      </c>
      <c r="P24" s="246">
        <v>0</v>
      </c>
      <c r="Q24" s="246">
        <f>ROUND(E24*P24,2)</f>
        <v>0</v>
      </c>
      <c r="R24" s="248"/>
      <c r="S24" s="248" t="s">
        <v>183</v>
      </c>
      <c r="T24" s="24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215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33">
        <v>8</v>
      </c>
      <c r="B25" s="234" t="s">
        <v>229</v>
      </c>
      <c r="C25" s="254" t="s">
        <v>230</v>
      </c>
      <c r="D25" s="235" t="s">
        <v>182</v>
      </c>
      <c r="E25" s="236">
        <v>3</v>
      </c>
      <c r="F25" s="237"/>
      <c r="G25" s="238">
        <f>ROUND(E25*F25,2)</f>
        <v>0</v>
      </c>
      <c r="H25" s="237"/>
      <c r="I25" s="238">
        <f>ROUND(E25*H25,2)</f>
        <v>0</v>
      </c>
      <c r="J25" s="237"/>
      <c r="K25" s="238">
        <f>ROUND(E25*J25,2)</f>
        <v>0</v>
      </c>
      <c r="L25" s="238">
        <v>12</v>
      </c>
      <c r="M25" s="238">
        <f>G25*(1+L25/100)</f>
        <v>0</v>
      </c>
      <c r="N25" s="236">
        <v>0</v>
      </c>
      <c r="O25" s="236">
        <f>ROUND(E25*N25,2)</f>
        <v>0</v>
      </c>
      <c r="P25" s="236">
        <v>0</v>
      </c>
      <c r="Q25" s="236">
        <f>ROUND(E25*P25,2)</f>
        <v>0</v>
      </c>
      <c r="R25" s="238"/>
      <c r="S25" s="238" t="s">
        <v>183</v>
      </c>
      <c r="T25" s="239" t="s">
        <v>184</v>
      </c>
      <c r="U25" s="221">
        <v>0</v>
      </c>
      <c r="V25" s="221">
        <f>ROUND(E25*U25,2)</f>
        <v>0</v>
      </c>
      <c r="W25" s="221"/>
      <c r="X25" s="221" t="s">
        <v>185</v>
      </c>
      <c r="Y25" s="221" t="s">
        <v>186</v>
      </c>
      <c r="Z25" s="210"/>
      <c r="AA25" s="210"/>
      <c r="AB25" s="210"/>
      <c r="AC25" s="210"/>
      <c r="AD25" s="210"/>
      <c r="AE25" s="210"/>
      <c r="AF25" s="210"/>
      <c r="AG25" s="210" t="s">
        <v>187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5" t="s">
        <v>306</v>
      </c>
      <c r="D26" s="223"/>
      <c r="E26" s="224">
        <v>3</v>
      </c>
      <c r="F26" s="221"/>
      <c r="G26" s="221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189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3">
        <v>9</v>
      </c>
      <c r="B27" s="234" t="s">
        <v>231</v>
      </c>
      <c r="C27" s="254" t="s">
        <v>232</v>
      </c>
      <c r="D27" s="235" t="s">
        <v>212</v>
      </c>
      <c r="E27" s="236">
        <v>3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1E-3</v>
      </c>
      <c r="O27" s="236">
        <f>ROUND(E27*N27,2)</f>
        <v>0</v>
      </c>
      <c r="P27" s="236">
        <v>0</v>
      </c>
      <c r="Q27" s="236">
        <f>ROUND(E27*P27,2)</f>
        <v>0</v>
      </c>
      <c r="R27" s="238"/>
      <c r="S27" s="238" t="s">
        <v>183</v>
      </c>
      <c r="T27" s="239" t="s">
        <v>184</v>
      </c>
      <c r="U27" s="221">
        <v>0</v>
      </c>
      <c r="V27" s="221">
        <f>ROUND(E27*U27,2)</f>
        <v>0</v>
      </c>
      <c r="W27" s="221"/>
      <c r="X27" s="221" t="s">
        <v>233</v>
      </c>
      <c r="Y27" s="221" t="s">
        <v>215</v>
      </c>
      <c r="Z27" s="210"/>
      <c r="AA27" s="210"/>
      <c r="AB27" s="210"/>
      <c r="AC27" s="210"/>
      <c r="AD27" s="210"/>
      <c r="AE27" s="210"/>
      <c r="AF27" s="210"/>
      <c r="AG27" s="210" t="s">
        <v>234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>
        <v>10</v>
      </c>
      <c r="B28" s="218" t="s">
        <v>235</v>
      </c>
      <c r="C28" s="257" t="s">
        <v>236</v>
      </c>
      <c r="D28" s="219" t="s">
        <v>0</v>
      </c>
      <c r="E28" s="241"/>
      <c r="F28" s="222"/>
      <c r="G28" s="221">
        <f>ROUND(E28*F28,2)</f>
        <v>0</v>
      </c>
      <c r="H28" s="222"/>
      <c r="I28" s="221">
        <f>ROUND(E28*H28,2)</f>
        <v>0</v>
      </c>
      <c r="J28" s="222"/>
      <c r="K28" s="221">
        <f>ROUND(E28*J28,2)</f>
        <v>0</v>
      </c>
      <c r="L28" s="221">
        <v>12</v>
      </c>
      <c r="M28" s="221">
        <f>G28*(1+L28/100)</f>
        <v>0</v>
      </c>
      <c r="N28" s="220">
        <v>0</v>
      </c>
      <c r="O28" s="220">
        <f>ROUND(E28*N28,2)</f>
        <v>0</v>
      </c>
      <c r="P28" s="220">
        <v>0</v>
      </c>
      <c r="Q28" s="220">
        <f>ROUND(E28*P28,2)</f>
        <v>0</v>
      </c>
      <c r="R28" s="221" t="s">
        <v>227</v>
      </c>
      <c r="S28" s="221" t="s">
        <v>199</v>
      </c>
      <c r="T28" s="221" t="s">
        <v>214</v>
      </c>
      <c r="U28" s="221">
        <v>0</v>
      </c>
      <c r="V28" s="221">
        <f>ROUND(E28*U28,2)</f>
        <v>0</v>
      </c>
      <c r="W28" s="221"/>
      <c r="X28" s="221" t="s">
        <v>221</v>
      </c>
      <c r="Y28" s="221" t="s">
        <v>186</v>
      </c>
      <c r="Z28" s="210"/>
      <c r="AA28" s="210"/>
      <c r="AB28" s="210"/>
      <c r="AC28" s="210"/>
      <c r="AD28" s="210"/>
      <c r="AE28" s="210"/>
      <c r="AF28" s="210"/>
      <c r="AG28" s="210" t="s">
        <v>222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8" t="s">
        <v>237</v>
      </c>
      <c r="D29" s="242"/>
      <c r="E29" s="242"/>
      <c r="F29" s="242"/>
      <c r="G29" s="242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224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x14ac:dyDescent="0.2">
      <c r="A30" s="226" t="s">
        <v>178</v>
      </c>
      <c r="B30" s="227" t="s">
        <v>146</v>
      </c>
      <c r="C30" s="253" t="s">
        <v>147</v>
      </c>
      <c r="D30" s="228"/>
      <c r="E30" s="229"/>
      <c r="F30" s="230"/>
      <c r="G30" s="230">
        <f>SUMIF(AG31:AG39,"&lt;&gt;NOR",G31:G39)</f>
        <v>0</v>
      </c>
      <c r="H30" s="230"/>
      <c r="I30" s="230">
        <f>SUM(I31:I39)</f>
        <v>0</v>
      </c>
      <c r="J30" s="230"/>
      <c r="K30" s="230">
        <f>SUM(K31:K39)</f>
        <v>0</v>
      </c>
      <c r="L30" s="230"/>
      <c r="M30" s="230">
        <f>SUM(M31:M39)</f>
        <v>0</v>
      </c>
      <c r="N30" s="229"/>
      <c r="O30" s="229">
        <f>SUM(O31:O39)</f>
        <v>0</v>
      </c>
      <c r="P30" s="229"/>
      <c r="Q30" s="229">
        <f>SUM(Q31:Q39)</f>
        <v>0</v>
      </c>
      <c r="R30" s="230"/>
      <c r="S30" s="230"/>
      <c r="T30" s="231"/>
      <c r="U30" s="225"/>
      <c r="V30" s="225">
        <f>SUM(V31:V39)</f>
        <v>0.26</v>
      </c>
      <c r="W30" s="225"/>
      <c r="X30" s="225"/>
      <c r="Y30" s="225"/>
      <c r="AG30" t="s">
        <v>179</v>
      </c>
    </row>
    <row r="31" spans="1:60" ht="22.5" outlineLevel="1" x14ac:dyDescent="0.2">
      <c r="A31" s="243">
        <v>11</v>
      </c>
      <c r="B31" s="244" t="s">
        <v>248</v>
      </c>
      <c r="C31" s="259" t="s">
        <v>249</v>
      </c>
      <c r="D31" s="245" t="s">
        <v>219</v>
      </c>
      <c r="E31" s="246">
        <v>2.6700000000000002E-2</v>
      </c>
      <c r="F31" s="247"/>
      <c r="G31" s="248">
        <f>ROUND(E31*F31,2)</f>
        <v>0</v>
      </c>
      <c r="H31" s="247"/>
      <c r="I31" s="248">
        <f>ROUND(E31*H31,2)</f>
        <v>0</v>
      </c>
      <c r="J31" s="247"/>
      <c r="K31" s="248">
        <f>ROUND(E31*J31,2)</f>
        <v>0</v>
      </c>
      <c r="L31" s="248">
        <v>12</v>
      </c>
      <c r="M31" s="248">
        <f>G31*(1+L31/100)</f>
        <v>0</v>
      </c>
      <c r="N31" s="246">
        <v>0</v>
      </c>
      <c r="O31" s="246">
        <f>ROUND(E31*N31,2)</f>
        <v>0</v>
      </c>
      <c r="P31" s="246">
        <v>0</v>
      </c>
      <c r="Q31" s="246">
        <f>ROUND(E31*P31,2)</f>
        <v>0</v>
      </c>
      <c r="R31" s="248" t="s">
        <v>213</v>
      </c>
      <c r="S31" s="248" t="s">
        <v>199</v>
      </c>
      <c r="T31" s="249" t="s">
        <v>200</v>
      </c>
      <c r="U31" s="221">
        <v>2.0089999999999999</v>
      </c>
      <c r="V31" s="221">
        <f>ROUND(E31*U31,2)</f>
        <v>0.05</v>
      </c>
      <c r="W31" s="221"/>
      <c r="X31" s="221" t="s">
        <v>250</v>
      </c>
      <c r="Y31" s="221" t="s">
        <v>186</v>
      </c>
      <c r="Z31" s="210"/>
      <c r="AA31" s="210"/>
      <c r="AB31" s="210"/>
      <c r="AC31" s="210"/>
      <c r="AD31" s="210"/>
      <c r="AE31" s="210"/>
      <c r="AF31" s="210"/>
      <c r="AG31" s="210" t="s">
        <v>251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43">
        <v>12</v>
      </c>
      <c r="B32" s="244" t="s">
        <v>252</v>
      </c>
      <c r="C32" s="259" t="s">
        <v>253</v>
      </c>
      <c r="D32" s="245" t="s">
        <v>219</v>
      </c>
      <c r="E32" s="246">
        <v>0.10680000000000001</v>
      </c>
      <c r="F32" s="247"/>
      <c r="G32" s="248">
        <f>ROUND(E32*F32,2)</f>
        <v>0</v>
      </c>
      <c r="H32" s="247"/>
      <c r="I32" s="248">
        <f>ROUND(E32*H32,2)</f>
        <v>0</v>
      </c>
      <c r="J32" s="247"/>
      <c r="K32" s="248">
        <f>ROUND(E32*J32,2)</f>
        <v>0</v>
      </c>
      <c r="L32" s="248">
        <v>12</v>
      </c>
      <c r="M32" s="248">
        <f>G32*(1+L32/100)</f>
        <v>0</v>
      </c>
      <c r="N32" s="246">
        <v>0</v>
      </c>
      <c r="O32" s="246">
        <f>ROUND(E32*N32,2)</f>
        <v>0</v>
      </c>
      <c r="P32" s="246">
        <v>0</v>
      </c>
      <c r="Q32" s="246">
        <f>ROUND(E32*P32,2)</f>
        <v>0</v>
      </c>
      <c r="R32" s="248" t="s">
        <v>213</v>
      </c>
      <c r="S32" s="248" t="s">
        <v>199</v>
      </c>
      <c r="T32" s="249" t="s">
        <v>200</v>
      </c>
      <c r="U32" s="221">
        <v>0.95899999999999996</v>
      </c>
      <c r="V32" s="221">
        <f>ROUND(E32*U32,2)</f>
        <v>0.1</v>
      </c>
      <c r="W32" s="221"/>
      <c r="X32" s="221" t="s">
        <v>250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251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3">
        <v>13</v>
      </c>
      <c r="B33" s="234" t="s">
        <v>254</v>
      </c>
      <c r="C33" s="254" t="s">
        <v>255</v>
      </c>
      <c r="D33" s="235" t="s">
        <v>219</v>
      </c>
      <c r="E33" s="236">
        <v>2.6700000000000002E-2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12</v>
      </c>
      <c r="M33" s="238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8" t="s">
        <v>213</v>
      </c>
      <c r="S33" s="238" t="s">
        <v>199</v>
      </c>
      <c r="T33" s="239" t="s">
        <v>200</v>
      </c>
      <c r="U33" s="221">
        <v>0.49</v>
      </c>
      <c r="V33" s="221">
        <f>ROUND(E33*U33,2)</f>
        <v>0.01</v>
      </c>
      <c r="W33" s="221"/>
      <c r="X33" s="221" t="s">
        <v>250</v>
      </c>
      <c r="Y33" s="221" t="s">
        <v>186</v>
      </c>
      <c r="Z33" s="210"/>
      <c r="AA33" s="210"/>
      <c r="AB33" s="210"/>
      <c r="AC33" s="210"/>
      <c r="AD33" s="210"/>
      <c r="AE33" s="210"/>
      <c r="AF33" s="210"/>
      <c r="AG33" s="210" t="s">
        <v>251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60" t="s">
        <v>256</v>
      </c>
      <c r="D34" s="250"/>
      <c r="E34" s="250"/>
      <c r="F34" s="250"/>
      <c r="G34" s="250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257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3">
        <v>14</v>
      </c>
      <c r="B35" s="244" t="s">
        <v>258</v>
      </c>
      <c r="C35" s="259" t="s">
        <v>259</v>
      </c>
      <c r="D35" s="245" t="s">
        <v>219</v>
      </c>
      <c r="E35" s="246">
        <v>0.26700000000000002</v>
      </c>
      <c r="F35" s="247"/>
      <c r="G35" s="248">
        <f>ROUND(E35*F35,2)</f>
        <v>0</v>
      </c>
      <c r="H35" s="247"/>
      <c r="I35" s="248">
        <f>ROUND(E35*H35,2)</f>
        <v>0</v>
      </c>
      <c r="J35" s="247"/>
      <c r="K35" s="248">
        <f>ROUND(E35*J35,2)</f>
        <v>0</v>
      </c>
      <c r="L35" s="248">
        <v>12</v>
      </c>
      <c r="M35" s="248">
        <f>G35*(1+L35/100)</f>
        <v>0</v>
      </c>
      <c r="N35" s="246">
        <v>0</v>
      </c>
      <c r="O35" s="246">
        <f>ROUND(E35*N35,2)</f>
        <v>0</v>
      </c>
      <c r="P35" s="246">
        <v>0</v>
      </c>
      <c r="Q35" s="246">
        <f>ROUND(E35*P35,2)</f>
        <v>0</v>
      </c>
      <c r="R35" s="248" t="s">
        <v>213</v>
      </c>
      <c r="S35" s="248" t="s">
        <v>199</v>
      </c>
      <c r="T35" s="249" t="s">
        <v>200</v>
      </c>
      <c r="U35" s="221">
        <v>0</v>
      </c>
      <c r="V35" s="221">
        <f>ROUND(E35*U35,2)</f>
        <v>0</v>
      </c>
      <c r="W35" s="221"/>
      <c r="X35" s="221" t="s">
        <v>250</v>
      </c>
      <c r="Y35" s="221" t="s">
        <v>186</v>
      </c>
      <c r="Z35" s="210"/>
      <c r="AA35" s="210"/>
      <c r="AB35" s="210"/>
      <c r="AC35" s="210"/>
      <c r="AD35" s="210"/>
      <c r="AE35" s="210"/>
      <c r="AF35" s="210"/>
      <c r="AG35" s="210" t="s">
        <v>251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43">
        <v>15</v>
      </c>
      <c r="B36" s="244" t="s">
        <v>260</v>
      </c>
      <c r="C36" s="259" t="s">
        <v>277</v>
      </c>
      <c r="D36" s="245" t="s">
        <v>219</v>
      </c>
      <c r="E36" s="246">
        <v>2.6700000000000002E-2</v>
      </c>
      <c r="F36" s="247"/>
      <c r="G36" s="248">
        <f>ROUND(E36*F36,2)</f>
        <v>0</v>
      </c>
      <c r="H36" s="247"/>
      <c r="I36" s="248">
        <f>ROUND(E36*H36,2)</f>
        <v>0</v>
      </c>
      <c r="J36" s="247"/>
      <c r="K36" s="248">
        <f>ROUND(E36*J36,2)</f>
        <v>0</v>
      </c>
      <c r="L36" s="248">
        <v>12</v>
      </c>
      <c r="M36" s="248">
        <f>G36*(1+L36/100)</f>
        <v>0</v>
      </c>
      <c r="N36" s="246">
        <v>0</v>
      </c>
      <c r="O36" s="246">
        <f>ROUND(E36*N36,2)</f>
        <v>0</v>
      </c>
      <c r="P36" s="246">
        <v>0</v>
      </c>
      <c r="Q36" s="246">
        <f>ROUND(E36*P36,2)</f>
        <v>0</v>
      </c>
      <c r="R36" s="248" t="s">
        <v>213</v>
      </c>
      <c r="S36" s="248" t="s">
        <v>199</v>
      </c>
      <c r="T36" s="249" t="s">
        <v>214</v>
      </c>
      <c r="U36" s="221">
        <v>0</v>
      </c>
      <c r="V36" s="221">
        <f>ROUND(E36*U36,2)</f>
        <v>0</v>
      </c>
      <c r="W36" s="221"/>
      <c r="X36" s="221" t="s">
        <v>250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251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ht="22.5" outlineLevel="1" x14ac:dyDescent="0.2">
      <c r="A37" s="233">
        <v>16</v>
      </c>
      <c r="B37" s="234" t="s">
        <v>262</v>
      </c>
      <c r="C37" s="254" t="s">
        <v>263</v>
      </c>
      <c r="D37" s="235" t="s">
        <v>219</v>
      </c>
      <c r="E37" s="236">
        <v>0.13350000000000001</v>
      </c>
      <c r="F37" s="237"/>
      <c r="G37" s="238">
        <f>ROUND(E37*F37,2)</f>
        <v>0</v>
      </c>
      <c r="H37" s="237"/>
      <c r="I37" s="238">
        <f>ROUND(E37*H37,2)</f>
        <v>0</v>
      </c>
      <c r="J37" s="237"/>
      <c r="K37" s="238">
        <f>ROUND(E37*J37,2)</f>
        <v>0</v>
      </c>
      <c r="L37" s="238">
        <v>12</v>
      </c>
      <c r="M37" s="238">
        <f>G37*(1+L37/100)</f>
        <v>0</v>
      </c>
      <c r="N37" s="236">
        <v>0</v>
      </c>
      <c r="O37" s="236">
        <f>ROUND(E37*N37,2)</f>
        <v>0</v>
      </c>
      <c r="P37" s="236">
        <v>0</v>
      </c>
      <c r="Q37" s="236">
        <f>ROUND(E37*P37,2)</f>
        <v>0</v>
      </c>
      <c r="R37" s="238" t="s">
        <v>264</v>
      </c>
      <c r="S37" s="238" t="s">
        <v>199</v>
      </c>
      <c r="T37" s="239" t="s">
        <v>200</v>
      </c>
      <c r="U37" s="221">
        <v>0.752</v>
      </c>
      <c r="V37" s="221">
        <f>ROUND(E37*U37,2)</f>
        <v>0.1</v>
      </c>
      <c r="W37" s="221"/>
      <c r="X37" s="221" t="s">
        <v>250</v>
      </c>
      <c r="Y37" s="221" t="s">
        <v>186</v>
      </c>
      <c r="Z37" s="210"/>
      <c r="AA37" s="210"/>
      <c r="AB37" s="210"/>
      <c r="AC37" s="210"/>
      <c r="AD37" s="210"/>
      <c r="AE37" s="210"/>
      <c r="AF37" s="210"/>
      <c r="AG37" s="210" t="s">
        <v>251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">
      <c r="A38" s="217"/>
      <c r="B38" s="218"/>
      <c r="C38" s="256" t="s">
        <v>265</v>
      </c>
      <c r="D38" s="240"/>
      <c r="E38" s="240"/>
      <c r="F38" s="240"/>
      <c r="G38" s="240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224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51" t="str">
        <f>C38</f>
        <v>nebo vybouraných hmot nošením nebo přehazováním k místu nakládky přístupnému normálním dopravním prostředkům do 10 m,</v>
      </c>
      <c r="BB38" s="210"/>
      <c r="BC38" s="210"/>
      <c r="BD38" s="210"/>
      <c r="BE38" s="210"/>
      <c r="BF38" s="210"/>
      <c r="BG38" s="210"/>
      <c r="BH38" s="210"/>
    </row>
    <row r="39" spans="1:60" ht="22.5" outlineLevel="2" x14ac:dyDescent="0.2">
      <c r="A39" s="217"/>
      <c r="B39" s="218"/>
      <c r="C39" s="261" t="s">
        <v>266</v>
      </c>
      <c r="D39" s="252"/>
      <c r="E39" s="252"/>
      <c r="F39" s="252"/>
      <c r="G39" s="252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257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51" t="str">
        <f>C39</f>
        <v>S naložením suti nebo vybouraných hmot do dopravního prostředku a na jejich vyložením, popřípadě přeložením na normální dopravní prostředek.</v>
      </c>
      <c r="BB39" s="210"/>
      <c r="BC39" s="210"/>
      <c r="BD39" s="210"/>
      <c r="BE39" s="210"/>
      <c r="BF39" s="210"/>
      <c r="BG39" s="210"/>
      <c r="BH39" s="210"/>
    </row>
    <row r="40" spans="1:60" x14ac:dyDescent="0.2">
      <c r="A40" s="3"/>
      <c r="B40" s="4"/>
      <c r="C40" s="262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E40">
        <v>12</v>
      </c>
      <c r="AF40">
        <v>21</v>
      </c>
      <c r="AG40" t="s">
        <v>164</v>
      </c>
    </row>
    <row r="41" spans="1:60" x14ac:dyDescent="0.2">
      <c r="A41" s="213"/>
      <c r="B41" s="214" t="s">
        <v>29</v>
      </c>
      <c r="C41" s="263"/>
      <c r="D41" s="215"/>
      <c r="E41" s="216"/>
      <c r="F41" s="216"/>
      <c r="G41" s="232">
        <f>G8+G12+G17+G19+G22+G30</f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E41">
        <f>SUMIF(L7:L39,AE40,G7:G39)</f>
        <v>0</v>
      </c>
      <c r="AF41">
        <f>SUMIF(L7:L39,AF40,G7:G39)</f>
        <v>0</v>
      </c>
      <c r="AG41" t="s">
        <v>267</v>
      </c>
    </row>
    <row r="42" spans="1:60" x14ac:dyDescent="0.2">
      <c r="C42" s="264"/>
      <c r="D42" s="10"/>
      <c r="AG42" t="s">
        <v>268</v>
      </c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OL7FochXnrw+0xyh9w9LyJdwYJpTowMYJ8/LCQbdGToR1B5XtOqf180rJmSQg4GQqYb3zuAQqliG9UC8KwuYew==" saltValue="B0OFc4AzZ4y0Pif1bLwHiQ==" spinCount="100000" sheet="1" formatRows="0"/>
  <mergeCells count="9">
    <mergeCell ref="C34:G34"/>
    <mergeCell ref="C38:G38"/>
    <mergeCell ref="C39:G39"/>
    <mergeCell ref="A1:G1"/>
    <mergeCell ref="C2:G2"/>
    <mergeCell ref="C3:G3"/>
    <mergeCell ref="C4:G4"/>
    <mergeCell ref="C21:G21"/>
    <mergeCell ref="C29:G2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D794D-0C98-409C-A66C-2BBC3B9CB58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68</v>
      </c>
      <c r="C4" s="202" t="s">
        <v>69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307</v>
      </c>
      <c r="D9" s="235" t="s">
        <v>182</v>
      </c>
      <c r="E9" s="236">
        <v>4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188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301</v>
      </c>
      <c r="D11" s="223"/>
      <c r="E11" s="224">
        <v>4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48.32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80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28.32</v>
      </c>
      <c r="W13" s="221"/>
      <c r="X13" s="221" t="s">
        <v>185</v>
      </c>
      <c r="Y13" s="221" t="s">
        <v>308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309</v>
      </c>
      <c r="D14" s="223"/>
      <c r="E14" s="224">
        <v>80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20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20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310</v>
      </c>
      <c r="D16" s="223"/>
      <c r="E16" s="224">
        <v>20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0.04</v>
      </c>
      <c r="R17" s="230"/>
      <c r="S17" s="230"/>
      <c r="T17" s="231"/>
      <c r="U17" s="225"/>
      <c r="V17" s="225">
        <f>SUM(V18:V18)</f>
        <v>5.46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4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0.04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5.46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0.02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3.2000000000000002E-3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0.02</v>
      </c>
      <c r="W20" s="221"/>
      <c r="X20" s="221" t="s">
        <v>221</v>
      </c>
      <c r="Y20" s="221" t="s">
        <v>308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SUMIF(AG23:AG27,"&lt;&gt;NOR",G23:G27)</f>
        <v>0</v>
      </c>
      <c r="H22" s="230"/>
      <c r="I22" s="230">
        <f>SUM(I23:I27)</f>
        <v>0</v>
      </c>
      <c r="J22" s="230"/>
      <c r="K22" s="230">
        <f>SUM(K23:K27)</f>
        <v>0</v>
      </c>
      <c r="L22" s="230"/>
      <c r="M22" s="230">
        <f>SUM(M23:M27)</f>
        <v>0</v>
      </c>
      <c r="N22" s="229"/>
      <c r="O22" s="229">
        <f>SUM(O23:O27)</f>
        <v>0</v>
      </c>
      <c r="P22" s="229"/>
      <c r="Q22" s="229">
        <f>SUM(Q23:Q27)</f>
        <v>0</v>
      </c>
      <c r="R22" s="230"/>
      <c r="S22" s="230"/>
      <c r="T22" s="231"/>
      <c r="U22" s="225"/>
      <c r="V22" s="225">
        <f>SUM(V23:V27)</f>
        <v>1.48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4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1.48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3">
        <v>7</v>
      </c>
      <c r="B24" s="244" t="s">
        <v>229</v>
      </c>
      <c r="C24" s="259" t="s">
        <v>230</v>
      </c>
      <c r="D24" s="245" t="s">
        <v>182</v>
      </c>
      <c r="E24" s="246">
        <v>4</v>
      </c>
      <c r="F24" s="247"/>
      <c r="G24" s="248">
        <f>ROUND(E24*F24,2)</f>
        <v>0</v>
      </c>
      <c r="H24" s="247"/>
      <c r="I24" s="248">
        <f>ROUND(E24*H24,2)</f>
        <v>0</v>
      </c>
      <c r="J24" s="247"/>
      <c r="K24" s="248">
        <f>ROUND(E24*J24,2)</f>
        <v>0</v>
      </c>
      <c r="L24" s="248">
        <v>12</v>
      </c>
      <c r="M24" s="248">
        <f>G24*(1+L24/100)</f>
        <v>0</v>
      </c>
      <c r="N24" s="246">
        <v>0</v>
      </c>
      <c r="O24" s="246">
        <f>ROUND(E24*N24,2)</f>
        <v>0</v>
      </c>
      <c r="P24" s="246">
        <v>0</v>
      </c>
      <c r="Q24" s="246">
        <f>ROUND(E24*P24,2)</f>
        <v>0</v>
      </c>
      <c r="R24" s="248"/>
      <c r="S24" s="248" t="s">
        <v>183</v>
      </c>
      <c r="T24" s="24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186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33">
        <v>8</v>
      </c>
      <c r="B25" s="234" t="s">
        <v>231</v>
      </c>
      <c r="C25" s="254" t="s">
        <v>232</v>
      </c>
      <c r="D25" s="235" t="s">
        <v>212</v>
      </c>
      <c r="E25" s="236">
        <v>4</v>
      </c>
      <c r="F25" s="237"/>
      <c r="G25" s="238">
        <f>ROUND(E25*F25,2)</f>
        <v>0</v>
      </c>
      <c r="H25" s="237"/>
      <c r="I25" s="238">
        <f>ROUND(E25*H25,2)</f>
        <v>0</v>
      </c>
      <c r="J25" s="237"/>
      <c r="K25" s="238">
        <f>ROUND(E25*J25,2)</f>
        <v>0</v>
      </c>
      <c r="L25" s="238">
        <v>12</v>
      </c>
      <c r="M25" s="238">
        <f>G25*(1+L25/100)</f>
        <v>0</v>
      </c>
      <c r="N25" s="236">
        <v>1E-3</v>
      </c>
      <c r="O25" s="236">
        <f>ROUND(E25*N25,2)</f>
        <v>0</v>
      </c>
      <c r="P25" s="236">
        <v>0</v>
      </c>
      <c r="Q25" s="236">
        <f>ROUND(E25*P25,2)</f>
        <v>0</v>
      </c>
      <c r="R25" s="238"/>
      <c r="S25" s="238" t="s">
        <v>183</v>
      </c>
      <c r="T25" s="239" t="s">
        <v>184</v>
      </c>
      <c r="U25" s="221">
        <v>0</v>
      </c>
      <c r="V25" s="221">
        <f>ROUND(E25*U25,2)</f>
        <v>0</v>
      </c>
      <c r="W25" s="221"/>
      <c r="X25" s="221" t="s">
        <v>233</v>
      </c>
      <c r="Y25" s="221" t="s">
        <v>215</v>
      </c>
      <c r="Z25" s="210"/>
      <c r="AA25" s="210"/>
      <c r="AB25" s="210"/>
      <c r="AC25" s="210"/>
      <c r="AD25" s="210"/>
      <c r="AE25" s="210"/>
      <c r="AF25" s="210"/>
      <c r="AG25" s="210" t="s">
        <v>234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>
        <v>9</v>
      </c>
      <c r="B26" s="218" t="s">
        <v>235</v>
      </c>
      <c r="C26" s="257" t="s">
        <v>236</v>
      </c>
      <c r="D26" s="219" t="s">
        <v>0</v>
      </c>
      <c r="E26" s="241"/>
      <c r="F26" s="222"/>
      <c r="G26" s="221">
        <f>ROUND(E26*F26,2)</f>
        <v>0</v>
      </c>
      <c r="H26" s="222"/>
      <c r="I26" s="221">
        <f>ROUND(E26*H26,2)</f>
        <v>0</v>
      </c>
      <c r="J26" s="222"/>
      <c r="K26" s="221">
        <f>ROUND(E26*J26,2)</f>
        <v>0</v>
      </c>
      <c r="L26" s="221">
        <v>12</v>
      </c>
      <c r="M26" s="221">
        <f>G26*(1+L26/100)</f>
        <v>0</v>
      </c>
      <c r="N26" s="220">
        <v>0</v>
      </c>
      <c r="O26" s="220">
        <f>ROUND(E26*N26,2)</f>
        <v>0</v>
      </c>
      <c r="P26" s="220">
        <v>0</v>
      </c>
      <c r="Q26" s="220">
        <f>ROUND(E26*P26,2)</f>
        <v>0</v>
      </c>
      <c r="R26" s="221" t="s">
        <v>227</v>
      </c>
      <c r="S26" s="221" t="s">
        <v>199</v>
      </c>
      <c r="T26" s="221" t="s">
        <v>200</v>
      </c>
      <c r="U26" s="221">
        <v>0</v>
      </c>
      <c r="V26" s="221">
        <f>ROUND(E26*U26,2)</f>
        <v>0</v>
      </c>
      <c r="W26" s="221"/>
      <c r="X26" s="221" t="s">
        <v>221</v>
      </c>
      <c r="Y26" s="221" t="s">
        <v>186</v>
      </c>
      <c r="Z26" s="210"/>
      <c r="AA26" s="210"/>
      <c r="AB26" s="210"/>
      <c r="AC26" s="210"/>
      <c r="AD26" s="210"/>
      <c r="AE26" s="210"/>
      <c r="AF26" s="210"/>
      <c r="AG26" s="210" t="s">
        <v>222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2" x14ac:dyDescent="0.2">
      <c r="A27" s="217"/>
      <c r="B27" s="218"/>
      <c r="C27" s="258" t="s">
        <v>237</v>
      </c>
      <c r="D27" s="242"/>
      <c r="E27" s="242"/>
      <c r="F27" s="242"/>
      <c r="G27" s="242"/>
      <c r="H27" s="221"/>
      <c r="I27" s="221"/>
      <c r="J27" s="221"/>
      <c r="K27" s="221"/>
      <c r="L27" s="221"/>
      <c r="M27" s="221"/>
      <c r="N27" s="220"/>
      <c r="O27" s="220"/>
      <c r="P27" s="220"/>
      <c r="Q27" s="220"/>
      <c r="R27" s="221"/>
      <c r="S27" s="221"/>
      <c r="T27" s="221"/>
      <c r="U27" s="221"/>
      <c r="V27" s="221"/>
      <c r="W27" s="221"/>
      <c r="X27" s="221"/>
      <c r="Y27" s="221"/>
      <c r="Z27" s="210"/>
      <c r="AA27" s="210"/>
      <c r="AB27" s="210"/>
      <c r="AC27" s="210"/>
      <c r="AD27" s="210"/>
      <c r="AE27" s="210"/>
      <c r="AF27" s="210"/>
      <c r="AG27" s="210" t="s">
        <v>224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x14ac:dyDescent="0.2">
      <c r="A28" s="226" t="s">
        <v>178</v>
      </c>
      <c r="B28" s="227" t="s">
        <v>146</v>
      </c>
      <c r="C28" s="253" t="s">
        <v>147</v>
      </c>
      <c r="D28" s="228"/>
      <c r="E28" s="229"/>
      <c r="F28" s="230"/>
      <c r="G28" s="230">
        <f>SUMIF(AG29:AG37,"&lt;&gt;NOR",G29:G37)</f>
        <v>0</v>
      </c>
      <c r="H28" s="230"/>
      <c r="I28" s="230">
        <f>SUM(I29:I37)</f>
        <v>0</v>
      </c>
      <c r="J28" s="230"/>
      <c r="K28" s="230">
        <f>SUM(K29:K37)</f>
        <v>0</v>
      </c>
      <c r="L28" s="230"/>
      <c r="M28" s="230">
        <f>SUM(M29:M37)</f>
        <v>0</v>
      </c>
      <c r="N28" s="229"/>
      <c r="O28" s="229">
        <f>SUM(O29:O37)</f>
        <v>0</v>
      </c>
      <c r="P28" s="229"/>
      <c r="Q28" s="229">
        <f>SUM(Q29:Q37)</f>
        <v>0</v>
      </c>
      <c r="R28" s="230"/>
      <c r="S28" s="230"/>
      <c r="T28" s="231"/>
      <c r="U28" s="225"/>
      <c r="V28" s="225">
        <f>SUM(V29:V37)</f>
        <v>0.36</v>
      </c>
      <c r="W28" s="225"/>
      <c r="X28" s="225"/>
      <c r="Y28" s="225"/>
      <c r="AG28" t="s">
        <v>179</v>
      </c>
    </row>
    <row r="29" spans="1:60" ht="22.5" outlineLevel="1" x14ac:dyDescent="0.2">
      <c r="A29" s="243">
        <v>10</v>
      </c>
      <c r="B29" s="244" t="s">
        <v>248</v>
      </c>
      <c r="C29" s="259" t="s">
        <v>249</v>
      </c>
      <c r="D29" s="245" t="s">
        <v>219</v>
      </c>
      <c r="E29" s="246">
        <v>3.56E-2</v>
      </c>
      <c r="F29" s="247"/>
      <c r="G29" s="248">
        <f>ROUND(E29*F29,2)</f>
        <v>0</v>
      </c>
      <c r="H29" s="247"/>
      <c r="I29" s="248">
        <f>ROUND(E29*H29,2)</f>
        <v>0</v>
      </c>
      <c r="J29" s="247"/>
      <c r="K29" s="248">
        <f>ROUND(E29*J29,2)</f>
        <v>0</v>
      </c>
      <c r="L29" s="248">
        <v>12</v>
      </c>
      <c r="M29" s="248">
        <f>G29*(1+L29/100)</f>
        <v>0</v>
      </c>
      <c r="N29" s="246">
        <v>0</v>
      </c>
      <c r="O29" s="246">
        <f>ROUND(E29*N29,2)</f>
        <v>0</v>
      </c>
      <c r="P29" s="246">
        <v>0</v>
      </c>
      <c r="Q29" s="246">
        <f>ROUND(E29*P29,2)</f>
        <v>0</v>
      </c>
      <c r="R29" s="248" t="s">
        <v>213</v>
      </c>
      <c r="S29" s="248" t="s">
        <v>199</v>
      </c>
      <c r="T29" s="249" t="s">
        <v>200</v>
      </c>
      <c r="U29" s="221">
        <v>2.0089999999999999</v>
      </c>
      <c r="V29" s="221">
        <f>ROUND(E29*U29,2)</f>
        <v>7.0000000000000007E-2</v>
      </c>
      <c r="W29" s="221"/>
      <c r="X29" s="221" t="s">
        <v>250</v>
      </c>
      <c r="Y29" s="221" t="s">
        <v>311</v>
      </c>
      <c r="Z29" s="210"/>
      <c r="AA29" s="210"/>
      <c r="AB29" s="210"/>
      <c r="AC29" s="210"/>
      <c r="AD29" s="210"/>
      <c r="AE29" s="210"/>
      <c r="AF29" s="210"/>
      <c r="AG29" s="210" t="s">
        <v>251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ht="22.5" outlineLevel="1" x14ac:dyDescent="0.2">
      <c r="A30" s="243">
        <v>11</v>
      </c>
      <c r="B30" s="244" t="s">
        <v>252</v>
      </c>
      <c r="C30" s="259" t="s">
        <v>253</v>
      </c>
      <c r="D30" s="245" t="s">
        <v>219</v>
      </c>
      <c r="E30" s="246">
        <v>0.1424</v>
      </c>
      <c r="F30" s="247"/>
      <c r="G30" s="248">
        <f>ROUND(E30*F30,2)</f>
        <v>0</v>
      </c>
      <c r="H30" s="247"/>
      <c r="I30" s="248">
        <f>ROUND(E30*H30,2)</f>
        <v>0</v>
      </c>
      <c r="J30" s="247"/>
      <c r="K30" s="248">
        <f>ROUND(E30*J30,2)</f>
        <v>0</v>
      </c>
      <c r="L30" s="248">
        <v>12</v>
      </c>
      <c r="M30" s="248">
        <f>G30*(1+L30/100)</f>
        <v>0</v>
      </c>
      <c r="N30" s="246">
        <v>0</v>
      </c>
      <c r="O30" s="246">
        <f>ROUND(E30*N30,2)</f>
        <v>0</v>
      </c>
      <c r="P30" s="246">
        <v>0</v>
      </c>
      <c r="Q30" s="246">
        <f>ROUND(E30*P30,2)</f>
        <v>0</v>
      </c>
      <c r="R30" s="248" t="s">
        <v>213</v>
      </c>
      <c r="S30" s="248" t="s">
        <v>199</v>
      </c>
      <c r="T30" s="249" t="s">
        <v>200</v>
      </c>
      <c r="U30" s="221">
        <v>0.95899999999999996</v>
      </c>
      <c r="V30" s="221">
        <f>ROUND(E30*U30,2)</f>
        <v>0.14000000000000001</v>
      </c>
      <c r="W30" s="221"/>
      <c r="X30" s="221" t="s">
        <v>250</v>
      </c>
      <c r="Y30" s="221" t="s">
        <v>311</v>
      </c>
      <c r="Z30" s="210"/>
      <c r="AA30" s="210"/>
      <c r="AB30" s="210"/>
      <c r="AC30" s="210"/>
      <c r="AD30" s="210"/>
      <c r="AE30" s="210"/>
      <c r="AF30" s="210"/>
      <c r="AG30" s="210" t="s">
        <v>251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3">
        <v>12</v>
      </c>
      <c r="B31" s="234" t="s">
        <v>254</v>
      </c>
      <c r="C31" s="254" t="s">
        <v>255</v>
      </c>
      <c r="D31" s="235" t="s">
        <v>219</v>
      </c>
      <c r="E31" s="236">
        <v>3.56E-2</v>
      </c>
      <c r="F31" s="237"/>
      <c r="G31" s="238">
        <f>ROUND(E31*F31,2)</f>
        <v>0</v>
      </c>
      <c r="H31" s="237"/>
      <c r="I31" s="238">
        <f>ROUND(E31*H31,2)</f>
        <v>0</v>
      </c>
      <c r="J31" s="237"/>
      <c r="K31" s="238">
        <f>ROUND(E31*J31,2)</f>
        <v>0</v>
      </c>
      <c r="L31" s="238">
        <v>12</v>
      </c>
      <c r="M31" s="238">
        <f>G31*(1+L31/100)</f>
        <v>0</v>
      </c>
      <c r="N31" s="236">
        <v>0</v>
      </c>
      <c r="O31" s="236">
        <f>ROUND(E31*N31,2)</f>
        <v>0</v>
      </c>
      <c r="P31" s="236">
        <v>0</v>
      </c>
      <c r="Q31" s="236">
        <f>ROUND(E31*P31,2)</f>
        <v>0</v>
      </c>
      <c r="R31" s="238" t="s">
        <v>213</v>
      </c>
      <c r="S31" s="238" t="s">
        <v>199</v>
      </c>
      <c r="T31" s="239" t="s">
        <v>200</v>
      </c>
      <c r="U31" s="221">
        <v>0.49</v>
      </c>
      <c r="V31" s="221">
        <f>ROUND(E31*U31,2)</f>
        <v>0.02</v>
      </c>
      <c r="W31" s="221"/>
      <c r="X31" s="221" t="s">
        <v>250</v>
      </c>
      <c r="Y31" s="221" t="s">
        <v>311</v>
      </c>
      <c r="Z31" s="210"/>
      <c r="AA31" s="210"/>
      <c r="AB31" s="210"/>
      <c r="AC31" s="210"/>
      <c r="AD31" s="210"/>
      <c r="AE31" s="210"/>
      <c r="AF31" s="210"/>
      <c r="AG31" s="210" t="s">
        <v>251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60" t="s">
        <v>256</v>
      </c>
      <c r="D32" s="250"/>
      <c r="E32" s="250"/>
      <c r="F32" s="250"/>
      <c r="G32" s="250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257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3">
        <v>13</v>
      </c>
      <c r="B33" s="244" t="s">
        <v>258</v>
      </c>
      <c r="C33" s="259" t="s">
        <v>259</v>
      </c>
      <c r="D33" s="245" t="s">
        <v>219</v>
      </c>
      <c r="E33" s="246">
        <v>0.35599999999999998</v>
      </c>
      <c r="F33" s="247"/>
      <c r="G33" s="248">
        <f>ROUND(E33*F33,2)</f>
        <v>0</v>
      </c>
      <c r="H33" s="247"/>
      <c r="I33" s="248">
        <f>ROUND(E33*H33,2)</f>
        <v>0</v>
      </c>
      <c r="J33" s="247"/>
      <c r="K33" s="248">
        <f>ROUND(E33*J33,2)</f>
        <v>0</v>
      </c>
      <c r="L33" s="248">
        <v>12</v>
      </c>
      <c r="M33" s="248">
        <f>G33*(1+L33/100)</f>
        <v>0</v>
      </c>
      <c r="N33" s="246">
        <v>0</v>
      </c>
      <c r="O33" s="246">
        <f>ROUND(E33*N33,2)</f>
        <v>0</v>
      </c>
      <c r="P33" s="246">
        <v>0</v>
      </c>
      <c r="Q33" s="246">
        <f>ROUND(E33*P33,2)</f>
        <v>0</v>
      </c>
      <c r="R33" s="248" t="s">
        <v>213</v>
      </c>
      <c r="S33" s="248" t="s">
        <v>199</v>
      </c>
      <c r="T33" s="249" t="s">
        <v>200</v>
      </c>
      <c r="U33" s="221">
        <v>0</v>
      </c>
      <c r="V33" s="221">
        <f>ROUND(E33*U33,2)</f>
        <v>0</v>
      </c>
      <c r="W33" s="221"/>
      <c r="X33" s="221" t="s">
        <v>250</v>
      </c>
      <c r="Y33" s="221" t="s">
        <v>311</v>
      </c>
      <c r="Z33" s="210"/>
      <c r="AA33" s="210"/>
      <c r="AB33" s="210"/>
      <c r="AC33" s="210"/>
      <c r="AD33" s="210"/>
      <c r="AE33" s="210"/>
      <c r="AF33" s="210"/>
      <c r="AG33" s="210" t="s">
        <v>251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ht="22.5" outlineLevel="1" x14ac:dyDescent="0.2">
      <c r="A34" s="243">
        <v>14</v>
      </c>
      <c r="B34" s="244" t="s">
        <v>260</v>
      </c>
      <c r="C34" s="259" t="s">
        <v>277</v>
      </c>
      <c r="D34" s="245" t="s">
        <v>219</v>
      </c>
      <c r="E34" s="246">
        <v>3.56E-2</v>
      </c>
      <c r="F34" s="247"/>
      <c r="G34" s="248">
        <f>ROUND(E34*F34,2)</f>
        <v>0</v>
      </c>
      <c r="H34" s="247"/>
      <c r="I34" s="248">
        <f>ROUND(E34*H34,2)</f>
        <v>0</v>
      </c>
      <c r="J34" s="247"/>
      <c r="K34" s="248">
        <f>ROUND(E34*J34,2)</f>
        <v>0</v>
      </c>
      <c r="L34" s="248">
        <v>12</v>
      </c>
      <c r="M34" s="248">
        <f>G34*(1+L34/100)</f>
        <v>0</v>
      </c>
      <c r="N34" s="246">
        <v>0</v>
      </c>
      <c r="O34" s="246">
        <f>ROUND(E34*N34,2)</f>
        <v>0</v>
      </c>
      <c r="P34" s="246">
        <v>0</v>
      </c>
      <c r="Q34" s="246">
        <f>ROUND(E34*P34,2)</f>
        <v>0</v>
      </c>
      <c r="R34" s="248" t="s">
        <v>213</v>
      </c>
      <c r="S34" s="248" t="s">
        <v>199</v>
      </c>
      <c r="T34" s="249" t="s">
        <v>200</v>
      </c>
      <c r="U34" s="221">
        <v>0</v>
      </c>
      <c r="V34" s="221">
        <f>ROUND(E34*U34,2)</f>
        <v>0</v>
      </c>
      <c r="W34" s="221"/>
      <c r="X34" s="221" t="s">
        <v>250</v>
      </c>
      <c r="Y34" s="221" t="s">
        <v>311</v>
      </c>
      <c r="Z34" s="210"/>
      <c r="AA34" s="210"/>
      <c r="AB34" s="210"/>
      <c r="AC34" s="210"/>
      <c r="AD34" s="210"/>
      <c r="AE34" s="210"/>
      <c r="AF34" s="210"/>
      <c r="AG34" s="210" t="s">
        <v>251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ht="22.5" outlineLevel="1" x14ac:dyDescent="0.2">
      <c r="A35" s="233">
        <v>15</v>
      </c>
      <c r="B35" s="234" t="s">
        <v>262</v>
      </c>
      <c r="C35" s="254" t="s">
        <v>263</v>
      </c>
      <c r="D35" s="235" t="s">
        <v>219</v>
      </c>
      <c r="E35" s="236">
        <v>0.17799999999999999</v>
      </c>
      <c r="F35" s="237"/>
      <c r="G35" s="238">
        <f>ROUND(E35*F35,2)</f>
        <v>0</v>
      </c>
      <c r="H35" s="237"/>
      <c r="I35" s="238">
        <f>ROUND(E35*H35,2)</f>
        <v>0</v>
      </c>
      <c r="J35" s="237"/>
      <c r="K35" s="238">
        <f>ROUND(E35*J35,2)</f>
        <v>0</v>
      </c>
      <c r="L35" s="238">
        <v>12</v>
      </c>
      <c r="M35" s="238">
        <f>G35*(1+L35/100)</f>
        <v>0</v>
      </c>
      <c r="N35" s="236">
        <v>0</v>
      </c>
      <c r="O35" s="236">
        <f>ROUND(E35*N35,2)</f>
        <v>0</v>
      </c>
      <c r="P35" s="236">
        <v>0</v>
      </c>
      <c r="Q35" s="236">
        <f>ROUND(E35*P35,2)</f>
        <v>0</v>
      </c>
      <c r="R35" s="238" t="s">
        <v>264</v>
      </c>
      <c r="S35" s="238" t="s">
        <v>199</v>
      </c>
      <c r="T35" s="239" t="s">
        <v>200</v>
      </c>
      <c r="U35" s="221">
        <v>0.752</v>
      </c>
      <c r="V35" s="221">
        <f>ROUND(E35*U35,2)</f>
        <v>0.13</v>
      </c>
      <c r="W35" s="221"/>
      <c r="X35" s="221" t="s">
        <v>250</v>
      </c>
      <c r="Y35" s="221" t="s">
        <v>311</v>
      </c>
      <c r="Z35" s="210"/>
      <c r="AA35" s="210"/>
      <c r="AB35" s="210"/>
      <c r="AC35" s="210"/>
      <c r="AD35" s="210"/>
      <c r="AE35" s="210"/>
      <c r="AF35" s="210"/>
      <c r="AG35" s="210" t="s">
        <v>251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2" x14ac:dyDescent="0.2">
      <c r="A36" s="217"/>
      <c r="B36" s="218"/>
      <c r="C36" s="256" t="s">
        <v>265</v>
      </c>
      <c r="D36" s="240"/>
      <c r="E36" s="240"/>
      <c r="F36" s="240"/>
      <c r="G36" s="240"/>
      <c r="H36" s="221"/>
      <c r="I36" s="221"/>
      <c r="J36" s="221"/>
      <c r="K36" s="221"/>
      <c r="L36" s="221"/>
      <c r="M36" s="221"/>
      <c r="N36" s="220"/>
      <c r="O36" s="220"/>
      <c r="P36" s="220"/>
      <c r="Q36" s="220"/>
      <c r="R36" s="221"/>
      <c r="S36" s="221"/>
      <c r="T36" s="221"/>
      <c r="U36" s="221"/>
      <c r="V36" s="221"/>
      <c r="W36" s="221"/>
      <c r="X36" s="221"/>
      <c r="Y36" s="221"/>
      <c r="Z36" s="210"/>
      <c r="AA36" s="210"/>
      <c r="AB36" s="210"/>
      <c r="AC36" s="210"/>
      <c r="AD36" s="210"/>
      <c r="AE36" s="210"/>
      <c r="AF36" s="210"/>
      <c r="AG36" s="210" t="s">
        <v>224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51" t="str">
        <f>C36</f>
        <v>nebo vybouraných hmot nošením nebo přehazováním k místu nakládky přístupnému normálním dopravním prostředkům do 10 m,</v>
      </c>
      <c r="BB36" s="210"/>
      <c r="BC36" s="210"/>
      <c r="BD36" s="210"/>
      <c r="BE36" s="210"/>
      <c r="BF36" s="210"/>
      <c r="BG36" s="210"/>
      <c r="BH36" s="210"/>
    </row>
    <row r="37" spans="1:60" ht="22.5" outlineLevel="2" x14ac:dyDescent="0.2">
      <c r="A37" s="217"/>
      <c r="B37" s="218"/>
      <c r="C37" s="261" t="s">
        <v>266</v>
      </c>
      <c r="D37" s="252"/>
      <c r="E37" s="252"/>
      <c r="F37" s="252"/>
      <c r="G37" s="252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257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51" t="str">
        <f>C37</f>
        <v>S naložením suti nebo vybouraných hmot do dopravního prostředku a na jejich vyložením, popřípadě přeložením na normální dopravní prostředek.</v>
      </c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3"/>
      <c r="B38" s="4"/>
      <c r="C38" s="262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E38">
        <v>12</v>
      </c>
      <c r="AF38">
        <v>21</v>
      </c>
      <c r="AG38" t="s">
        <v>164</v>
      </c>
    </row>
    <row r="39" spans="1:60" x14ac:dyDescent="0.2">
      <c r="A39" s="213"/>
      <c r="B39" s="214" t="s">
        <v>29</v>
      </c>
      <c r="C39" s="263"/>
      <c r="D39" s="215"/>
      <c r="E39" s="216"/>
      <c r="F39" s="216"/>
      <c r="G39" s="232">
        <f>G8+G12+G17+G19+G22+G28</f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E39">
        <f>SUMIF(L7:L37,AE38,G7:G37)</f>
        <v>0</v>
      </c>
      <c r="AF39">
        <f>SUMIF(L7:L37,AF38,G7:G37)</f>
        <v>0</v>
      </c>
      <c r="AG39" t="s">
        <v>267</v>
      </c>
    </row>
    <row r="40" spans="1:60" x14ac:dyDescent="0.2">
      <c r="C40" s="264"/>
      <c r="D40" s="10"/>
      <c r="AG40" t="s">
        <v>268</v>
      </c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RcfA1zmZCXb0BQDTOTk7odKlNvwtxiakWr8glRJeOOqiTiXjGO0RWZLWtzY/w+2ecSAkJsRuKrM0oXS2BCzb+g==" saltValue="i3DdyX3Ruo7ZAaP6uzaeqg==" spinCount="100000" sheet="1" formatRows="0"/>
  <mergeCells count="9">
    <mergeCell ref="C32:G32"/>
    <mergeCell ref="C36:G36"/>
    <mergeCell ref="C37:G37"/>
    <mergeCell ref="A1:G1"/>
    <mergeCell ref="C2:G2"/>
    <mergeCell ref="C3:G3"/>
    <mergeCell ref="C4:G4"/>
    <mergeCell ref="C21:G21"/>
    <mergeCell ref="C27:G27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D460A-C175-48D7-88A7-7D83A394361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70</v>
      </c>
      <c r="C4" s="202" t="s">
        <v>71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312</v>
      </c>
      <c r="D9" s="235" t="s">
        <v>182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313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12.08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20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7.08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287</v>
      </c>
      <c r="D14" s="223"/>
      <c r="E14" s="224">
        <v>20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288</v>
      </c>
      <c r="D16" s="223"/>
      <c r="E16" s="224">
        <v>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0.01</v>
      </c>
      <c r="R17" s="230"/>
      <c r="S17" s="230"/>
      <c r="T17" s="231"/>
      <c r="U17" s="225"/>
      <c r="V17" s="225">
        <f>SUM(V18:V18)</f>
        <v>1.36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1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0.01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1.36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8.0000000000000004E-4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SUMIF(AG23:AG29,"&lt;&gt;NOR",G23:G29)</f>
        <v>0</v>
      </c>
      <c r="H22" s="230"/>
      <c r="I22" s="230">
        <f>SUM(I23:I29)</f>
        <v>0</v>
      </c>
      <c r="J22" s="230"/>
      <c r="K22" s="230">
        <f>SUM(K23:K29)</f>
        <v>0</v>
      </c>
      <c r="L22" s="230"/>
      <c r="M22" s="230">
        <f>SUM(M23:M29)</f>
        <v>0</v>
      </c>
      <c r="N22" s="229"/>
      <c r="O22" s="229">
        <f>SUM(O23:O29)</f>
        <v>0</v>
      </c>
      <c r="P22" s="229"/>
      <c r="Q22" s="229">
        <f>SUM(Q23:Q29)</f>
        <v>0.01</v>
      </c>
      <c r="R22" s="230"/>
      <c r="S22" s="230"/>
      <c r="T22" s="231"/>
      <c r="U22" s="225"/>
      <c r="V22" s="225">
        <f>SUM(V23:V29)</f>
        <v>0.37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1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0.37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3">
        <v>7</v>
      </c>
      <c r="B24" s="244" t="s">
        <v>304</v>
      </c>
      <c r="C24" s="259" t="s">
        <v>314</v>
      </c>
      <c r="D24" s="245" t="s">
        <v>182</v>
      </c>
      <c r="E24" s="246">
        <v>1</v>
      </c>
      <c r="F24" s="247"/>
      <c r="G24" s="248">
        <f>ROUND(E24*F24,2)</f>
        <v>0</v>
      </c>
      <c r="H24" s="247"/>
      <c r="I24" s="248">
        <f>ROUND(E24*H24,2)</f>
        <v>0</v>
      </c>
      <c r="J24" s="247"/>
      <c r="K24" s="248">
        <f>ROUND(E24*J24,2)</f>
        <v>0</v>
      </c>
      <c r="L24" s="248">
        <v>12</v>
      </c>
      <c r="M24" s="248">
        <f>G24*(1+L24/100)</f>
        <v>0</v>
      </c>
      <c r="N24" s="246">
        <v>0</v>
      </c>
      <c r="O24" s="246">
        <f>ROUND(E24*N24,2)</f>
        <v>0</v>
      </c>
      <c r="P24" s="246">
        <v>0.01</v>
      </c>
      <c r="Q24" s="246">
        <f>ROUND(E24*P24,2)</f>
        <v>0.01</v>
      </c>
      <c r="R24" s="248"/>
      <c r="S24" s="248" t="s">
        <v>183</v>
      </c>
      <c r="T24" s="24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215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33">
        <v>8</v>
      </c>
      <c r="B25" s="234" t="s">
        <v>229</v>
      </c>
      <c r="C25" s="254" t="s">
        <v>230</v>
      </c>
      <c r="D25" s="235" t="s">
        <v>182</v>
      </c>
      <c r="E25" s="236">
        <v>1</v>
      </c>
      <c r="F25" s="237"/>
      <c r="G25" s="238">
        <f>ROUND(E25*F25,2)</f>
        <v>0</v>
      </c>
      <c r="H25" s="237"/>
      <c r="I25" s="238">
        <f>ROUND(E25*H25,2)</f>
        <v>0</v>
      </c>
      <c r="J25" s="237"/>
      <c r="K25" s="238">
        <f>ROUND(E25*J25,2)</f>
        <v>0</v>
      </c>
      <c r="L25" s="238">
        <v>12</v>
      </c>
      <c r="M25" s="238">
        <f>G25*(1+L25/100)</f>
        <v>0</v>
      </c>
      <c r="N25" s="236">
        <v>0</v>
      </c>
      <c r="O25" s="236">
        <f>ROUND(E25*N25,2)</f>
        <v>0</v>
      </c>
      <c r="P25" s="236">
        <v>0</v>
      </c>
      <c r="Q25" s="236">
        <f>ROUND(E25*P25,2)</f>
        <v>0</v>
      </c>
      <c r="R25" s="238"/>
      <c r="S25" s="238" t="s">
        <v>183</v>
      </c>
      <c r="T25" s="239" t="s">
        <v>184</v>
      </c>
      <c r="U25" s="221">
        <v>0</v>
      </c>
      <c r="V25" s="221">
        <f>ROUND(E25*U25,2)</f>
        <v>0</v>
      </c>
      <c r="W25" s="221"/>
      <c r="X25" s="221" t="s">
        <v>185</v>
      </c>
      <c r="Y25" s="221" t="s">
        <v>186</v>
      </c>
      <c r="Z25" s="210"/>
      <c r="AA25" s="210"/>
      <c r="AB25" s="210"/>
      <c r="AC25" s="210"/>
      <c r="AD25" s="210"/>
      <c r="AE25" s="210"/>
      <c r="AF25" s="210"/>
      <c r="AG25" s="210" t="s">
        <v>187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5" t="s">
        <v>289</v>
      </c>
      <c r="D26" s="223"/>
      <c r="E26" s="224">
        <v>1</v>
      </c>
      <c r="F26" s="221"/>
      <c r="G26" s="221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189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3">
        <v>9</v>
      </c>
      <c r="B27" s="234" t="s">
        <v>231</v>
      </c>
      <c r="C27" s="254" t="s">
        <v>232</v>
      </c>
      <c r="D27" s="235" t="s">
        <v>212</v>
      </c>
      <c r="E27" s="236">
        <v>1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1E-3</v>
      </c>
      <c r="O27" s="236">
        <f>ROUND(E27*N27,2)</f>
        <v>0</v>
      </c>
      <c r="P27" s="236">
        <v>0</v>
      </c>
      <c r="Q27" s="236">
        <f>ROUND(E27*P27,2)</f>
        <v>0</v>
      </c>
      <c r="R27" s="238"/>
      <c r="S27" s="238" t="s">
        <v>183</v>
      </c>
      <c r="T27" s="239" t="s">
        <v>184</v>
      </c>
      <c r="U27" s="221">
        <v>0</v>
      </c>
      <c r="V27" s="221">
        <f>ROUND(E27*U27,2)</f>
        <v>0</v>
      </c>
      <c r="W27" s="221"/>
      <c r="X27" s="221" t="s">
        <v>233</v>
      </c>
      <c r="Y27" s="221" t="s">
        <v>215</v>
      </c>
      <c r="Z27" s="210"/>
      <c r="AA27" s="210"/>
      <c r="AB27" s="210"/>
      <c r="AC27" s="210"/>
      <c r="AD27" s="210"/>
      <c r="AE27" s="210"/>
      <c r="AF27" s="210"/>
      <c r="AG27" s="210" t="s">
        <v>234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>
        <v>10</v>
      </c>
      <c r="B28" s="218" t="s">
        <v>235</v>
      </c>
      <c r="C28" s="257" t="s">
        <v>236</v>
      </c>
      <c r="D28" s="219" t="s">
        <v>0</v>
      </c>
      <c r="E28" s="241"/>
      <c r="F28" s="222"/>
      <c r="G28" s="221">
        <f>ROUND(E28*F28,2)</f>
        <v>0</v>
      </c>
      <c r="H28" s="222"/>
      <c r="I28" s="221">
        <f>ROUND(E28*H28,2)</f>
        <v>0</v>
      </c>
      <c r="J28" s="222"/>
      <c r="K28" s="221">
        <f>ROUND(E28*J28,2)</f>
        <v>0</v>
      </c>
      <c r="L28" s="221">
        <v>12</v>
      </c>
      <c r="M28" s="221">
        <f>G28*(1+L28/100)</f>
        <v>0</v>
      </c>
      <c r="N28" s="220">
        <v>0</v>
      </c>
      <c r="O28" s="220">
        <f>ROUND(E28*N28,2)</f>
        <v>0</v>
      </c>
      <c r="P28" s="220">
        <v>0</v>
      </c>
      <c r="Q28" s="220">
        <f>ROUND(E28*P28,2)</f>
        <v>0</v>
      </c>
      <c r="R28" s="221" t="s">
        <v>227</v>
      </c>
      <c r="S28" s="221" t="s">
        <v>199</v>
      </c>
      <c r="T28" s="221" t="s">
        <v>200</v>
      </c>
      <c r="U28" s="221">
        <v>0</v>
      </c>
      <c r="V28" s="221">
        <f>ROUND(E28*U28,2)</f>
        <v>0</v>
      </c>
      <c r="W28" s="221"/>
      <c r="X28" s="221" t="s">
        <v>221</v>
      </c>
      <c r="Y28" s="221" t="s">
        <v>186</v>
      </c>
      <c r="Z28" s="210"/>
      <c r="AA28" s="210"/>
      <c r="AB28" s="210"/>
      <c r="AC28" s="210"/>
      <c r="AD28" s="210"/>
      <c r="AE28" s="210"/>
      <c r="AF28" s="210"/>
      <c r="AG28" s="210" t="s">
        <v>222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8" t="s">
        <v>237</v>
      </c>
      <c r="D29" s="242"/>
      <c r="E29" s="242"/>
      <c r="F29" s="242"/>
      <c r="G29" s="242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224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x14ac:dyDescent="0.2">
      <c r="A30" s="226" t="s">
        <v>178</v>
      </c>
      <c r="B30" s="227" t="s">
        <v>146</v>
      </c>
      <c r="C30" s="253" t="s">
        <v>147</v>
      </c>
      <c r="D30" s="228"/>
      <c r="E30" s="229"/>
      <c r="F30" s="230"/>
      <c r="G30" s="230">
        <f>SUMIF(AG31:AG39,"&lt;&gt;NOR",G31:G39)</f>
        <v>0</v>
      </c>
      <c r="H30" s="230"/>
      <c r="I30" s="230">
        <f>SUM(I31:I39)</f>
        <v>0</v>
      </c>
      <c r="J30" s="230"/>
      <c r="K30" s="230">
        <f>SUM(K31:K39)</f>
        <v>0</v>
      </c>
      <c r="L30" s="230"/>
      <c r="M30" s="230">
        <f>SUM(M31:M39)</f>
        <v>0</v>
      </c>
      <c r="N30" s="229"/>
      <c r="O30" s="229">
        <f>SUM(O31:O39)</f>
        <v>0</v>
      </c>
      <c r="P30" s="229"/>
      <c r="Q30" s="229">
        <f>SUM(Q31:Q39)</f>
        <v>0</v>
      </c>
      <c r="R30" s="230"/>
      <c r="S30" s="230"/>
      <c r="T30" s="231"/>
      <c r="U30" s="225"/>
      <c r="V30" s="225">
        <f>SUM(V31:V39)</f>
        <v>0.19</v>
      </c>
      <c r="W30" s="225"/>
      <c r="X30" s="225"/>
      <c r="Y30" s="225"/>
      <c r="AG30" t="s">
        <v>179</v>
      </c>
    </row>
    <row r="31" spans="1:60" ht="22.5" outlineLevel="1" x14ac:dyDescent="0.2">
      <c r="A31" s="243">
        <v>11</v>
      </c>
      <c r="B31" s="244" t="s">
        <v>248</v>
      </c>
      <c r="C31" s="259" t="s">
        <v>249</v>
      </c>
      <c r="D31" s="245" t="s">
        <v>219</v>
      </c>
      <c r="E31" s="246">
        <v>1.89E-2</v>
      </c>
      <c r="F31" s="247"/>
      <c r="G31" s="248">
        <f>ROUND(E31*F31,2)</f>
        <v>0</v>
      </c>
      <c r="H31" s="247"/>
      <c r="I31" s="248">
        <f>ROUND(E31*H31,2)</f>
        <v>0</v>
      </c>
      <c r="J31" s="247"/>
      <c r="K31" s="248">
        <f>ROUND(E31*J31,2)</f>
        <v>0</v>
      </c>
      <c r="L31" s="248">
        <v>12</v>
      </c>
      <c r="M31" s="248">
        <f>G31*(1+L31/100)</f>
        <v>0</v>
      </c>
      <c r="N31" s="246">
        <v>0</v>
      </c>
      <c r="O31" s="246">
        <f>ROUND(E31*N31,2)</f>
        <v>0</v>
      </c>
      <c r="P31" s="246">
        <v>0</v>
      </c>
      <c r="Q31" s="246">
        <f>ROUND(E31*P31,2)</f>
        <v>0</v>
      </c>
      <c r="R31" s="248" t="s">
        <v>213</v>
      </c>
      <c r="S31" s="248" t="s">
        <v>199</v>
      </c>
      <c r="T31" s="249" t="s">
        <v>200</v>
      </c>
      <c r="U31" s="221">
        <v>2.0089999999999999</v>
      </c>
      <c r="V31" s="221">
        <f>ROUND(E31*U31,2)</f>
        <v>0.04</v>
      </c>
      <c r="W31" s="221"/>
      <c r="X31" s="221" t="s">
        <v>250</v>
      </c>
      <c r="Y31" s="221" t="s">
        <v>186</v>
      </c>
      <c r="Z31" s="210"/>
      <c r="AA31" s="210"/>
      <c r="AB31" s="210"/>
      <c r="AC31" s="210"/>
      <c r="AD31" s="210"/>
      <c r="AE31" s="210"/>
      <c r="AF31" s="210"/>
      <c r="AG31" s="210" t="s">
        <v>251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43">
        <v>12</v>
      </c>
      <c r="B32" s="244" t="s">
        <v>252</v>
      </c>
      <c r="C32" s="259" t="s">
        <v>253</v>
      </c>
      <c r="D32" s="245" t="s">
        <v>219</v>
      </c>
      <c r="E32" s="246">
        <v>7.5600000000000001E-2</v>
      </c>
      <c r="F32" s="247"/>
      <c r="G32" s="248">
        <f>ROUND(E32*F32,2)</f>
        <v>0</v>
      </c>
      <c r="H32" s="247"/>
      <c r="I32" s="248">
        <f>ROUND(E32*H32,2)</f>
        <v>0</v>
      </c>
      <c r="J32" s="247"/>
      <c r="K32" s="248">
        <f>ROUND(E32*J32,2)</f>
        <v>0</v>
      </c>
      <c r="L32" s="248">
        <v>12</v>
      </c>
      <c r="M32" s="248">
        <f>G32*(1+L32/100)</f>
        <v>0</v>
      </c>
      <c r="N32" s="246">
        <v>0</v>
      </c>
      <c r="O32" s="246">
        <f>ROUND(E32*N32,2)</f>
        <v>0</v>
      </c>
      <c r="P32" s="246">
        <v>0</v>
      </c>
      <c r="Q32" s="246">
        <f>ROUND(E32*P32,2)</f>
        <v>0</v>
      </c>
      <c r="R32" s="248" t="s">
        <v>213</v>
      </c>
      <c r="S32" s="248" t="s">
        <v>199</v>
      </c>
      <c r="T32" s="249" t="s">
        <v>200</v>
      </c>
      <c r="U32" s="221">
        <v>0.95899999999999996</v>
      </c>
      <c r="V32" s="221">
        <f>ROUND(E32*U32,2)</f>
        <v>7.0000000000000007E-2</v>
      </c>
      <c r="W32" s="221"/>
      <c r="X32" s="221" t="s">
        <v>250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251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3">
        <v>13</v>
      </c>
      <c r="B33" s="234" t="s">
        <v>254</v>
      </c>
      <c r="C33" s="254" t="s">
        <v>255</v>
      </c>
      <c r="D33" s="235" t="s">
        <v>219</v>
      </c>
      <c r="E33" s="236">
        <v>1.89E-2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12</v>
      </c>
      <c r="M33" s="238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8" t="s">
        <v>213</v>
      </c>
      <c r="S33" s="238" t="s">
        <v>199</v>
      </c>
      <c r="T33" s="239" t="s">
        <v>200</v>
      </c>
      <c r="U33" s="221">
        <v>0.49</v>
      </c>
      <c r="V33" s="221">
        <f>ROUND(E33*U33,2)</f>
        <v>0.01</v>
      </c>
      <c r="W33" s="221"/>
      <c r="X33" s="221" t="s">
        <v>250</v>
      </c>
      <c r="Y33" s="221" t="s">
        <v>186</v>
      </c>
      <c r="Z33" s="210"/>
      <c r="AA33" s="210"/>
      <c r="AB33" s="210"/>
      <c r="AC33" s="210"/>
      <c r="AD33" s="210"/>
      <c r="AE33" s="210"/>
      <c r="AF33" s="210"/>
      <c r="AG33" s="210" t="s">
        <v>251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60" t="s">
        <v>256</v>
      </c>
      <c r="D34" s="250"/>
      <c r="E34" s="250"/>
      <c r="F34" s="250"/>
      <c r="G34" s="250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257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3">
        <v>14</v>
      </c>
      <c r="B35" s="244" t="s">
        <v>258</v>
      </c>
      <c r="C35" s="259" t="s">
        <v>259</v>
      </c>
      <c r="D35" s="245" t="s">
        <v>219</v>
      </c>
      <c r="E35" s="246">
        <v>0.189</v>
      </c>
      <c r="F35" s="247"/>
      <c r="G35" s="248">
        <f>ROUND(E35*F35,2)</f>
        <v>0</v>
      </c>
      <c r="H35" s="247"/>
      <c r="I35" s="248">
        <f>ROUND(E35*H35,2)</f>
        <v>0</v>
      </c>
      <c r="J35" s="247"/>
      <c r="K35" s="248">
        <f>ROUND(E35*J35,2)</f>
        <v>0</v>
      </c>
      <c r="L35" s="248">
        <v>12</v>
      </c>
      <c r="M35" s="248">
        <f>G35*(1+L35/100)</f>
        <v>0</v>
      </c>
      <c r="N35" s="246">
        <v>0</v>
      </c>
      <c r="O35" s="246">
        <f>ROUND(E35*N35,2)</f>
        <v>0</v>
      </c>
      <c r="P35" s="246">
        <v>0</v>
      </c>
      <c r="Q35" s="246">
        <f>ROUND(E35*P35,2)</f>
        <v>0</v>
      </c>
      <c r="R35" s="248" t="s">
        <v>213</v>
      </c>
      <c r="S35" s="248" t="s">
        <v>199</v>
      </c>
      <c r="T35" s="249" t="s">
        <v>200</v>
      </c>
      <c r="U35" s="221">
        <v>0</v>
      </c>
      <c r="V35" s="221">
        <f>ROUND(E35*U35,2)</f>
        <v>0</v>
      </c>
      <c r="W35" s="221"/>
      <c r="X35" s="221" t="s">
        <v>250</v>
      </c>
      <c r="Y35" s="221" t="s">
        <v>186</v>
      </c>
      <c r="Z35" s="210"/>
      <c r="AA35" s="210"/>
      <c r="AB35" s="210"/>
      <c r="AC35" s="210"/>
      <c r="AD35" s="210"/>
      <c r="AE35" s="210"/>
      <c r="AF35" s="210"/>
      <c r="AG35" s="210" t="s">
        <v>251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43">
        <v>15</v>
      </c>
      <c r="B36" s="244" t="s">
        <v>260</v>
      </c>
      <c r="C36" s="259" t="s">
        <v>277</v>
      </c>
      <c r="D36" s="245" t="s">
        <v>219</v>
      </c>
      <c r="E36" s="246">
        <v>1.89E-2</v>
      </c>
      <c r="F36" s="247"/>
      <c r="G36" s="248">
        <f>ROUND(E36*F36,2)</f>
        <v>0</v>
      </c>
      <c r="H36" s="247"/>
      <c r="I36" s="248">
        <f>ROUND(E36*H36,2)</f>
        <v>0</v>
      </c>
      <c r="J36" s="247"/>
      <c r="K36" s="248">
        <f>ROUND(E36*J36,2)</f>
        <v>0</v>
      </c>
      <c r="L36" s="248">
        <v>12</v>
      </c>
      <c r="M36" s="248">
        <f>G36*(1+L36/100)</f>
        <v>0</v>
      </c>
      <c r="N36" s="246">
        <v>0</v>
      </c>
      <c r="O36" s="246">
        <f>ROUND(E36*N36,2)</f>
        <v>0</v>
      </c>
      <c r="P36" s="246">
        <v>0</v>
      </c>
      <c r="Q36" s="246">
        <f>ROUND(E36*P36,2)</f>
        <v>0</v>
      </c>
      <c r="R36" s="248" t="s">
        <v>213</v>
      </c>
      <c r="S36" s="248" t="s">
        <v>199</v>
      </c>
      <c r="T36" s="249" t="s">
        <v>200</v>
      </c>
      <c r="U36" s="221">
        <v>0</v>
      </c>
      <c r="V36" s="221">
        <f>ROUND(E36*U36,2)</f>
        <v>0</v>
      </c>
      <c r="W36" s="221"/>
      <c r="X36" s="221" t="s">
        <v>250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251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ht="22.5" outlineLevel="1" x14ac:dyDescent="0.2">
      <c r="A37" s="233">
        <v>16</v>
      </c>
      <c r="B37" s="234" t="s">
        <v>262</v>
      </c>
      <c r="C37" s="254" t="s">
        <v>263</v>
      </c>
      <c r="D37" s="235" t="s">
        <v>219</v>
      </c>
      <c r="E37" s="236">
        <v>9.4500000000000001E-2</v>
      </c>
      <c r="F37" s="237"/>
      <c r="G37" s="238">
        <f>ROUND(E37*F37,2)</f>
        <v>0</v>
      </c>
      <c r="H37" s="237"/>
      <c r="I37" s="238">
        <f>ROUND(E37*H37,2)</f>
        <v>0</v>
      </c>
      <c r="J37" s="237"/>
      <c r="K37" s="238">
        <f>ROUND(E37*J37,2)</f>
        <v>0</v>
      </c>
      <c r="L37" s="238">
        <v>12</v>
      </c>
      <c r="M37" s="238">
        <f>G37*(1+L37/100)</f>
        <v>0</v>
      </c>
      <c r="N37" s="236">
        <v>0</v>
      </c>
      <c r="O37" s="236">
        <f>ROUND(E37*N37,2)</f>
        <v>0</v>
      </c>
      <c r="P37" s="236">
        <v>0</v>
      </c>
      <c r="Q37" s="236">
        <f>ROUND(E37*P37,2)</f>
        <v>0</v>
      </c>
      <c r="R37" s="238" t="s">
        <v>264</v>
      </c>
      <c r="S37" s="238" t="s">
        <v>199</v>
      </c>
      <c r="T37" s="239" t="s">
        <v>200</v>
      </c>
      <c r="U37" s="221">
        <v>0.752</v>
      </c>
      <c r="V37" s="221">
        <f>ROUND(E37*U37,2)</f>
        <v>7.0000000000000007E-2</v>
      </c>
      <c r="W37" s="221"/>
      <c r="X37" s="221" t="s">
        <v>250</v>
      </c>
      <c r="Y37" s="221" t="s">
        <v>186</v>
      </c>
      <c r="Z37" s="210"/>
      <c r="AA37" s="210"/>
      <c r="AB37" s="210"/>
      <c r="AC37" s="210"/>
      <c r="AD37" s="210"/>
      <c r="AE37" s="210"/>
      <c r="AF37" s="210"/>
      <c r="AG37" s="210" t="s">
        <v>251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">
      <c r="A38" s="217"/>
      <c r="B38" s="218"/>
      <c r="C38" s="256" t="s">
        <v>265</v>
      </c>
      <c r="D38" s="240"/>
      <c r="E38" s="240"/>
      <c r="F38" s="240"/>
      <c r="G38" s="240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224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51" t="str">
        <f>C38</f>
        <v>nebo vybouraných hmot nošením nebo přehazováním k místu nakládky přístupnému normálním dopravním prostředkům do 10 m,</v>
      </c>
      <c r="BB38" s="210"/>
      <c r="BC38" s="210"/>
      <c r="BD38" s="210"/>
      <c r="BE38" s="210"/>
      <c r="BF38" s="210"/>
      <c r="BG38" s="210"/>
      <c r="BH38" s="210"/>
    </row>
    <row r="39" spans="1:60" ht="22.5" outlineLevel="2" x14ac:dyDescent="0.2">
      <c r="A39" s="217"/>
      <c r="B39" s="218"/>
      <c r="C39" s="261" t="s">
        <v>266</v>
      </c>
      <c r="D39" s="252"/>
      <c r="E39" s="252"/>
      <c r="F39" s="252"/>
      <c r="G39" s="252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257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51" t="str">
        <f>C39</f>
        <v>S naložením suti nebo vybouraných hmot do dopravního prostředku a na jejich vyložením, popřípadě přeložením na normální dopravní prostředek.</v>
      </c>
      <c r="BB39" s="210"/>
      <c r="BC39" s="210"/>
      <c r="BD39" s="210"/>
      <c r="BE39" s="210"/>
      <c r="BF39" s="210"/>
      <c r="BG39" s="210"/>
      <c r="BH39" s="210"/>
    </row>
    <row r="40" spans="1:60" x14ac:dyDescent="0.2">
      <c r="A40" s="3"/>
      <c r="B40" s="4"/>
      <c r="C40" s="262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E40">
        <v>12</v>
      </c>
      <c r="AF40">
        <v>21</v>
      </c>
      <c r="AG40" t="s">
        <v>164</v>
      </c>
    </row>
    <row r="41" spans="1:60" x14ac:dyDescent="0.2">
      <c r="A41" s="213"/>
      <c r="B41" s="214" t="s">
        <v>29</v>
      </c>
      <c r="C41" s="263"/>
      <c r="D41" s="215"/>
      <c r="E41" s="216"/>
      <c r="F41" s="216"/>
      <c r="G41" s="232">
        <f>G8+G12+G17+G19+G22+G30</f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E41">
        <f>SUMIF(L7:L39,AE40,G7:G39)</f>
        <v>0</v>
      </c>
      <c r="AF41">
        <f>SUMIF(L7:L39,AF40,G7:G39)</f>
        <v>0</v>
      </c>
      <c r="AG41" t="s">
        <v>267</v>
      </c>
    </row>
    <row r="42" spans="1:60" x14ac:dyDescent="0.2">
      <c r="C42" s="264"/>
      <c r="D42" s="10"/>
      <c r="AG42" t="s">
        <v>268</v>
      </c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3upXi501JYq8wSVT6M5m4rpmcA1zXKHdlLVYOS1AvOsZIbS1kxqIQyQZ1t9pNXO5CIGm5ZsRCIZxZNp4gpTVcQ==" saltValue="UVzFoHR9/lMvcT6GUIJmVA==" spinCount="100000" sheet="1" formatRows="0"/>
  <mergeCells count="9">
    <mergeCell ref="C34:G34"/>
    <mergeCell ref="C38:G38"/>
    <mergeCell ref="C39:G39"/>
    <mergeCell ref="A1:G1"/>
    <mergeCell ref="C2:G2"/>
    <mergeCell ref="C3:G3"/>
    <mergeCell ref="C4:G4"/>
    <mergeCell ref="C21:G21"/>
    <mergeCell ref="C29:G2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EB311-3677-4B9E-AE21-734F504C8C0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72</v>
      </c>
      <c r="C4" s="202" t="s">
        <v>73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315</v>
      </c>
      <c r="D9" s="235" t="s">
        <v>182</v>
      </c>
      <c r="E9" s="236">
        <v>5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295</v>
      </c>
      <c r="D11" s="223"/>
      <c r="E11" s="224">
        <v>5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60.4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100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35.4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281</v>
      </c>
      <c r="D14" s="223"/>
      <c r="E14" s="224">
        <v>100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25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25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282</v>
      </c>
      <c r="D16" s="223"/>
      <c r="E16" s="224">
        <v>25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0.04</v>
      </c>
      <c r="R17" s="230"/>
      <c r="S17" s="230"/>
      <c r="T17" s="231"/>
      <c r="U17" s="225"/>
      <c r="V17" s="225">
        <f>SUM(V18:V18)</f>
        <v>6.82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5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0.04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6.82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0.02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4.0000000000000001E-3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0.02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0.01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1.85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5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1.85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229</v>
      </c>
      <c r="C24" s="254" t="s">
        <v>230</v>
      </c>
      <c r="D24" s="235" t="s">
        <v>182</v>
      </c>
      <c r="E24" s="236">
        <v>5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183</v>
      </c>
      <c r="T24" s="23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186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283</v>
      </c>
      <c r="D25" s="223"/>
      <c r="E25" s="224">
        <v>5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189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231</v>
      </c>
      <c r="C26" s="254" t="s">
        <v>232</v>
      </c>
      <c r="D26" s="235" t="s">
        <v>212</v>
      </c>
      <c r="E26" s="236">
        <v>5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0.01</v>
      </c>
      <c r="P26" s="236">
        <v>0</v>
      </c>
      <c r="Q26" s="236">
        <f>ROUND(E26*P26,2)</f>
        <v>0</v>
      </c>
      <c r="R26" s="238"/>
      <c r="S26" s="238" t="s">
        <v>183</v>
      </c>
      <c r="T26" s="239" t="s">
        <v>184</v>
      </c>
      <c r="U26" s="221">
        <v>0</v>
      </c>
      <c r="V26" s="221">
        <f>ROUND(E26*U26,2)</f>
        <v>0</v>
      </c>
      <c r="W26" s="221"/>
      <c r="X26" s="221" t="s">
        <v>233</v>
      </c>
      <c r="Y26" s="221" t="s">
        <v>215</v>
      </c>
      <c r="Z26" s="210"/>
      <c r="AA26" s="210"/>
      <c r="AB26" s="210"/>
      <c r="AC26" s="210"/>
      <c r="AD26" s="210"/>
      <c r="AE26" s="210"/>
      <c r="AF26" s="210"/>
      <c r="AG26" s="210" t="s">
        <v>234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235</v>
      </c>
      <c r="C27" s="257" t="s">
        <v>236</v>
      </c>
      <c r="D27" s="219" t="s">
        <v>0</v>
      </c>
      <c r="E27" s="241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227</v>
      </c>
      <c r="S27" s="221" t="s">
        <v>199</v>
      </c>
      <c r="T27" s="221" t="s">
        <v>200</v>
      </c>
      <c r="U27" s="221">
        <v>0</v>
      </c>
      <c r="V27" s="221">
        <f>ROUND(E27*U27,2)</f>
        <v>0</v>
      </c>
      <c r="W27" s="221"/>
      <c r="X27" s="221" t="s">
        <v>221</v>
      </c>
      <c r="Y27" s="221" t="s">
        <v>186</v>
      </c>
      <c r="Z27" s="210"/>
      <c r="AA27" s="210"/>
      <c r="AB27" s="210"/>
      <c r="AC27" s="210"/>
      <c r="AD27" s="210"/>
      <c r="AE27" s="210"/>
      <c r="AF27" s="210"/>
      <c r="AG27" s="210" t="s">
        <v>222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8" t="s">
        <v>237</v>
      </c>
      <c r="D28" s="242"/>
      <c r="E28" s="242"/>
      <c r="F28" s="242"/>
      <c r="G28" s="242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224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178</v>
      </c>
      <c r="B29" s="227" t="s">
        <v>142</v>
      </c>
      <c r="C29" s="253" t="s">
        <v>143</v>
      </c>
      <c r="D29" s="228"/>
      <c r="E29" s="229"/>
      <c r="F29" s="230"/>
      <c r="G29" s="230">
        <f>SUMIF(AG30:AG37,"&lt;&gt;NOR",G30:G37)</f>
        <v>0</v>
      </c>
      <c r="H29" s="230"/>
      <c r="I29" s="230">
        <f>SUM(I30:I37)</f>
        <v>0</v>
      </c>
      <c r="J29" s="230"/>
      <c r="K29" s="230">
        <f>SUM(K30:K37)</f>
        <v>0</v>
      </c>
      <c r="L29" s="230"/>
      <c r="M29" s="230">
        <f>SUM(M30:M37)</f>
        <v>0</v>
      </c>
      <c r="N29" s="229"/>
      <c r="O29" s="229">
        <f>SUM(O30:O37)</f>
        <v>0.04</v>
      </c>
      <c r="P29" s="229"/>
      <c r="Q29" s="229">
        <f>SUM(Q30:Q37)</f>
        <v>0</v>
      </c>
      <c r="R29" s="230"/>
      <c r="S29" s="230"/>
      <c r="T29" s="231"/>
      <c r="U29" s="225"/>
      <c r="V29" s="225">
        <f>SUM(V30:V37)</f>
        <v>6.83</v>
      </c>
      <c r="W29" s="225"/>
      <c r="X29" s="225"/>
      <c r="Y29" s="225"/>
      <c r="AG29" t="s">
        <v>179</v>
      </c>
    </row>
    <row r="30" spans="1:60" outlineLevel="1" x14ac:dyDescent="0.2">
      <c r="A30" s="233">
        <v>10</v>
      </c>
      <c r="B30" s="234" t="s">
        <v>238</v>
      </c>
      <c r="C30" s="254" t="s">
        <v>239</v>
      </c>
      <c r="D30" s="235" t="s">
        <v>197</v>
      </c>
      <c r="E30" s="236">
        <v>19.23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6.9999999999999994E-5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240</v>
      </c>
      <c r="S30" s="238" t="s">
        <v>199</v>
      </c>
      <c r="T30" s="239" t="s">
        <v>200</v>
      </c>
      <c r="U30" s="221">
        <v>3.2480000000000002E-2</v>
      </c>
      <c r="V30" s="221">
        <f>ROUND(E30*U30,2)</f>
        <v>0.62</v>
      </c>
      <c r="W30" s="221"/>
      <c r="X30" s="221" t="s">
        <v>185</v>
      </c>
      <c r="Y30" s="221" t="s">
        <v>186</v>
      </c>
      <c r="Z30" s="210"/>
      <c r="AA30" s="210"/>
      <c r="AB30" s="210"/>
      <c r="AC30" s="210"/>
      <c r="AD30" s="210"/>
      <c r="AE30" s="210"/>
      <c r="AF30" s="210"/>
      <c r="AG30" s="210" t="s">
        <v>187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296</v>
      </c>
      <c r="D31" s="223"/>
      <c r="E31" s="224">
        <v>19.23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189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11</v>
      </c>
      <c r="B32" s="234" t="s">
        <v>242</v>
      </c>
      <c r="C32" s="254" t="s">
        <v>243</v>
      </c>
      <c r="D32" s="235" t="s">
        <v>197</v>
      </c>
      <c r="E32" s="236">
        <v>19.23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1.4999999999999999E-4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240</v>
      </c>
      <c r="S32" s="238" t="s">
        <v>199</v>
      </c>
      <c r="T32" s="239" t="s">
        <v>200</v>
      </c>
      <c r="U32" s="221">
        <v>0.10191</v>
      </c>
      <c r="V32" s="221">
        <f>ROUND(E32*U32,2)</f>
        <v>1.96</v>
      </c>
      <c r="W32" s="221"/>
      <c r="X32" s="221" t="s">
        <v>185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187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296</v>
      </c>
      <c r="D33" s="223"/>
      <c r="E33" s="224">
        <v>19.23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189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12</v>
      </c>
      <c r="B34" s="234" t="s">
        <v>244</v>
      </c>
      <c r="C34" s="254" t="s">
        <v>245</v>
      </c>
      <c r="D34" s="235" t="s">
        <v>197</v>
      </c>
      <c r="E34" s="236">
        <v>100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2.0000000000000002E-5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240</v>
      </c>
      <c r="S34" s="238" t="s">
        <v>199</v>
      </c>
      <c r="T34" s="239" t="s">
        <v>200</v>
      </c>
      <c r="U34" s="221">
        <v>2.9000000000000001E-2</v>
      </c>
      <c r="V34" s="221">
        <f>ROUND(E34*U34,2)</f>
        <v>2.9</v>
      </c>
      <c r="W34" s="221"/>
      <c r="X34" s="221" t="s">
        <v>185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187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281</v>
      </c>
      <c r="D35" s="223"/>
      <c r="E35" s="224">
        <v>100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13</v>
      </c>
      <c r="B36" s="234" t="s">
        <v>246</v>
      </c>
      <c r="C36" s="254" t="s">
        <v>247</v>
      </c>
      <c r="D36" s="235" t="s">
        <v>197</v>
      </c>
      <c r="E36" s="236">
        <v>100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3.5E-4</v>
      </c>
      <c r="O36" s="236">
        <f>ROUND(E36*N36,2)</f>
        <v>0.04</v>
      </c>
      <c r="P36" s="236">
        <v>0</v>
      </c>
      <c r="Q36" s="236">
        <f>ROUND(E36*P36,2)</f>
        <v>0</v>
      </c>
      <c r="R36" s="238" t="s">
        <v>240</v>
      </c>
      <c r="S36" s="238" t="s">
        <v>199</v>
      </c>
      <c r="T36" s="239" t="s">
        <v>200</v>
      </c>
      <c r="U36" s="221">
        <v>1.35E-2</v>
      </c>
      <c r="V36" s="221">
        <f>ROUND(E36*U36,2)</f>
        <v>1.35</v>
      </c>
      <c r="W36" s="221"/>
      <c r="X36" s="221" t="s">
        <v>185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187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281</v>
      </c>
      <c r="D37" s="223"/>
      <c r="E37" s="224">
        <v>100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189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178</v>
      </c>
      <c r="B38" s="227" t="s">
        <v>146</v>
      </c>
      <c r="C38" s="253" t="s">
        <v>147</v>
      </c>
      <c r="D38" s="228"/>
      <c r="E38" s="229"/>
      <c r="F38" s="230"/>
      <c r="G38" s="230">
        <f>SUMIF(AG39:AG47,"&lt;&gt;NOR",G39:G47)</f>
        <v>0</v>
      </c>
      <c r="H38" s="230"/>
      <c r="I38" s="230">
        <f>SUM(I39:I47)</f>
        <v>0</v>
      </c>
      <c r="J38" s="230"/>
      <c r="K38" s="230">
        <f>SUM(K39:K47)</f>
        <v>0</v>
      </c>
      <c r="L38" s="230"/>
      <c r="M38" s="230">
        <f>SUM(M39:M47)</f>
        <v>0</v>
      </c>
      <c r="N38" s="229"/>
      <c r="O38" s="229">
        <f>SUM(O39:O47)</f>
        <v>0</v>
      </c>
      <c r="P38" s="229"/>
      <c r="Q38" s="229">
        <f>SUM(Q39:Q47)</f>
        <v>0</v>
      </c>
      <c r="R38" s="230"/>
      <c r="S38" s="230"/>
      <c r="T38" s="231"/>
      <c r="U38" s="225"/>
      <c r="V38" s="225">
        <f>SUM(V39:V47)</f>
        <v>0.45000000000000007</v>
      </c>
      <c r="W38" s="225"/>
      <c r="X38" s="225"/>
      <c r="Y38" s="225"/>
      <c r="AG38" t="s">
        <v>179</v>
      </c>
    </row>
    <row r="39" spans="1:60" ht="22.5" outlineLevel="1" x14ac:dyDescent="0.2">
      <c r="A39" s="243">
        <v>14</v>
      </c>
      <c r="B39" s="244" t="s">
        <v>248</v>
      </c>
      <c r="C39" s="259" t="s">
        <v>249</v>
      </c>
      <c r="D39" s="245" t="s">
        <v>219</v>
      </c>
      <c r="E39" s="246">
        <v>4.4499999999999998E-2</v>
      </c>
      <c r="F39" s="247"/>
      <c r="G39" s="248">
        <f>ROUND(E39*F39,2)</f>
        <v>0</v>
      </c>
      <c r="H39" s="247"/>
      <c r="I39" s="248">
        <f>ROUND(E39*H39,2)</f>
        <v>0</v>
      </c>
      <c r="J39" s="247"/>
      <c r="K39" s="248">
        <f>ROUND(E39*J39,2)</f>
        <v>0</v>
      </c>
      <c r="L39" s="248">
        <v>12</v>
      </c>
      <c r="M39" s="248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8" t="s">
        <v>213</v>
      </c>
      <c r="S39" s="248" t="s">
        <v>199</v>
      </c>
      <c r="T39" s="249" t="s">
        <v>200</v>
      </c>
      <c r="U39" s="221">
        <v>2.0089999999999999</v>
      </c>
      <c r="V39" s="221">
        <f>ROUND(E39*U39,2)</f>
        <v>0.09</v>
      </c>
      <c r="W39" s="221"/>
      <c r="X39" s="221" t="s">
        <v>250</v>
      </c>
      <c r="Y39" s="221" t="s">
        <v>186</v>
      </c>
      <c r="Z39" s="210"/>
      <c r="AA39" s="210"/>
      <c r="AB39" s="210"/>
      <c r="AC39" s="210"/>
      <c r="AD39" s="210"/>
      <c r="AE39" s="210"/>
      <c r="AF39" s="210"/>
      <c r="AG39" s="210" t="s">
        <v>251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3">
        <v>15</v>
      </c>
      <c r="B40" s="244" t="s">
        <v>252</v>
      </c>
      <c r="C40" s="259" t="s">
        <v>253</v>
      </c>
      <c r="D40" s="245" t="s">
        <v>219</v>
      </c>
      <c r="E40" s="246">
        <v>0.17799999999999999</v>
      </c>
      <c r="F40" s="247"/>
      <c r="G40" s="248">
        <f>ROUND(E40*F40,2)</f>
        <v>0</v>
      </c>
      <c r="H40" s="247"/>
      <c r="I40" s="248">
        <f>ROUND(E40*H40,2)</f>
        <v>0</v>
      </c>
      <c r="J40" s="247"/>
      <c r="K40" s="248">
        <f>ROUND(E40*J40,2)</f>
        <v>0</v>
      </c>
      <c r="L40" s="248">
        <v>12</v>
      </c>
      <c r="M40" s="248">
        <f>G40*(1+L40/100)</f>
        <v>0</v>
      </c>
      <c r="N40" s="246">
        <v>0</v>
      </c>
      <c r="O40" s="246">
        <f>ROUND(E40*N40,2)</f>
        <v>0</v>
      </c>
      <c r="P40" s="246">
        <v>0</v>
      </c>
      <c r="Q40" s="246">
        <f>ROUND(E40*P40,2)</f>
        <v>0</v>
      </c>
      <c r="R40" s="248" t="s">
        <v>213</v>
      </c>
      <c r="S40" s="248" t="s">
        <v>199</v>
      </c>
      <c r="T40" s="249" t="s">
        <v>200</v>
      </c>
      <c r="U40" s="221">
        <v>0.95899999999999996</v>
      </c>
      <c r="V40" s="221">
        <f>ROUND(E40*U40,2)</f>
        <v>0.17</v>
      </c>
      <c r="W40" s="221"/>
      <c r="X40" s="221" t="s">
        <v>250</v>
      </c>
      <c r="Y40" s="221" t="s">
        <v>186</v>
      </c>
      <c r="Z40" s="210"/>
      <c r="AA40" s="210"/>
      <c r="AB40" s="210"/>
      <c r="AC40" s="210"/>
      <c r="AD40" s="210"/>
      <c r="AE40" s="210"/>
      <c r="AF40" s="210"/>
      <c r="AG40" s="210" t="s">
        <v>251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3">
        <v>16</v>
      </c>
      <c r="B41" s="234" t="s">
        <v>254</v>
      </c>
      <c r="C41" s="254" t="s">
        <v>255</v>
      </c>
      <c r="D41" s="235" t="s">
        <v>219</v>
      </c>
      <c r="E41" s="236">
        <v>4.4499999999999998E-2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213</v>
      </c>
      <c r="S41" s="238" t="s">
        <v>199</v>
      </c>
      <c r="T41" s="239" t="s">
        <v>200</v>
      </c>
      <c r="U41" s="221">
        <v>0.49</v>
      </c>
      <c r="V41" s="221">
        <f>ROUND(E41*U41,2)</f>
        <v>0.02</v>
      </c>
      <c r="W41" s="221"/>
      <c r="X41" s="221" t="s">
        <v>250</v>
      </c>
      <c r="Y41" s="221" t="s">
        <v>186</v>
      </c>
      <c r="Z41" s="210"/>
      <c r="AA41" s="210"/>
      <c r="AB41" s="210"/>
      <c r="AC41" s="210"/>
      <c r="AD41" s="210"/>
      <c r="AE41" s="210"/>
      <c r="AF41" s="210"/>
      <c r="AG41" s="210" t="s">
        <v>251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60" t="s">
        <v>256</v>
      </c>
      <c r="D42" s="250"/>
      <c r="E42" s="250"/>
      <c r="F42" s="250"/>
      <c r="G42" s="250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257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3">
        <v>17</v>
      </c>
      <c r="B43" s="244" t="s">
        <v>258</v>
      </c>
      <c r="C43" s="259" t="s">
        <v>259</v>
      </c>
      <c r="D43" s="245" t="s">
        <v>219</v>
      </c>
      <c r="E43" s="246">
        <v>0.44500000000000001</v>
      </c>
      <c r="F43" s="247"/>
      <c r="G43" s="248">
        <f>ROUND(E43*F43,2)</f>
        <v>0</v>
      </c>
      <c r="H43" s="247"/>
      <c r="I43" s="248">
        <f>ROUND(E43*H43,2)</f>
        <v>0</v>
      </c>
      <c r="J43" s="247"/>
      <c r="K43" s="248">
        <f>ROUND(E43*J43,2)</f>
        <v>0</v>
      </c>
      <c r="L43" s="248">
        <v>12</v>
      </c>
      <c r="M43" s="248">
        <f>G43*(1+L43/100)</f>
        <v>0</v>
      </c>
      <c r="N43" s="246">
        <v>0</v>
      </c>
      <c r="O43" s="246">
        <f>ROUND(E43*N43,2)</f>
        <v>0</v>
      </c>
      <c r="P43" s="246">
        <v>0</v>
      </c>
      <c r="Q43" s="246">
        <f>ROUND(E43*P43,2)</f>
        <v>0</v>
      </c>
      <c r="R43" s="248" t="s">
        <v>213</v>
      </c>
      <c r="S43" s="248" t="s">
        <v>199</v>
      </c>
      <c r="T43" s="249" t="s">
        <v>200</v>
      </c>
      <c r="U43" s="221">
        <v>0</v>
      </c>
      <c r="V43" s="221">
        <f>ROUND(E43*U43,2)</f>
        <v>0</v>
      </c>
      <c r="W43" s="221"/>
      <c r="X43" s="221" t="s">
        <v>250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251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3">
        <v>18</v>
      </c>
      <c r="B44" s="244" t="s">
        <v>260</v>
      </c>
      <c r="C44" s="259" t="s">
        <v>277</v>
      </c>
      <c r="D44" s="245" t="s">
        <v>219</v>
      </c>
      <c r="E44" s="246">
        <v>4.4499999999999998E-2</v>
      </c>
      <c r="F44" s="247"/>
      <c r="G44" s="248">
        <f>ROUND(E44*F44,2)</f>
        <v>0</v>
      </c>
      <c r="H44" s="247"/>
      <c r="I44" s="248">
        <f>ROUND(E44*H44,2)</f>
        <v>0</v>
      </c>
      <c r="J44" s="247"/>
      <c r="K44" s="248">
        <f>ROUND(E44*J44,2)</f>
        <v>0</v>
      </c>
      <c r="L44" s="248">
        <v>12</v>
      </c>
      <c r="M44" s="248">
        <f>G44*(1+L44/100)</f>
        <v>0</v>
      </c>
      <c r="N44" s="246">
        <v>0</v>
      </c>
      <c r="O44" s="246">
        <f>ROUND(E44*N44,2)</f>
        <v>0</v>
      </c>
      <c r="P44" s="246">
        <v>0</v>
      </c>
      <c r="Q44" s="246">
        <f>ROUND(E44*P44,2)</f>
        <v>0</v>
      </c>
      <c r="R44" s="248" t="s">
        <v>213</v>
      </c>
      <c r="S44" s="248" t="s">
        <v>199</v>
      </c>
      <c r="T44" s="249" t="s">
        <v>200</v>
      </c>
      <c r="U44" s="221">
        <v>0</v>
      </c>
      <c r="V44" s="221">
        <f>ROUND(E44*U44,2)</f>
        <v>0</v>
      </c>
      <c r="W44" s="221"/>
      <c r="X44" s="221" t="s">
        <v>250</v>
      </c>
      <c r="Y44" s="221" t="s">
        <v>186</v>
      </c>
      <c r="Z44" s="210"/>
      <c r="AA44" s="210"/>
      <c r="AB44" s="210"/>
      <c r="AC44" s="210"/>
      <c r="AD44" s="210"/>
      <c r="AE44" s="210"/>
      <c r="AF44" s="210"/>
      <c r="AG44" s="210" t="s">
        <v>251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33">
        <v>19</v>
      </c>
      <c r="B45" s="234" t="s">
        <v>262</v>
      </c>
      <c r="C45" s="254" t="s">
        <v>263</v>
      </c>
      <c r="D45" s="235" t="s">
        <v>219</v>
      </c>
      <c r="E45" s="236">
        <v>0.2225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264</v>
      </c>
      <c r="S45" s="238" t="s">
        <v>199</v>
      </c>
      <c r="T45" s="239" t="s">
        <v>200</v>
      </c>
      <c r="U45" s="221">
        <v>0.752</v>
      </c>
      <c r="V45" s="221">
        <f>ROUND(E45*U45,2)</f>
        <v>0.17</v>
      </c>
      <c r="W45" s="221"/>
      <c r="X45" s="221" t="s">
        <v>250</v>
      </c>
      <c r="Y45" s="221" t="s">
        <v>186</v>
      </c>
      <c r="Z45" s="210"/>
      <c r="AA45" s="210"/>
      <c r="AB45" s="210"/>
      <c r="AC45" s="210"/>
      <c r="AD45" s="210"/>
      <c r="AE45" s="210"/>
      <c r="AF45" s="210"/>
      <c r="AG45" s="210" t="s">
        <v>251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56" t="s">
        <v>265</v>
      </c>
      <c r="D46" s="240"/>
      <c r="E46" s="240"/>
      <c r="F46" s="240"/>
      <c r="G46" s="240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224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nebo vybouraných hmot nošením nebo přehazováním k místu nakládky přístupnému normálním dopravním prostředkům do 10 m,</v>
      </c>
      <c r="BB46" s="210"/>
      <c r="BC46" s="210"/>
      <c r="BD46" s="210"/>
      <c r="BE46" s="210"/>
      <c r="BF46" s="210"/>
      <c r="BG46" s="210"/>
      <c r="BH46" s="210"/>
    </row>
    <row r="47" spans="1:60" ht="22.5" outlineLevel="2" x14ac:dyDescent="0.2">
      <c r="A47" s="217"/>
      <c r="B47" s="218"/>
      <c r="C47" s="261" t="s">
        <v>266</v>
      </c>
      <c r="D47" s="252"/>
      <c r="E47" s="252"/>
      <c r="F47" s="252"/>
      <c r="G47" s="252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257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1" t="str">
        <f>C47</f>
        <v>S naložením suti nebo vybouraných hmot do dopravního prostředku a na jejich vyložením, popřípadě přeložením na normální dopravní prostředek.</v>
      </c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3"/>
      <c r="B48" s="4"/>
      <c r="C48" s="262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v>12</v>
      </c>
      <c r="AF48">
        <v>21</v>
      </c>
      <c r="AG48" t="s">
        <v>164</v>
      </c>
    </row>
    <row r="49" spans="1:33" x14ac:dyDescent="0.2">
      <c r="A49" s="213"/>
      <c r="B49" s="214" t="s">
        <v>29</v>
      </c>
      <c r="C49" s="263"/>
      <c r="D49" s="215"/>
      <c r="E49" s="216"/>
      <c r="F49" s="216"/>
      <c r="G49" s="232">
        <f>G8+G12+G17+G19+G22+G29+G38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f>SUMIF(L7:L47,AE48,G7:G47)</f>
        <v>0</v>
      </c>
      <c r="AF49">
        <f>SUMIF(L7:L47,AF48,G7:G47)</f>
        <v>0</v>
      </c>
      <c r="AG49" t="s">
        <v>267</v>
      </c>
    </row>
    <row r="50" spans="1:33" x14ac:dyDescent="0.2">
      <c r="C50" s="264"/>
      <c r="D50" s="10"/>
      <c r="AG50" t="s">
        <v>268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7z4LI6jC4Y65oGXdfRH2n0l0bKNr3jSwwJ5jWBjFkO+k17ZXaqYQmPXV8y5/rF3pnWKqvHKqfw720pIABG/9gA==" saltValue="QaJ0xxNIbtAPiS5gxsG1/w==" spinCount="100000" sheet="1" formatRows="0"/>
  <mergeCells count="9">
    <mergeCell ref="C42:G42"/>
    <mergeCell ref="C46:G46"/>
    <mergeCell ref="C47:G47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8352-38AB-43F9-9CFD-CCE8EAFEEB2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74</v>
      </c>
      <c r="C4" s="202" t="s">
        <v>75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124</v>
      </c>
      <c r="C8" s="253" t="s">
        <v>125</v>
      </c>
      <c r="D8" s="228"/>
      <c r="E8" s="229"/>
      <c r="F8" s="230"/>
      <c r="G8" s="230">
        <f>SUMIF(AG9:AG22,"&lt;&gt;NOR",G9:G22)</f>
        <v>0</v>
      </c>
      <c r="H8" s="230"/>
      <c r="I8" s="230">
        <f>SUM(I9:I22)</f>
        <v>0</v>
      </c>
      <c r="J8" s="230"/>
      <c r="K8" s="230">
        <f>SUM(K9:K22)</f>
        <v>0</v>
      </c>
      <c r="L8" s="230"/>
      <c r="M8" s="230">
        <f>SUM(M9:M22)</f>
        <v>0</v>
      </c>
      <c r="N8" s="229"/>
      <c r="O8" s="229">
        <f>SUM(O9:O22)</f>
        <v>5.93</v>
      </c>
      <c r="P8" s="229"/>
      <c r="Q8" s="229">
        <f>SUM(Q9:Q22)</f>
        <v>0</v>
      </c>
      <c r="R8" s="230"/>
      <c r="S8" s="230"/>
      <c r="T8" s="231"/>
      <c r="U8" s="225"/>
      <c r="V8" s="225">
        <f>SUM(V9:V22)</f>
        <v>32.65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316</v>
      </c>
      <c r="C9" s="254" t="s">
        <v>317</v>
      </c>
      <c r="D9" s="235" t="s">
        <v>318</v>
      </c>
      <c r="E9" s="236">
        <v>1.875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2.5698099999999999</v>
      </c>
      <c r="O9" s="236">
        <f>ROUND(E9*N9,2)</f>
        <v>4.82</v>
      </c>
      <c r="P9" s="236">
        <v>0</v>
      </c>
      <c r="Q9" s="236">
        <f>ROUND(E9*P9,2)</f>
        <v>0</v>
      </c>
      <c r="R9" s="238" t="s">
        <v>319</v>
      </c>
      <c r="S9" s="238" t="s">
        <v>199</v>
      </c>
      <c r="T9" s="239" t="s">
        <v>200</v>
      </c>
      <c r="U9" s="221">
        <v>3.9289999999999998</v>
      </c>
      <c r="V9" s="221">
        <f>ROUND(E9*U9,2)</f>
        <v>7.37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6" t="s">
        <v>320</v>
      </c>
      <c r="D10" s="240"/>
      <c r="E10" s="240"/>
      <c r="F10" s="240"/>
      <c r="G10" s="240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224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2" x14ac:dyDescent="0.2">
      <c r="A11" s="217"/>
      <c r="B11" s="218"/>
      <c r="C11" s="255" t="s">
        <v>321</v>
      </c>
      <c r="D11" s="223"/>
      <c r="E11" s="224">
        <v>0.9375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5" t="s">
        <v>322</v>
      </c>
      <c r="D12" s="223"/>
      <c r="E12" s="224">
        <v>0.9375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189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3">
        <v>2</v>
      </c>
      <c r="B13" s="234" t="s">
        <v>323</v>
      </c>
      <c r="C13" s="254" t="s">
        <v>324</v>
      </c>
      <c r="D13" s="235" t="s">
        <v>197</v>
      </c>
      <c r="E13" s="236">
        <v>15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1.128E-2</v>
      </c>
      <c r="O13" s="236">
        <f>ROUND(E13*N13,2)</f>
        <v>0.17</v>
      </c>
      <c r="P13" s="236">
        <v>0</v>
      </c>
      <c r="Q13" s="236">
        <f>ROUND(E13*P13,2)</f>
        <v>0</v>
      </c>
      <c r="R13" s="238" t="s">
        <v>325</v>
      </c>
      <c r="S13" s="238" t="s">
        <v>199</v>
      </c>
      <c r="T13" s="239" t="s">
        <v>200</v>
      </c>
      <c r="U13" s="221">
        <v>0.68</v>
      </c>
      <c r="V13" s="221">
        <f>ROUND(E13*U13,2)</f>
        <v>10.199999999999999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6" t="s">
        <v>326</v>
      </c>
      <c r="D14" s="240"/>
      <c r="E14" s="240"/>
      <c r="F14" s="240"/>
      <c r="G14" s="240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224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327</v>
      </c>
      <c r="D15" s="223"/>
      <c r="E15" s="224">
        <v>7.5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189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3" x14ac:dyDescent="0.2">
      <c r="A16" s="217"/>
      <c r="B16" s="218"/>
      <c r="C16" s="255" t="s">
        <v>328</v>
      </c>
      <c r="D16" s="223"/>
      <c r="E16" s="224">
        <v>7.5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22.5" outlineLevel="1" x14ac:dyDescent="0.2">
      <c r="A17" s="233">
        <v>3</v>
      </c>
      <c r="B17" s="234" t="s">
        <v>329</v>
      </c>
      <c r="C17" s="254" t="s">
        <v>330</v>
      </c>
      <c r="D17" s="235" t="s">
        <v>197</v>
      </c>
      <c r="E17" s="236">
        <v>15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12</v>
      </c>
      <c r="M17" s="238">
        <f>G17*(1+L17/100)</f>
        <v>0</v>
      </c>
      <c r="N17" s="236">
        <v>6.2719999999999998E-2</v>
      </c>
      <c r="O17" s="236">
        <f>ROUND(E17*N17,2)</f>
        <v>0.94</v>
      </c>
      <c r="P17" s="236">
        <v>0</v>
      </c>
      <c r="Q17" s="236">
        <f>ROUND(E17*P17,2)</f>
        <v>0</v>
      </c>
      <c r="R17" s="238" t="s">
        <v>325</v>
      </c>
      <c r="S17" s="238" t="s">
        <v>199</v>
      </c>
      <c r="T17" s="239" t="s">
        <v>200</v>
      </c>
      <c r="U17" s="221">
        <v>0.68</v>
      </c>
      <c r="V17" s="221">
        <f>ROUND(E17*U17,2)</f>
        <v>10.199999999999999</v>
      </c>
      <c r="W17" s="221"/>
      <c r="X17" s="221" t="s">
        <v>185</v>
      </c>
      <c r="Y17" s="221" t="s">
        <v>186</v>
      </c>
      <c r="Z17" s="210"/>
      <c r="AA17" s="210"/>
      <c r="AB17" s="210"/>
      <c r="AC17" s="210"/>
      <c r="AD17" s="210"/>
      <c r="AE17" s="210"/>
      <c r="AF17" s="210"/>
      <c r="AG17" s="210" t="s">
        <v>187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56" t="s">
        <v>326</v>
      </c>
      <c r="D18" s="240"/>
      <c r="E18" s="240"/>
      <c r="F18" s="240"/>
      <c r="G18" s="240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224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2" x14ac:dyDescent="0.2">
      <c r="A19" s="217"/>
      <c r="B19" s="218"/>
      <c r="C19" s="255" t="s">
        <v>331</v>
      </c>
      <c r="D19" s="223"/>
      <c r="E19" s="224">
        <v>15</v>
      </c>
      <c r="F19" s="221"/>
      <c r="G19" s="221"/>
      <c r="H19" s="221"/>
      <c r="I19" s="221"/>
      <c r="J19" s="221"/>
      <c r="K19" s="221"/>
      <c r="L19" s="221"/>
      <c r="M19" s="221"/>
      <c r="N19" s="220"/>
      <c r="O19" s="220"/>
      <c r="P19" s="220"/>
      <c r="Q19" s="220"/>
      <c r="R19" s="221"/>
      <c r="S19" s="221"/>
      <c r="T19" s="221"/>
      <c r="U19" s="221"/>
      <c r="V19" s="221"/>
      <c r="W19" s="221"/>
      <c r="X19" s="221"/>
      <c r="Y19" s="221"/>
      <c r="Z19" s="210"/>
      <c r="AA19" s="210"/>
      <c r="AB19" s="210"/>
      <c r="AC19" s="210"/>
      <c r="AD19" s="210"/>
      <c r="AE19" s="210"/>
      <c r="AF19" s="210"/>
      <c r="AG19" s="210" t="s">
        <v>189</v>
      </c>
      <c r="AH19" s="210">
        <v>5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1" x14ac:dyDescent="0.2">
      <c r="A20" s="233">
        <v>4</v>
      </c>
      <c r="B20" s="234" t="s">
        <v>332</v>
      </c>
      <c r="C20" s="254" t="s">
        <v>333</v>
      </c>
      <c r="D20" s="235" t="s">
        <v>197</v>
      </c>
      <c r="E20" s="236">
        <v>15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325</v>
      </c>
      <c r="S20" s="238" t="s">
        <v>199</v>
      </c>
      <c r="T20" s="239" t="s">
        <v>200</v>
      </c>
      <c r="U20" s="221">
        <v>0.32500000000000001</v>
      </c>
      <c r="V20" s="221">
        <f>ROUND(E20*U20,2)</f>
        <v>4.88</v>
      </c>
      <c r="W20" s="221"/>
      <c r="X20" s="221" t="s">
        <v>185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187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326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2" x14ac:dyDescent="0.2">
      <c r="A22" s="217"/>
      <c r="B22" s="218"/>
      <c r="C22" s="255" t="s">
        <v>331</v>
      </c>
      <c r="D22" s="223"/>
      <c r="E22" s="224">
        <v>15</v>
      </c>
      <c r="F22" s="221"/>
      <c r="G22" s="221"/>
      <c r="H22" s="221"/>
      <c r="I22" s="221"/>
      <c r="J22" s="221"/>
      <c r="K22" s="221"/>
      <c r="L22" s="221"/>
      <c r="M22" s="221"/>
      <c r="N22" s="220"/>
      <c r="O22" s="220"/>
      <c r="P22" s="220"/>
      <c r="Q22" s="220"/>
      <c r="R22" s="221"/>
      <c r="S22" s="221"/>
      <c r="T22" s="221"/>
      <c r="U22" s="221"/>
      <c r="V22" s="221"/>
      <c r="W22" s="221"/>
      <c r="X22" s="221"/>
      <c r="Y22" s="221"/>
      <c r="Z22" s="210"/>
      <c r="AA22" s="210"/>
      <c r="AB22" s="210"/>
      <c r="AC22" s="210"/>
      <c r="AD22" s="210"/>
      <c r="AE22" s="210"/>
      <c r="AF22" s="210"/>
      <c r="AG22" s="210" t="s">
        <v>189</v>
      </c>
      <c r="AH22" s="210">
        <v>5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x14ac:dyDescent="0.2">
      <c r="A23" s="226" t="s">
        <v>178</v>
      </c>
      <c r="B23" s="227" t="s">
        <v>128</v>
      </c>
      <c r="C23" s="253" t="s">
        <v>129</v>
      </c>
      <c r="D23" s="228"/>
      <c r="E23" s="229"/>
      <c r="F23" s="230"/>
      <c r="G23" s="230">
        <f>SUMIF(AG24:AG29,"&lt;&gt;NOR",G24:G29)</f>
        <v>0</v>
      </c>
      <c r="H23" s="230"/>
      <c r="I23" s="230">
        <f>SUM(I24:I29)</f>
        <v>0</v>
      </c>
      <c r="J23" s="230"/>
      <c r="K23" s="230">
        <f>SUM(K24:K29)</f>
        <v>0</v>
      </c>
      <c r="L23" s="230"/>
      <c r="M23" s="230">
        <f>SUM(M24:M29)</f>
        <v>0</v>
      </c>
      <c r="N23" s="229"/>
      <c r="O23" s="229">
        <f>SUM(O24:O29)</f>
        <v>0.19</v>
      </c>
      <c r="P23" s="229"/>
      <c r="Q23" s="229">
        <f>SUM(Q24:Q29)</f>
        <v>3.19</v>
      </c>
      <c r="R23" s="230"/>
      <c r="S23" s="230"/>
      <c r="T23" s="231"/>
      <c r="U23" s="225"/>
      <c r="V23" s="225">
        <f>SUM(V24:V29)</f>
        <v>146.95000000000002</v>
      </c>
      <c r="W23" s="225"/>
      <c r="X23" s="225"/>
      <c r="Y23" s="225"/>
      <c r="AG23" t="s">
        <v>179</v>
      </c>
    </row>
    <row r="24" spans="1:60" outlineLevel="1" x14ac:dyDescent="0.2">
      <c r="A24" s="233">
        <v>5</v>
      </c>
      <c r="B24" s="234" t="s">
        <v>334</v>
      </c>
      <c r="C24" s="254" t="s">
        <v>335</v>
      </c>
      <c r="D24" s="235" t="s">
        <v>318</v>
      </c>
      <c r="E24" s="236">
        <v>1.5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2</v>
      </c>
      <c r="Q24" s="236">
        <f>ROUND(E24*P24,2)</f>
        <v>3</v>
      </c>
      <c r="R24" s="238" t="s">
        <v>264</v>
      </c>
      <c r="S24" s="238" t="s">
        <v>199</v>
      </c>
      <c r="T24" s="239" t="s">
        <v>200</v>
      </c>
      <c r="U24" s="221">
        <v>8.3849999999999998</v>
      </c>
      <c r="V24" s="221">
        <f>ROUND(E24*U24,2)</f>
        <v>12.58</v>
      </c>
      <c r="W24" s="221"/>
      <c r="X24" s="221" t="s">
        <v>185</v>
      </c>
      <c r="Y24" s="221" t="s">
        <v>186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6" t="s">
        <v>336</v>
      </c>
      <c r="D25" s="240"/>
      <c r="E25" s="240"/>
      <c r="F25" s="240"/>
      <c r="G25" s="240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224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51" t="str">
        <f>C25</f>
        <v>o půdorysné ploše do 15 m2 na vzdálenost do 3 m od okraje vyklízeného prostoru nebo s naložením na dopravní prostředek,</v>
      </c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5" t="s">
        <v>337</v>
      </c>
      <c r="D26" s="223"/>
      <c r="E26" s="224">
        <v>1.5</v>
      </c>
      <c r="F26" s="221"/>
      <c r="G26" s="221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189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3">
        <v>6</v>
      </c>
      <c r="B27" s="234" t="s">
        <v>338</v>
      </c>
      <c r="C27" s="254" t="s">
        <v>339</v>
      </c>
      <c r="D27" s="235" t="s">
        <v>212</v>
      </c>
      <c r="E27" s="236">
        <v>30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6.4200000000000004E-3</v>
      </c>
      <c r="O27" s="236">
        <f>ROUND(E27*N27,2)</f>
        <v>0.19</v>
      </c>
      <c r="P27" s="236">
        <v>6.4200000000000004E-3</v>
      </c>
      <c r="Q27" s="236">
        <f>ROUND(E27*P27,2)</f>
        <v>0.19</v>
      </c>
      <c r="R27" s="238"/>
      <c r="S27" s="238" t="s">
        <v>199</v>
      </c>
      <c r="T27" s="239" t="s">
        <v>200</v>
      </c>
      <c r="U27" s="221">
        <v>4.4790000000000001</v>
      </c>
      <c r="V27" s="221">
        <f>ROUND(E27*U27,2)</f>
        <v>134.37</v>
      </c>
      <c r="W27" s="221"/>
      <c r="X27" s="221" t="s">
        <v>185</v>
      </c>
      <c r="Y27" s="221" t="s">
        <v>186</v>
      </c>
      <c r="Z27" s="210"/>
      <c r="AA27" s="210"/>
      <c r="AB27" s="210"/>
      <c r="AC27" s="210"/>
      <c r="AD27" s="210"/>
      <c r="AE27" s="210"/>
      <c r="AF27" s="210"/>
      <c r="AG27" s="210" t="s">
        <v>187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5" t="s">
        <v>340</v>
      </c>
      <c r="D28" s="223"/>
      <c r="E28" s="224">
        <v>15</v>
      </c>
      <c r="F28" s="221"/>
      <c r="G28" s="22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189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3" x14ac:dyDescent="0.2">
      <c r="A29" s="217"/>
      <c r="B29" s="218"/>
      <c r="C29" s="255" t="s">
        <v>341</v>
      </c>
      <c r="D29" s="223"/>
      <c r="E29" s="224">
        <v>15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189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x14ac:dyDescent="0.2">
      <c r="A30" s="226" t="s">
        <v>178</v>
      </c>
      <c r="B30" s="227" t="s">
        <v>130</v>
      </c>
      <c r="C30" s="253" t="s">
        <v>131</v>
      </c>
      <c r="D30" s="228"/>
      <c r="E30" s="229"/>
      <c r="F30" s="230"/>
      <c r="G30" s="230">
        <f>SUMIF(AG31:AG32,"&lt;&gt;NOR",G31:G32)</f>
        <v>0</v>
      </c>
      <c r="H30" s="230"/>
      <c r="I30" s="230">
        <f>SUM(I31:I32)</f>
        <v>0</v>
      </c>
      <c r="J30" s="230"/>
      <c r="K30" s="230">
        <f>SUM(K31:K32)</f>
        <v>0</v>
      </c>
      <c r="L30" s="230"/>
      <c r="M30" s="230">
        <f>SUM(M31:M32)</f>
        <v>0</v>
      </c>
      <c r="N30" s="229"/>
      <c r="O30" s="229">
        <f>SUM(O31:O32)</f>
        <v>0</v>
      </c>
      <c r="P30" s="229"/>
      <c r="Q30" s="229">
        <f>SUM(Q31:Q32)</f>
        <v>0</v>
      </c>
      <c r="R30" s="230"/>
      <c r="S30" s="230"/>
      <c r="T30" s="231"/>
      <c r="U30" s="225"/>
      <c r="V30" s="225">
        <f>SUM(V31:V32)</f>
        <v>19.28</v>
      </c>
      <c r="W30" s="225"/>
      <c r="X30" s="225"/>
      <c r="Y30" s="225"/>
      <c r="AG30" t="s">
        <v>179</v>
      </c>
    </row>
    <row r="31" spans="1:60" ht="22.5" outlineLevel="1" x14ac:dyDescent="0.2">
      <c r="A31" s="233">
        <v>7</v>
      </c>
      <c r="B31" s="234" t="s">
        <v>342</v>
      </c>
      <c r="C31" s="254" t="s">
        <v>343</v>
      </c>
      <c r="D31" s="235" t="s">
        <v>219</v>
      </c>
      <c r="E31" s="236">
        <v>6.1209899999999999</v>
      </c>
      <c r="F31" s="237"/>
      <c r="G31" s="238">
        <f>ROUND(E31*F31,2)</f>
        <v>0</v>
      </c>
      <c r="H31" s="237"/>
      <c r="I31" s="238">
        <f>ROUND(E31*H31,2)</f>
        <v>0</v>
      </c>
      <c r="J31" s="237"/>
      <c r="K31" s="238">
        <f>ROUND(E31*J31,2)</f>
        <v>0</v>
      </c>
      <c r="L31" s="238">
        <v>12</v>
      </c>
      <c r="M31" s="238">
        <f>G31*(1+L31/100)</f>
        <v>0</v>
      </c>
      <c r="N31" s="236">
        <v>0</v>
      </c>
      <c r="O31" s="236">
        <f>ROUND(E31*N31,2)</f>
        <v>0</v>
      </c>
      <c r="P31" s="236">
        <v>0</v>
      </c>
      <c r="Q31" s="236">
        <f>ROUND(E31*P31,2)</f>
        <v>0</v>
      </c>
      <c r="R31" s="238" t="s">
        <v>220</v>
      </c>
      <c r="S31" s="238" t="s">
        <v>199</v>
      </c>
      <c r="T31" s="239" t="s">
        <v>200</v>
      </c>
      <c r="U31" s="221">
        <v>3.15</v>
      </c>
      <c r="V31" s="221">
        <f>ROUND(E31*U31,2)</f>
        <v>19.28</v>
      </c>
      <c r="W31" s="221"/>
      <c r="X31" s="221" t="s">
        <v>221</v>
      </c>
      <c r="Y31" s="221" t="s">
        <v>186</v>
      </c>
      <c r="Z31" s="210"/>
      <c r="AA31" s="210"/>
      <c r="AB31" s="210"/>
      <c r="AC31" s="210"/>
      <c r="AD31" s="210"/>
      <c r="AE31" s="210"/>
      <c r="AF31" s="210"/>
      <c r="AG31" s="210" t="s">
        <v>222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6" t="s">
        <v>223</v>
      </c>
      <c r="D32" s="240"/>
      <c r="E32" s="240"/>
      <c r="F32" s="240"/>
      <c r="G32" s="240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224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x14ac:dyDescent="0.2">
      <c r="A33" s="226" t="s">
        <v>178</v>
      </c>
      <c r="B33" s="227" t="s">
        <v>140</v>
      </c>
      <c r="C33" s="253" t="s">
        <v>141</v>
      </c>
      <c r="D33" s="228"/>
      <c r="E33" s="229"/>
      <c r="F33" s="230"/>
      <c r="G33" s="230">
        <f>SUMIF(AG34:AG37,"&lt;&gt;NOR",G34:G37)</f>
        <v>0</v>
      </c>
      <c r="H33" s="230"/>
      <c r="I33" s="230">
        <f>SUM(I34:I37)</f>
        <v>0</v>
      </c>
      <c r="J33" s="230"/>
      <c r="K33" s="230">
        <f>SUM(K34:K37)</f>
        <v>0</v>
      </c>
      <c r="L33" s="230"/>
      <c r="M33" s="230">
        <f>SUM(M34:M37)</f>
        <v>0</v>
      </c>
      <c r="N33" s="229"/>
      <c r="O33" s="229">
        <f>SUM(O34:O37)</f>
        <v>1.57</v>
      </c>
      <c r="P33" s="229"/>
      <c r="Q33" s="229">
        <f>SUM(Q34:Q37)</f>
        <v>0</v>
      </c>
      <c r="R33" s="230"/>
      <c r="S33" s="230"/>
      <c r="T33" s="231"/>
      <c r="U33" s="225"/>
      <c r="V33" s="225">
        <f>SUM(V34:V37)</f>
        <v>13.5</v>
      </c>
      <c r="W33" s="225"/>
      <c r="X33" s="225"/>
      <c r="Y33" s="225"/>
      <c r="AG33" t="s">
        <v>179</v>
      </c>
    </row>
    <row r="34" spans="1:60" outlineLevel="1" x14ac:dyDescent="0.2">
      <c r="A34" s="233">
        <v>8</v>
      </c>
      <c r="B34" s="234" t="s">
        <v>344</v>
      </c>
      <c r="C34" s="254" t="s">
        <v>345</v>
      </c>
      <c r="D34" s="235" t="s">
        <v>212</v>
      </c>
      <c r="E34" s="236">
        <v>45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3.4810000000000001E-2</v>
      </c>
      <c r="O34" s="236">
        <f>ROUND(E34*N34,2)</f>
        <v>1.57</v>
      </c>
      <c r="P34" s="236">
        <v>0</v>
      </c>
      <c r="Q34" s="236">
        <f>ROUND(E34*P34,2)</f>
        <v>0</v>
      </c>
      <c r="R34" s="238" t="s">
        <v>346</v>
      </c>
      <c r="S34" s="238" t="s">
        <v>199</v>
      </c>
      <c r="T34" s="239" t="s">
        <v>200</v>
      </c>
      <c r="U34" s="221">
        <v>0.3</v>
      </c>
      <c r="V34" s="221">
        <f>ROUND(E34*U34,2)</f>
        <v>13.5</v>
      </c>
      <c r="W34" s="221"/>
      <c r="X34" s="221" t="s">
        <v>185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187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347</v>
      </c>
      <c r="D35" s="223"/>
      <c r="E35" s="224">
        <v>45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>
        <v>9</v>
      </c>
      <c r="B36" s="218" t="s">
        <v>348</v>
      </c>
      <c r="C36" s="257" t="s">
        <v>349</v>
      </c>
      <c r="D36" s="219" t="s">
        <v>0</v>
      </c>
      <c r="E36" s="241"/>
      <c r="F36" s="222"/>
      <c r="G36" s="221">
        <f>ROUND(E36*F36,2)</f>
        <v>0</v>
      </c>
      <c r="H36" s="222"/>
      <c r="I36" s="221">
        <f>ROUND(E36*H36,2)</f>
        <v>0</v>
      </c>
      <c r="J36" s="222"/>
      <c r="K36" s="221">
        <f>ROUND(E36*J36,2)</f>
        <v>0</v>
      </c>
      <c r="L36" s="221">
        <v>12</v>
      </c>
      <c r="M36" s="221">
        <f>G36*(1+L36/100)</f>
        <v>0</v>
      </c>
      <c r="N36" s="220">
        <v>0</v>
      </c>
      <c r="O36" s="220">
        <f>ROUND(E36*N36,2)</f>
        <v>0</v>
      </c>
      <c r="P36" s="220">
        <v>0</v>
      </c>
      <c r="Q36" s="220">
        <f>ROUND(E36*P36,2)</f>
        <v>0</v>
      </c>
      <c r="R36" s="221" t="s">
        <v>346</v>
      </c>
      <c r="S36" s="221" t="s">
        <v>199</v>
      </c>
      <c r="T36" s="221" t="s">
        <v>200</v>
      </c>
      <c r="U36" s="221">
        <v>0</v>
      </c>
      <c r="V36" s="221">
        <f>ROUND(E36*U36,2)</f>
        <v>0</v>
      </c>
      <c r="W36" s="221"/>
      <c r="X36" s="221" t="s">
        <v>221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222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8" t="s">
        <v>350</v>
      </c>
      <c r="D37" s="242"/>
      <c r="E37" s="242"/>
      <c r="F37" s="242"/>
      <c r="G37" s="242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224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178</v>
      </c>
      <c r="B38" s="227" t="s">
        <v>146</v>
      </c>
      <c r="C38" s="253" t="s">
        <v>147</v>
      </c>
      <c r="D38" s="228"/>
      <c r="E38" s="229"/>
      <c r="F38" s="230"/>
      <c r="G38" s="230">
        <f>SUMIF(AG39:AG48,"&lt;&gt;NOR",G39:G48)</f>
        <v>0</v>
      </c>
      <c r="H38" s="230"/>
      <c r="I38" s="230">
        <f>SUM(I39:I48)</f>
        <v>0</v>
      </c>
      <c r="J38" s="230"/>
      <c r="K38" s="230">
        <f>SUM(K39:K48)</f>
        <v>0</v>
      </c>
      <c r="L38" s="230"/>
      <c r="M38" s="230">
        <f>SUM(M39:M48)</f>
        <v>0</v>
      </c>
      <c r="N38" s="229"/>
      <c r="O38" s="229">
        <f>SUM(O39:O48)</f>
        <v>0</v>
      </c>
      <c r="P38" s="229"/>
      <c r="Q38" s="229">
        <f>SUM(Q39:Q48)</f>
        <v>0</v>
      </c>
      <c r="R38" s="230"/>
      <c r="S38" s="230"/>
      <c r="T38" s="231"/>
      <c r="U38" s="225"/>
      <c r="V38" s="225">
        <f>SUM(V39:V48)</f>
        <v>11.71</v>
      </c>
      <c r="W38" s="225"/>
      <c r="X38" s="225"/>
      <c r="Y38" s="225"/>
      <c r="AG38" t="s">
        <v>179</v>
      </c>
    </row>
    <row r="39" spans="1:60" ht="22.5" outlineLevel="1" x14ac:dyDescent="0.2">
      <c r="A39" s="243">
        <v>10</v>
      </c>
      <c r="B39" s="244" t="s">
        <v>351</v>
      </c>
      <c r="C39" s="259" t="s">
        <v>352</v>
      </c>
      <c r="D39" s="245" t="s">
        <v>219</v>
      </c>
      <c r="E39" s="246">
        <v>3.1926000000000001</v>
      </c>
      <c r="F39" s="247"/>
      <c r="G39" s="248">
        <f>ROUND(E39*F39,2)</f>
        <v>0</v>
      </c>
      <c r="H39" s="247"/>
      <c r="I39" s="248">
        <f>ROUND(E39*H39,2)</f>
        <v>0</v>
      </c>
      <c r="J39" s="247"/>
      <c r="K39" s="248">
        <f>ROUND(E39*J39,2)</f>
        <v>0</v>
      </c>
      <c r="L39" s="248">
        <v>12</v>
      </c>
      <c r="M39" s="248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8" t="s">
        <v>213</v>
      </c>
      <c r="S39" s="248" t="s">
        <v>199</v>
      </c>
      <c r="T39" s="249" t="s">
        <v>200</v>
      </c>
      <c r="U39" s="221">
        <v>2.0670000000000002</v>
      </c>
      <c r="V39" s="221">
        <f>ROUND(E39*U39,2)</f>
        <v>6.6</v>
      </c>
      <c r="W39" s="221"/>
      <c r="X39" s="221" t="s">
        <v>250</v>
      </c>
      <c r="Y39" s="221" t="s">
        <v>186</v>
      </c>
      <c r="Z39" s="210"/>
      <c r="AA39" s="210"/>
      <c r="AB39" s="210"/>
      <c r="AC39" s="210"/>
      <c r="AD39" s="210"/>
      <c r="AE39" s="210"/>
      <c r="AF39" s="210"/>
      <c r="AG39" s="210" t="s">
        <v>251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3">
        <v>11</v>
      </c>
      <c r="B40" s="234" t="s">
        <v>254</v>
      </c>
      <c r="C40" s="254" t="s">
        <v>255</v>
      </c>
      <c r="D40" s="235" t="s">
        <v>219</v>
      </c>
      <c r="E40" s="236">
        <v>3.1926000000000001</v>
      </c>
      <c r="F40" s="237"/>
      <c r="G40" s="238">
        <f>ROUND(E40*F40,2)</f>
        <v>0</v>
      </c>
      <c r="H40" s="237"/>
      <c r="I40" s="238">
        <f>ROUND(E40*H40,2)</f>
        <v>0</v>
      </c>
      <c r="J40" s="237"/>
      <c r="K40" s="238">
        <f>ROUND(E40*J40,2)</f>
        <v>0</v>
      </c>
      <c r="L40" s="238">
        <v>12</v>
      </c>
      <c r="M40" s="238">
        <f>G40*(1+L40/100)</f>
        <v>0</v>
      </c>
      <c r="N40" s="236">
        <v>0</v>
      </c>
      <c r="O40" s="236">
        <f>ROUND(E40*N40,2)</f>
        <v>0</v>
      </c>
      <c r="P40" s="236">
        <v>0</v>
      </c>
      <c r="Q40" s="236">
        <f>ROUND(E40*P40,2)</f>
        <v>0</v>
      </c>
      <c r="R40" s="238" t="s">
        <v>213</v>
      </c>
      <c r="S40" s="238" t="s">
        <v>199</v>
      </c>
      <c r="T40" s="239" t="s">
        <v>200</v>
      </c>
      <c r="U40" s="221">
        <v>0.49</v>
      </c>
      <c r="V40" s="221">
        <f>ROUND(E40*U40,2)</f>
        <v>1.56</v>
      </c>
      <c r="W40" s="221"/>
      <c r="X40" s="221" t="s">
        <v>250</v>
      </c>
      <c r="Y40" s="221" t="s">
        <v>186</v>
      </c>
      <c r="Z40" s="210"/>
      <c r="AA40" s="210"/>
      <c r="AB40" s="210"/>
      <c r="AC40" s="210"/>
      <c r="AD40" s="210"/>
      <c r="AE40" s="210"/>
      <c r="AF40" s="210"/>
      <c r="AG40" s="210" t="s">
        <v>251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60" t="s">
        <v>256</v>
      </c>
      <c r="D41" s="250"/>
      <c r="E41" s="250"/>
      <c r="F41" s="250"/>
      <c r="G41" s="250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257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3">
        <v>12</v>
      </c>
      <c r="B42" s="244" t="s">
        <v>258</v>
      </c>
      <c r="C42" s="259" t="s">
        <v>259</v>
      </c>
      <c r="D42" s="245" t="s">
        <v>219</v>
      </c>
      <c r="E42" s="246">
        <v>31.925999999999998</v>
      </c>
      <c r="F42" s="247"/>
      <c r="G42" s="248">
        <f>ROUND(E42*F42,2)</f>
        <v>0</v>
      </c>
      <c r="H42" s="247"/>
      <c r="I42" s="248">
        <f>ROUND(E42*H42,2)</f>
        <v>0</v>
      </c>
      <c r="J42" s="247"/>
      <c r="K42" s="248">
        <f>ROUND(E42*J42,2)</f>
        <v>0</v>
      </c>
      <c r="L42" s="248">
        <v>12</v>
      </c>
      <c r="M42" s="248">
        <f>G42*(1+L42/100)</f>
        <v>0</v>
      </c>
      <c r="N42" s="246">
        <v>0</v>
      </c>
      <c r="O42" s="246">
        <f>ROUND(E42*N42,2)</f>
        <v>0</v>
      </c>
      <c r="P42" s="246">
        <v>0</v>
      </c>
      <c r="Q42" s="246">
        <f>ROUND(E42*P42,2)</f>
        <v>0</v>
      </c>
      <c r="R42" s="248" t="s">
        <v>213</v>
      </c>
      <c r="S42" s="248" t="s">
        <v>199</v>
      </c>
      <c r="T42" s="249" t="s">
        <v>200</v>
      </c>
      <c r="U42" s="221">
        <v>0</v>
      </c>
      <c r="V42" s="221">
        <f>ROUND(E42*U42,2)</f>
        <v>0</v>
      </c>
      <c r="W42" s="221"/>
      <c r="X42" s="221" t="s">
        <v>250</v>
      </c>
      <c r="Y42" s="221" t="s">
        <v>186</v>
      </c>
      <c r="Z42" s="210"/>
      <c r="AA42" s="210"/>
      <c r="AB42" s="210"/>
      <c r="AC42" s="210"/>
      <c r="AD42" s="210"/>
      <c r="AE42" s="210"/>
      <c r="AF42" s="210"/>
      <c r="AG42" s="210" t="s">
        <v>251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43">
        <v>13</v>
      </c>
      <c r="B43" s="244" t="s">
        <v>353</v>
      </c>
      <c r="C43" s="259" t="s">
        <v>354</v>
      </c>
      <c r="D43" s="245" t="s">
        <v>219</v>
      </c>
      <c r="E43" s="246">
        <v>3.1926000000000001</v>
      </c>
      <c r="F43" s="247"/>
      <c r="G43" s="248">
        <f>ROUND(E43*F43,2)</f>
        <v>0</v>
      </c>
      <c r="H43" s="247"/>
      <c r="I43" s="248">
        <f>ROUND(E43*H43,2)</f>
        <v>0</v>
      </c>
      <c r="J43" s="247"/>
      <c r="K43" s="248">
        <f>ROUND(E43*J43,2)</f>
        <v>0</v>
      </c>
      <c r="L43" s="248">
        <v>12</v>
      </c>
      <c r="M43" s="248">
        <f>G43*(1+L43/100)</f>
        <v>0</v>
      </c>
      <c r="N43" s="246">
        <v>0</v>
      </c>
      <c r="O43" s="246">
        <f>ROUND(E43*N43,2)</f>
        <v>0</v>
      </c>
      <c r="P43" s="246">
        <v>0</v>
      </c>
      <c r="Q43" s="246">
        <f>ROUND(E43*P43,2)</f>
        <v>0</v>
      </c>
      <c r="R43" s="248" t="s">
        <v>213</v>
      </c>
      <c r="S43" s="248" t="s">
        <v>199</v>
      </c>
      <c r="T43" s="249" t="s">
        <v>200</v>
      </c>
      <c r="U43" s="221">
        <v>0</v>
      </c>
      <c r="V43" s="221">
        <f>ROUND(E43*U43,2)</f>
        <v>0</v>
      </c>
      <c r="W43" s="221"/>
      <c r="X43" s="221" t="s">
        <v>250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251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33">
        <v>14</v>
      </c>
      <c r="B44" s="234" t="s">
        <v>262</v>
      </c>
      <c r="C44" s="254" t="s">
        <v>263</v>
      </c>
      <c r="D44" s="235" t="s">
        <v>219</v>
      </c>
      <c r="E44" s="236">
        <v>3.1926000000000001</v>
      </c>
      <c r="F44" s="237"/>
      <c r="G44" s="238">
        <f>ROUND(E44*F44,2)</f>
        <v>0</v>
      </c>
      <c r="H44" s="237"/>
      <c r="I44" s="238">
        <f>ROUND(E44*H44,2)</f>
        <v>0</v>
      </c>
      <c r="J44" s="237"/>
      <c r="K44" s="238">
        <f>ROUND(E44*J44,2)</f>
        <v>0</v>
      </c>
      <c r="L44" s="238">
        <v>12</v>
      </c>
      <c r="M44" s="238">
        <f>G44*(1+L44/100)</f>
        <v>0</v>
      </c>
      <c r="N44" s="236">
        <v>0</v>
      </c>
      <c r="O44" s="236">
        <f>ROUND(E44*N44,2)</f>
        <v>0</v>
      </c>
      <c r="P44" s="236">
        <v>0</v>
      </c>
      <c r="Q44" s="236">
        <f>ROUND(E44*P44,2)</f>
        <v>0</v>
      </c>
      <c r="R44" s="238" t="s">
        <v>264</v>
      </c>
      <c r="S44" s="238" t="s">
        <v>199</v>
      </c>
      <c r="T44" s="239" t="s">
        <v>200</v>
      </c>
      <c r="U44" s="221">
        <v>0.752</v>
      </c>
      <c r="V44" s="221">
        <f>ROUND(E44*U44,2)</f>
        <v>2.4</v>
      </c>
      <c r="W44" s="221"/>
      <c r="X44" s="221" t="s">
        <v>250</v>
      </c>
      <c r="Y44" s="221" t="s">
        <v>186</v>
      </c>
      <c r="Z44" s="210"/>
      <c r="AA44" s="210"/>
      <c r="AB44" s="210"/>
      <c r="AC44" s="210"/>
      <c r="AD44" s="210"/>
      <c r="AE44" s="210"/>
      <c r="AF44" s="210"/>
      <c r="AG44" s="210" t="s">
        <v>251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2" x14ac:dyDescent="0.2">
      <c r="A45" s="217"/>
      <c r="B45" s="218"/>
      <c r="C45" s="256" t="s">
        <v>265</v>
      </c>
      <c r="D45" s="240"/>
      <c r="E45" s="240"/>
      <c r="F45" s="240"/>
      <c r="G45" s="240"/>
      <c r="H45" s="221"/>
      <c r="I45" s="221"/>
      <c r="J45" s="221"/>
      <c r="K45" s="221"/>
      <c r="L45" s="221"/>
      <c r="M45" s="221"/>
      <c r="N45" s="220"/>
      <c r="O45" s="220"/>
      <c r="P45" s="220"/>
      <c r="Q45" s="220"/>
      <c r="R45" s="221"/>
      <c r="S45" s="221"/>
      <c r="T45" s="221"/>
      <c r="U45" s="221"/>
      <c r="V45" s="221"/>
      <c r="W45" s="221"/>
      <c r="X45" s="221"/>
      <c r="Y45" s="221"/>
      <c r="Z45" s="210"/>
      <c r="AA45" s="210"/>
      <c r="AB45" s="210"/>
      <c r="AC45" s="210"/>
      <c r="AD45" s="210"/>
      <c r="AE45" s="210"/>
      <c r="AF45" s="210"/>
      <c r="AG45" s="210" t="s">
        <v>224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51" t="str">
        <f>C45</f>
        <v>nebo vybouraných hmot nošením nebo přehazováním k místu nakládky přístupnému normálním dopravním prostředkům do 10 m,</v>
      </c>
      <c r="BB45" s="210"/>
      <c r="BC45" s="210"/>
      <c r="BD45" s="210"/>
      <c r="BE45" s="210"/>
      <c r="BF45" s="210"/>
      <c r="BG45" s="210"/>
      <c r="BH45" s="210"/>
    </row>
    <row r="46" spans="1:60" ht="22.5" outlineLevel="2" x14ac:dyDescent="0.2">
      <c r="A46" s="217"/>
      <c r="B46" s="218"/>
      <c r="C46" s="261" t="s">
        <v>266</v>
      </c>
      <c r="D46" s="252"/>
      <c r="E46" s="252"/>
      <c r="F46" s="252"/>
      <c r="G46" s="252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257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S naložením suti nebo vybouraných hmot do dopravního prostředku a na jejich vyložením, popřípadě přeložením na normální dopravní prostředek.</v>
      </c>
      <c r="BB46" s="210"/>
      <c r="BC46" s="210"/>
      <c r="BD46" s="210"/>
      <c r="BE46" s="210"/>
      <c r="BF46" s="210"/>
      <c r="BG46" s="210"/>
      <c r="BH46" s="210"/>
    </row>
    <row r="47" spans="1:60" ht="22.5" outlineLevel="1" x14ac:dyDescent="0.2">
      <c r="A47" s="233">
        <v>15</v>
      </c>
      <c r="B47" s="234" t="s">
        <v>355</v>
      </c>
      <c r="C47" s="254" t="s">
        <v>356</v>
      </c>
      <c r="D47" s="235" t="s">
        <v>219</v>
      </c>
      <c r="E47" s="236">
        <v>3.1926000000000001</v>
      </c>
      <c r="F47" s="237"/>
      <c r="G47" s="238">
        <f>ROUND(E47*F47,2)</f>
        <v>0</v>
      </c>
      <c r="H47" s="237"/>
      <c r="I47" s="238">
        <f>ROUND(E47*H47,2)</f>
        <v>0</v>
      </c>
      <c r="J47" s="237"/>
      <c r="K47" s="238">
        <f>ROUND(E47*J47,2)</f>
        <v>0</v>
      </c>
      <c r="L47" s="238">
        <v>12</v>
      </c>
      <c r="M47" s="238">
        <f>G47*(1+L47/100)</f>
        <v>0</v>
      </c>
      <c r="N47" s="236">
        <v>0</v>
      </c>
      <c r="O47" s="236">
        <f>ROUND(E47*N47,2)</f>
        <v>0</v>
      </c>
      <c r="P47" s="236">
        <v>0</v>
      </c>
      <c r="Q47" s="236">
        <f>ROUND(E47*P47,2)</f>
        <v>0</v>
      </c>
      <c r="R47" s="238" t="s">
        <v>264</v>
      </c>
      <c r="S47" s="238" t="s">
        <v>199</v>
      </c>
      <c r="T47" s="239" t="s">
        <v>200</v>
      </c>
      <c r="U47" s="221">
        <v>0.36</v>
      </c>
      <c r="V47" s="221">
        <f>ROUND(E47*U47,2)</f>
        <v>1.1499999999999999</v>
      </c>
      <c r="W47" s="221"/>
      <c r="X47" s="221" t="s">
        <v>250</v>
      </c>
      <c r="Y47" s="221" t="s">
        <v>186</v>
      </c>
      <c r="Z47" s="210"/>
      <c r="AA47" s="210"/>
      <c r="AB47" s="210"/>
      <c r="AC47" s="210"/>
      <c r="AD47" s="210"/>
      <c r="AE47" s="210"/>
      <c r="AF47" s="210"/>
      <c r="AG47" s="210" t="s">
        <v>251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2" x14ac:dyDescent="0.2">
      <c r="A48" s="217"/>
      <c r="B48" s="218"/>
      <c r="C48" s="256" t="s">
        <v>265</v>
      </c>
      <c r="D48" s="240"/>
      <c r="E48" s="240"/>
      <c r="F48" s="240"/>
      <c r="G48" s="240"/>
      <c r="H48" s="221"/>
      <c r="I48" s="221"/>
      <c r="J48" s="221"/>
      <c r="K48" s="221"/>
      <c r="L48" s="221"/>
      <c r="M48" s="221"/>
      <c r="N48" s="220"/>
      <c r="O48" s="220"/>
      <c r="P48" s="220"/>
      <c r="Q48" s="220"/>
      <c r="R48" s="221"/>
      <c r="S48" s="221"/>
      <c r="T48" s="221"/>
      <c r="U48" s="221"/>
      <c r="V48" s="221"/>
      <c r="W48" s="221"/>
      <c r="X48" s="221"/>
      <c r="Y48" s="221"/>
      <c r="Z48" s="210"/>
      <c r="AA48" s="210"/>
      <c r="AB48" s="210"/>
      <c r="AC48" s="210"/>
      <c r="AD48" s="210"/>
      <c r="AE48" s="210"/>
      <c r="AF48" s="210"/>
      <c r="AG48" s="210" t="s">
        <v>224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51" t="str">
        <f>C48</f>
        <v>nebo vybouraných hmot nošením nebo přehazováním k místu nakládky přístupnému normálním dopravním prostředkům do 10 m,</v>
      </c>
      <c r="BB48" s="210"/>
      <c r="BC48" s="210"/>
      <c r="BD48" s="210"/>
      <c r="BE48" s="210"/>
      <c r="BF48" s="210"/>
      <c r="BG48" s="210"/>
      <c r="BH48" s="210"/>
    </row>
    <row r="49" spans="1:33" x14ac:dyDescent="0.2">
      <c r="A49" s="3"/>
      <c r="B49" s="4"/>
      <c r="C49" s="262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v>12</v>
      </c>
      <c r="AF49">
        <v>21</v>
      </c>
      <c r="AG49" t="s">
        <v>164</v>
      </c>
    </row>
    <row r="50" spans="1:33" x14ac:dyDescent="0.2">
      <c r="A50" s="213"/>
      <c r="B50" s="214" t="s">
        <v>29</v>
      </c>
      <c r="C50" s="263"/>
      <c r="D50" s="215"/>
      <c r="E50" s="216"/>
      <c r="F50" s="216"/>
      <c r="G50" s="232">
        <f>G8+G23+G30+G33+G38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E50">
        <f>SUMIF(L7:L48,AE49,G7:G48)</f>
        <v>0</v>
      </c>
      <c r="AF50">
        <f>SUMIF(L7:L48,AF49,G7:G48)</f>
        <v>0</v>
      </c>
      <c r="AG50" t="s">
        <v>267</v>
      </c>
    </row>
    <row r="51" spans="1:33" x14ac:dyDescent="0.2">
      <c r="C51" s="264"/>
      <c r="D51" s="10"/>
      <c r="AG51" t="s">
        <v>268</v>
      </c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K6CmsJgEaliTBYaHpFUdSqvryNFifPyKS1RuQcY7pw7iidP/psiDW00tCo3ioHHO6+D2kGNCd8krLLPlVzgfPA==" saltValue="TLACVLLhrCEiVdFQcGfKVA==" spinCount="100000" sheet="1" formatRows="0"/>
  <mergeCells count="15">
    <mergeCell ref="C45:G45"/>
    <mergeCell ref="C46:G46"/>
    <mergeCell ref="C48:G48"/>
    <mergeCell ref="C18:G18"/>
    <mergeCell ref="C21:G21"/>
    <mergeCell ref="C25:G25"/>
    <mergeCell ref="C32:G32"/>
    <mergeCell ref="C37:G37"/>
    <mergeCell ref="C41:G41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AF63C-06D1-47C1-9DA1-04F8AC04E946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76</v>
      </c>
      <c r="C4" s="202" t="s">
        <v>77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357</v>
      </c>
      <c r="D9" s="235" t="s">
        <v>182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308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286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12.08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20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7.08</v>
      </c>
      <c r="W13" s="221"/>
      <c r="X13" s="221" t="s">
        <v>185</v>
      </c>
      <c r="Y13" s="221" t="s">
        <v>308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287</v>
      </c>
      <c r="D14" s="223"/>
      <c r="E14" s="224">
        <v>20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288</v>
      </c>
      <c r="D16" s="223"/>
      <c r="E16" s="224">
        <v>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0.01</v>
      </c>
      <c r="R17" s="230"/>
      <c r="S17" s="230"/>
      <c r="T17" s="231"/>
      <c r="U17" s="225"/>
      <c r="V17" s="225">
        <f>SUM(V18:V18)</f>
        <v>1.36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1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0.01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1.36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8.0000000000000004E-4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0.37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1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0.37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229</v>
      </c>
      <c r="C24" s="254" t="s">
        <v>230</v>
      </c>
      <c r="D24" s="235" t="s">
        <v>182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183</v>
      </c>
      <c r="T24" s="23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308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289</v>
      </c>
      <c r="D25" s="223"/>
      <c r="E25" s="224">
        <v>1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189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231</v>
      </c>
      <c r="C26" s="254" t="s">
        <v>232</v>
      </c>
      <c r="D26" s="235" t="s">
        <v>212</v>
      </c>
      <c r="E26" s="236">
        <v>1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183</v>
      </c>
      <c r="T26" s="239" t="s">
        <v>184</v>
      </c>
      <c r="U26" s="221">
        <v>0</v>
      </c>
      <c r="V26" s="221">
        <f>ROUND(E26*U26,2)</f>
        <v>0</v>
      </c>
      <c r="W26" s="221"/>
      <c r="X26" s="221" t="s">
        <v>233</v>
      </c>
      <c r="Y26" s="221" t="s">
        <v>215</v>
      </c>
      <c r="Z26" s="210"/>
      <c r="AA26" s="210"/>
      <c r="AB26" s="210"/>
      <c r="AC26" s="210"/>
      <c r="AD26" s="210"/>
      <c r="AE26" s="210"/>
      <c r="AF26" s="210"/>
      <c r="AG26" s="210" t="s">
        <v>234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235</v>
      </c>
      <c r="C27" s="257" t="s">
        <v>236</v>
      </c>
      <c r="D27" s="219" t="s">
        <v>0</v>
      </c>
      <c r="E27" s="241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227</v>
      </c>
      <c r="S27" s="221" t="s">
        <v>199</v>
      </c>
      <c r="T27" s="221" t="s">
        <v>200</v>
      </c>
      <c r="U27" s="221">
        <v>0</v>
      </c>
      <c r="V27" s="221">
        <f>ROUND(E27*U27,2)</f>
        <v>0</v>
      </c>
      <c r="W27" s="221"/>
      <c r="X27" s="221" t="s">
        <v>221</v>
      </c>
      <c r="Y27" s="221" t="s">
        <v>308</v>
      </c>
      <c r="Z27" s="210"/>
      <c r="AA27" s="210"/>
      <c r="AB27" s="210"/>
      <c r="AC27" s="210"/>
      <c r="AD27" s="210"/>
      <c r="AE27" s="210"/>
      <c r="AF27" s="210"/>
      <c r="AG27" s="210" t="s">
        <v>222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8" t="s">
        <v>237</v>
      </c>
      <c r="D28" s="242"/>
      <c r="E28" s="242"/>
      <c r="F28" s="242"/>
      <c r="G28" s="242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224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178</v>
      </c>
      <c r="B29" s="227" t="s">
        <v>142</v>
      </c>
      <c r="C29" s="253" t="s">
        <v>143</v>
      </c>
      <c r="D29" s="228"/>
      <c r="E29" s="229"/>
      <c r="F29" s="230"/>
      <c r="G29" s="230">
        <f>SUMIF(AG30:AG37,"&lt;&gt;NOR",G30:G37)</f>
        <v>0</v>
      </c>
      <c r="H29" s="230"/>
      <c r="I29" s="230">
        <f>SUM(I30:I37)</f>
        <v>0</v>
      </c>
      <c r="J29" s="230"/>
      <c r="K29" s="230">
        <f>SUM(K30:K37)</f>
        <v>0</v>
      </c>
      <c r="L29" s="230"/>
      <c r="M29" s="230">
        <f>SUM(M30:M37)</f>
        <v>0</v>
      </c>
      <c r="N29" s="229"/>
      <c r="O29" s="229">
        <f>SUM(O30:O37)</f>
        <v>0.01</v>
      </c>
      <c r="P29" s="229"/>
      <c r="Q29" s="229">
        <f>SUM(Q30:Q37)</f>
        <v>0</v>
      </c>
      <c r="R29" s="230"/>
      <c r="S29" s="230"/>
      <c r="T29" s="231"/>
      <c r="U29" s="225"/>
      <c r="V29" s="225">
        <f>SUM(V30:V37)</f>
        <v>1.72</v>
      </c>
      <c r="W29" s="225"/>
      <c r="X29" s="225"/>
      <c r="Y29" s="225"/>
      <c r="AG29" t="s">
        <v>179</v>
      </c>
    </row>
    <row r="30" spans="1:60" outlineLevel="1" x14ac:dyDescent="0.2">
      <c r="A30" s="233">
        <v>10</v>
      </c>
      <c r="B30" s="234" t="s">
        <v>238</v>
      </c>
      <c r="C30" s="254" t="s">
        <v>239</v>
      </c>
      <c r="D30" s="235" t="s">
        <v>197</v>
      </c>
      <c r="E30" s="236">
        <v>6.48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6.9999999999999994E-5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240</v>
      </c>
      <c r="S30" s="238" t="s">
        <v>199</v>
      </c>
      <c r="T30" s="239" t="s">
        <v>200</v>
      </c>
      <c r="U30" s="221">
        <v>3.2480000000000002E-2</v>
      </c>
      <c r="V30" s="221">
        <f>ROUND(E30*U30,2)</f>
        <v>0.21</v>
      </c>
      <c r="W30" s="221"/>
      <c r="X30" s="221" t="s">
        <v>185</v>
      </c>
      <c r="Y30" s="221" t="s">
        <v>186</v>
      </c>
      <c r="Z30" s="210"/>
      <c r="AA30" s="210"/>
      <c r="AB30" s="210"/>
      <c r="AC30" s="210"/>
      <c r="AD30" s="210"/>
      <c r="AE30" s="210"/>
      <c r="AF30" s="210"/>
      <c r="AG30" s="210" t="s">
        <v>187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358</v>
      </c>
      <c r="D31" s="223"/>
      <c r="E31" s="224">
        <v>6.48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189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11</v>
      </c>
      <c r="B32" s="234" t="s">
        <v>242</v>
      </c>
      <c r="C32" s="254" t="s">
        <v>243</v>
      </c>
      <c r="D32" s="235" t="s">
        <v>197</v>
      </c>
      <c r="E32" s="236">
        <v>6.48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1.4999999999999999E-4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240</v>
      </c>
      <c r="S32" s="238" t="s">
        <v>199</v>
      </c>
      <c r="T32" s="239" t="s">
        <v>200</v>
      </c>
      <c r="U32" s="221">
        <v>0.10191</v>
      </c>
      <c r="V32" s="221">
        <f>ROUND(E32*U32,2)</f>
        <v>0.66</v>
      </c>
      <c r="W32" s="221"/>
      <c r="X32" s="221" t="s">
        <v>185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187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358</v>
      </c>
      <c r="D33" s="223"/>
      <c r="E33" s="224">
        <v>6.48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189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12</v>
      </c>
      <c r="B34" s="234" t="s">
        <v>244</v>
      </c>
      <c r="C34" s="254" t="s">
        <v>245</v>
      </c>
      <c r="D34" s="235" t="s">
        <v>197</v>
      </c>
      <c r="E34" s="236">
        <v>20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2.0000000000000002E-5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240</v>
      </c>
      <c r="S34" s="238" t="s">
        <v>199</v>
      </c>
      <c r="T34" s="239" t="s">
        <v>200</v>
      </c>
      <c r="U34" s="221">
        <v>2.9000000000000001E-2</v>
      </c>
      <c r="V34" s="221">
        <f>ROUND(E34*U34,2)</f>
        <v>0.57999999999999996</v>
      </c>
      <c r="W34" s="221"/>
      <c r="X34" s="221" t="s">
        <v>185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187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287</v>
      </c>
      <c r="D35" s="223"/>
      <c r="E35" s="224">
        <v>20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13</v>
      </c>
      <c r="B36" s="234" t="s">
        <v>246</v>
      </c>
      <c r="C36" s="254" t="s">
        <v>247</v>
      </c>
      <c r="D36" s="235" t="s">
        <v>197</v>
      </c>
      <c r="E36" s="236">
        <v>20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3.5E-4</v>
      </c>
      <c r="O36" s="236">
        <f>ROUND(E36*N36,2)</f>
        <v>0.01</v>
      </c>
      <c r="P36" s="236">
        <v>0</v>
      </c>
      <c r="Q36" s="236">
        <f>ROUND(E36*P36,2)</f>
        <v>0</v>
      </c>
      <c r="R36" s="238" t="s">
        <v>240</v>
      </c>
      <c r="S36" s="238" t="s">
        <v>199</v>
      </c>
      <c r="T36" s="239" t="s">
        <v>200</v>
      </c>
      <c r="U36" s="221">
        <v>1.35E-2</v>
      </c>
      <c r="V36" s="221">
        <f>ROUND(E36*U36,2)</f>
        <v>0.27</v>
      </c>
      <c r="W36" s="221"/>
      <c r="X36" s="221" t="s">
        <v>185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187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287</v>
      </c>
      <c r="D37" s="223"/>
      <c r="E37" s="224">
        <v>20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189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178</v>
      </c>
      <c r="B38" s="227" t="s">
        <v>146</v>
      </c>
      <c r="C38" s="253" t="s">
        <v>147</v>
      </c>
      <c r="D38" s="228"/>
      <c r="E38" s="229"/>
      <c r="F38" s="230"/>
      <c r="G38" s="230">
        <f>SUMIF(AG39:AG47,"&lt;&gt;NOR",G39:G47)</f>
        <v>0</v>
      </c>
      <c r="H38" s="230"/>
      <c r="I38" s="230">
        <f>SUM(I39:I47)</f>
        <v>0</v>
      </c>
      <c r="J38" s="230"/>
      <c r="K38" s="230">
        <f>SUM(K39:K47)</f>
        <v>0</v>
      </c>
      <c r="L38" s="230"/>
      <c r="M38" s="230">
        <f>SUM(M39:M47)</f>
        <v>0</v>
      </c>
      <c r="N38" s="229"/>
      <c r="O38" s="229">
        <f>SUM(O39:O47)</f>
        <v>0</v>
      </c>
      <c r="P38" s="229"/>
      <c r="Q38" s="229">
        <f>SUM(Q39:Q47)</f>
        <v>0</v>
      </c>
      <c r="R38" s="230"/>
      <c r="S38" s="230"/>
      <c r="T38" s="231"/>
      <c r="U38" s="225"/>
      <c r="V38" s="225">
        <f>SUM(V39:V47)</f>
        <v>0.08</v>
      </c>
      <c r="W38" s="225"/>
      <c r="X38" s="225"/>
      <c r="Y38" s="225"/>
      <c r="AG38" t="s">
        <v>179</v>
      </c>
    </row>
    <row r="39" spans="1:60" ht="22.5" outlineLevel="1" x14ac:dyDescent="0.2">
      <c r="A39" s="243">
        <v>14</v>
      </c>
      <c r="B39" s="244" t="s">
        <v>248</v>
      </c>
      <c r="C39" s="259" t="s">
        <v>249</v>
      </c>
      <c r="D39" s="245" t="s">
        <v>219</v>
      </c>
      <c r="E39" s="246">
        <v>8.8999999999999999E-3</v>
      </c>
      <c r="F39" s="247"/>
      <c r="G39" s="248">
        <f>ROUND(E39*F39,2)</f>
        <v>0</v>
      </c>
      <c r="H39" s="247"/>
      <c r="I39" s="248">
        <f>ROUND(E39*H39,2)</f>
        <v>0</v>
      </c>
      <c r="J39" s="247"/>
      <c r="K39" s="248">
        <f>ROUND(E39*J39,2)</f>
        <v>0</v>
      </c>
      <c r="L39" s="248">
        <v>12</v>
      </c>
      <c r="M39" s="248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8" t="s">
        <v>213</v>
      </c>
      <c r="S39" s="248" t="s">
        <v>199</v>
      </c>
      <c r="T39" s="249" t="s">
        <v>200</v>
      </c>
      <c r="U39" s="221">
        <v>2.0089999999999999</v>
      </c>
      <c r="V39" s="221">
        <f>ROUND(E39*U39,2)</f>
        <v>0.02</v>
      </c>
      <c r="W39" s="221"/>
      <c r="X39" s="221" t="s">
        <v>250</v>
      </c>
      <c r="Y39" s="221" t="s">
        <v>186</v>
      </c>
      <c r="Z39" s="210"/>
      <c r="AA39" s="210"/>
      <c r="AB39" s="210"/>
      <c r="AC39" s="210"/>
      <c r="AD39" s="210"/>
      <c r="AE39" s="210"/>
      <c r="AF39" s="210"/>
      <c r="AG39" s="210" t="s">
        <v>251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3">
        <v>15</v>
      </c>
      <c r="B40" s="244" t="s">
        <v>252</v>
      </c>
      <c r="C40" s="259" t="s">
        <v>253</v>
      </c>
      <c r="D40" s="245" t="s">
        <v>219</v>
      </c>
      <c r="E40" s="246">
        <v>3.56E-2</v>
      </c>
      <c r="F40" s="247"/>
      <c r="G40" s="248">
        <f>ROUND(E40*F40,2)</f>
        <v>0</v>
      </c>
      <c r="H40" s="247"/>
      <c r="I40" s="248">
        <f>ROUND(E40*H40,2)</f>
        <v>0</v>
      </c>
      <c r="J40" s="247"/>
      <c r="K40" s="248">
        <f>ROUND(E40*J40,2)</f>
        <v>0</v>
      </c>
      <c r="L40" s="248">
        <v>12</v>
      </c>
      <c r="M40" s="248">
        <f>G40*(1+L40/100)</f>
        <v>0</v>
      </c>
      <c r="N40" s="246">
        <v>0</v>
      </c>
      <c r="O40" s="246">
        <f>ROUND(E40*N40,2)</f>
        <v>0</v>
      </c>
      <c r="P40" s="246">
        <v>0</v>
      </c>
      <c r="Q40" s="246">
        <f>ROUND(E40*P40,2)</f>
        <v>0</v>
      </c>
      <c r="R40" s="248" t="s">
        <v>213</v>
      </c>
      <c r="S40" s="248" t="s">
        <v>199</v>
      </c>
      <c r="T40" s="249" t="s">
        <v>200</v>
      </c>
      <c r="U40" s="221">
        <v>0.95899999999999996</v>
      </c>
      <c r="V40" s="221">
        <f>ROUND(E40*U40,2)</f>
        <v>0.03</v>
      </c>
      <c r="W40" s="221"/>
      <c r="X40" s="221" t="s">
        <v>250</v>
      </c>
      <c r="Y40" s="221" t="s">
        <v>186</v>
      </c>
      <c r="Z40" s="210"/>
      <c r="AA40" s="210"/>
      <c r="AB40" s="210"/>
      <c r="AC40" s="210"/>
      <c r="AD40" s="210"/>
      <c r="AE40" s="210"/>
      <c r="AF40" s="210"/>
      <c r="AG40" s="210" t="s">
        <v>251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3">
        <v>16</v>
      </c>
      <c r="B41" s="234" t="s">
        <v>254</v>
      </c>
      <c r="C41" s="254" t="s">
        <v>255</v>
      </c>
      <c r="D41" s="235" t="s">
        <v>219</v>
      </c>
      <c r="E41" s="236">
        <v>8.8999999999999999E-3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213</v>
      </c>
      <c r="S41" s="238" t="s">
        <v>199</v>
      </c>
      <c r="T41" s="239" t="s">
        <v>200</v>
      </c>
      <c r="U41" s="221">
        <v>0.49</v>
      </c>
      <c r="V41" s="221">
        <f>ROUND(E41*U41,2)</f>
        <v>0</v>
      </c>
      <c r="W41" s="221"/>
      <c r="X41" s="221" t="s">
        <v>250</v>
      </c>
      <c r="Y41" s="221" t="s">
        <v>186</v>
      </c>
      <c r="Z41" s="210"/>
      <c r="AA41" s="210"/>
      <c r="AB41" s="210"/>
      <c r="AC41" s="210"/>
      <c r="AD41" s="210"/>
      <c r="AE41" s="210"/>
      <c r="AF41" s="210"/>
      <c r="AG41" s="210" t="s">
        <v>251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60" t="s">
        <v>256</v>
      </c>
      <c r="D42" s="250"/>
      <c r="E42" s="250"/>
      <c r="F42" s="250"/>
      <c r="G42" s="250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257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3">
        <v>17</v>
      </c>
      <c r="B43" s="244" t="s">
        <v>258</v>
      </c>
      <c r="C43" s="259" t="s">
        <v>259</v>
      </c>
      <c r="D43" s="245" t="s">
        <v>219</v>
      </c>
      <c r="E43" s="246">
        <v>8.8999999999999996E-2</v>
      </c>
      <c r="F43" s="247"/>
      <c r="G43" s="248">
        <f>ROUND(E43*F43,2)</f>
        <v>0</v>
      </c>
      <c r="H43" s="247"/>
      <c r="I43" s="248">
        <f>ROUND(E43*H43,2)</f>
        <v>0</v>
      </c>
      <c r="J43" s="247"/>
      <c r="K43" s="248">
        <f>ROUND(E43*J43,2)</f>
        <v>0</v>
      </c>
      <c r="L43" s="248">
        <v>12</v>
      </c>
      <c r="M43" s="248">
        <f>G43*(1+L43/100)</f>
        <v>0</v>
      </c>
      <c r="N43" s="246">
        <v>0</v>
      </c>
      <c r="O43" s="246">
        <f>ROUND(E43*N43,2)</f>
        <v>0</v>
      </c>
      <c r="P43" s="246">
        <v>0</v>
      </c>
      <c r="Q43" s="246">
        <f>ROUND(E43*P43,2)</f>
        <v>0</v>
      </c>
      <c r="R43" s="248" t="s">
        <v>213</v>
      </c>
      <c r="S43" s="248" t="s">
        <v>199</v>
      </c>
      <c r="T43" s="249" t="s">
        <v>200</v>
      </c>
      <c r="U43" s="221">
        <v>0</v>
      </c>
      <c r="V43" s="221">
        <f>ROUND(E43*U43,2)</f>
        <v>0</v>
      </c>
      <c r="W43" s="221"/>
      <c r="X43" s="221" t="s">
        <v>250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251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3">
        <v>18</v>
      </c>
      <c r="B44" s="244" t="s">
        <v>260</v>
      </c>
      <c r="C44" s="259" t="s">
        <v>277</v>
      </c>
      <c r="D44" s="245" t="s">
        <v>219</v>
      </c>
      <c r="E44" s="246">
        <v>8.8999999999999999E-3</v>
      </c>
      <c r="F44" s="247"/>
      <c r="G44" s="248">
        <f>ROUND(E44*F44,2)</f>
        <v>0</v>
      </c>
      <c r="H44" s="247"/>
      <c r="I44" s="248">
        <f>ROUND(E44*H44,2)</f>
        <v>0</v>
      </c>
      <c r="J44" s="247"/>
      <c r="K44" s="248">
        <f>ROUND(E44*J44,2)</f>
        <v>0</v>
      </c>
      <c r="L44" s="248">
        <v>12</v>
      </c>
      <c r="M44" s="248">
        <f>G44*(1+L44/100)</f>
        <v>0</v>
      </c>
      <c r="N44" s="246">
        <v>0</v>
      </c>
      <c r="O44" s="246">
        <f>ROUND(E44*N44,2)</f>
        <v>0</v>
      </c>
      <c r="P44" s="246">
        <v>0</v>
      </c>
      <c r="Q44" s="246">
        <f>ROUND(E44*P44,2)</f>
        <v>0</v>
      </c>
      <c r="R44" s="248" t="s">
        <v>213</v>
      </c>
      <c r="S44" s="248" t="s">
        <v>199</v>
      </c>
      <c r="T44" s="249" t="s">
        <v>200</v>
      </c>
      <c r="U44" s="221">
        <v>0</v>
      </c>
      <c r="V44" s="221">
        <f>ROUND(E44*U44,2)</f>
        <v>0</v>
      </c>
      <c r="W44" s="221"/>
      <c r="X44" s="221" t="s">
        <v>250</v>
      </c>
      <c r="Y44" s="221" t="s">
        <v>186</v>
      </c>
      <c r="Z44" s="210"/>
      <c r="AA44" s="210"/>
      <c r="AB44" s="210"/>
      <c r="AC44" s="210"/>
      <c r="AD44" s="210"/>
      <c r="AE44" s="210"/>
      <c r="AF44" s="210"/>
      <c r="AG44" s="210" t="s">
        <v>251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33">
        <v>19</v>
      </c>
      <c r="B45" s="234" t="s">
        <v>262</v>
      </c>
      <c r="C45" s="254" t="s">
        <v>263</v>
      </c>
      <c r="D45" s="235" t="s">
        <v>219</v>
      </c>
      <c r="E45" s="236">
        <v>4.4499999999999998E-2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264</v>
      </c>
      <c r="S45" s="238" t="s">
        <v>199</v>
      </c>
      <c r="T45" s="239" t="s">
        <v>200</v>
      </c>
      <c r="U45" s="221">
        <v>0.752</v>
      </c>
      <c r="V45" s="221">
        <f>ROUND(E45*U45,2)</f>
        <v>0.03</v>
      </c>
      <c r="W45" s="221"/>
      <c r="X45" s="221" t="s">
        <v>250</v>
      </c>
      <c r="Y45" s="221" t="s">
        <v>186</v>
      </c>
      <c r="Z45" s="210"/>
      <c r="AA45" s="210"/>
      <c r="AB45" s="210"/>
      <c r="AC45" s="210"/>
      <c r="AD45" s="210"/>
      <c r="AE45" s="210"/>
      <c r="AF45" s="210"/>
      <c r="AG45" s="210" t="s">
        <v>251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56" t="s">
        <v>265</v>
      </c>
      <c r="D46" s="240"/>
      <c r="E46" s="240"/>
      <c r="F46" s="240"/>
      <c r="G46" s="240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224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nebo vybouraných hmot nošením nebo přehazováním k místu nakládky přístupnému normálním dopravním prostředkům do 10 m,</v>
      </c>
      <c r="BB46" s="210"/>
      <c r="BC46" s="210"/>
      <c r="BD46" s="210"/>
      <c r="BE46" s="210"/>
      <c r="BF46" s="210"/>
      <c r="BG46" s="210"/>
      <c r="BH46" s="210"/>
    </row>
    <row r="47" spans="1:60" ht="22.5" outlineLevel="2" x14ac:dyDescent="0.2">
      <c r="A47" s="217"/>
      <c r="B47" s="218"/>
      <c r="C47" s="261" t="s">
        <v>266</v>
      </c>
      <c r="D47" s="252"/>
      <c r="E47" s="252"/>
      <c r="F47" s="252"/>
      <c r="G47" s="252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257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1" t="str">
        <f>C47</f>
        <v>S naložením suti nebo vybouraných hmot do dopravního prostředku a na jejich vyložením, popřípadě přeložením na normální dopravní prostředek.</v>
      </c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3"/>
      <c r="B48" s="4"/>
      <c r="C48" s="262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v>12</v>
      </c>
      <c r="AF48">
        <v>21</v>
      </c>
      <c r="AG48" t="s">
        <v>164</v>
      </c>
    </row>
    <row r="49" spans="1:33" x14ac:dyDescent="0.2">
      <c r="A49" s="213"/>
      <c r="B49" s="214" t="s">
        <v>29</v>
      </c>
      <c r="C49" s="263"/>
      <c r="D49" s="215"/>
      <c r="E49" s="216"/>
      <c r="F49" s="216"/>
      <c r="G49" s="232">
        <f>G8+G12+G17+G19+G22+G29+G38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f>SUMIF(L7:L47,AE48,G7:G47)</f>
        <v>0</v>
      </c>
      <c r="AF49">
        <f>SUMIF(L7:L47,AF48,G7:G47)</f>
        <v>0</v>
      </c>
      <c r="AG49" t="s">
        <v>267</v>
      </c>
    </row>
    <row r="50" spans="1:33" x14ac:dyDescent="0.2">
      <c r="C50" s="264"/>
      <c r="D50" s="10"/>
      <c r="AG50" t="s">
        <v>268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/jnufIWLkIeGW6abUn+QBQAYHPe2piu/rPWA2/f9ZEb2dV6EzUYrUeZQ6CFR+yNqwoPFgfEP/omXxa0wsPx6Xg==" saltValue="kM+/GjHcVUm5jwyT9S/dWw==" spinCount="100000" sheet="1" formatRows="0"/>
  <mergeCells count="9">
    <mergeCell ref="C42:G42"/>
    <mergeCell ref="C46:G46"/>
    <mergeCell ref="C47:G47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91391-B20B-416E-857D-98D2F571E2B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78</v>
      </c>
      <c r="C4" s="202" t="s">
        <v>79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359</v>
      </c>
      <c r="D9" s="235" t="s">
        <v>182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292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12.08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20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7.08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287</v>
      </c>
      <c r="D14" s="223"/>
      <c r="E14" s="224">
        <v>20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288</v>
      </c>
      <c r="D16" s="223"/>
      <c r="E16" s="224">
        <v>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0.01</v>
      </c>
      <c r="R17" s="230"/>
      <c r="S17" s="230"/>
      <c r="T17" s="231"/>
      <c r="U17" s="225"/>
      <c r="V17" s="225">
        <f>SUM(V18:V18)</f>
        <v>1.36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1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0.01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1.36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8.0000000000000004E-4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0.37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1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0.37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229</v>
      </c>
      <c r="C24" s="254" t="s">
        <v>230</v>
      </c>
      <c r="D24" s="235" t="s">
        <v>182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183</v>
      </c>
      <c r="T24" s="23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186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289</v>
      </c>
      <c r="D25" s="223"/>
      <c r="E25" s="224">
        <v>1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189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231</v>
      </c>
      <c r="C26" s="254" t="s">
        <v>232</v>
      </c>
      <c r="D26" s="235" t="s">
        <v>212</v>
      </c>
      <c r="E26" s="236">
        <v>1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183</v>
      </c>
      <c r="T26" s="239" t="s">
        <v>184</v>
      </c>
      <c r="U26" s="221">
        <v>0</v>
      </c>
      <c r="V26" s="221">
        <f>ROUND(E26*U26,2)</f>
        <v>0</v>
      </c>
      <c r="W26" s="221"/>
      <c r="X26" s="221" t="s">
        <v>233</v>
      </c>
      <c r="Y26" s="221" t="s">
        <v>215</v>
      </c>
      <c r="Z26" s="210"/>
      <c r="AA26" s="210"/>
      <c r="AB26" s="210"/>
      <c r="AC26" s="210"/>
      <c r="AD26" s="210"/>
      <c r="AE26" s="210"/>
      <c r="AF26" s="210"/>
      <c r="AG26" s="210" t="s">
        <v>234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235</v>
      </c>
      <c r="C27" s="257" t="s">
        <v>236</v>
      </c>
      <c r="D27" s="219" t="s">
        <v>0</v>
      </c>
      <c r="E27" s="241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227</v>
      </c>
      <c r="S27" s="221" t="s">
        <v>199</v>
      </c>
      <c r="T27" s="221" t="s">
        <v>200</v>
      </c>
      <c r="U27" s="221">
        <v>0</v>
      </c>
      <c r="V27" s="221">
        <f>ROUND(E27*U27,2)</f>
        <v>0</v>
      </c>
      <c r="W27" s="221"/>
      <c r="X27" s="221" t="s">
        <v>221</v>
      </c>
      <c r="Y27" s="221" t="s">
        <v>186</v>
      </c>
      <c r="Z27" s="210"/>
      <c r="AA27" s="210"/>
      <c r="AB27" s="210"/>
      <c r="AC27" s="210"/>
      <c r="AD27" s="210"/>
      <c r="AE27" s="210"/>
      <c r="AF27" s="210"/>
      <c r="AG27" s="210" t="s">
        <v>222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8" t="s">
        <v>237</v>
      </c>
      <c r="D28" s="242"/>
      <c r="E28" s="242"/>
      <c r="F28" s="242"/>
      <c r="G28" s="242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224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178</v>
      </c>
      <c r="B29" s="227" t="s">
        <v>142</v>
      </c>
      <c r="C29" s="253" t="s">
        <v>143</v>
      </c>
      <c r="D29" s="228"/>
      <c r="E29" s="229"/>
      <c r="F29" s="230"/>
      <c r="G29" s="230">
        <f>SUMIF(AG30:AG37,"&lt;&gt;NOR",G30:G37)</f>
        <v>0</v>
      </c>
      <c r="H29" s="230"/>
      <c r="I29" s="230">
        <f>SUM(I30:I37)</f>
        <v>0</v>
      </c>
      <c r="J29" s="230"/>
      <c r="K29" s="230">
        <f>SUM(K30:K37)</f>
        <v>0</v>
      </c>
      <c r="L29" s="230"/>
      <c r="M29" s="230">
        <f>SUM(M30:M37)</f>
        <v>0</v>
      </c>
      <c r="N29" s="229"/>
      <c r="O29" s="229">
        <f>SUM(O30:O37)</f>
        <v>0.01</v>
      </c>
      <c r="P29" s="229"/>
      <c r="Q29" s="229">
        <f>SUM(Q30:Q37)</f>
        <v>0</v>
      </c>
      <c r="R29" s="230"/>
      <c r="S29" s="230"/>
      <c r="T29" s="231"/>
      <c r="U29" s="225"/>
      <c r="V29" s="225">
        <f>SUM(V30:V37)</f>
        <v>1.72</v>
      </c>
      <c r="W29" s="225"/>
      <c r="X29" s="225"/>
      <c r="Y29" s="225"/>
      <c r="AG29" t="s">
        <v>179</v>
      </c>
    </row>
    <row r="30" spans="1:60" outlineLevel="1" x14ac:dyDescent="0.2">
      <c r="A30" s="233">
        <v>10</v>
      </c>
      <c r="B30" s="234" t="s">
        <v>238</v>
      </c>
      <c r="C30" s="254" t="s">
        <v>239</v>
      </c>
      <c r="D30" s="235" t="s">
        <v>197</v>
      </c>
      <c r="E30" s="236">
        <v>6.48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6.9999999999999994E-5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240</v>
      </c>
      <c r="S30" s="238" t="s">
        <v>199</v>
      </c>
      <c r="T30" s="239" t="s">
        <v>200</v>
      </c>
      <c r="U30" s="221">
        <v>3.2480000000000002E-2</v>
      </c>
      <c r="V30" s="221">
        <f>ROUND(E30*U30,2)</f>
        <v>0.21</v>
      </c>
      <c r="W30" s="221"/>
      <c r="X30" s="221" t="s">
        <v>185</v>
      </c>
      <c r="Y30" s="221" t="s">
        <v>186</v>
      </c>
      <c r="Z30" s="210"/>
      <c r="AA30" s="210"/>
      <c r="AB30" s="210"/>
      <c r="AC30" s="210"/>
      <c r="AD30" s="210"/>
      <c r="AE30" s="210"/>
      <c r="AF30" s="210"/>
      <c r="AG30" s="210" t="s">
        <v>187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358</v>
      </c>
      <c r="D31" s="223"/>
      <c r="E31" s="224">
        <v>6.48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189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11</v>
      </c>
      <c r="B32" s="234" t="s">
        <v>242</v>
      </c>
      <c r="C32" s="254" t="s">
        <v>243</v>
      </c>
      <c r="D32" s="235" t="s">
        <v>197</v>
      </c>
      <c r="E32" s="236">
        <v>6.48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1.4999999999999999E-4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240</v>
      </c>
      <c r="S32" s="238" t="s">
        <v>199</v>
      </c>
      <c r="T32" s="239" t="s">
        <v>200</v>
      </c>
      <c r="U32" s="221">
        <v>0.10191</v>
      </c>
      <c r="V32" s="221">
        <f>ROUND(E32*U32,2)</f>
        <v>0.66</v>
      </c>
      <c r="W32" s="221"/>
      <c r="X32" s="221" t="s">
        <v>185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187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358</v>
      </c>
      <c r="D33" s="223"/>
      <c r="E33" s="224">
        <v>6.48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189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12</v>
      </c>
      <c r="B34" s="234" t="s">
        <v>244</v>
      </c>
      <c r="C34" s="254" t="s">
        <v>245</v>
      </c>
      <c r="D34" s="235" t="s">
        <v>197</v>
      </c>
      <c r="E34" s="236">
        <v>20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2.0000000000000002E-5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240</v>
      </c>
      <c r="S34" s="238" t="s">
        <v>199</v>
      </c>
      <c r="T34" s="239" t="s">
        <v>200</v>
      </c>
      <c r="U34" s="221">
        <v>2.9000000000000001E-2</v>
      </c>
      <c r="V34" s="221">
        <f>ROUND(E34*U34,2)</f>
        <v>0.57999999999999996</v>
      </c>
      <c r="W34" s="221"/>
      <c r="X34" s="221" t="s">
        <v>185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187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287</v>
      </c>
      <c r="D35" s="223"/>
      <c r="E35" s="224">
        <v>20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13</v>
      </c>
      <c r="B36" s="234" t="s">
        <v>246</v>
      </c>
      <c r="C36" s="254" t="s">
        <v>247</v>
      </c>
      <c r="D36" s="235" t="s">
        <v>197</v>
      </c>
      <c r="E36" s="236">
        <v>20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3.5E-4</v>
      </c>
      <c r="O36" s="236">
        <f>ROUND(E36*N36,2)</f>
        <v>0.01</v>
      </c>
      <c r="P36" s="236">
        <v>0</v>
      </c>
      <c r="Q36" s="236">
        <f>ROUND(E36*P36,2)</f>
        <v>0</v>
      </c>
      <c r="R36" s="238" t="s">
        <v>240</v>
      </c>
      <c r="S36" s="238" t="s">
        <v>199</v>
      </c>
      <c r="T36" s="239" t="s">
        <v>200</v>
      </c>
      <c r="U36" s="221">
        <v>1.35E-2</v>
      </c>
      <c r="V36" s="221">
        <f>ROUND(E36*U36,2)</f>
        <v>0.27</v>
      </c>
      <c r="W36" s="221"/>
      <c r="X36" s="221" t="s">
        <v>185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187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287</v>
      </c>
      <c r="D37" s="223"/>
      <c r="E37" s="224">
        <v>20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189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178</v>
      </c>
      <c r="B38" s="227" t="s">
        <v>146</v>
      </c>
      <c r="C38" s="253" t="s">
        <v>147</v>
      </c>
      <c r="D38" s="228"/>
      <c r="E38" s="229"/>
      <c r="F38" s="230"/>
      <c r="G38" s="230">
        <f>SUMIF(AG39:AG47,"&lt;&gt;NOR",G39:G47)</f>
        <v>0</v>
      </c>
      <c r="H38" s="230"/>
      <c r="I38" s="230">
        <f>SUM(I39:I47)</f>
        <v>0</v>
      </c>
      <c r="J38" s="230"/>
      <c r="K38" s="230">
        <f>SUM(K39:K47)</f>
        <v>0</v>
      </c>
      <c r="L38" s="230"/>
      <c r="M38" s="230">
        <f>SUM(M39:M47)</f>
        <v>0</v>
      </c>
      <c r="N38" s="229"/>
      <c r="O38" s="229">
        <f>SUM(O39:O47)</f>
        <v>0</v>
      </c>
      <c r="P38" s="229"/>
      <c r="Q38" s="229">
        <f>SUM(Q39:Q47)</f>
        <v>0</v>
      </c>
      <c r="R38" s="230"/>
      <c r="S38" s="230"/>
      <c r="T38" s="231"/>
      <c r="U38" s="225"/>
      <c r="V38" s="225">
        <f>SUM(V39:V47)</f>
        <v>0.08</v>
      </c>
      <c r="W38" s="225"/>
      <c r="X38" s="225"/>
      <c r="Y38" s="225"/>
      <c r="AG38" t="s">
        <v>179</v>
      </c>
    </row>
    <row r="39" spans="1:60" ht="22.5" outlineLevel="1" x14ac:dyDescent="0.2">
      <c r="A39" s="243">
        <v>14</v>
      </c>
      <c r="B39" s="244" t="s">
        <v>248</v>
      </c>
      <c r="C39" s="259" t="s">
        <v>249</v>
      </c>
      <c r="D39" s="245" t="s">
        <v>219</v>
      </c>
      <c r="E39" s="246">
        <v>8.8999999999999999E-3</v>
      </c>
      <c r="F39" s="247"/>
      <c r="G39" s="248">
        <f>ROUND(E39*F39,2)</f>
        <v>0</v>
      </c>
      <c r="H39" s="247"/>
      <c r="I39" s="248">
        <f>ROUND(E39*H39,2)</f>
        <v>0</v>
      </c>
      <c r="J39" s="247"/>
      <c r="K39" s="248">
        <f>ROUND(E39*J39,2)</f>
        <v>0</v>
      </c>
      <c r="L39" s="248">
        <v>12</v>
      </c>
      <c r="M39" s="248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8" t="s">
        <v>213</v>
      </c>
      <c r="S39" s="248" t="s">
        <v>199</v>
      </c>
      <c r="T39" s="249" t="s">
        <v>200</v>
      </c>
      <c r="U39" s="221">
        <v>2.0089999999999999</v>
      </c>
      <c r="V39" s="221">
        <f>ROUND(E39*U39,2)</f>
        <v>0.02</v>
      </c>
      <c r="W39" s="221"/>
      <c r="X39" s="221" t="s">
        <v>250</v>
      </c>
      <c r="Y39" s="221" t="s">
        <v>186</v>
      </c>
      <c r="Z39" s="210"/>
      <c r="AA39" s="210"/>
      <c r="AB39" s="210"/>
      <c r="AC39" s="210"/>
      <c r="AD39" s="210"/>
      <c r="AE39" s="210"/>
      <c r="AF39" s="210"/>
      <c r="AG39" s="210" t="s">
        <v>251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3">
        <v>15</v>
      </c>
      <c r="B40" s="244" t="s">
        <v>252</v>
      </c>
      <c r="C40" s="259" t="s">
        <v>253</v>
      </c>
      <c r="D40" s="245" t="s">
        <v>219</v>
      </c>
      <c r="E40" s="246">
        <v>3.56E-2</v>
      </c>
      <c r="F40" s="247"/>
      <c r="G40" s="248">
        <f>ROUND(E40*F40,2)</f>
        <v>0</v>
      </c>
      <c r="H40" s="247"/>
      <c r="I40" s="248">
        <f>ROUND(E40*H40,2)</f>
        <v>0</v>
      </c>
      <c r="J40" s="247"/>
      <c r="K40" s="248">
        <f>ROUND(E40*J40,2)</f>
        <v>0</v>
      </c>
      <c r="L40" s="248">
        <v>12</v>
      </c>
      <c r="M40" s="248">
        <f>G40*(1+L40/100)</f>
        <v>0</v>
      </c>
      <c r="N40" s="246">
        <v>0</v>
      </c>
      <c r="O40" s="246">
        <f>ROUND(E40*N40,2)</f>
        <v>0</v>
      </c>
      <c r="P40" s="246">
        <v>0</v>
      </c>
      <c r="Q40" s="246">
        <f>ROUND(E40*P40,2)</f>
        <v>0</v>
      </c>
      <c r="R40" s="248" t="s">
        <v>213</v>
      </c>
      <c r="S40" s="248" t="s">
        <v>199</v>
      </c>
      <c r="T40" s="249" t="s">
        <v>200</v>
      </c>
      <c r="U40" s="221">
        <v>0.95899999999999996</v>
      </c>
      <c r="V40" s="221">
        <f>ROUND(E40*U40,2)</f>
        <v>0.03</v>
      </c>
      <c r="W40" s="221"/>
      <c r="X40" s="221" t="s">
        <v>250</v>
      </c>
      <c r="Y40" s="221" t="s">
        <v>186</v>
      </c>
      <c r="Z40" s="210"/>
      <c r="AA40" s="210"/>
      <c r="AB40" s="210"/>
      <c r="AC40" s="210"/>
      <c r="AD40" s="210"/>
      <c r="AE40" s="210"/>
      <c r="AF40" s="210"/>
      <c r="AG40" s="210" t="s">
        <v>251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3">
        <v>16</v>
      </c>
      <c r="B41" s="234" t="s">
        <v>254</v>
      </c>
      <c r="C41" s="254" t="s">
        <v>255</v>
      </c>
      <c r="D41" s="235" t="s">
        <v>219</v>
      </c>
      <c r="E41" s="236">
        <v>8.8999999999999999E-3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213</v>
      </c>
      <c r="S41" s="238" t="s">
        <v>199</v>
      </c>
      <c r="T41" s="239" t="s">
        <v>200</v>
      </c>
      <c r="U41" s="221">
        <v>0.49</v>
      </c>
      <c r="V41" s="221">
        <f>ROUND(E41*U41,2)</f>
        <v>0</v>
      </c>
      <c r="W41" s="221"/>
      <c r="X41" s="221" t="s">
        <v>250</v>
      </c>
      <c r="Y41" s="221" t="s">
        <v>186</v>
      </c>
      <c r="Z41" s="210"/>
      <c r="AA41" s="210"/>
      <c r="AB41" s="210"/>
      <c r="AC41" s="210"/>
      <c r="AD41" s="210"/>
      <c r="AE41" s="210"/>
      <c r="AF41" s="210"/>
      <c r="AG41" s="210" t="s">
        <v>251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60" t="s">
        <v>256</v>
      </c>
      <c r="D42" s="250"/>
      <c r="E42" s="250"/>
      <c r="F42" s="250"/>
      <c r="G42" s="250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257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3">
        <v>17</v>
      </c>
      <c r="B43" s="244" t="s">
        <v>258</v>
      </c>
      <c r="C43" s="259" t="s">
        <v>259</v>
      </c>
      <c r="D43" s="245" t="s">
        <v>219</v>
      </c>
      <c r="E43" s="246">
        <v>8.8999999999999996E-2</v>
      </c>
      <c r="F43" s="247"/>
      <c r="G43" s="248">
        <f>ROUND(E43*F43,2)</f>
        <v>0</v>
      </c>
      <c r="H43" s="247"/>
      <c r="I43" s="248">
        <f>ROUND(E43*H43,2)</f>
        <v>0</v>
      </c>
      <c r="J43" s="247"/>
      <c r="K43" s="248">
        <f>ROUND(E43*J43,2)</f>
        <v>0</v>
      </c>
      <c r="L43" s="248">
        <v>12</v>
      </c>
      <c r="M43" s="248">
        <f>G43*(1+L43/100)</f>
        <v>0</v>
      </c>
      <c r="N43" s="246">
        <v>0</v>
      </c>
      <c r="O43" s="246">
        <f>ROUND(E43*N43,2)</f>
        <v>0</v>
      </c>
      <c r="P43" s="246">
        <v>0</v>
      </c>
      <c r="Q43" s="246">
        <f>ROUND(E43*P43,2)</f>
        <v>0</v>
      </c>
      <c r="R43" s="248" t="s">
        <v>213</v>
      </c>
      <c r="S43" s="248" t="s">
        <v>199</v>
      </c>
      <c r="T43" s="249" t="s">
        <v>200</v>
      </c>
      <c r="U43" s="221">
        <v>0</v>
      </c>
      <c r="V43" s="221">
        <f>ROUND(E43*U43,2)</f>
        <v>0</v>
      </c>
      <c r="W43" s="221"/>
      <c r="X43" s="221" t="s">
        <v>250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251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3">
        <v>18</v>
      </c>
      <c r="B44" s="244" t="s">
        <v>260</v>
      </c>
      <c r="C44" s="259" t="s">
        <v>277</v>
      </c>
      <c r="D44" s="245" t="s">
        <v>219</v>
      </c>
      <c r="E44" s="246">
        <v>8.8999999999999999E-3</v>
      </c>
      <c r="F44" s="247"/>
      <c r="G44" s="248">
        <f>ROUND(E44*F44,2)</f>
        <v>0</v>
      </c>
      <c r="H44" s="247"/>
      <c r="I44" s="248">
        <f>ROUND(E44*H44,2)</f>
        <v>0</v>
      </c>
      <c r="J44" s="247"/>
      <c r="K44" s="248">
        <f>ROUND(E44*J44,2)</f>
        <v>0</v>
      </c>
      <c r="L44" s="248">
        <v>12</v>
      </c>
      <c r="M44" s="248">
        <f>G44*(1+L44/100)</f>
        <v>0</v>
      </c>
      <c r="N44" s="246">
        <v>0</v>
      </c>
      <c r="O44" s="246">
        <f>ROUND(E44*N44,2)</f>
        <v>0</v>
      </c>
      <c r="P44" s="246">
        <v>0</v>
      </c>
      <c r="Q44" s="246">
        <f>ROUND(E44*P44,2)</f>
        <v>0</v>
      </c>
      <c r="R44" s="248" t="s">
        <v>213</v>
      </c>
      <c r="S44" s="248" t="s">
        <v>199</v>
      </c>
      <c r="T44" s="249" t="s">
        <v>200</v>
      </c>
      <c r="U44" s="221">
        <v>0</v>
      </c>
      <c r="V44" s="221">
        <f>ROUND(E44*U44,2)</f>
        <v>0</v>
      </c>
      <c r="W44" s="221"/>
      <c r="X44" s="221" t="s">
        <v>250</v>
      </c>
      <c r="Y44" s="221" t="s">
        <v>186</v>
      </c>
      <c r="Z44" s="210"/>
      <c r="AA44" s="210"/>
      <c r="AB44" s="210"/>
      <c r="AC44" s="210"/>
      <c r="AD44" s="210"/>
      <c r="AE44" s="210"/>
      <c r="AF44" s="210"/>
      <c r="AG44" s="210" t="s">
        <v>251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33">
        <v>19</v>
      </c>
      <c r="B45" s="234" t="s">
        <v>262</v>
      </c>
      <c r="C45" s="254" t="s">
        <v>263</v>
      </c>
      <c r="D45" s="235" t="s">
        <v>219</v>
      </c>
      <c r="E45" s="236">
        <v>4.4499999999999998E-2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264</v>
      </c>
      <c r="S45" s="238" t="s">
        <v>199</v>
      </c>
      <c r="T45" s="239" t="s">
        <v>200</v>
      </c>
      <c r="U45" s="221">
        <v>0.752</v>
      </c>
      <c r="V45" s="221">
        <f>ROUND(E45*U45,2)</f>
        <v>0.03</v>
      </c>
      <c r="W45" s="221"/>
      <c r="X45" s="221" t="s">
        <v>250</v>
      </c>
      <c r="Y45" s="221" t="s">
        <v>186</v>
      </c>
      <c r="Z45" s="210"/>
      <c r="AA45" s="210"/>
      <c r="AB45" s="210"/>
      <c r="AC45" s="210"/>
      <c r="AD45" s="210"/>
      <c r="AE45" s="210"/>
      <c r="AF45" s="210"/>
      <c r="AG45" s="210" t="s">
        <v>251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56" t="s">
        <v>265</v>
      </c>
      <c r="D46" s="240"/>
      <c r="E46" s="240"/>
      <c r="F46" s="240"/>
      <c r="G46" s="240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224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nebo vybouraných hmot nošením nebo přehazováním k místu nakládky přístupnému normálním dopravním prostředkům do 10 m,</v>
      </c>
      <c r="BB46" s="210"/>
      <c r="BC46" s="210"/>
      <c r="BD46" s="210"/>
      <c r="BE46" s="210"/>
      <c r="BF46" s="210"/>
      <c r="BG46" s="210"/>
      <c r="BH46" s="210"/>
    </row>
    <row r="47" spans="1:60" ht="22.5" outlineLevel="2" x14ac:dyDescent="0.2">
      <c r="A47" s="217"/>
      <c r="B47" s="218"/>
      <c r="C47" s="261" t="s">
        <v>266</v>
      </c>
      <c r="D47" s="252"/>
      <c r="E47" s="252"/>
      <c r="F47" s="252"/>
      <c r="G47" s="252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257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1" t="str">
        <f>C47</f>
        <v>S naložením suti nebo vybouraných hmot do dopravního prostředku a na jejich vyložením, popřípadě přeložením na normální dopravní prostředek.</v>
      </c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3"/>
      <c r="B48" s="4"/>
      <c r="C48" s="262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v>12</v>
      </c>
      <c r="AF48">
        <v>21</v>
      </c>
      <c r="AG48" t="s">
        <v>164</v>
      </c>
    </row>
    <row r="49" spans="1:33" x14ac:dyDescent="0.2">
      <c r="A49" s="213"/>
      <c r="B49" s="214" t="s">
        <v>29</v>
      </c>
      <c r="C49" s="263"/>
      <c r="D49" s="215"/>
      <c r="E49" s="216"/>
      <c r="F49" s="216"/>
      <c r="G49" s="232">
        <f>G8+G12+G17+G19+G22+G29+G38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f>SUMIF(L7:L47,AE48,G7:G47)</f>
        <v>0</v>
      </c>
      <c r="AF49">
        <f>SUMIF(L7:L47,AF48,G7:G47)</f>
        <v>0</v>
      </c>
      <c r="AG49" t="s">
        <v>267</v>
      </c>
    </row>
    <row r="50" spans="1:33" x14ac:dyDescent="0.2">
      <c r="C50" s="264"/>
      <c r="D50" s="10"/>
      <c r="AG50" t="s">
        <v>268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cNgJzmvp/vNJ5clqqrx+eqaa4yyPPfqfTGNzJwYW2jzf2c406cYS6zRZnYvct9xjojCj5P8xIkS+wTS1mJ7o0A==" saltValue="dk9P77eh+frJ/pOWzNpySw==" spinCount="100000" sheet="1" formatRows="0"/>
  <mergeCells count="9">
    <mergeCell ref="C42:G42"/>
    <mergeCell ref="C46:G46"/>
    <mergeCell ref="C47:G47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699B-FCB4-43E8-A2B9-8CF662A20CB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80</v>
      </c>
      <c r="C4" s="202" t="s">
        <v>81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360</v>
      </c>
      <c r="D9" s="235" t="s">
        <v>182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271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12.08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20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7.08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287</v>
      </c>
      <c r="D14" s="223"/>
      <c r="E14" s="224">
        <v>20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288</v>
      </c>
      <c r="D16" s="223"/>
      <c r="E16" s="224">
        <v>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0.01</v>
      </c>
      <c r="R17" s="230"/>
      <c r="S17" s="230"/>
      <c r="T17" s="231"/>
      <c r="U17" s="225"/>
      <c r="V17" s="225">
        <f>SUM(V18:V18)</f>
        <v>1.36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1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0.01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1.36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8.0000000000000004E-4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0.37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1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0.37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229</v>
      </c>
      <c r="C24" s="254" t="s">
        <v>230</v>
      </c>
      <c r="D24" s="235" t="s">
        <v>182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183</v>
      </c>
      <c r="T24" s="23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186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289</v>
      </c>
      <c r="D25" s="223"/>
      <c r="E25" s="224">
        <v>1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189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231</v>
      </c>
      <c r="C26" s="254" t="s">
        <v>232</v>
      </c>
      <c r="D26" s="235" t="s">
        <v>212</v>
      </c>
      <c r="E26" s="236">
        <v>1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183</v>
      </c>
      <c r="T26" s="239" t="s">
        <v>184</v>
      </c>
      <c r="U26" s="221">
        <v>0</v>
      </c>
      <c r="V26" s="221">
        <f>ROUND(E26*U26,2)</f>
        <v>0</v>
      </c>
      <c r="W26" s="221"/>
      <c r="X26" s="221" t="s">
        <v>233</v>
      </c>
      <c r="Y26" s="221" t="s">
        <v>215</v>
      </c>
      <c r="Z26" s="210"/>
      <c r="AA26" s="210"/>
      <c r="AB26" s="210"/>
      <c r="AC26" s="210"/>
      <c r="AD26" s="210"/>
      <c r="AE26" s="210"/>
      <c r="AF26" s="210"/>
      <c r="AG26" s="210" t="s">
        <v>234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235</v>
      </c>
      <c r="C27" s="257" t="s">
        <v>236</v>
      </c>
      <c r="D27" s="219" t="s">
        <v>0</v>
      </c>
      <c r="E27" s="241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227</v>
      </c>
      <c r="S27" s="221" t="s">
        <v>199</v>
      </c>
      <c r="T27" s="221" t="s">
        <v>200</v>
      </c>
      <c r="U27" s="221">
        <v>0</v>
      </c>
      <c r="V27" s="221">
        <f>ROUND(E27*U27,2)</f>
        <v>0</v>
      </c>
      <c r="W27" s="221"/>
      <c r="X27" s="221" t="s">
        <v>221</v>
      </c>
      <c r="Y27" s="221" t="s">
        <v>186</v>
      </c>
      <c r="Z27" s="210"/>
      <c r="AA27" s="210"/>
      <c r="AB27" s="210"/>
      <c r="AC27" s="210"/>
      <c r="AD27" s="210"/>
      <c r="AE27" s="210"/>
      <c r="AF27" s="210"/>
      <c r="AG27" s="210" t="s">
        <v>222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8" t="s">
        <v>237</v>
      </c>
      <c r="D28" s="242"/>
      <c r="E28" s="242"/>
      <c r="F28" s="242"/>
      <c r="G28" s="242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224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178</v>
      </c>
      <c r="B29" s="227" t="s">
        <v>142</v>
      </c>
      <c r="C29" s="253" t="s">
        <v>143</v>
      </c>
      <c r="D29" s="228"/>
      <c r="E29" s="229"/>
      <c r="F29" s="230"/>
      <c r="G29" s="230">
        <f>SUMIF(AG30:AG37,"&lt;&gt;NOR",G30:G37)</f>
        <v>0</v>
      </c>
      <c r="H29" s="230"/>
      <c r="I29" s="230">
        <f>SUM(I30:I37)</f>
        <v>0</v>
      </c>
      <c r="J29" s="230"/>
      <c r="K29" s="230">
        <f>SUM(K30:K37)</f>
        <v>0</v>
      </c>
      <c r="L29" s="230"/>
      <c r="M29" s="230">
        <f>SUM(M30:M37)</f>
        <v>0</v>
      </c>
      <c r="N29" s="229"/>
      <c r="O29" s="229">
        <f>SUM(O30:O37)</f>
        <v>0.01</v>
      </c>
      <c r="P29" s="229"/>
      <c r="Q29" s="229">
        <f>SUM(Q30:Q37)</f>
        <v>0</v>
      </c>
      <c r="R29" s="230"/>
      <c r="S29" s="230"/>
      <c r="T29" s="231"/>
      <c r="U29" s="225"/>
      <c r="V29" s="225">
        <f>SUM(V30:V37)</f>
        <v>1.71</v>
      </c>
      <c r="W29" s="225"/>
      <c r="X29" s="225"/>
      <c r="Y29" s="225"/>
      <c r="AG29" t="s">
        <v>179</v>
      </c>
    </row>
    <row r="30" spans="1:60" outlineLevel="1" x14ac:dyDescent="0.2">
      <c r="A30" s="233">
        <v>10</v>
      </c>
      <c r="B30" s="234" t="s">
        <v>238</v>
      </c>
      <c r="C30" s="254" t="s">
        <v>239</v>
      </c>
      <c r="D30" s="235" t="s">
        <v>197</v>
      </c>
      <c r="E30" s="236">
        <v>6.4062000000000001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6.9999999999999994E-5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240</v>
      </c>
      <c r="S30" s="238" t="s">
        <v>199</v>
      </c>
      <c r="T30" s="239" t="s">
        <v>200</v>
      </c>
      <c r="U30" s="221">
        <v>3.2480000000000002E-2</v>
      </c>
      <c r="V30" s="221">
        <f>ROUND(E30*U30,2)</f>
        <v>0.21</v>
      </c>
      <c r="W30" s="221"/>
      <c r="X30" s="221" t="s">
        <v>185</v>
      </c>
      <c r="Y30" s="221" t="s">
        <v>186</v>
      </c>
      <c r="Z30" s="210"/>
      <c r="AA30" s="210"/>
      <c r="AB30" s="210"/>
      <c r="AC30" s="210"/>
      <c r="AD30" s="210"/>
      <c r="AE30" s="210"/>
      <c r="AF30" s="210"/>
      <c r="AG30" s="210" t="s">
        <v>187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361</v>
      </c>
      <c r="D31" s="223"/>
      <c r="E31" s="224">
        <v>6.4062000000000001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189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11</v>
      </c>
      <c r="B32" s="234" t="s">
        <v>242</v>
      </c>
      <c r="C32" s="254" t="s">
        <v>243</v>
      </c>
      <c r="D32" s="235" t="s">
        <v>197</v>
      </c>
      <c r="E32" s="236">
        <v>6.4062000000000001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1.4999999999999999E-4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240</v>
      </c>
      <c r="S32" s="238" t="s">
        <v>199</v>
      </c>
      <c r="T32" s="239" t="s">
        <v>200</v>
      </c>
      <c r="U32" s="221">
        <v>0.10191</v>
      </c>
      <c r="V32" s="221">
        <f>ROUND(E32*U32,2)</f>
        <v>0.65</v>
      </c>
      <c r="W32" s="221"/>
      <c r="X32" s="221" t="s">
        <v>185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187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361</v>
      </c>
      <c r="D33" s="223"/>
      <c r="E33" s="224">
        <v>6.4062000000000001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189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12</v>
      </c>
      <c r="B34" s="234" t="s">
        <v>244</v>
      </c>
      <c r="C34" s="254" t="s">
        <v>245</v>
      </c>
      <c r="D34" s="235" t="s">
        <v>197</v>
      </c>
      <c r="E34" s="236">
        <v>20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2.0000000000000002E-5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240</v>
      </c>
      <c r="S34" s="238" t="s">
        <v>199</v>
      </c>
      <c r="T34" s="239" t="s">
        <v>200</v>
      </c>
      <c r="U34" s="221">
        <v>2.9000000000000001E-2</v>
      </c>
      <c r="V34" s="221">
        <f>ROUND(E34*U34,2)</f>
        <v>0.57999999999999996</v>
      </c>
      <c r="W34" s="221"/>
      <c r="X34" s="221" t="s">
        <v>185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187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287</v>
      </c>
      <c r="D35" s="223"/>
      <c r="E35" s="224">
        <v>20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13</v>
      </c>
      <c r="B36" s="234" t="s">
        <v>246</v>
      </c>
      <c r="C36" s="254" t="s">
        <v>247</v>
      </c>
      <c r="D36" s="235" t="s">
        <v>197</v>
      </c>
      <c r="E36" s="236">
        <v>20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3.5E-4</v>
      </c>
      <c r="O36" s="236">
        <f>ROUND(E36*N36,2)</f>
        <v>0.01</v>
      </c>
      <c r="P36" s="236">
        <v>0</v>
      </c>
      <c r="Q36" s="236">
        <f>ROUND(E36*P36,2)</f>
        <v>0</v>
      </c>
      <c r="R36" s="238" t="s">
        <v>240</v>
      </c>
      <c r="S36" s="238" t="s">
        <v>199</v>
      </c>
      <c r="T36" s="239" t="s">
        <v>200</v>
      </c>
      <c r="U36" s="221">
        <v>1.35E-2</v>
      </c>
      <c r="V36" s="221">
        <f>ROUND(E36*U36,2)</f>
        <v>0.27</v>
      </c>
      <c r="W36" s="221"/>
      <c r="X36" s="221" t="s">
        <v>185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187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287</v>
      </c>
      <c r="D37" s="223"/>
      <c r="E37" s="224">
        <v>20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189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178</v>
      </c>
      <c r="B38" s="227" t="s">
        <v>146</v>
      </c>
      <c r="C38" s="253" t="s">
        <v>147</v>
      </c>
      <c r="D38" s="228"/>
      <c r="E38" s="229"/>
      <c r="F38" s="230"/>
      <c r="G38" s="230">
        <f>SUMIF(AG39:AG47,"&lt;&gt;NOR",G39:G47)</f>
        <v>0</v>
      </c>
      <c r="H38" s="230"/>
      <c r="I38" s="230">
        <f>SUM(I39:I47)</f>
        <v>0</v>
      </c>
      <c r="J38" s="230"/>
      <c r="K38" s="230">
        <f>SUM(K39:K47)</f>
        <v>0</v>
      </c>
      <c r="L38" s="230"/>
      <c r="M38" s="230">
        <f>SUM(M39:M47)</f>
        <v>0</v>
      </c>
      <c r="N38" s="229"/>
      <c r="O38" s="229">
        <f>SUM(O39:O47)</f>
        <v>0</v>
      </c>
      <c r="P38" s="229"/>
      <c r="Q38" s="229">
        <f>SUM(Q39:Q47)</f>
        <v>0</v>
      </c>
      <c r="R38" s="230"/>
      <c r="S38" s="230"/>
      <c r="T38" s="231"/>
      <c r="U38" s="225"/>
      <c r="V38" s="225">
        <f>SUM(V39:V47)</f>
        <v>0.08</v>
      </c>
      <c r="W38" s="225"/>
      <c r="X38" s="225"/>
      <c r="Y38" s="225"/>
      <c r="AG38" t="s">
        <v>179</v>
      </c>
    </row>
    <row r="39" spans="1:60" ht="22.5" outlineLevel="1" x14ac:dyDescent="0.2">
      <c r="A39" s="243">
        <v>14</v>
      </c>
      <c r="B39" s="244" t="s">
        <v>248</v>
      </c>
      <c r="C39" s="259" t="s">
        <v>249</v>
      </c>
      <c r="D39" s="245" t="s">
        <v>219</v>
      </c>
      <c r="E39" s="246">
        <v>8.8999999999999999E-3</v>
      </c>
      <c r="F39" s="247"/>
      <c r="G39" s="248">
        <f>ROUND(E39*F39,2)</f>
        <v>0</v>
      </c>
      <c r="H39" s="247"/>
      <c r="I39" s="248">
        <f>ROUND(E39*H39,2)</f>
        <v>0</v>
      </c>
      <c r="J39" s="247"/>
      <c r="K39" s="248">
        <f>ROUND(E39*J39,2)</f>
        <v>0</v>
      </c>
      <c r="L39" s="248">
        <v>12</v>
      </c>
      <c r="M39" s="248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8" t="s">
        <v>213</v>
      </c>
      <c r="S39" s="248" t="s">
        <v>199</v>
      </c>
      <c r="T39" s="249" t="s">
        <v>200</v>
      </c>
      <c r="U39" s="221">
        <v>2.0089999999999999</v>
      </c>
      <c r="V39" s="221">
        <f>ROUND(E39*U39,2)</f>
        <v>0.02</v>
      </c>
      <c r="W39" s="221"/>
      <c r="X39" s="221" t="s">
        <v>250</v>
      </c>
      <c r="Y39" s="221" t="s">
        <v>186</v>
      </c>
      <c r="Z39" s="210"/>
      <c r="AA39" s="210"/>
      <c r="AB39" s="210"/>
      <c r="AC39" s="210"/>
      <c r="AD39" s="210"/>
      <c r="AE39" s="210"/>
      <c r="AF39" s="210"/>
      <c r="AG39" s="210" t="s">
        <v>251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3">
        <v>15</v>
      </c>
      <c r="B40" s="244" t="s">
        <v>252</v>
      </c>
      <c r="C40" s="259" t="s">
        <v>253</v>
      </c>
      <c r="D40" s="245" t="s">
        <v>219</v>
      </c>
      <c r="E40" s="246">
        <v>3.56E-2</v>
      </c>
      <c r="F40" s="247"/>
      <c r="G40" s="248">
        <f>ROUND(E40*F40,2)</f>
        <v>0</v>
      </c>
      <c r="H40" s="247"/>
      <c r="I40" s="248">
        <f>ROUND(E40*H40,2)</f>
        <v>0</v>
      </c>
      <c r="J40" s="247"/>
      <c r="K40" s="248">
        <f>ROUND(E40*J40,2)</f>
        <v>0</v>
      </c>
      <c r="L40" s="248">
        <v>12</v>
      </c>
      <c r="M40" s="248">
        <f>G40*(1+L40/100)</f>
        <v>0</v>
      </c>
      <c r="N40" s="246">
        <v>0</v>
      </c>
      <c r="O40" s="246">
        <f>ROUND(E40*N40,2)</f>
        <v>0</v>
      </c>
      <c r="P40" s="246">
        <v>0</v>
      </c>
      <c r="Q40" s="246">
        <f>ROUND(E40*P40,2)</f>
        <v>0</v>
      </c>
      <c r="R40" s="248" t="s">
        <v>213</v>
      </c>
      <c r="S40" s="248" t="s">
        <v>199</v>
      </c>
      <c r="T40" s="249" t="s">
        <v>200</v>
      </c>
      <c r="U40" s="221">
        <v>0.95899999999999996</v>
      </c>
      <c r="V40" s="221">
        <f>ROUND(E40*U40,2)</f>
        <v>0.03</v>
      </c>
      <c r="W40" s="221"/>
      <c r="X40" s="221" t="s">
        <v>250</v>
      </c>
      <c r="Y40" s="221" t="s">
        <v>186</v>
      </c>
      <c r="Z40" s="210"/>
      <c r="AA40" s="210"/>
      <c r="AB40" s="210"/>
      <c r="AC40" s="210"/>
      <c r="AD40" s="210"/>
      <c r="AE40" s="210"/>
      <c r="AF40" s="210"/>
      <c r="AG40" s="210" t="s">
        <v>251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3">
        <v>16</v>
      </c>
      <c r="B41" s="234" t="s">
        <v>254</v>
      </c>
      <c r="C41" s="254" t="s">
        <v>255</v>
      </c>
      <c r="D41" s="235" t="s">
        <v>219</v>
      </c>
      <c r="E41" s="236">
        <v>8.8999999999999999E-3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213</v>
      </c>
      <c r="S41" s="238" t="s">
        <v>199</v>
      </c>
      <c r="T41" s="239" t="s">
        <v>200</v>
      </c>
      <c r="U41" s="221">
        <v>0.49</v>
      </c>
      <c r="V41" s="221">
        <f>ROUND(E41*U41,2)</f>
        <v>0</v>
      </c>
      <c r="W41" s="221"/>
      <c r="X41" s="221" t="s">
        <v>250</v>
      </c>
      <c r="Y41" s="221" t="s">
        <v>186</v>
      </c>
      <c r="Z41" s="210"/>
      <c r="AA41" s="210"/>
      <c r="AB41" s="210"/>
      <c r="AC41" s="210"/>
      <c r="AD41" s="210"/>
      <c r="AE41" s="210"/>
      <c r="AF41" s="210"/>
      <c r="AG41" s="210" t="s">
        <v>251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60" t="s">
        <v>256</v>
      </c>
      <c r="D42" s="250"/>
      <c r="E42" s="250"/>
      <c r="F42" s="250"/>
      <c r="G42" s="250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257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3">
        <v>17</v>
      </c>
      <c r="B43" s="244" t="s">
        <v>258</v>
      </c>
      <c r="C43" s="259" t="s">
        <v>259</v>
      </c>
      <c r="D43" s="245" t="s">
        <v>219</v>
      </c>
      <c r="E43" s="246">
        <v>8.8999999999999996E-2</v>
      </c>
      <c r="F43" s="247"/>
      <c r="G43" s="248">
        <f>ROUND(E43*F43,2)</f>
        <v>0</v>
      </c>
      <c r="H43" s="247"/>
      <c r="I43" s="248">
        <f>ROUND(E43*H43,2)</f>
        <v>0</v>
      </c>
      <c r="J43" s="247"/>
      <c r="K43" s="248">
        <f>ROUND(E43*J43,2)</f>
        <v>0</v>
      </c>
      <c r="L43" s="248">
        <v>12</v>
      </c>
      <c r="M43" s="248">
        <f>G43*(1+L43/100)</f>
        <v>0</v>
      </c>
      <c r="N43" s="246">
        <v>0</v>
      </c>
      <c r="O43" s="246">
        <f>ROUND(E43*N43,2)</f>
        <v>0</v>
      </c>
      <c r="P43" s="246">
        <v>0</v>
      </c>
      <c r="Q43" s="246">
        <f>ROUND(E43*P43,2)</f>
        <v>0</v>
      </c>
      <c r="R43" s="248" t="s">
        <v>213</v>
      </c>
      <c r="S43" s="248" t="s">
        <v>199</v>
      </c>
      <c r="T43" s="249" t="s">
        <v>200</v>
      </c>
      <c r="U43" s="221">
        <v>0</v>
      </c>
      <c r="V43" s="221">
        <f>ROUND(E43*U43,2)</f>
        <v>0</v>
      </c>
      <c r="W43" s="221"/>
      <c r="X43" s="221" t="s">
        <v>250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251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3">
        <v>18</v>
      </c>
      <c r="B44" s="244" t="s">
        <v>260</v>
      </c>
      <c r="C44" s="259" t="s">
        <v>277</v>
      </c>
      <c r="D44" s="245" t="s">
        <v>219</v>
      </c>
      <c r="E44" s="246">
        <v>8.8999999999999999E-3</v>
      </c>
      <c r="F44" s="247"/>
      <c r="G44" s="248">
        <f>ROUND(E44*F44,2)</f>
        <v>0</v>
      </c>
      <c r="H44" s="247"/>
      <c r="I44" s="248">
        <f>ROUND(E44*H44,2)</f>
        <v>0</v>
      </c>
      <c r="J44" s="247"/>
      <c r="K44" s="248">
        <f>ROUND(E44*J44,2)</f>
        <v>0</v>
      </c>
      <c r="L44" s="248">
        <v>12</v>
      </c>
      <c r="M44" s="248">
        <f>G44*(1+L44/100)</f>
        <v>0</v>
      </c>
      <c r="N44" s="246">
        <v>0</v>
      </c>
      <c r="O44" s="246">
        <f>ROUND(E44*N44,2)</f>
        <v>0</v>
      </c>
      <c r="P44" s="246">
        <v>0</v>
      </c>
      <c r="Q44" s="246">
        <f>ROUND(E44*P44,2)</f>
        <v>0</v>
      </c>
      <c r="R44" s="248" t="s">
        <v>213</v>
      </c>
      <c r="S44" s="248" t="s">
        <v>199</v>
      </c>
      <c r="T44" s="249" t="s">
        <v>200</v>
      </c>
      <c r="U44" s="221">
        <v>0</v>
      </c>
      <c r="V44" s="221">
        <f>ROUND(E44*U44,2)</f>
        <v>0</v>
      </c>
      <c r="W44" s="221"/>
      <c r="X44" s="221" t="s">
        <v>250</v>
      </c>
      <c r="Y44" s="221" t="s">
        <v>186</v>
      </c>
      <c r="Z44" s="210"/>
      <c r="AA44" s="210"/>
      <c r="AB44" s="210"/>
      <c r="AC44" s="210"/>
      <c r="AD44" s="210"/>
      <c r="AE44" s="210"/>
      <c r="AF44" s="210"/>
      <c r="AG44" s="210" t="s">
        <v>251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33">
        <v>19</v>
      </c>
      <c r="B45" s="234" t="s">
        <v>262</v>
      </c>
      <c r="C45" s="254" t="s">
        <v>263</v>
      </c>
      <c r="D45" s="235" t="s">
        <v>219</v>
      </c>
      <c r="E45" s="236">
        <v>4.4499999999999998E-2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264</v>
      </c>
      <c r="S45" s="238" t="s">
        <v>199</v>
      </c>
      <c r="T45" s="239" t="s">
        <v>200</v>
      </c>
      <c r="U45" s="221">
        <v>0.752</v>
      </c>
      <c r="V45" s="221">
        <f>ROUND(E45*U45,2)</f>
        <v>0.03</v>
      </c>
      <c r="W45" s="221"/>
      <c r="X45" s="221" t="s">
        <v>250</v>
      </c>
      <c r="Y45" s="221" t="s">
        <v>186</v>
      </c>
      <c r="Z45" s="210"/>
      <c r="AA45" s="210"/>
      <c r="AB45" s="210"/>
      <c r="AC45" s="210"/>
      <c r="AD45" s="210"/>
      <c r="AE45" s="210"/>
      <c r="AF45" s="210"/>
      <c r="AG45" s="210" t="s">
        <v>251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56" t="s">
        <v>265</v>
      </c>
      <c r="D46" s="240"/>
      <c r="E46" s="240"/>
      <c r="F46" s="240"/>
      <c r="G46" s="240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224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nebo vybouraných hmot nošením nebo přehazováním k místu nakládky přístupnému normálním dopravním prostředkům do 10 m,</v>
      </c>
      <c r="BB46" s="210"/>
      <c r="BC46" s="210"/>
      <c r="BD46" s="210"/>
      <c r="BE46" s="210"/>
      <c r="BF46" s="210"/>
      <c r="BG46" s="210"/>
      <c r="BH46" s="210"/>
    </row>
    <row r="47" spans="1:60" ht="22.5" outlineLevel="2" x14ac:dyDescent="0.2">
      <c r="A47" s="217"/>
      <c r="B47" s="218"/>
      <c r="C47" s="261" t="s">
        <v>266</v>
      </c>
      <c r="D47" s="252"/>
      <c r="E47" s="252"/>
      <c r="F47" s="252"/>
      <c r="G47" s="252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257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1" t="str">
        <f>C47</f>
        <v>S naložením suti nebo vybouraných hmot do dopravního prostředku a na jejich vyložením, popřípadě přeložením na normální dopravní prostředek.</v>
      </c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3"/>
      <c r="B48" s="4"/>
      <c r="C48" s="262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v>12</v>
      </c>
      <c r="AF48">
        <v>21</v>
      </c>
      <c r="AG48" t="s">
        <v>164</v>
      </c>
    </row>
    <row r="49" spans="1:33" x14ac:dyDescent="0.2">
      <c r="A49" s="213"/>
      <c r="B49" s="214" t="s">
        <v>29</v>
      </c>
      <c r="C49" s="263"/>
      <c r="D49" s="215"/>
      <c r="E49" s="216"/>
      <c r="F49" s="216"/>
      <c r="G49" s="232">
        <f>G8+G12+G17+G19+G22+G29+G38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f>SUMIF(L7:L47,AE48,G7:G47)</f>
        <v>0</v>
      </c>
      <c r="AF49">
        <f>SUMIF(L7:L47,AF48,G7:G47)</f>
        <v>0</v>
      </c>
      <c r="AG49" t="s">
        <v>267</v>
      </c>
    </row>
    <row r="50" spans="1:33" x14ac:dyDescent="0.2">
      <c r="C50" s="264"/>
      <c r="D50" s="10"/>
      <c r="AG50" t="s">
        <v>268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wEVSsxcPe0cI2WwYRvuUBzZuWkURoLFVtRpqjKgM0qTYhFRFiU6ycmG1QINrWB1xhHopET8xiGLQJTze8JUog==" saltValue="IGiBxfRmXgsNxuMQZTP8GQ==" spinCount="100000" sheet="1" formatRows="0"/>
  <mergeCells count="9">
    <mergeCell ref="C42:G42"/>
    <mergeCell ref="C46:G46"/>
    <mergeCell ref="C47:G47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111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4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SUMIF(F93:F107,A16,I93:I107)+SUMIF(F93:F107,"PSU",I93:I107)</f>
        <v>0</v>
      </c>
      <c r="J16" s="85"/>
    </row>
    <row r="17" spans="1:10" ht="23.25" customHeight="1" x14ac:dyDescent="0.2">
      <c r="A17" s="194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SUMIF(F93:F107,A17,I93:I107)</f>
        <v>0</v>
      </c>
      <c r="J17" s="85"/>
    </row>
    <row r="18" spans="1:10" ht="23.25" customHeight="1" x14ac:dyDescent="0.2">
      <c r="A18" s="194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SUMIF(F93:F107,A18,I93:I107)</f>
        <v>0</v>
      </c>
      <c r="J18" s="85"/>
    </row>
    <row r="19" spans="1:10" ht="23.25" customHeight="1" x14ac:dyDescent="0.2">
      <c r="A19" s="194" t="s">
        <v>149</v>
      </c>
      <c r="B19" s="38" t="s">
        <v>27</v>
      </c>
      <c r="C19" s="62"/>
      <c r="D19" s="63"/>
      <c r="E19" s="83"/>
      <c r="F19" s="84"/>
      <c r="G19" s="83"/>
      <c r="H19" s="84"/>
      <c r="I19" s="83">
        <f>SUMIF(F93:F107,A19,I93:I107)</f>
        <v>0</v>
      </c>
      <c r="J19" s="85"/>
    </row>
    <row r="20" spans="1:10" ht="23.25" customHeight="1" x14ac:dyDescent="0.2">
      <c r="A20" s="194" t="s">
        <v>150</v>
      </c>
      <c r="B20" s="38" t="s">
        <v>28</v>
      </c>
      <c r="C20" s="62"/>
      <c r="D20" s="63"/>
      <c r="E20" s="83"/>
      <c r="F20" s="84"/>
      <c r="G20" s="83"/>
      <c r="H20" s="84"/>
      <c r="I20" s="83">
        <f>SUMIF(F93:F107,A20,I93:I107)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12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12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3" t="s">
        <v>23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3" t="s">
        <v>35</v>
      </c>
      <c r="C29" s="169"/>
      <c r="D29" s="169"/>
      <c r="E29" s="169"/>
      <c r="F29" s="170"/>
      <c r="G29" s="171">
        <f>A27</f>
        <v>0</v>
      </c>
      <c r="H29" s="171"/>
      <c r="I29" s="171"/>
      <c r="J29" s="172" t="s">
        <v>93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 t="s">
        <v>45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5" t="s">
        <v>16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">
      <c r="A38" s="134" t="s">
        <v>37</v>
      </c>
      <c r="B38" s="139" t="s">
        <v>17</v>
      </c>
      <c r="C38" s="140" t="s">
        <v>5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18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46</v>
      </c>
      <c r="C39" s="145"/>
      <c r="D39" s="145"/>
      <c r="E39" s="145"/>
      <c r="F39" s="146">
        <f>'K47-55 A Pol'!AE56+'K47-55 B Pol'!AE53+'K47-55 C Pol'!AE51+'K47-55 E1 Pol'!AE49+'K47-55 E2 Pol'!AE49+'K47-55 E3 Pol'!AE49+'K47-55 N12 Pol'!AE49+'K47-55 N3 Pol'!AE51+'K47-55 N4P Pol'!AE41+'K47-55 N5P Pol'!AE39+'K47-55 N6P Pol'!AE41+'K47-55 N7 Pol'!AE49+'K47-55 PR Pol'!AE50+'K47-55 S1 Pol'!AE49+'K47-55 S2 Pol'!AE49+'K47-55 S4 Pol'!AE49+'K47-55 S5 Pol'!AE49+'K47-55 S6P Pol'!AE41+'K47-55 S7P Pol'!AE41+'K47-55 VRN Pol'!AE29+'K47-55 ZTI Pol'!AE70</f>
        <v>0</v>
      </c>
      <c r="G39" s="147">
        <f>'K47-55 A Pol'!AF56+'K47-55 B Pol'!AF53+'K47-55 C Pol'!AF51+'K47-55 E1 Pol'!AF49+'K47-55 E2 Pol'!AF49+'K47-55 E3 Pol'!AF49+'K47-55 N12 Pol'!AF49+'K47-55 N3 Pol'!AF51+'K47-55 N4P Pol'!AF41+'K47-55 N5P Pol'!AF39+'K47-55 N6P Pol'!AF41+'K47-55 N7 Pol'!AF49+'K47-55 PR Pol'!AF50+'K47-55 S1 Pol'!AF49+'K47-55 S2 Pol'!AF49+'K47-55 S4 Pol'!AF49+'K47-55 S5 Pol'!AF49+'K47-55 S6P Pol'!AF41+'K47-55 S7P Pol'!AF41+'K47-55 VRN Pol'!AF29+'K47-55 ZTI Pol'!AF70</f>
        <v>0</v>
      </c>
      <c r="H39" s="148">
        <f>(F39*SazbaDPH1/100)+(G39*SazbaDPH2/100)</f>
        <v>0</v>
      </c>
      <c r="I39" s="148">
        <f>F39+G39+H39</f>
        <v>0</v>
      </c>
      <c r="J39" s="149" t="str">
        <f>IF(_xlfn.SINGLE(CenaCelkemVypocet)=0,"",I39/_xlfn.SINGLE(CenaCelkemVypocet)*100)</f>
        <v/>
      </c>
    </row>
    <row r="40" spans="1:10" ht="25.5" customHeight="1" x14ac:dyDescent="0.2">
      <c r="A40" s="134">
        <v>2</v>
      </c>
      <c r="B40" s="150"/>
      <c r="C40" s="151" t="s">
        <v>47</v>
      </c>
      <c r="D40" s="151"/>
      <c r="E40" s="151"/>
      <c r="F40" s="152"/>
      <c r="G40" s="153"/>
      <c r="H40" s="153">
        <f>(F40*SazbaDPH1/100)+(G40*SazbaDPH2/100)</f>
        <v>0</v>
      </c>
      <c r="I40" s="153"/>
      <c r="J40" s="154"/>
    </row>
    <row r="41" spans="1:10" ht="25.5" customHeight="1" x14ac:dyDescent="0.2">
      <c r="A41" s="134">
        <v>2</v>
      </c>
      <c r="B41" s="150" t="s">
        <v>48</v>
      </c>
      <c r="C41" s="151" t="s">
        <v>49</v>
      </c>
      <c r="D41" s="151"/>
      <c r="E41" s="151"/>
      <c r="F41" s="152">
        <f>'K47-55 A Pol'!AE56+'K47-55 B Pol'!AE53+'K47-55 C Pol'!AE51+'K47-55 E1 Pol'!AE49+'K47-55 E2 Pol'!AE49+'K47-55 E3 Pol'!AE49+'K47-55 N12 Pol'!AE49+'K47-55 N3 Pol'!AE51+'K47-55 N4P Pol'!AE41+'K47-55 N5P Pol'!AE39+'K47-55 N6P Pol'!AE41+'K47-55 N7 Pol'!AE49+'K47-55 PR Pol'!AE50+'K47-55 S1 Pol'!AE49+'K47-55 S2 Pol'!AE49+'K47-55 S4 Pol'!AE49+'K47-55 S5 Pol'!AE49+'K47-55 S6P Pol'!AE41+'K47-55 S7P Pol'!AE41+'K47-55 VRN Pol'!AE29+'K47-55 ZTI Pol'!AE70</f>
        <v>0</v>
      </c>
      <c r="G41" s="153">
        <f>'K47-55 A Pol'!AF56+'K47-55 B Pol'!AF53+'K47-55 C Pol'!AF51+'K47-55 E1 Pol'!AF49+'K47-55 E2 Pol'!AF49+'K47-55 E3 Pol'!AF49+'K47-55 N12 Pol'!AF49+'K47-55 N3 Pol'!AF51+'K47-55 N4P Pol'!AF41+'K47-55 N5P Pol'!AF39+'K47-55 N6P Pol'!AF41+'K47-55 N7 Pol'!AF49+'K47-55 PR Pol'!AF50+'K47-55 S1 Pol'!AF49+'K47-55 S2 Pol'!AF49+'K47-55 S4 Pol'!AF49+'K47-55 S5 Pol'!AF49+'K47-55 S6P Pol'!AF41+'K47-55 S7P Pol'!AF41+'K47-55 VRN Pol'!AF29+'K47-55 ZTI Pol'!AF70</f>
        <v>0</v>
      </c>
      <c r="H41" s="153">
        <f>(F41*SazbaDPH1/100)+(G41*SazbaDPH2/100)</f>
        <v>0</v>
      </c>
      <c r="I41" s="153">
        <f>F41+G41+H41</f>
        <v>0</v>
      </c>
      <c r="J41" s="154" t="str">
        <f>IF(_xlfn.SINGLE(CenaCelkemVypocet)=0,"",I41/_xlfn.SINGLE(CenaCelkemVypocet)*100)</f>
        <v/>
      </c>
    </row>
    <row r="42" spans="1:10" ht="25.5" customHeight="1" x14ac:dyDescent="0.2">
      <c r="A42" s="134">
        <v>3</v>
      </c>
      <c r="B42" s="155" t="s">
        <v>50</v>
      </c>
      <c r="C42" s="145" t="s">
        <v>51</v>
      </c>
      <c r="D42" s="145"/>
      <c r="E42" s="145"/>
      <c r="F42" s="156">
        <f>'K47-55 A Pol'!AE56</f>
        <v>0</v>
      </c>
      <c r="G42" s="148">
        <f>'K47-55 A Pol'!AF56</f>
        <v>0</v>
      </c>
      <c r="H42" s="148">
        <f>(F42*SazbaDPH1/100)+(G42*SazbaDPH2/100)</f>
        <v>0</v>
      </c>
      <c r="I42" s="148">
        <f>F42+G42+H42</f>
        <v>0</v>
      </c>
      <c r="J42" s="149" t="str">
        <f>IF(_xlfn.SINGLE(CenaCelkemVypocet)=0,"",I42/_xlfn.SINGLE(CenaCelkemVypocet)*100)</f>
        <v/>
      </c>
    </row>
    <row r="43" spans="1:10" ht="25.5" customHeight="1" x14ac:dyDescent="0.2">
      <c r="A43" s="134">
        <v>3</v>
      </c>
      <c r="B43" s="155" t="s">
        <v>52</v>
      </c>
      <c r="C43" s="145" t="s">
        <v>53</v>
      </c>
      <c r="D43" s="145"/>
      <c r="E43" s="145"/>
      <c r="F43" s="156">
        <f>'K47-55 B Pol'!AE53</f>
        <v>0</v>
      </c>
      <c r="G43" s="148">
        <f>'K47-55 B Pol'!AF53</f>
        <v>0</v>
      </c>
      <c r="H43" s="148">
        <f>(F43*SazbaDPH1/100)+(G43*SazbaDPH2/100)</f>
        <v>0</v>
      </c>
      <c r="I43" s="148">
        <f>F43+G43+H43</f>
        <v>0</v>
      </c>
      <c r="J43" s="149" t="str">
        <f>IF(_xlfn.SINGLE(CenaCelkemVypocet)=0,"",I43/_xlfn.SINGLE(CenaCelkemVypocet)*100)</f>
        <v/>
      </c>
    </row>
    <row r="44" spans="1:10" ht="25.5" customHeight="1" x14ac:dyDescent="0.2">
      <c r="A44" s="134">
        <v>3</v>
      </c>
      <c r="B44" s="155" t="s">
        <v>54</v>
      </c>
      <c r="C44" s="145" t="s">
        <v>55</v>
      </c>
      <c r="D44" s="145"/>
      <c r="E44" s="145"/>
      <c r="F44" s="156">
        <f>'K47-55 C Pol'!AE51</f>
        <v>0</v>
      </c>
      <c r="G44" s="148">
        <f>'K47-55 C Pol'!AF51</f>
        <v>0</v>
      </c>
      <c r="H44" s="148">
        <f>(F44*SazbaDPH1/100)+(G44*SazbaDPH2/100)</f>
        <v>0</v>
      </c>
      <c r="I44" s="148">
        <f>F44+G44+H44</f>
        <v>0</v>
      </c>
      <c r="J44" s="149" t="str">
        <f>IF(_xlfn.SINGLE(CenaCelkemVypocet)=0,"",I44/_xlfn.SINGLE(CenaCelkemVypocet)*100)</f>
        <v/>
      </c>
    </row>
    <row r="45" spans="1:10" ht="25.5" customHeight="1" x14ac:dyDescent="0.2">
      <c r="A45" s="134">
        <v>3</v>
      </c>
      <c r="B45" s="155" t="s">
        <v>56</v>
      </c>
      <c r="C45" s="145" t="s">
        <v>57</v>
      </c>
      <c r="D45" s="145"/>
      <c r="E45" s="145"/>
      <c r="F45" s="156">
        <f>'K47-55 E1 Pol'!AE49</f>
        <v>0</v>
      </c>
      <c r="G45" s="148">
        <f>'K47-55 E1 Pol'!AF49</f>
        <v>0</v>
      </c>
      <c r="H45" s="148">
        <f>(F45*SazbaDPH1/100)+(G45*SazbaDPH2/100)</f>
        <v>0</v>
      </c>
      <c r="I45" s="148">
        <f>F45+G45+H45</f>
        <v>0</v>
      </c>
      <c r="J45" s="149" t="str">
        <f>IF(_xlfn.SINGLE(CenaCelkemVypocet)=0,"",I45/_xlfn.SINGLE(CenaCelkemVypocet)*100)</f>
        <v/>
      </c>
    </row>
    <row r="46" spans="1:10" ht="25.5" customHeight="1" x14ac:dyDescent="0.2">
      <c r="A46" s="134">
        <v>3</v>
      </c>
      <c r="B46" s="155" t="s">
        <v>58</v>
      </c>
      <c r="C46" s="145" t="s">
        <v>59</v>
      </c>
      <c r="D46" s="145"/>
      <c r="E46" s="145"/>
      <c r="F46" s="156">
        <f>'K47-55 E2 Pol'!AE49</f>
        <v>0</v>
      </c>
      <c r="G46" s="148">
        <f>'K47-55 E2 Pol'!AF49</f>
        <v>0</v>
      </c>
      <c r="H46" s="148">
        <f>(F46*SazbaDPH1/100)+(G46*SazbaDPH2/100)</f>
        <v>0</v>
      </c>
      <c r="I46" s="148">
        <f>F46+G46+H46</f>
        <v>0</v>
      </c>
      <c r="J46" s="149" t="str">
        <f>IF(_xlfn.SINGLE(CenaCelkemVypocet)=0,"",I46/_xlfn.SINGLE(CenaCelkemVypocet)*100)</f>
        <v/>
      </c>
    </row>
    <row r="47" spans="1:10" ht="25.5" customHeight="1" x14ac:dyDescent="0.2">
      <c r="A47" s="134">
        <v>3</v>
      </c>
      <c r="B47" s="155" t="s">
        <v>60</v>
      </c>
      <c r="C47" s="145" t="s">
        <v>61</v>
      </c>
      <c r="D47" s="145"/>
      <c r="E47" s="145"/>
      <c r="F47" s="156">
        <f>'K47-55 E3 Pol'!AE49</f>
        <v>0</v>
      </c>
      <c r="G47" s="148">
        <f>'K47-55 E3 Pol'!AF49</f>
        <v>0</v>
      </c>
      <c r="H47" s="148">
        <f>(F47*SazbaDPH1/100)+(G47*SazbaDPH2/100)</f>
        <v>0</v>
      </c>
      <c r="I47" s="148">
        <f>F47+G47+H47</f>
        <v>0</v>
      </c>
      <c r="J47" s="149" t="str">
        <f>IF(_xlfn.SINGLE(CenaCelkemVypocet)=0,"",I47/_xlfn.SINGLE(CenaCelkemVypocet)*100)</f>
        <v/>
      </c>
    </row>
    <row r="48" spans="1:10" ht="25.5" customHeight="1" x14ac:dyDescent="0.2">
      <c r="A48" s="134">
        <v>3</v>
      </c>
      <c r="B48" s="155" t="s">
        <v>62</v>
      </c>
      <c r="C48" s="145" t="s">
        <v>63</v>
      </c>
      <c r="D48" s="145"/>
      <c r="E48" s="145"/>
      <c r="F48" s="156">
        <f>'K47-55 N12 Pol'!AE49</f>
        <v>0</v>
      </c>
      <c r="G48" s="148">
        <f>'K47-55 N12 Pol'!AF49</f>
        <v>0</v>
      </c>
      <c r="H48" s="148">
        <f>(F48*SazbaDPH1/100)+(G48*SazbaDPH2/100)</f>
        <v>0</v>
      </c>
      <c r="I48" s="148">
        <f>F48+G48+H48</f>
        <v>0</v>
      </c>
      <c r="J48" s="149" t="str">
        <f>IF(_xlfn.SINGLE(CenaCelkemVypocet)=0,"",I48/_xlfn.SINGLE(CenaCelkemVypocet)*100)</f>
        <v/>
      </c>
    </row>
    <row r="49" spans="1:10" ht="25.5" customHeight="1" x14ac:dyDescent="0.2">
      <c r="A49" s="134">
        <v>3</v>
      </c>
      <c r="B49" s="155" t="s">
        <v>64</v>
      </c>
      <c r="C49" s="145" t="s">
        <v>65</v>
      </c>
      <c r="D49" s="145"/>
      <c r="E49" s="145"/>
      <c r="F49" s="156">
        <f>'K47-55 N3 Pol'!AE51</f>
        <v>0</v>
      </c>
      <c r="G49" s="148">
        <f>'K47-55 N3 Pol'!AF51</f>
        <v>0</v>
      </c>
      <c r="H49" s="148">
        <f>(F49*SazbaDPH1/100)+(G49*SazbaDPH2/100)</f>
        <v>0</v>
      </c>
      <c r="I49" s="148">
        <f>F49+G49+H49</f>
        <v>0</v>
      </c>
      <c r="J49" s="149" t="str">
        <f>IF(_xlfn.SINGLE(CenaCelkemVypocet)=0,"",I49/_xlfn.SINGLE(CenaCelkemVypocet)*100)</f>
        <v/>
      </c>
    </row>
    <row r="50" spans="1:10" ht="25.5" customHeight="1" x14ac:dyDescent="0.2">
      <c r="A50" s="134">
        <v>3</v>
      </c>
      <c r="B50" s="155" t="s">
        <v>66</v>
      </c>
      <c r="C50" s="145" t="s">
        <v>67</v>
      </c>
      <c r="D50" s="145"/>
      <c r="E50" s="145"/>
      <c r="F50" s="156">
        <f>'K47-55 N4P Pol'!AE41</f>
        <v>0</v>
      </c>
      <c r="G50" s="148">
        <f>'K47-55 N4P Pol'!AF41</f>
        <v>0</v>
      </c>
      <c r="H50" s="148">
        <f>(F50*SazbaDPH1/100)+(G50*SazbaDPH2/100)</f>
        <v>0</v>
      </c>
      <c r="I50" s="148">
        <f>F50+G50+H50</f>
        <v>0</v>
      </c>
      <c r="J50" s="149" t="str">
        <f>IF(_xlfn.SINGLE(CenaCelkemVypocet)=0,"",I50/_xlfn.SINGLE(CenaCelkemVypocet)*100)</f>
        <v/>
      </c>
    </row>
    <row r="51" spans="1:10" ht="25.5" customHeight="1" x14ac:dyDescent="0.2">
      <c r="A51" s="134">
        <v>3</v>
      </c>
      <c r="B51" s="155" t="s">
        <v>68</v>
      </c>
      <c r="C51" s="145" t="s">
        <v>69</v>
      </c>
      <c r="D51" s="145"/>
      <c r="E51" s="145"/>
      <c r="F51" s="156">
        <f>'K47-55 N5P Pol'!AE39</f>
        <v>0</v>
      </c>
      <c r="G51" s="148">
        <f>'K47-55 N5P Pol'!AF39</f>
        <v>0</v>
      </c>
      <c r="H51" s="148">
        <f>(F51*SazbaDPH1/100)+(G51*SazbaDPH2/100)</f>
        <v>0</v>
      </c>
      <c r="I51" s="148">
        <f>F51+G51+H51</f>
        <v>0</v>
      </c>
      <c r="J51" s="149" t="str">
        <f>IF(_xlfn.SINGLE(CenaCelkemVypocet)=0,"",I51/_xlfn.SINGLE(CenaCelkemVypocet)*100)</f>
        <v/>
      </c>
    </row>
    <row r="52" spans="1:10" ht="25.5" customHeight="1" x14ac:dyDescent="0.2">
      <c r="A52" s="134">
        <v>3</v>
      </c>
      <c r="B52" s="155" t="s">
        <v>70</v>
      </c>
      <c r="C52" s="145" t="s">
        <v>71</v>
      </c>
      <c r="D52" s="145"/>
      <c r="E52" s="145"/>
      <c r="F52" s="156">
        <f>'K47-55 N6P Pol'!AE41</f>
        <v>0</v>
      </c>
      <c r="G52" s="148">
        <f>'K47-55 N6P Pol'!AF41</f>
        <v>0</v>
      </c>
      <c r="H52" s="148">
        <f>(F52*SazbaDPH1/100)+(G52*SazbaDPH2/100)</f>
        <v>0</v>
      </c>
      <c r="I52" s="148">
        <f>F52+G52+H52</f>
        <v>0</v>
      </c>
      <c r="J52" s="149" t="str">
        <f>IF(_xlfn.SINGLE(CenaCelkemVypocet)=0,"",I52/_xlfn.SINGLE(CenaCelkemVypocet)*100)</f>
        <v/>
      </c>
    </row>
    <row r="53" spans="1:10" ht="25.5" customHeight="1" x14ac:dyDescent="0.2">
      <c r="A53" s="134">
        <v>3</v>
      </c>
      <c r="B53" s="155" t="s">
        <v>72</v>
      </c>
      <c r="C53" s="145" t="s">
        <v>73</v>
      </c>
      <c r="D53" s="145"/>
      <c r="E53" s="145"/>
      <c r="F53" s="156">
        <f>'K47-55 N7 Pol'!AE49</f>
        <v>0</v>
      </c>
      <c r="G53" s="148">
        <f>'K47-55 N7 Pol'!AF49</f>
        <v>0</v>
      </c>
      <c r="H53" s="148">
        <f>(F53*SazbaDPH1/100)+(G53*SazbaDPH2/100)</f>
        <v>0</v>
      </c>
      <c r="I53" s="148">
        <f>F53+G53+H53</f>
        <v>0</v>
      </c>
      <c r="J53" s="149" t="str">
        <f>IF(_xlfn.SINGLE(CenaCelkemVypocet)=0,"",I53/_xlfn.SINGLE(CenaCelkemVypocet)*100)</f>
        <v/>
      </c>
    </row>
    <row r="54" spans="1:10" ht="25.5" customHeight="1" x14ac:dyDescent="0.2">
      <c r="A54" s="134">
        <v>3</v>
      </c>
      <c r="B54" s="155" t="s">
        <v>74</v>
      </c>
      <c r="C54" s="145" t="s">
        <v>75</v>
      </c>
      <c r="D54" s="145"/>
      <c r="E54" s="145"/>
      <c r="F54" s="156">
        <f>'K47-55 PR Pol'!AE50</f>
        <v>0</v>
      </c>
      <c r="G54" s="148">
        <f>'K47-55 PR Pol'!AF50</f>
        <v>0</v>
      </c>
      <c r="H54" s="148">
        <f>(F54*SazbaDPH1/100)+(G54*SazbaDPH2/100)</f>
        <v>0</v>
      </c>
      <c r="I54" s="148">
        <f>F54+G54+H54</f>
        <v>0</v>
      </c>
      <c r="J54" s="149" t="str">
        <f>IF(_xlfn.SINGLE(CenaCelkemVypocet)=0,"",I54/_xlfn.SINGLE(CenaCelkemVypocet)*100)</f>
        <v/>
      </c>
    </row>
    <row r="55" spans="1:10" ht="25.5" customHeight="1" x14ac:dyDescent="0.2">
      <c r="A55" s="134">
        <v>3</v>
      </c>
      <c r="B55" s="155" t="s">
        <v>76</v>
      </c>
      <c r="C55" s="145" t="s">
        <v>77</v>
      </c>
      <c r="D55" s="145"/>
      <c r="E55" s="145"/>
      <c r="F55" s="156">
        <f>'K47-55 S1 Pol'!AE49</f>
        <v>0</v>
      </c>
      <c r="G55" s="148">
        <f>'K47-55 S1 Pol'!AF49</f>
        <v>0</v>
      </c>
      <c r="H55" s="148">
        <f>(F55*SazbaDPH1/100)+(G55*SazbaDPH2/100)</f>
        <v>0</v>
      </c>
      <c r="I55" s="148">
        <f>F55+G55+H55</f>
        <v>0</v>
      </c>
      <c r="J55" s="149" t="str">
        <f>IF(_xlfn.SINGLE(CenaCelkemVypocet)=0,"",I55/_xlfn.SINGLE(CenaCelkemVypocet)*100)</f>
        <v/>
      </c>
    </row>
    <row r="56" spans="1:10" ht="25.5" customHeight="1" x14ac:dyDescent="0.2">
      <c r="A56" s="134">
        <v>3</v>
      </c>
      <c r="B56" s="155" t="s">
        <v>78</v>
      </c>
      <c r="C56" s="145" t="s">
        <v>79</v>
      </c>
      <c r="D56" s="145"/>
      <c r="E56" s="145"/>
      <c r="F56" s="156">
        <f>'K47-55 S2 Pol'!AE49</f>
        <v>0</v>
      </c>
      <c r="G56" s="148">
        <f>'K47-55 S2 Pol'!AF49</f>
        <v>0</v>
      </c>
      <c r="H56" s="148">
        <f>(F56*SazbaDPH1/100)+(G56*SazbaDPH2/100)</f>
        <v>0</v>
      </c>
      <c r="I56" s="148">
        <f>F56+G56+H56</f>
        <v>0</v>
      </c>
      <c r="J56" s="149" t="str">
        <f>IF(_xlfn.SINGLE(CenaCelkemVypocet)=0,"",I56/_xlfn.SINGLE(CenaCelkemVypocet)*100)</f>
        <v/>
      </c>
    </row>
    <row r="57" spans="1:10" ht="25.5" customHeight="1" x14ac:dyDescent="0.2">
      <c r="A57" s="134">
        <v>3</v>
      </c>
      <c r="B57" s="155" t="s">
        <v>80</v>
      </c>
      <c r="C57" s="145" t="s">
        <v>81</v>
      </c>
      <c r="D57" s="145"/>
      <c r="E57" s="145"/>
      <c r="F57" s="156">
        <f>'K47-55 S4 Pol'!AE49</f>
        <v>0</v>
      </c>
      <c r="G57" s="148">
        <f>'K47-55 S4 Pol'!AF49</f>
        <v>0</v>
      </c>
      <c r="H57" s="148">
        <f>(F57*SazbaDPH1/100)+(G57*SazbaDPH2/100)</f>
        <v>0</v>
      </c>
      <c r="I57" s="148">
        <f>F57+G57+H57</f>
        <v>0</v>
      </c>
      <c r="J57" s="149" t="str">
        <f>IF(_xlfn.SINGLE(CenaCelkemVypocet)=0,"",I57/_xlfn.SINGLE(CenaCelkemVypocet)*100)</f>
        <v/>
      </c>
    </row>
    <row r="58" spans="1:10" ht="25.5" customHeight="1" x14ac:dyDescent="0.2">
      <c r="A58" s="134">
        <v>3</v>
      </c>
      <c r="B58" s="155" t="s">
        <v>82</v>
      </c>
      <c r="C58" s="145" t="s">
        <v>83</v>
      </c>
      <c r="D58" s="145"/>
      <c r="E58" s="145"/>
      <c r="F58" s="156">
        <f>'K47-55 S5 Pol'!AE49</f>
        <v>0</v>
      </c>
      <c r="G58" s="148">
        <f>'K47-55 S5 Pol'!AF49</f>
        <v>0</v>
      </c>
      <c r="H58" s="148">
        <f>(F58*SazbaDPH1/100)+(G58*SazbaDPH2/100)</f>
        <v>0</v>
      </c>
      <c r="I58" s="148">
        <f>F58+G58+H58</f>
        <v>0</v>
      </c>
      <c r="J58" s="149" t="str">
        <f>IF(_xlfn.SINGLE(CenaCelkemVypocet)=0,"",I58/_xlfn.SINGLE(CenaCelkemVypocet)*100)</f>
        <v/>
      </c>
    </row>
    <row r="59" spans="1:10" ht="25.5" customHeight="1" x14ac:dyDescent="0.2">
      <c r="A59" s="134">
        <v>3</v>
      </c>
      <c r="B59" s="155" t="s">
        <v>84</v>
      </c>
      <c r="C59" s="145" t="s">
        <v>85</v>
      </c>
      <c r="D59" s="145"/>
      <c r="E59" s="145"/>
      <c r="F59" s="156">
        <f>'K47-55 S6P Pol'!AE41</f>
        <v>0</v>
      </c>
      <c r="G59" s="148">
        <f>'K47-55 S6P Pol'!AF41</f>
        <v>0</v>
      </c>
      <c r="H59" s="148">
        <f>(F59*SazbaDPH1/100)+(G59*SazbaDPH2/100)</f>
        <v>0</v>
      </c>
      <c r="I59" s="148">
        <f>F59+G59+H59</f>
        <v>0</v>
      </c>
      <c r="J59" s="149" t="str">
        <f>IF(_xlfn.SINGLE(CenaCelkemVypocet)=0,"",I59/_xlfn.SINGLE(CenaCelkemVypocet)*100)</f>
        <v/>
      </c>
    </row>
    <row r="60" spans="1:10" ht="25.5" customHeight="1" x14ac:dyDescent="0.2">
      <c r="A60" s="134">
        <v>3</v>
      </c>
      <c r="B60" s="155" t="s">
        <v>86</v>
      </c>
      <c r="C60" s="145" t="s">
        <v>87</v>
      </c>
      <c r="D60" s="145"/>
      <c r="E60" s="145"/>
      <c r="F60" s="156">
        <f>'K47-55 S7P Pol'!AE41</f>
        <v>0</v>
      </c>
      <c r="G60" s="148">
        <f>'K47-55 S7P Pol'!AF41</f>
        <v>0</v>
      </c>
      <c r="H60" s="148">
        <f>(F60*SazbaDPH1/100)+(G60*SazbaDPH2/100)</f>
        <v>0</v>
      </c>
      <c r="I60" s="148">
        <f>F60+G60+H60</f>
        <v>0</v>
      </c>
      <c r="J60" s="149" t="str">
        <f>IF(_xlfn.SINGLE(CenaCelkemVypocet)=0,"",I60/_xlfn.SINGLE(CenaCelkemVypocet)*100)</f>
        <v/>
      </c>
    </row>
    <row r="61" spans="1:10" ht="25.5" customHeight="1" x14ac:dyDescent="0.2">
      <c r="A61" s="134">
        <v>3</v>
      </c>
      <c r="B61" s="155" t="s">
        <v>88</v>
      </c>
      <c r="C61" s="145" t="s">
        <v>89</v>
      </c>
      <c r="D61" s="145"/>
      <c r="E61" s="145"/>
      <c r="F61" s="156">
        <f>'K47-55 VRN Pol'!AE29</f>
        <v>0</v>
      </c>
      <c r="G61" s="148">
        <f>'K47-55 VRN Pol'!AF29</f>
        <v>0</v>
      </c>
      <c r="H61" s="148">
        <f>(F61*SazbaDPH1/100)+(G61*SazbaDPH2/100)</f>
        <v>0</v>
      </c>
      <c r="I61" s="148">
        <f>F61+G61+H61</f>
        <v>0</v>
      </c>
      <c r="J61" s="149" t="str">
        <f>IF(_xlfn.SINGLE(CenaCelkemVypocet)=0,"",I61/_xlfn.SINGLE(CenaCelkemVypocet)*100)</f>
        <v/>
      </c>
    </row>
    <row r="62" spans="1:10" ht="25.5" customHeight="1" x14ac:dyDescent="0.2">
      <c r="A62" s="134">
        <v>3</v>
      </c>
      <c r="B62" s="155" t="s">
        <v>90</v>
      </c>
      <c r="C62" s="145" t="s">
        <v>91</v>
      </c>
      <c r="D62" s="145"/>
      <c r="E62" s="145"/>
      <c r="F62" s="156">
        <f>'K47-55 ZTI Pol'!AE70</f>
        <v>0</v>
      </c>
      <c r="G62" s="148">
        <f>'K47-55 ZTI Pol'!AF70</f>
        <v>0</v>
      </c>
      <c r="H62" s="148">
        <f>(F62*SazbaDPH1/100)+(G62*SazbaDPH2/100)</f>
        <v>0</v>
      </c>
      <c r="I62" s="148">
        <f>F62+G62+H62</f>
        <v>0</v>
      </c>
      <c r="J62" s="149" t="str">
        <f>IF(_xlfn.SINGLE(CenaCelkemVypocet)=0,"",I62/_xlfn.SINGLE(CenaCelkemVypocet)*100)</f>
        <v/>
      </c>
    </row>
    <row r="63" spans="1:10" ht="25.5" customHeight="1" x14ac:dyDescent="0.2">
      <c r="A63" s="134"/>
      <c r="B63" s="157" t="s">
        <v>92</v>
      </c>
      <c r="C63" s="158"/>
      <c r="D63" s="158"/>
      <c r="E63" s="159"/>
      <c r="F63" s="160">
        <f>SUMIF(A39:A62,"=1",F39:F62)</f>
        <v>0</v>
      </c>
      <c r="G63" s="161">
        <f>SUMIF(A39:A62,"=1",G39:G62)</f>
        <v>0</v>
      </c>
      <c r="H63" s="161">
        <f>SUMIF(A39:A62,"=1",H39:H62)</f>
        <v>0</v>
      </c>
      <c r="I63" s="161">
        <f>SUMIF(A39:A62,"=1",I39:I62)</f>
        <v>0</v>
      </c>
      <c r="J63" s="162">
        <f>SUMIF(A39:A62,"=1",J39:J62)</f>
        <v>0</v>
      </c>
    </row>
    <row r="65" spans="1:2" x14ac:dyDescent="0.2">
      <c r="A65" t="s">
        <v>94</v>
      </c>
      <c r="B65" t="s">
        <v>95</v>
      </c>
    </row>
    <row r="66" spans="1:2" x14ac:dyDescent="0.2">
      <c r="A66" t="s">
        <v>96</v>
      </c>
      <c r="B66" t="s">
        <v>97</v>
      </c>
    </row>
    <row r="67" spans="1:2" x14ac:dyDescent="0.2">
      <c r="A67" t="s">
        <v>98</v>
      </c>
      <c r="B67" t="s">
        <v>99</v>
      </c>
    </row>
    <row r="68" spans="1:2" x14ac:dyDescent="0.2">
      <c r="A68" t="s">
        <v>98</v>
      </c>
      <c r="B68" t="s">
        <v>100</v>
      </c>
    </row>
    <row r="69" spans="1:2" x14ac:dyDescent="0.2">
      <c r="A69" t="s">
        <v>98</v>
      </c>
      <c r="B69" t="s">
        <v>101</v>
      </c>
    </row>
    <row r="70" spans="1:2" x14ac:dyDescent="0.2">
      <c r="A70" t="s">
        <v>98</v>
      </c>
      <c r="B70" t="s">
        <v>102</v>
      </c>
    </row>
    <row r="71" spans="1:2" x14ac:dyDescent="0.2">
      <c r="A71" t="s">
        <v>98</v>
      </c>
      <c r="B71" t="s">
        <v>103</v>
      </c>
    </row>
    <row r="72" spans="1:2" x14ac:dyDescent="0.2">
      <c r="A72" t="s">
        <v>98</v>
      </c>
      <c r="B72" t="s">
        <v>104</v>
      </c>
    </row>
    <row r="73" spans="1:2" x14ac:dyDescent="0.2">
      <c r="A73" t="s">
        <v>98</v>
      </c>
      <c r="B73" t="s">
        <v>105</v>
      </c>
    </row>
    <row r="74" spans="1:2" x14ac:dyDescent="0.2">
      <c r="A74" t="s">
        <v>98</v>
      </c>
      <c r="B74" t="s">
        <v>106</v>
      </c>
    </row>
    <row r="75" spans="1:2" x14ac:dyDescent="0.2">
      <c r="A75" t="s">
        <v>98</v>
      </c>
      <c r="B75" t="s">
        <v>107</v>
      </c>
    </row>
    <row r="76" spans="1:2" x14ac:dyDescent="0.2">
      <c r="A76" t="s">
        <v>98</v>
      </c>
      <c r="B76" t="s">
        <v>108</v>
      </c>
    </row>
    <row r="77" spans="1:2" x14ac:dyDescent="0.2">
      <c r="A77" t="s">
        <v>98</v>
      </c>
      <c r="B77" t="s">
        <v>109</v>
      </c>
    </row>
    <row r="78" spans="1:2" x14ac:dyDescent="0.2">
      <c r="A78" t="s">
        <v>98</v>
      </c>
      <c r="B78" t="s">
        <v>110</v>
      </c>
    </row>
    <row r="79" spans="1:2" x14ac:dyDescent="0.2">
      <c r="A79" t="s">
        <v>98</v>
      </c>
      <c r="B79" t="s">
        <v>111</v>
      </c>
    </row>
    <row r="80" spans="1:2" x14ac:dyDescent="0.2">
      <c r="A80" t="s">
        <v>98</v>
      </c>
      <c r="B80" t="s">
        <v>112</v>
      </c>
    </row>
    <row r="81" spans="1:10" x14ac:dyDescent="0.2">
      <c r="A81" t="s">
        <v>98</v>
      </c>
      <c r="B81" t="s">
        <v>113</v>
      </c>
    </row>
    <row r="82" spans="1:10" x14ac:dyDescent="0.2">
      <c r="A82" t="s">
        <v>98</v>
      </c>
      <c r="B82" t="s">
        <v>114</v>
      </c>
    </row>
    <row r="83" spans="1:10" x14ac:dyDescent="0.2">
      <c r="A83" t="s">
        <v>98</v>
      </c>
      <c r="B83" t="s">
        <v>115</v>
      </c>
    </row>
    <row r="84" spans="1:10" x14ac:dyDescent="0.2">
      <c r="A84" t="s">
        <v>98</v>
      </c>
      <c r="B84" t="s">
        <v>116</v>
      </c>
    </row>
    <row r="85" spans="1:10" x14ac:dyDescent="0.2">
      <c r="A85" t="s">
        <v>98</v>
      </c>
      <c r="B85" t="s">
        <v>117</v>
      </c>
    </row>
    <row r="86" spans="1:10" x14ac:dyDescent="0.2">
      <c r="A86" t="s">
        <v>98</v>
      </c>
      <c r="B86" t="s">
        <v>118</v>
      </c>
    </row>
    <row r="87" spans="1:10" x14ac:dyDescent="0.2">
      <c r="A87" t="s">
        <v>98</v>
      </c>
      <c r="B87" t="s">
        <v>119</v>
      </c>
    </row>
    <row r="90" spans="1:10" ht="15.75" x14ac:dyDescent="0.25">
      <c r="B90" s="173" t="s">
        <v>120</v>
      </c>
    </row>
    <row r="92" spans="1:10" ht="25.5" customHeight="1" x14ac:dyDescent="0.2">
      <c r="A92" s="175"/>
      <c r="B92" s="178" t="s">
        <v>17</v>
      </c>
      <c r="C92" s="178" t="s">
        <v>5</v>
      </c>
      <c r="D92" s="179"/>
      <c r="E92" s="179"/>
      <c r="F92" s="180" t="s">
        <v>121</v>
      </c>
      <c r="G92" s="180"/>
      <c r="H92" s="180"/>
      <c r="I92" s="180" t="s">
        <v>29</v>
      </c>
      <c r="J92" s="180" t="s">
        <v>0</v>
      </c>
    </row>
    <row r="93" spans="1:10" ht="36.75" customHeight="1" x14ac:dyDescent="0.2">
      <c r="A93" s="176"/>
      <c r="B93" s="181" t="s">
        <v>122</v>
      </c>
      <c r="C93" s="182" t="s">
        <v>123</v>
      </c>
      <c r="D93" s="183"/>
      <c r="E93" s="183"/>
      <c r="F93" s="190" t="s">
        <v>24</v>
      </c>
      <c r="G93" s="191"/>
      <c r="H93" s="191"/>
      <c r="I93" s="191">
        <f>'K47-55 A Pol'!G8+'K47-55 B Pol'!G8+'K47-55 C Pol'!G8+'K47-55 E1 Pol'!G8+'K47-55 E2 Pol'!G8+'K47-55 E3 Pol'!G8+'K47-55 N12 Pol'!G8+'K47-55 N3 Pol'!G8+'K47-55 N4P Pol'!G8+'K47-55 N5P Pol'!G8+'K47-55 N6P Pol'!G8+'K47-55 N7 Pol'!G8+'K47-55 S1 Pol'!G8+'K47-55 S2 Pol'!G8+'K47-55 S4 Pol'!G8+'K47-55 S5 Pol'!G8+'K47-55 S6P Pol'!G8+'K47-55 S7P Pol'!G8</f>
        <v>0</v>
      </c>
      <c r="J93" s="187" t="str">
        <f>IF(I108=0,"",I93/I108*100)</f>
        <v/>
      </c>
    </row>
    <row r="94" spans="1:10" ht="36.75" customHeight="1" x14ac:dyDescent="0.2">
      <c r="A94" s="176"/>
      <c r="B94" s="181" t="s">
        <v>124</v>
      </c>
      <c r="C94" s="182" t="s">
        <v>125</v>
      </c>
      <c r="D94" s="183"/>
      <c r="E94" s="183"/>
      <c r="F94" s="190" t="s">
        <v>24</v>
      </c>
      <c r="G94" s="191"/>
      <c r="H94" s="191"/>
      <c r="I94" s="191">
        <f>'K47-55 PR Pol'!G8</f>
        <v>0</v>
      </c>
      <c r="J94" s="187" t="str">
        <f>IF(I108=0,"",I94/I108*100)</f>
        <v/>
      </c>
    </row>
    <row r="95" spans="1:10" ht="36.75" customHeight="1" x14ac:dyDescent="0.2">
      <c r="A95" s="176"/>
      <c r="B95" s="181" t="s">
        <v>126</v>
      </c>
      <c r="C95" s="182" t="s">
        <v>127</v>
      </c>
      <c r="D95" s="183"/>
      <c r="E95" s="183"/>
      <c r="F95" s="190" t="s">
        <v>24</v>
      </c>
      <c r="G95" s="191"/>
      <c r="H95" s="191"/>
      <c r="I95" s="191">
        <f>'K47-55 A Pol'!G16+'K47-55 B Pol'!G13+'K47-55 C Pol'!G13+'K47-55 E1 Pol'!G12+'K47-55 E2 Pol'!G12+'K47-55 E3 Pol'!G12+'K47-55 N12 Pol'!G12+'K47-55 N3 Pol'!G12+'K47-55 N4P Pol'!G12+'K47-55 N5P Pol'!G12+'K47-55 N6P Pol'!G12+'K47-55 N7 Pol'!G12+'K47-55 S1 Pol'!G12+'K47-55 S2 Pol'!G12+'K47-55 S4 Pol'!G12+'K47-55 S5 Pol'!G12+'K47-55 S6P Pol'!G12+'K47-55 S7P Pol'!G12</f>
        <v>0</v>
      </c>
      <c r="J95" s="187" t="str">
        <f>IF(I108=0,"",I95/I108*100)</f>
        <v/>
      </c>
    </row>
    <row r="96" spans="1:10" ht="36.75" customHeight="1" x14ac:dyDescent="0.2">
      <c r="A96" s="176"/>
      <c r="B96" s="181" t="s">
        <v>128</v>
      </c>
      <c r="C96" s="182" t="s">
        <v>129</v>
      </c>
      <c r="D96" s="183"/>
      <c r="E96" s="183"/>
      <c r="F96" s="190" t="s">
        <v>24</v>
      </c>
      <c r="G96" s="191"/>
      <c r="H96" s="191"/>
      <c r="I96" s="191">
        <f>'K47-55 A Pol'!G21+'K47-55 B Pol'!G18+'K47-55 C Pol'!G18+'K47-55 E1 Pol'!G17+'K47-55 E2 Pol'!G17+'K47-55 E3 Pol'!G17+'K47-55 N12 Pol'!G17+'K47-55 N3 Pol'!G17+'K47-55 N4P Pol'!G17+'K47-55 N5P Pol'!G17+'K47-55 N6P Pol'!G17+'K47-55 N7 Pol'!G17+'K47-55 PR Pol'!G23+'K47-55 S1 Pol'!G17+'K47-55 S2 Pol'!G17+'K47-55 S4 Pol'!G17+'K47-55 S5 Pol'!G17+'K47-55 S6P Pol'!G17+'K47-55 S7P Pol'!G17</f>
        <v>0</v>
      </c>
      <c r="J96" s="187" t="str">
        <f>IF(I108=0,"",I96/I108*100)</f>
        <v/>
      </c>
    </row>
    <row r="97" spans="1:10" ht="36.75" customHeight="1" x14ac:dyDescent="0.2">
      <c r="A97" s="176"/>
      <c r="B97" s="181" t="s">
        <v>130</v>
      </c>
      <c r="C97" s="182" t="s">
        <v>131</v>
      </c>
      <c r="D97" s="183"/>
      <c r="E97" s="183"/>
      <c r="F97" s="190" t="s">
        <v>24</v>
      </c>
      <c r="G97" s="191"/>
      <c r="H97" s="191"/>
      <c r="I97" s="191">
        <f>'K47-55 A Pol'!G24+'K47-55 B Pol'!G21+'K47-55 C Pol'!G21+'K47-55 E1 Pol'!G19+'K47-55 E2 Pol'!G19+'K47-55 E3 Pol'!G19+'K47-55 N12 Pol'!G19+'K47-55 N3 Pol'!G19+'K47-55 N4P Pol'!G19+'K47-55 N5P Pol'!G19+'K47-55 N6P Pol'!G19+'K47-55 N7 Pol'!G19+'K47-55 PR Pol'!G30+'K47-55 S1 Pol'!G19+'K47-55 S2 Pol'!G19+'K47-55 S4 Pol'!G19+'K47-55 S5 Pol'!G19+'K47-55 S6P Pol'!G19+'K47-55 S7P Pol'!G19</f>
        <v>0</v>
      </c>
      <c r="J97" s="187" t="str">
        <f>IF(I108=0,"",I97/I108*100)</f>
        <v/>
      </c>
    </row>
    <row r="98" spans="1:10" ht="36.75" customHeight="1" x14ac:dyDescent="0.2">
      <c r="A98" s="176"/>
      <c r="B98" s="181" t="s">
        <v>132</v>
      </c>
      <c r="C98" s="182" t="s">
        <v>133</v>
      </c>
      <c r="D98" s="183"/>
      <c r="E98" s="183"/>
      <c r="F98" s="190" t="s">
        <v>25</v>
      </c>
      <c r="G98" s="191"/>
      <c r="H98" s="191"/>
      <c r="I98" s="191">
        <f>'K47-55 ZTI Pol'!G8</f>
        <v>0</v>
      </c>
      <c r="J98" s="187" t="str">
        <f>IF(I108=0,"",I98/I108*100)</f>
        <v/>
      </c>
    </row>
    <row r="99" spans="1:10" ht="36.75" customHeight="1" x14ac:dyDescent="0.2">
      <c r="A99" s="176"/>
      <c r="B99" s="181" t="s">
        <v>134</v>
      </c>
      <c r="C99" s="182" t="s">
        <v>135</v>
      </c>
      <c r="D99" s="183"/>
      <c r="E99" s="183"/>
      <c r="F99" s="190" t="s">
        <v>25</v>
      </c>
      <c r="G99" s="191"/>
      <c r="H99" s="191"/>
      <c r="I99" s="191">
        <f>'K47-55 ZTI Pol'!G31</f>
        <v>0</v>
      </c>
      <c r="J99" s="187" t="str">
        <f>IF(I108=0,"",I99/I108*100)</f>
        <v/>
      </c>
    </row>
    <row r="100" spans="1:10" ht="36.75" customHeight="1" x14ac:dyDescent="0.2">
      <c r="A100" s="176"/>
      <c r="B100" s="181" t="s">
        <v>136</v>
      </c>
      <c r="C100" s="182" t="s">
        <v>137</v>
      </c>
      <c r="D100" s="183"/>
      <c r="E100" s="183"/>
      <c r="F100" s="190" t="s">
        <v>25</v>
      </c>
      <c r="G100" s="191"/>
      <c r="H100" s="191"/>
      <c r="I100" s="191">
        <f>'K47-55 A Pol'!G27+'K47-55 B Pol'!G24+'K47-55 C Pol'!G24+'K47-55 E1 Pol'!G22+'K47-55 E2 Pol'!G22+'K47-55 E3 Pol'!G22+'K47-55 N12 Pol'!G22+'K47-55 N3 Pol'!G22+'K47-55 N4P Pol'!G22+'K47-55 N5P Pol'!G22+'K47-55 N6P Pol'!G22+'K47-55 N7 Pol'!G22+'K47-55 S1 Pol'!G22+'K47-55 S2 Pol'!G22+'K47-55 S4 Pol'!G22+'K47-55 S5 Pol'!G22+'K47-55 S6P Pol'!G22+'K47-55 S7P Pol'!G22</f>
        <v>0</v>
      </c>
      <c r="J100" s="187" t="str">
        <f>IF(I108=0,"",I100/I108*100)</f>
        <v/>
      </c>
    </row>
    <row r="101" spans="1:10" ht="36.75" customHeight="1" x14ac:dyDescent="0.2">
      <c r="A101" s="176"/>
      <c r="B101" s="181" t="s">
        <v>138</v>
      </c>
      <c r="C101" s="182" t="s">
        <v>139</v>
      </c>
      <c r="D101" s="183"/>
      <c r="E101" s="183"/>
      <c r="F101" s="190" t="s">
        <v>25</v>
      </c>
      <c r="G101" s="191"/>
      <c r="H101" s="191"/>
      <c r="I101" s="191">
        <f>'K47-55 ZTI Pol'!G60</f>
        <v>0</v>
      </c>
      <c r="J101" s="187" t="str">
        <f>IF(I108=0,"",I101/I108*100)</f>
        <v/>
      </c>
    </row>
    <row r="102" spans="1:10" ht="36.75" customHeight="1" x14ac:dyDescent="0.2">
      <c r="A102" s="176"/>
      <c r="B102" s="181" t="s">
        <v>140</v>
      </c>
      <c r="C102" s="182" t="s">
        <v>141</v>
      </c>
      <c r="D102" s="183"/>
      <c r="E102" s="183"/>
      <c r="F102" s="190" t="s">
        <v>25</v>
      </c>
      <c r="G102" s="191"/>
      <c r="H102" s="191"/>
      <c r="I102" s="191">
        <f>'K47-55 PR Pol'!G33</f>
        <v>0</v>
      </c>
      <c r="J102" s="187" t="str">
        <f>IF(I108=0,"",I102/I108*100)</f>
        <v/>
      </c>
    </row>
    <row r="103" spans="1:10" ht="36.75" customHeight="1" x14ac:dyDescent="0.2">
      <c r="A103" s="176"/>
      <c r="B103" s="181" t="s">
        <v>142</v>
      </c>
      <c r="C103" s="182" t="s">
        <v>143</v>
      </c>
      <c r="D103" s="183"/>
      <c r="E103" s="183"/>
      <c r="F103" s="190" t="s">
        <v>25</v>
      </c>
      <c r="G103" s="191"/>
      <c r="H103" s="191"/>
      <c r="I103" s="191">
        <f>'K47-55 A Pol'!G36+'K47-55 B Pol'!G33+'K47-55 C Pol'!G31+'K47-55 E1 Pol'!G29+'K47-55 E2 Pol'!G29+'K47-55 E3 Pol'!G29+'K47-55 N12 Pol'!G29+'K47-55 N3 Pol'!G29+'K47-55 N7 Pol'!G29+'K47-55 S1 Pol'!G29+'K47-55 S2 Pol'!G29+'K47-55 S4 Pol'!G29+'K47-55 S5 Pol'!G29</f>
        <v>0</v>
      </c>
      <c r="J103" s="187" t="str">
        <f>IF(I108=0,"",I103/I108*100)</f>
        <v/>
      </c>
    </row>
    <row r="104" spans="1:10" ht="36.75" customHeight="1" x14ac:dyDescent="0.2">
      <c r="A104" s="176"/>
      <c r="B104" s="181" t="s">
        <v>144</v>
      </c>
      <c r="C104" s="182" t="s">
        <v>145</v>
      </c>
      <c r="D104" s="183"/>
      <c r="E104" s="183"/>
      <c r="F104" s="190" t="s">
        <v>25</v>
      </c>
      <c r="G104" s="191"/>
      <c r="H104" s="191"/>
      <c r="I104" s="191">
        <f>'K47-55 ZTI Pol'!G62</f>
        <v>0</v>
      </c>
      <c r="J104" s="187" t="str">
        <f>IF(I108=0,"",I104/I108*100)</f>
        <v/>
      </c>
    </row>
    <row r="105" spans="1:10" ht="36.75" customHeight="1" x14ac:dyDescent="0.2">
      <c r="A105" s="176"/>
      <c r="B105" s="181" t="s">
        <v>146</v>
      </c>
      <c r="C105" s="182" t="s">
        <v>147</v>
      </c>
      <c r="D105" s="183"/>
      <c r="E105" s="183"/>
      <c r="F105" s="190" t="s">
        <v>148</v>
      </c>
      <c r="G105" s="191"/>
      <c r="H105" s="191"/>
      <c r="I105" s="191">
        <f>'K47-55 A Pol'!G45+'K47-55 B Pol'!G42+'K47-55 C Pol'!G40+'K47-55 E1 Pol'!G38+'K47-55 E2 Pol'!G38+'K47-55 E3 Pol'!G38+'K47-55 N12 Pol'!G38+'K47-55 N3 Pol'!G40+'K47-55 N4P Pol'!G30+'K47-55 N5P Pol'!G28+'K47-55 N6P Pol'!G30+'K47-55 N7 Pol'!G38+'K47-55 PR Pol'!G38+'K47-55 S1 Pol'!G38+'K47-55 S2 Pol'!G38+'K47-55 S4 Pol'!G38+'K47-55 S5 Pol'!G38+'K47-55 S6P Pol'!G30+'K47-55 S7P Pol'!G30</f>
        <v>0</v>
      </c>
      <c r="J105" s="187" t="str">
        <f>IF(I108=0,"",I105/I108*100)</f>
        <v/>
      </c>
    </row>
    <row r="106" spans="1:10" ht="36.75" customHeight="1" x14ac:dyDescent="0.2">
      <c r="A106" s="176"/>
      <c r="B106" s="181" t="s">
        <v>149</v>
      </c>
      <c r="C106" s="182" t="s">
        <v>27</v>
      </c>
      <c r="D106" s="183"/>
      <c r="E106" s="183"/>
      <c r="F106" s="190" t="s">
        <v>149</v>
      </c>
      <c r="G106" s="191"/>
      <c r="H106" s="191"/>
      <c r="I106" s="191">
        <f>'K47-55 VRN Pol'!G8</f>
        <v>0</v>
      </c>
      <c r="J106" s="187" t="str">
        <f>IF(I108=0,"",I106/I108*100)</f>
        <v/>
      </c>
    </row>
    <row r="107" spans="1:10" ht="36.75" customHeight="1" x14ac:dyDescent="0.2">
      <c r="A107" s="176"/>
      <c r="B107" s="181" t="s">
        <v>150</v>
      </c>
      <c r="C107" s="182" t="s">
        <v>28</v>
      </c>
      <c r="D107" s="183"/>
      <c r="E107" s="183"/>
      <c r="F107" s="190" t="s">
        <v>150</v>
      </c>
      <c r="G107" s="191"/>
      <c r="H107" s="191"/>
      <c r="I107" s="191">
        <f>'K47-55 VRN Pol'!G19</f>
        <v>0</v>
      </c>
      <c r="J107" s="187" t="str">
        <f>IF(I108=0,"",I107/I108*100)</f>
        <v/>
      </c>
    </row>
    <row r="108" spans="1:10" ht="25.5" customHeight="1" x14ac:dyDescent="0.2">
      <c r="A108" s="177"/>
      <c r="B108" s="184" t="s">
        <v>1</v>
      </c>
      <c r="C108" s="185"/>
      <c r="D108" s="186"/>
      <c r="E108" s="186"/>
      <c r="F108" s="192"/>
      <c r="G108" s="193"/>
      <c r="H108" s="193"/>
      <c r="I108" s="193">
        <f>SUM(I93:I107)</f>
        <v>0</v>
      </c>
      <c r="J108" s="188">
        <f>SUM(J93:J107)</f>
        <v>0</v>
      </c>
    </row>
    <row r="109" spans="1:10" x14ac:dyDescent="0.2">
      <c r="F109" s="133"/>
      <c r="G109" s="133"/>
      <c r="H109" s="133"/>
      <c r="I109" s="133"/>
      <c r="J109" s="189"/>
    </row>
    <row r="110" spans="1:10" x14ac:dyDescent="0.2">
      <c r="F110" s="133"/>
      <c r="G110" s="133"/>
      <c r="H110" s="133"/>
      <c r="I110" s="133"/>
      <c r="J110" s="189"/>
    </row>
    <row r="111" spans="1:10" x14ac:dyDescent="0.2">
      <c r="F111" s="133"/>
      <c r="G111" s="133"/>
      <c r="H111" s="133"/>
      <c r="I111" s="133"/>
      <c r="J111" s="189"/>
    </row>
  </sheetData>
  <sheetProtection algorithmName="SHA-512" hashValue="+aFU4thbf/b9ZWDgp6NkDbF4n4EPaW8/idXKF21aTGkk8wVHRsACc5PGBY9ZRi5oNBJjtrHjUd0E+3KtRn0yKw==" saltValue="WdP4qxr5MGhzimM32Q12sw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1">
    <mergeCell ref="C103:E103"/>
    <mergeCell ref="C104:E104"/>
    <mergeCell ref="C105:E105"/>
    <mergeCell ref="C106:E106"/>
    <mergeCell ref="C107:E107"/>
    <mergeCell ref="C98:E98"/>
    <mergeCell ref="C99:E99"/>
    <mergeCell ref="C100:E100"/>
    <mergeCell ref="C101:E101"/>
    <mergeCell ref="C102:E102"/>
    <mergeCell ref="C93:E93"/>
    <mergeCell ref="C94:E94"/>
    <mergeCell ref="C95:E95"/>
    <mergeCell ref="C96:E96"/>
    <mergeCell ref="C97:E97"/>
    <mergeCell ref="C59:E59"/>
    <mergeCell ref="C60:E60"/>
    <mergeCell ref="C61:E61"/>
    <mergeCell ref="C62:E62"/>
    <mergeCell ref="B63:E63"/>
    <mergeCell ref="C54:E54"/>
    <mergeCell ref="C55:E55"/>
    <mergeCell ref="C56:E56"/>
    <mergeCell ref="C57:E57"/>
    <mergeCell ref="C58:E58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87" max="16383" man="1"/>
  </rowBreaks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C6D32-31BC-4917-AB99-7DC2094EAF06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82</v>
      </c>
      <c r="C4" s="202" t="s">
        <v>83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362</v>
      </c>
      <c r="D9" s="235" t="s">
        <v>182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272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12.08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20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7.08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287</v>
      </c>
      <c r="D14" s="223"/>
      <c r="E14" s="224">
        <v>20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288</v>
      </c>
      <c r="D16" s="223"/>
      <c r="E16" s="224">
        <v>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0.01</v>
      </c>
      <c r="R17" s="230"/>
      <c r="S17" s="230"/>
      <c r="T17" s="231"/>
      <c r="U17" s="225"/>
      <c r="V17" s="225">
        <f>SUM(V18:V18)</f>
        <v>1.36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1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0.01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1.36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8.0000000000000004E-4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0.37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1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0.37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229</v>
      </c>
      <c r="C24" s="254" t="s">
        <v>230</v>
      </c>
      <c r="D24" s="235" t="s">
        <v>182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183</v>
      </c>
      <c r="T24" s="23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186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289</v>
      </c>
      <c r="D25" s="223"/>
      <c r="E25" s="224">
        <v>1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189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231</v>
      </c>
      <c r="C26" s="254" t="s">
        <v>232</v>
      </c>
      <c r="D26" s="235" t="s">
        <v>212</v>
      </c>
      <c r="E26" s="236">
        <v>1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183</v>
      </c>
      <c r="T26" s="239" t="s">
        <v>184</v>
      </c>
      <c r="U26" s="221">
        <v>0</v>
      </c>
      <c r="V26" s="221">
        <f>ROUND(E26*U26,2)</f>
        <v>0</v>
      </c>
      <c r="W26" s="221"/>
      <c r="X26" s="221" t="s">
        <v>233</v>
      </c>
      <c r="Y26" s="221" t="s">
        <v>215</v>
      </c>
      <c r="Z26" s="210"/>
      <c r="AA26" s="210"/>
      <c r="AB26" s="210"/>
      <c r="AC26" s="210"/>
      <c r="AD26" s="210"/>
      <c r="AE26" s="210"/>
      <c r="AF26" s="210"/>
      <c r="AG26" s="210" t="s">
        <v>234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235</v>
      </c>
      <c r="C27" s="257" t="s">
        <v>236</v>
      </c>
      <c r="D27" s="219" t="s">
        <v>0</v>
      </c>
      <c r="E27" s="241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227</v>
      </c>
      <c r="S27" s="221" t="s">
        <v>199</v>
      </c>
      <c r="T27" s="221" t="s">
        <v>200</v>
      </c>
      <c r="U27" s="221">
        <v>0</v>
      </c>
      <c r="V27" s="221">
        <f>ROUND(E27*U27,2)</f>
        <v>0</v>
      </c>
      <c r="W27" s="221"/>
      <c r="X27" s="221" t="s">
        <v>221</v>
      </c>
      <c r="Y27" s="221" t="s">
        <v>186</v>
      </c>
      <c r="Z27" s="210"/>
      <c r="AA27" s="210"/>
      <c r="AB27" s="210"/>
      <c r="AC27" s="210"/>
      <c r="AD27" s="210"/>
      <c r="AE27" s="210"/>
      <c r="AF27" s="210"/>
      <c r="AG27" s="210" t="s">
        <v>222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8" t="s">
        <v>237</v>
      </c>
      <c r="D28" s="242"/>
      <c r="E28" s="242"/>
      <c r="F28" s="242"/>
      <c r="G28" s="242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224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178</v>
      </c>
      <c r="B29" s="227" t="s">
        <v>142</v>
      </c>
      <c r="C29" s="253" t="s">
        <v>143</v>
      </c>
      <c r="D29" s="228"/>
      <c r="E29" s="229"/>
      <c r="F29" s="230"/>
      <c r="G29" s="230">
        <f>SUMIF(AG30:AG37,"&lt;&gt;NOR",G30:G37)</f>
        <v>0</v>
      </c>
      <c r="H29" s="230"/>
      <c r="I29" s="230">
        <f>SUM(I30:I37)</f>
        <v>0</v>
      </c>
      <c r="J29" s="230"/>
      <c r="K29" s="230">
        <f>SUM(K30:K37)</f>
        <v>0</v>
      </c>
      <c r="L29" s="230"/>
      <c r="M29" s="230">
        <f>SUM(M30:M37)</f>
        <v>0</v>
      </c>
      <c r="N29" s="229"/>
      <c r="O29" s="229">
        <f>SUM(O30:O37)</f>
        <v>0.01</v>
      </c>
      <c r="P29" s="229"/>
      <c r="Q29" s="229">
        <f>SUM(Q30:Q37)</f>
        <v>0</v>
      </c>
      <c r="R29" s="230"/>
      <c r="S29" s="230"/>
      <c r="T29" s="231"/>
      <c r="U29" s="225"/>
      <c r="V29" s="225">
        <f>SUM(V30:V37)</f>
        <v>1.63</v>
      </c>
      <c r="W29" s="225"/>
      <c r="X29" s="225"/>
      <c r="Y29" s="225"/>
      <c r="AG29" t="s">
        <v>179</v>
      </c>
    </row>
    <row r="30" spans="1:60" outlineLevel="1" x14ac:dyDescent="0.2">
      <c r="A30" s="233">
        <v>10</v>
      </c>
      <c r="B30" s="234" t="s">
        <v>238</v>
      </c>
      <c r="C30" s="254" t="s">
        <v>239</v>
      </c>
      <c r="D30" s="235" t="s">
        <v>197</v>
      </c>
      <c r="E30" s="236">
        <v>5.7942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6.9999999999999994E-5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240</v>
      </c>
      <c r="S30" s="238" t="s">
        <v>199</v>
      </c>
      <c r="T30" s="239" t="s">
        <v>200</v>
      </c>
      <c r="U30" s="221">
        <v>3.2480000000000002E-2</v>
      </c>
      <c r="V30" s="221">
        <f>ROUND(E30*U30,2)</f>
        <v>0.19</v>
      </c>
      <c r="W30" s="221"/>
      <c r="X30" s="221" t="s">
        <v>185</v>
      </c>
      <c r="Y30" s="221" t="s">
        <v>186</v>
      </c>
      <c r="Z30" s="210"/>
      <c r="AA30" s="210"/>
      <c r="AB30" s="210"/>
      <c r="AC30" s="210"/>
      <c r="AD30" s="210"/>
      <c r="AE30" s="210"/>
      <c r="AF30" s="210"/>
      <c r="AG30" s="210" t="s">
        <v>187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363</v>
      </c>
      <c r="D31" s="223"/>
      <c r="E31" s="224">
        <v>5.7942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189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11</v>
      </c>
      <c r="B32" s="234" t="s">
        <v>242</v>
      </c>
      <c r="C32" s="254" t="s">
        <v>243</v>
      </c>
      <c r="D32" s="235" t="s">
        <v>197</v>
      </c>
      <c r="E32" s="236">
        <v>5.7942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1.4999999999999999E-4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240</v>
      </c>
      <c r="S32" s="238" t="s">
        <v>199</v>
      </c>
      <c r="T32" s="239" t="s">
        <v>200</v>
      </c>
      <c r="U32" s="221">
        <v>0.10191</v>
      </c>
      <c r="V32" s="221">
        <f>ROUND(E32*U32,2)</f>
        <v>0.59</v>
      </c>
      <c r="W32" s="221"/>
      <c r="X32" s="221" t="s">
        <v>185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187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363</v>
      </c>
      <c r="D33" s="223"/>
      <c r="E33" s="224">
        <v>5.7942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189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12</v>
      </c>
      <c r="B34" s="234" t="s">
        <v>244</v>
      </c>
      <c r="C34" s="254" t="s">
        <v>245</v>
      </c>
      <c r="D34" s="235" t="s">
        <v>197</v>
      </c>
      <c r="E34" s="236">
        <v>20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2.0000000000000002E-5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240</v>
      </c>
      <c r="S34" s="238" t="s">
        <v>199</v>
      </c>
      <c r="T34" s="239" t="s">
        <v>200</v>
      </c>
      <c r="U34" s="221">
        <v>2.9000000000000001E-2</v>
      </c>
      <c r="V34" s="221">
        <f>ROUND(E34*U34,2)</f>
        <v>0.57999999999999996</v>
      </c>
      <c r="W34" s="221"/>
      <c r="X34" s="221" t="s">
        <v>185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187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287</v>
      </c>
      <c r="D35" s="223"/>
      <c r="E35" s="224">
        <v>20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13</v>
      </c>
      <c r="B36" s="234" t="s">
        <v>246</v>
      </c>
      <c r="C36" s="254" t="s">
        <v>247</v>
      </c>
      <c r="D36" s="235" t="s">
        <v>197</v>
      </c>
      <c r="E36" s="236">
        <v>20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3.5E-4</v>
      </c>
      <c r="O36" s="236">
        <f>ROUND(E36*N36,2)</f>
        <v>0.01</v>
      </c>
      <c r="P36" s="236">
        <v>0</v>
      </c>
      <c r="Q36" s="236">
        <f>ROUND(E36*P36,2)</f>
        <v>0</v>
      </c>
      <c r="R36" s="238" t="s">
        <v>240</v>
      </c>
      <c r="S36" s="238" t="s">
        <v>199</v>
      </c>
      <c r="T36" s="239" t="s">
        <v>200</v>
      </c>
      <c r="U36" s="221">
        <v>1.35E-2</v>
      </c>
      <c r="V36" s="221">
        <f>ROUND(E36*U36,2)</f>
        <v>0.27</v>
      </c>
      <c r="W36" s="221"/>
      <c r="X36" s="221" t="s">
        <v>185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187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287</v>
      </c>
      <c r="D37" s="223"/>
      <c r="E37" s="224">
        <v>20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189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178</v>
      </c>
      <c r="B38" s="227" t="s">
        <v>146</v>
      </c>
      <c r="C38" s="253" t="s">
        <v>147</v>
      </c>
      <c r="D38" s="228"/>
      <c r="E38" s="229"/>
      <c r="F38" s="230"/>
      <c r="G38" s="230">
        <f>SUMIF(AG39:AG47,"&lt;&gt;NOR",G39:G47)</f>
        <v>0</v>
      </c>
      <c r="H38" s="230"/>
      <c r="I38" s="230">
        <f>SUM(I39:I47)</f>
        <v>0</v>
      </c>
      <c r="J38" s="230"/>
      <c r="K38" s="230">
        <f>SUM(K39:K47)</f>
        <v>0</v>
      </c>
      <c r="L38" s="230"/>
      <c r="M38" s="230">
        <f>SUM(M39:M47)</f>
        <v>0</v>
      </c>
      <c r="N38" s="229"/>
      <c r="O38" s="229">
        <f>SUM(O39:O47)</f>
        <v>0</v>
      </c>
      <c r="P38" s="229"/>
      <c r="Q38" s="229">
        <f>SUM(Q39:Q47)</f>
        <v>0</v>
      </c>
      <c r="R38" s="230"/>
      <c r="S38" s="230"/>
      <c r="T38" s="231"/>
      <c r="U38" s="225"/>
      <c r="V38" s="225">
        <f>SUM(V39:V47)</f>
        <v>0.08</v>
      </c>
      <c r="W38" s="225"/>
      <c r="X38" s="225"/>
      <c r="Y38" s="225"/>
      <c r="AG38" t="s">
        <v>179</v>
      </c>
    </row>
    <row r="39" spans="1:60" ht="22.5" outlineLevel="1" x14ac:dyDescent="0.2">
      <c r="A39" s="243">
        <v>14</v>
      </c>
      <c r="B39" s="244" t="s">
        <v>248</v>
      </c>
      <c r="C39" s="259" t="s">
        <v>249</v>
      </c>
      <c r="D39" s="245" t="s">
        <v>219</v>
      </c>
      <c r="E39" s="246">
        <v>8.8999999999999999E-3</v>
      </c>
      <c r="F39" s="247"/>
      <c r="G39" s="248">
        <f>ROUND(E39*F39,2)</f>
        <v>0</v>
      </c>
      <c r="H39" s="247"/>
      <c r="I39" s="248">
        <f>ROUND(E39*H39,2)</f>
        <v>0</v>
      </c>
      <c r="J39" s="247"/>
      <c r="K39" s="248">
        <f>ROUND(E39*J39,2)</f>
        <v>0</v>
      </c>
      <c r="L39" s="248">
        <v>12</v>
      </c>
      <c r="M39" s="248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8" t="s">
        <v>213</v>
      </c>
      <c r="S39" s="248" t="s">
        <v>199</v>
      </c>
      <c r="T39" s="249" t="s">
        <v>200</v>
      </c>
      <c r="U39" s="221">
        <v>2.0089999999999999</v>
      </c>
      <c r="V39" s="221">
        <f>ROUND(E39*U39,2)</f>
        <v>0.02</v>
      </c>
      <c r="W39" s="221"/>
      <c r="X39" s="221" t="s">
        <v>250</v>
      </c>
      <c r="Y39" s="221" t="s">
        <v>186</v>
      </c>
      <c r="Z39" s="210"/>
      <c r="AA39" s="210"/>
      <c r="AB39" s="210"/>
      <c r="AC39" s="210"/>
      <c r="AD39" s="210"/>
      <c r="AE39" s="210"/>
      <c r="AF39" s="210"/>
      <c r="AG39" s="210" t="s">
        <v>251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3">
        <v>15</v>
      </c>
      <c r="B40" s="244" t="s">
        <v>252</v>
      </c>
      <c r="C40" s="259" t="s">
        <v>253</v>
      </c>
      <c r="D40" s="245" t="s">
        <v>219</v>
      </c>
      <c r="E40" s="246">
        <v>3.56E-2</v>
      </c>
      <c r="F40" s="247"/>
      <c r="G40" s="248">
        <f>ROUND(E40*F40,2)</f>
        <v>0</v>
      </c>
      <c r="H40" s="247"/>
      <c r="I40" s="248">
        <f>ROUND(E40*H40,2)</f>
        <v>0</v>
      </c>
      <c r="J40" s="247"/>
      <c r="K40" s="248">
        <f>ROUND(E40*J40,2)</f>
        <v>0</v>
      </c>
      <c r="L40" s="248">
        <v>12</v>
      </c>
      <c r="M40" s="248">
        <f>G40*(1+L40/100)</f>
        <v>0</v>
      </c>
      <c r="N40" s="246">
        <v>0</v>
      </c>
      <c r="O40" s="246">
        <f>ROUND(E40*N40,2)</f>
        <v>0</v>
      </c>
      <c r="P40" s="246">
        <v>0</v>
      </c>
      <c r="Q40" s="246">
        <f>ROUND(E40*P40,2)</f>
        <v>0</v>
      </c>
      <c r="R40" s="248" t="s">
        <v>213</v>
      </c>
      <c r="S40" s="248" t="s">
        <v>199</v>
      </c>
      <c r="T40" s="249" t="s">
        <v>200</v>
      </c>
      <c r="U40" s="221">
        <v>0.95899999999999996</v>
      </c>
      <c r="V40" s="221">
        <f>ROUND(E40*U40,2)</f>
        <v>0.03</v>
      </c>
      <c r="W40" s="221"/>
      <c r="X40" s="221" t="s">
        <v>250</v>
      </c>
      <c r="Y40" s="221" t="s">
        <v>186</v>
      </c>
      <c r="Z40" s="210"/>
      <c r="AA40" s="210"/>
      <c r="AB40" s="210"/>
      <c r="AC40" s="210"/>
      <c r="AD40" s="210"/>
      <c r="AE40" s="210"/>
      <c r="AF40" s="210"/>
      <c r="AG40" s="210" t="s">
        <v>251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3">
        <v>16</v>
      </c>
      <c r="B41" s="234" t="s">
        <v>254</v>
      </c>
      <c r="C41" s="254" t="s">
        <v>255</v>
      </c>
      <c r="D41" s="235" t="s">
        <v>219</v>
      </c>
      <c r="E41" s="236">
        <v>8.8999999999999999E-3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213</v>
      </c>
      <c r="S41" s="238" t="s">
        <v>199</v>
      </c>
      <c r="T41" s="239" t="s">
        <v>200</v>
      </c>
      <c r="U41" s="221">
        <v>0.49</v>
      </c>
      <c r="V41" s="221">
        <f>ROUND(E41*U41,2)</f>
        <v>0</v>
      </c>
      <c r="W41" s="221"/>
      <c r="X41" s="221" t="s">
        <v>250</v>
      </c>
      <c r="Y41" s="221" t="s">
        <v>186</v>
      </c>
      <c r="Z41" s="210"/>
      <c r="AA41" s="210"/>
      <c r="AB41" s="210"/>
      <c r="AC41" s="210"/>
      <c r="AD41" s="210"/>
      <c r="AE41" s="210"/>
      <c r="AF41" s="210"/>
      <c r="AG41" s="210" t="s">
        <v>251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60" t="s">
        <v>256</v>
      </c>
      <c r="D42" s="250"/>
      <c r="E42" s="250"/>
      <c r="F42" s="250"/>
      <c r="G42" s="250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257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3">
        <v>17</v>
      </c>
      <c r="B43" s="244" t="s">
        <v>258</v>
      </c>
      <c r="C43" s="259" t="s">
        <v>259</v>
      </c>
      <c r="D43" s="245" t="s">
        <v>219</v>
      </c>
      <c r="E43" s="246">
        <v>8.8999999999999996E-2</v>
      </c>
      <c r="F43" s="247"/>
      <c r="G43" s="248">
        <f>ROUND(E43*F43,2)</f>
        <v>0</v>
      </c>
      <c r="H43" s="247"/>
      <c r="I43" s="248">
        <f>ROUND(E43*H43,2)</f>
        <v>0</v>
      </c>
      <c r="J43" s="247"/>
      <c r="K43" s="248">
        <f>ROUND(E43*J43,2)</f>
        <v>0</v>
      </c>
      <c r="L43" s="248">
        <v>12</v>
      </c>
      <c r="M43" s="248">
        <f>G43*(1+L43/100)</f>
        <v>0</v>
      </c>
      <c r="N43" s="246">
        <v>0</v>
      </c>
      <c r="O43" s="246">
        <f>ROUND(E43*N43,2)</f>
        <v>0</v>
      </c>
      <c r="P43" s="246">
        <v>0</v>
      </c>
      <c r="Q43" s="246">
        <f>ROUND(E43*P43,2)</f>
        <v>0</v>
      </c>
      <c r="R43" s="248" t="s">
        <v>213</v>
      </c>
      <c r="S43" s="248" t="s">
        <v>199</v>
      </c>
      <c r="T43" s="249" t="s">
        <v>200</v>
      </c>
      <c r="U43" s="221">
        <v>0</v>
      </c>
      <c r="V43" s="221">
        <f>ROUND(E43*U43,2)</f>
        <v>0</v>
      </c>
      <c r="W43" s="221"/>
      <c r="X43" s="221" t="s">
        <v>250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251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3">
        <v>18</v>
      </c>
      <c r="B44" s="244" t="s">
        <v>260</v>
      </c>
      <c r="C44" s="259" t="s">
        <v>277</v>
      </c>
      <c r="D44" s="245" t="s">
        <v>219</v>
      </c>
      <c r="E44" s="246">
        <v>8.8999999999999999E-3</v>
      </c>
      <c r="F44" s="247"/>
      <c r="G44" s="248">
        <f>ROUND(E44*F44,2)</f>
        <v>0</v>
      </c>
      <c r="H44" s="247"/>
      <c r="I44" s="248">
        <f>ROUND(E44*H44,2)</f>
        <v>0</v>
      </c>
      <c r="J44" s="247"/>
      <c r="K44" s="248">
        <f>ROUND(E44*J44,2)</f>
        <v>0</v>
      </c>
      <c r="L44" s="248">
        <v>12</v>
      </c>
      <c r="M44" s="248">
        <f>G44*(1+L44/100)</f>
        <v>0</v>
      </c>
      <c r="N44" s="246">
        <v>0</v>
      </c>
      <c r="O44" s="246">
        <f>ROUND(E44*N44,2)</f>
        <v>0</v>
      </c>
      <c r="P44" s="246">
        <v>0</v>
      </c>
      <c r="Q44" s="246">
        <f>ROUND(E44*P44,2)</f>
        <v>0</v>
      </c>
      <c r="R44" s="248" t="s">
        <v>213</v>
      </c>
      <c r="S44" s="248" t="s">
        <v>199</v>
      </c>
      <c r="T44" s="249" t="s">
        <v>200</v>
      </c>
      <c r="U44" s="221">
        <v>0</v>
      </c>
      <c r="V44" s="221">
        <f>ROUND(E44*U44,2)</f>
        <v>0</v>
      </c>
      <c r="W44" s="221"/>
      <c r="X44" s="221" t="s">
        <v>250</v>
      </c>
      <c r="Y44" s="221" t="s">
        <v>186</v>
      </c>
      <c r="Z44" s="210"/>
      <c r="AA44" s="210"/>
      <c r="AB44" s="210"/>
      <c r="AC44" s="210"/>
      <c r="AD44" s="210"/>
      <c r="AE44" s="210"/>
      <c r="AF44" s="210"/>
      <c r="AG44" s="210" t="s">
        <v>251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33">
        <v>19</v>
      </c>
      <c r="B45" s="234" t="s">
        <v>262</v>
      </c>
      <c r="C45" s="254" t="s">
        <v>263</v>
      </c>
      <c r="D45" s="235" t="s">
        <v>219</v>
      </c>
      <c r="E45" s="236">
        <v>4.4499999999999998E-2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264</v>
      </c>
      <c r="S45" s="238" t="s">
        <v>199</v>
      </c>
      <c r="T45" s="239" t="s">
        <v>200</v>
      </c>
      <c r="U45" s="221">
        <v>0.752</v>
      </c>
      <c r="V45" s="221">
        <f>ROUND(E45*U45,2)</f>
        <v>0.03</v>
      </c>
      <c r="W45" s="221"/>
      <c r="X45" s="221" t="s">
        <v>250</v>
      </c>
      <c r="Y45" s="221" t="s">
        <v>186</v>
      </c>
      <c r="Z45" s="210"/>
      <c r="AA45" s="210"/>
      <c r="AB45" s="210"/>
      <c r="AC45" s="210"/>
      <c r="AD45" s="210"/>
      <c r="AE45" s="210"/>
      <c r="AF45" s="210"/>
      <c r="AG45" s="210" t="s">
        <v>251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56" t="s">
        <v>265</v>
      </c>
      <c r="D46" s="240"/>
      <c r="E46" s="240"/>
      <c r="F46" s="240"/>
      <c r="G46" s="240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224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nebo vybouraných hmot nošením nebo přehazováním k místu nakládky přístupnému normálním dopravním prostředkům do 10 m,</v>
      </c>
      <c r="BB46" s="210"/>
      <c r="BC46" s="210"/>
      <c r="BD46" s="210"/>
      <c r="BE46" s="210"/>
      <c r="BF46" s="210"/>
      <c r="BG46" s="210"/>
      <c r="BH46" s="210"/>
    </row>
    <row r="47" spans="1:60" ht="22.5" outlineLevel="2" x14ac:dyDescent="0.2">
      <c r="A47" s="217"/>
      <c r="B47" s="218"/>
      <c r="C47" s="261" t="s">
        <v>266</v>
      </c>
      <c r="D47" s="252"/>
      <c r="E47" s="252"/>
      <c r="F47" s="252"/>
      <c r="G47" s="252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257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1" t="str">
        <f>C47</f>
        <v>S naložením suti nebo vybouraných hmot do dopravního prostředku a na jejich vyložením, popřípadě přeložením na normální dopravní prostředek.</v>
      </c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3"/>
      <c r="B48" s="4"/>
      <c r="C48" s="262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v>12</v>
      </c>
      <c r="AF48">
        <v>21</v>
      </c>
      <c r="AG48" t="s">
        <v>164</v>
      </c>
    </row>
    <row r="49" spans="1:33" x14ac:dyDescent="0.2">
      <c r="A49" s="213"/>
      <c r="B49" s="214" t="s">
        <v>29</v>
      </c>
      <c r="C49" s="263"/>
      <c r="D49" s="215"/>
      <c r="E49" s="216"/>
      <c r="F49" s="216"/>
      <c r="G49" s="232">
        <f>G8+G12+G17+G19+G22+G29+G38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f>SUMIF(L7:L47,AE48,G7:G47)</f>
        <v>0</v>
      </c>
      <c r="AF49">
        <f>SUMIF(L7:L47,AF48,G7:G47)</f>
        <v>0</v>
      </c>
      <c r="AG49" t="s">
        <v>267</v>
      </c>
    </row>
    <row r="50" spans="1:33" x14ac:dyDescent="0.2">
      <c r="C50" s="264"/>
      <c r="D50" s="10"/>
      <c r="AG50" t="s">
        <v>268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9isnwJWFs3ghDmMskEfoRwHXKqG8hSapAs8ymJD1RVQh/oTZiKheacOiXOhAC8f2aH93aRUCJrriIWSo7AtVSw==" saltValue="4WYSZXQLP2QYeX6E85Ia3A==" spinCount="100000" sheet="1" formatRows="0"/>
  <mergeCells count="9">
    <mergeCell ref="C42:G42"/>
    <mergeCell ref="C46:G46"/>
    <mergeCell ref="C47:G47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D8900-D69E-430E-B64A-D00FC3400D2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84</v>
      </c>
      <c r="C4" s="202" t="s">
        <v>85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364</v>
      </c>
      <c r="D9" s="235" t="s">
        <v>182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313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12.08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20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7.08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287</v>
      </c>
      <c r="D14" s="223"/>
      <c r="E14" s="224">
        <v>20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288</v>
      </c>
      <c r="D16" s="223"/>
      <c r="E16" s="224">
        <v>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0.01</v>
      </c>
      <c r="R17" s="230"/>
      <c r="S17" s="230"/>
      <c r="T17" s="231"/>
      <c r="U17" s="225"/>
      <c r="V17" s="225">
        <f>SUM(V18:V18)</f>
        <v>1.36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1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0.01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1.36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8.0000000000000004E-4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SUMIF(AG23:AG29,"&lt;&gt;NOR",G23:G29)</f>
        <v>0</v>
      </c>
      <c r="H22" s="230"/>
      <c r="I22" s="230">
        <f>SUM(I23:I29)</f>
        <v>0</v>
      </c>
      <c r="J22" s="230"/>
      <c r="K22" s="230">
        <f>SUM(K23:K29)</f>
        <v>0</v>
      </c>
      <c r="L22" s="230"/>
      <c r="M22" s="230">
        <f>SUM(M23:M29)</f>
        <v>0</v>
      </c>
      <c r="N22" s="229"/>
      <c r="O22" s="229">
        <f>SUM(O23:O29)</f>
        <v>0</v>
      </c>
      <c r="P22" s="229"/>
      <c r="Q22" s="229">
        <f>SUM(Q23:Q29)</f>
        <v>0.01</v>
      </c>
      <c r="R22" s="230"/>
      <c r="S22" s="230"/>
      <c r="T22" s="231"/>
      <c r="U22" s="225"/>
      <c r="V22" s="225">
        <f>SUM(V23:V29)</f>
        <v>0.37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1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0.37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3">
        <v>7</v>
      </c>
      <c r="B24" s="244" t="s">
        <v>304</v>
      </c>
      <c r="C24" s="259" t="s">
        <v>314</v>
      </c>
      <c r="D24" s="245" t="s">
        <v>182</v>
      </c>
      <c r="E24" s="246">
        <v>1</v>
      </c>
      <c r="F24" s="247"/>
      <c r="G24" s="248">
        <f>ROUND(E24*F24,2)</f>
        <v>0</v>
      </c>
      <c r="H24" s="247"/>
      <c r="I24" s="248">
        <f>ROUND(E24*H24,2)</f>
        <v>0</v>
      </c>
      <c r="J24" s="247"/>
      <c r="K24" s="248">
        <f>ROUND(E24*J24,2)</f>
        <v>0</v>
      </c>
      <c r="L24" s="248">
        <v>12</v>
      </c>
      <c r="M24" s="248">
        <f>G24*(1+L24/100)</f>
        <v>0</v>
      </c>
      <c r="N24" s="246">
        <v>0</v>
      </c>
      <c r="O24" s="246">
        <f>ROUND(E24*N24,2)</f>
        <v>0</v>
      </c>
      <c r="P24" s="246">
        <v>0.01</v>
      </c>
      <c r="Q24" s="246">
        <f>ROUND(E24*P24,2)</f>
        <v>0.01</v>
      </c>
      <c r="R24" s="248"/>
      <c r="S24" s="248" t="s">
        <v>183</v>
      </c>
      <c r="T24" s="24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215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33">
        <v>8</v>
      </c>
      <c r="B25" s="234" t="s">
        <v>229</v>
      </c>
      <c r="C25" s="254" t="s">
        <v>230</v>
      </c>
      <c r="D25" s="235" t="s">
        <v>182</v>
      </c>
      <c r="E25" s="236">
        <v>1</v>
      </c>
      <c r="F25" s="237"/>
      <c r="G25" s="238">
        <f>ROUND(E25*F25,2)</f>
        <v>0</v>
      </c>
      <c r="H25" s="237"/>
      <c r="I25" s="238">
        <f>ROUND(E25*H25,2)</f>
        <v>0</v>
      </c>
      <c r="J25" s="237"/>
      <c r="K25" s="238">
        <f>ROUND(E25*J25,2)</f>
        <v>0</v>
      </c>
      <c r="L25" s="238">
        <v>12</v>
      </c>
      <c r="M25" s="238">
        <f>G25*(1+L25/100)</f>
        <v>0</v>
      </c>
      <c r="N25" s="236">
        <v>0</v>
      </c>
      <c r="O25" s="236">
        <f>ROUND(E25*N25,2)</f>
        <v>0</v>
      </c>
      <c r="P25" s="236">
        <v>0</v>
      </c>
      <c r="Q25" s="236">
        <f>ROUND(E25*P25,2)</f>
        <v>0</v>
      </c>
      <c r="R25" s="238"/>
      <c r="S25" s="238" t="s">
        <v>183</v>
      </c>
      <c r="T25" s="239" t="s">
        <v>184</v>
      </c>
      <c r="U25" s="221">
        <v>0</v>
      </c>
      <c r="V25" s="221">
        <f>ROUND(E25*U25,2)</f>
        <v>0</v>
      </c>
      <c r="W25" s="221"/>
      <c r="X25" s="221" t="s">
        <v>185</v>
      </c>
      <c r="Y25" s="221" t="s">
        <v>186</v>
      </c>
      <c r="Z25" s="210"/>
      <c r="AA25" s="210"/>
      <c r="AB25" s="210"/>
      <c r="AC25" s="210"/>
      <c r="AD25" s="210"/>
      <c r="AE25" s="210"/>
      <c r="AF25" s="210"/>
      <c r="AG25" s="210" t="s">
        <v>187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5" t="s">
        <v>289</v>
      </c>
      <c r="D26" s="223"/>
      <c r="E26" s="224">
        <v>1</v>
      </c>
      <c r="F26" s="221"/>
      <c r="G26" s="221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189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3">
        <v>9</v>
      </c>
      <c r="B27" s="234" t="s">
        <v>231</v>
      </c>
      <c r="C27" s="254" t="s">
        <v>232</v>
      </c>
      <c r="D27" s="235" t="s">
        <v>212</v>
      </c>
      <c r="E27" s="236">
        <v>1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1E-3</v>
      </c>
      <c r="O27" s="236">
        <f>ROUND(E27*N27,2)</f>
        <v>0</v>
      </c>
      <c r="P27" s="236">
        <v>0</v>
      </c>
      <c r="Q27" s="236">
        <f>ROUND(E27*P27,2)</f>
        <v>0</v>
      </c>
      <c r="R27" s="238"/>
      <c r="S27" s="238" t="s">
        <v>183</v>
      </c>
      <c r="T27" s="239" t="s">
        <v>184</v>
      </c>
      <c r="U27" s="221">
        <v>0</v>
      </c>
      <c r="V27" s="221">
        <f>ROUND(E27*U27,2)</f>
        <v>0</v>
      </c>
      <c r="W27" s="221"/>
      <c r="X27" s="221" t="s">
        <v>233</v>
      </c>
      <c r="Y27" s="221" t="s">
        <v>215</v>
      </c>
      <c r="Z27" s="210"/>
      <c r="AA27" s="210"/>
      <c r="AB27" s="210"/>
      <c r="AC27" s="210"/>
      <c r="AD27" s="210"/>
      <c r="AE27" s="210"/>
      <c r="AF27" s="210"/>
      <c r="AG27" s="210" t="s">
        <v>234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>
        <v>10</v>
      </c>
      <c r="B28" s="218" t="s">
        <v>235</v>
      </c>
      <c r="C28" s="257" t="s">
        <v>236</v>
      </c>
      <c r="D28" s="219" t="s">
        <v>0</v>
      </c>
      <c r="E28" s="241"/>
      <c r="F28" s="222"/>
      <c r="G28" s="221">
        <f>ROUND(E28*F28,2)</f>
        <v>0</v>
      </c>
      <c r="H28" s="222"/>
      <c r="I28" s="221">
        <f>ROUND(E28*H28,2)</f>
        <v>0</v>
      </c>
      <c r="J28" s="222"/>
      <c r="K28" s="221">
        <f>ROUND(E28*J28,2)</f>
        <v>0</v>
      </c>
      <c r="L28" s="221">
        <v>12</v>
      </c>
      <c r="M28" s="221">
        <f>G28*(1+L28/100)</f>
        <v>0</v>
      </c>
      <c r="N28" s="220">
        <v>0</v>
      </c>
      <c r="O28" s="220">
        <f>ROUND(E28*N28,2)</f>
        <v>0</v>
      </c>
      <c r="P28" s="220">
        <v>0</v>
      </c>
      <c r="Q28" s="220">
        <f>ROUND(E28*P28,2)</f>
        <v>0</v>
      </c>
      <c r="R28" s="221" t="s">
        <v>227</v>
      </c>
      <c r="S28" s="221" t="s">
        <v>199</v>
      </c>
      <c r="T28" s="221" t="s">
        <v>200</v>
      </c>
      <c r="U28" s="221">
        <v>0</v>
      </c>
      <c r="V28" s="221">
        <f>ROUND(E28*U28,2)</f>
        <v>0</v>
      </c>
      <c r="W28" s="221"/>
      <c r="X28" s="221" t="s">
        <v>221</v>
      </c>
      <c r="Y28" s="221" t="s">
        <v>186</v>
      </c>
      <c r="Z28" s="210"/>
      <c r="AA28" s="210"/>
      <c r="AB28" s="210"/>
      <c r="AC28" s="210"/>
      <c r="AD28" s="210"/>
      <c r="AE28" s="210"/>
      <c r="AF28" s="210"/>
      <c r="AG28" s="210" t="s">
        <v>222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8" t="s">
        <v>237</v>
      </c>
      <c r="D29" s="242"/>
      <c r="E29" s="242"/>
      <c r="F29" s="242"/>
      <c r="G29" s="242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224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x14ac:dyDescent="0.2">
      <c r="A30" s="226" t="s">
        <v>178</v>
      </c>
      <c r="B30" s="227" t="s">
        <v>146</v>
      </c>
      <c r="C30" s="253" t="s">
        <v>147</v>
      </c>
      <c r="D30" s="228"/>
      <c r="E30" s="229"/>
      <c r="F30" s="230"/>
      <c r="G30" s="230">
        <f>SUMIF(AG31:AG39,"&lt;&gt;NOR",G31:G39)</f>
        <v>0</v>
      </c>
      <c r="H30" s="230"/>
      <c r="I30" s="230">
        <f>SUM(I31:I39)</f>
        <v>0</v>
      </c>
      <c r="J30" s="230"/>
      <c r="K30" s="230">
        <f>SUM(K31:K39)</f>
        <v>0</v>
      </c>
      <c r="L30" s="230"/>
      <c r="M30" s="230">
        <f>SUM(M31:M39)</f>
        <v>0</v>
      </c>
      <c r="N30" s="229"/>
      <c r="O30" s="229">
        <f>SUM(O31:O39)</f>
        <v>0</v>
      </c>
      <c r="P30" s="229"/>
      <c r="Q30" s="229">
        <f>SUM(Q31:Q39)</f>
        <v>0</v>
      </c>
      <c r="R30" s="230"/>
      <c r="S30" s="230"/>
      <c r="T30" s="231"/>
      <c r="U30" s="225"/>
      <c r="V30" s="225">
        <f>SUM(V31:V39)</f>
        <v>0.19</v>
      </c>
      <c r="W30" s="225"/>
      <c r="X30" s="225"/>
      <c r="Y30" s="225"/>
      <c r="AG30" t="s">
        <v>179</v>
      </c>
    </row>
    <row r="31" spans="1:60" ht="22.5" outlineLevel="1" x14ac:dyDescent="0.2">
      <c r="A31" s="243">
        <v>11</v>
      </c>
      <c r="B31" s="244" t="s">
        <v>248</v>
      </c>
      <c r="C31" s="259" t="s">
        <v>249</v>
      </c>
      <c r="D31" s="245" t="s">
        <v>219</v>
      </c>
      <c r="E31" s="246">
        <v>1.89E-2</v>
      </c>
      <c r="F31" s="247"/>
      <c r="G31" s="248">
        <f>ROUND(E31*F31,2)</f>
        <v>0</v>
      </c>
      <c r="H31" s="247"/>
      <c r="I31" s="248">
        <f>ROUND(E31*H31,2)</f>
        <v>0</v>
      </c>
      <c r="J31" s="247"/>
      <c r="K31" s="248">
        <f>ROUND(E31*J31,2)</f>
        <v>0</v>
      </c>
      <c r="L31" s="248">
        <v>12</v>
      </c>
      <c r="M31" s="248">
        <f>G31*(1+L31/100)</f>
        <v>0</v>
      </c>
      <c r="N31" s="246">
        <v>0</v>
      </c>
      <c r="O31" s="246">
        <f>ROUND(E31*N31,2)</f>
        <v>0</v>
      </c>
      <c r="P31" s="246">
        <v>0</v>
      </c>
      <c r="Q31" s="246">
        <f>ROUND(E31*P31,2)</f>
        <v>0</v>
      </c>
      <c r="R31" s="248" t="s">
        <v>213</v>
      </c>
      <c r="S31" s="248" t="s">
        <v>199</v>
      </c>
      <c r="T31" s="249" t="s">
        <v>200</v>
      </c>
      <c r="U31" s="221">
        <v>2.0089999999999999</v>
      </c>
      <c r="V31" s="221">
        <f>ROUND(E31*U31,2)</f>
        <v>0.04</v>
      </c>
      <c r="W31" s="221"/>
      <c r="X31" s="221" t="s">
        <v>250</v>
      </c>
      <c r="Y31" s="221" t="s">
        <v>186</v>
      </c>
      <c r="Z31" s="210"/>
      <c r="AA31" s="210"/>
      <c r="AB31" s="210"/>
      <c r="AC31" s="210"/>
      <c r="AD31" s="210"/>
      <c r="AE31" s="210"/>
      <c r="AF31" s="210"/>
      <c r="AG31" s="210" t="s">
        <v>251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43">
        <v>12</v>
      </c>
      <c r="B32" s="244" t="s">
        <v>252</v>
      </c>
      <c r="C32" s="259" t="s">
        <v>253</v>
      </c>
      <c r="D32" s="245" t="s">
        <v>219</v>
      </c>
      <c r="E32" s="246">
        <v>7.5600000000000001E-2</v>
      </c>
      <c r="F32" s="247"/>
      <c r="G32" s="248">
        <f>ROUND(E32*F32,2)</f>
        <v>0</v>
      </c>
      <c r="H32" s="247"/>
      <c r="I32" s="248">
        <f>ROUND(E32*H32,2)</f>
        <v>0</v>
      </c>
      <c r="J32" s="247"/>
      <c r="K32" s="248">
        <f>ROUND(E32*J32,2)</f>
        <v>0</v>
      </c>
      <c r="L32" s="248">
        <v>12</v>
      </c>
      <c r="M32" s="248">
        <f>G32*(1+L32/100)</f>
        <v>0</v>
      </c>
      <c r="N32" s="246">
        <v>0</v>
      </c>
      <c r="O32" s="246">
        <f>ROUND(E32*N32,2)</f>
        <v>0</v>
      </c>
      <c r="P32" s="246">
        <v>0</v>
      </c>
      <c r="Q32" s="246">
        <f>ROUND(E32*P32,2)</f>
        <v>0</v>
      </c>
      <c r="R32" s="248" t="s">
        <v>213</v>
      </c>
      <c r="S32" s="248" t="s">
        <v>199</v>
      </c>
      <c r="T32" s="249" t="s">
        <v>200</v>
      </c>
      <c r="U32" s="221">
        <v>0.95899999999999996</v>
      </c>
      <c r="V32" s="221">
        <f>ROUND(E32*U32,2)</f>
        <v>7.0000000000000007E-2</v>
      </c>
      <c r="W32" s="221"/>
      <c r="X32" s="221" t="s">
        <v>250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251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3">
        <v>13</v>
      </c>
      <c r="B33" s="234" t="s">
        <v>254</v>
      </c>
      <c r="C33" s="254" t="s">
        <v>255</v>
      </c>
      <c r="D33" s="235" t="s">
        <v>219</v>
      </c>
      <c r="E33" s="236">
        <v>1.89E-2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12</v>
      </c>
      <c r="M33" s="238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8" t="s">
        <v>213</v>
      </c>
      <c r="S33" s="238" t="s">
        <v>199</v>
      </c>
      <c r="T33" s="239" t="s">
        <v>200</v>
      </c>
      <c r="U33" s="221">
        <v>0.49</v>
      </c>
      <c r="V33" s="221">
        <f>ROUND(E33*U33,2)</f>
        <v>0.01</v>
      </c>
      <c r="W33" s="221"/>
      <c r="X33" s="221" t="s">
        <v>250</v>
      </c>
      <c r="Y33" s="221" t="s">
        <v>186</v>
      </c>
      <c r="Z33" s="210"/>
      <c r="AA33" s="210"/>
      <c r="AB33" s="210"/>
      <c r="AC33" s="210"/>
      <c r="AD33" s="210"/>
      <c r="AE33" s="210"/>
      <c r="AF33" s="210"/>
      <c r="AG33" s="210" t="s">
        <v>251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60" t="s">
        <v>256</v>
      </c>
      <c r="D34" s="250"/>
      <c r="E34" s="250"/>
      <c r="F34" s="250"/>
      <c r="G34" s="250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257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3">
        <v>14</v>
      </c>
      <c r="B35" s="244" t="s">
        <v>258</v>
      </c>
      <c r="C35" s="259" t="s">
        <v>259</v>
      </c>
      <c r="D35" s="245" t="s">
        <v>219</v>
      </c>
      <c r="E35" s="246">
        <v>0.189</v>
      </c>
      <c r="F35" s="247"/>
      <c r="G35" s="248">
        <f>ROUND(E35*F35,2)</f>
        <v>0</v>
      </c>
      <c r="H35" s="247"/>
      <c r="I35" s="248">
        <f>ROUND(E35*H35,2)</f>
        <v>0</v>
      </c>
      <c r="J35" s="247"/>
      <c r="K35" s="248">
        <f>ROUND(E35*J35,2)</f>
        <v>0</v>
      </c>
      <c r="L35" s="248">
        <v>12</v>
      </c>
      <c r="M35" s="248">
        <f>G35*(1+L35/100)</f>
        <v>0</v>
      </c>
      <c r="N35" s="246">
        <v>0</v>
      </c>
      <c r="O35" s="246">
        <f>ROUND(E35*N35,2)</f>
        <v>0</v>
      </c>
      <c r="P35" s="246">
        <v>0</v>
      </c>
      <c r="Q35" s="246">
        <f>ROUND(E35*P35,2)</f>
        <v>0</v>
      </c>
      <c r="R35" s="248" t="s">
        <v>213</v>
      </c>
      <c r="S35" s="248" t="s">
        <v>199</v>
      </c>
      <c r="T35" s="249" t="s">
        <v>200</v>
      </c>
      <c r="U35" s="221">
        <v>0</v>
      </c>
      <c r="V35" s="221">
        <f>ROUND(E35*U35,2)</f>
        <v>0</v>
      </c>
      <c r="W35" s="221"/>
      <c r="X35" s="221" t="s">
        <v>250</v>
      </c>
      <c r="Y35" s="221" t="s">
        <v>186</v>
      </c>
      <c r="Z35" s="210"/>
      <c r="AA35" s="210"/>
      <c r="AB35" s="210"/>
      <c r="AC35" s="210"/>
      <c r="AD35" s="210"/>
      <c r="AE35" s="210"/>
      <c r="AF35" s="210"/>
      <c r="AG35" s="210" t="s">
        <v>251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43">
        <v>15</v>
      </c>
      <c r="B36" s="244" t="s">
        <v>260</v>
      </c>
      <c r="C36" s="259" t="s">
        <v>277</v>
      </c>
      <c r="D36" s="245" t="s">
        <v>219</v>
      </c>
      <c r="E36" s="246">
        <v>1.89E-2</v>
      </c>
      <c r="F36" s="247"/>
      <c r="G36" s="248">
        <f>ROUND(E36*F36,2)</f>
        <v>0</v>
      </c>
      <c r="H36" s="247"/>
      <c r="I36" s="248">
        <f>ROUND(E36*H36,2)</f>
        <v>0</v>
      </c>
      <c r="J36" s="247"/>
      <c r="K36" s="248">
        <f>ROUND(E36*J36,2)</f>
        <v>0</v>
      </c>
      <c r="L36" s="248">
        <v>12</v>
      </c>
      <c r="M36" s="248">
        <f>G36*(1+L36/100)</f>
        <v>0</v>
      </c>
      <c r="N36" s="246">
        <v>0</v>
      </c>
      <c r="O36" s="246">
        <f>ROUND(E36*N36,2)</f>
        <v>0</v>
      </c>
      <c r="P36" s="246">
        <v>0</v>
      </c>
      <c r="Q36" s="246">
        <f>ROUND(E36*P36,2)</f>
        <v>0</v>
      </c>
      <c r="R36" s="248" t="s">
        <v>213</v>
      </c>
      <c r="S36" s="248" t="s">
        <v>199</v>
      </c>
      <c r="T36" s="249" t="s">
        <v>200</v>
      </c>
      <c r="U36" s="221">
        <v>0</v>
      </c>
      <c r="V36" s="221">
        <f>ROUND(E36*U36,2)</f>
        <v>0</v>
      </c>
      <c r="W36" s="221"/>
      <c r="X36" s="221" t="s">
        <v>250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251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ht="22.5" outlineLevel="1" x14ac:dyDescent="0.2">
      <c r="A37" s="233">
        <v>16</v>
      </c>
      <c r="B37" s="234" t="s">
        <v>262</v>
      </c>
      <c r="C37" s="254" t="s">
        <v>263</v>
      </c>
      <c r="D37" s="235" t="s">
        <v>219</v>
      </c>
      <c r="E37" s="236">
        <v>9.4500000000000001E-2</v>
      </c>
      <c r="F37" s="237"/>
      <c r="G37" s="238">
        <f>ROUND(E37*F37,2)</f>
        <v>0</v>
      </c>
      <c r="H37" s="237"/>
      <c r="I37" s="238">
        <f>ROUND(E37*H37,2)</f>
        <v>0</v>
      </c>
      <c r="J37" s="237"/>
      <c r="K37" s="238">
        <f>ROUND(E37*J37,2)</f>
        <v>0</v>
      </c>
      <c r="L37" s="238">
        <v>12</v>
      </c>
      <c r="M37" s="238">
        <f>G37*(1+L37/100)</f>
        <v>0</v>
      </c>
      <c r="N37" s="236">
        <v>0</v>
      </c>
      <c r="O37" s="236">
        <f>ROUND(E37*N37,2)</f>
        <v>0</v>
      </c>
      <c r="P37" s="236">
        <v>0</v>
      </c>
      <c r="Q37" s="236">
        <f>ROUND(E37*P37,2)</f>
        <v>0</v>
      </c>
      <c r="R37" s="238" t="s">
        <v>264</v>
      </c>
      <c r="S37" s="238" t="s">
        <v>199</v>
      </c>
      <c r="T37" s="239" t="s">
        <v>200</v>
      </c>
      <c r="U37" s="221">
        <v>0.752</v>
      </c>
      <c r="V37" s="221">
        <f>ROUND(E37*U37,2)</f>
        <v>7.0000000000000007E-2</v>
      </c>
      <c r="W37" s="221"/>
      <c r="X37" s="221" t="s">
        <v>250</v>
      </c>
      <c r="Y37" s="221" t="s">
        <v>186</v>
      </c>
      <c r="Z37" s="210"/>
      <c r="AA37" s="210"/>
      <c r="AB37" s="210"/>
      <c r="AC37" s="210"/>
      <c r="AD37" s="210"/>
      <c r="AE37" s="210"/>
      <c r="AF37" s="210"/>
      <c r="AG37" s="210" t="s">
        <v>251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">
      <c r="A38" s="217"/>
      <c r="B38" s="218"/>
      <c r="C38" s="256" t="s">
        <v>265</v>
      </c>
      <c r="D38" s="240"/>
      <c r="E38" s="240"/>
      <c r="F38" s="240"/>
      <c r="G38" s="240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224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51" t="str">
        <f>C38</f>
        <v>nebo vybouraných hmot nošením nebo přehazováním k místu nakládky přístupnému normálním dopravním prostředkům do 10 m,</v>
      </c>
      <c r="BB38" s="210"/>
      <c r="BC38" s="210"/>
      <c r="BD38" s="210"/>
      <c r="BE38" s="210"/>
      <c r="BF38" s="210"/>
      <c r="BG38" s="210"/>
      <c r="BH38" s="210"/>
    </row>
    <row r="39" spans="1:60" ht="22.5" outlineLevel="2" x14ac:dyDescent="0.2">
      <c r="A39" s="217"/>
      <c r="B39" s="218"/>
      <c r="C39" s="261" t="s">
        <v>266</v>
      </c>
      <c r="D39" s="252"/>
      <c r="E39" s="252"/>
      <c r="F39" s="252"/>
      <c r="G39" s="252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257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51" t="str">
        <f>C39</f>
        <v>S naložením suti nebo vybouraných hmot do dopravního prostředku a na jejich vyložením, popřípadě přeložením na normální dopravní prostředek.</v>
      </c>
      <c r="BB39" s="210"/>
      <c r="BC39" s="210"/>
      <c r="BD39" s="210"/>
      <c r="BE39" s="210"/>
      <c r="BF39" s="210"/>
      <c r="BG39" s="210"/>
      <c r="BH39" s="210"/>
    </row>
    <row r="40" spans="1:60" x14ac:dyDescent="0.2">
      <c r="A40" s="3"/>
      <c r="B40" s="4"/>
      <c r="C40" s="262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E40">
        <v>12</v>
      </c>
      <c r="AF40">
        <v>21</v>
      </c>
      <c r="AG40" t="s">
        <v>164</v>
      </c>
    </row>
    <row r="41" spans="1:60" x14ac:dyDescent="0.2">
      <c r="A41" s="213"/>
      <c r="B41" s="214" t="s">
        <v>29</v>
      </c>
      <c r="C41" s="263"/>
      <c r="D41" s="215"/>
      <c r="E41" s="216"/>
      <c r="F41" s="216"/>
      <c r="G41" s="232">
        <f>G8+G12+G17+G19+G22+G30</f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E41">
        <f>SUMIF(L7:L39,AE40,G7:G39)</f>
        <v>0</v>
      </c>
      <c r="AF41">
        <f>SUMIF(L7:L39,AF40,G7:G39)</f>
        <v>0</v>
      </c>
      <c r="AG41" t="s">
        <v>267</v>
      </c>
    </row>
    <row r="42" spans="1:60" x14ac:dyDescent="0.2">
      <c r="C42" s="264"/>
      <c r="D42" s="10"/>
      <c r="AG42" t="s">
        <v>268</v>
      </c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+1PeIxhOK9RkgjLFFjhQUhgDKfpRj1OlaIkxPIxY0BsV/9L/zx3zPaLBGO0Ss5sYbsoLKGt1lhmRNsUJdzXRA==" saltValue="7vj3JkHsDpZlF4+oRSN4Yw==" spinCount="100000" sheet="1" formatRows="0"/>
  <mergeCells count="9">
    <mergeCell ref="C34:G34"/>
    <mergeCell ref="C38:G38"/>
    <mergeCell ref="C39:G39"/>
    <mergeCell ref="A1:G1"/>
    <mergeCell ref="C2:G2"/>
    <mergeCell ref="C3:G3"/>
    <mergeCell ref="C4:G4"/>
    <mergeCell ref="C21:G21"/>
    <mergeCell ref="C29:G2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C9AAE-8347-45ED-BC01-C48E1074424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86</v>
      </c>
      <c r="C4" s="202" t="s">
        <v>87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365</v>
      </c>
      <c r="D9" s="235" t="s">
        <v>182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313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12.08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20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7.08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287</v>
      </c>
      <c r="D14" s="223"/>
      <c r="E14" s="224">
        <v>20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288</v>
      </c>
      <c r="D16" s="223"/>
      <c r="E16" s="224">
        <v>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0.01</v>
      </c>
      <c r="R17" s="230"/>
      <c r="S17" s="230"/>
      <c r="T17" s="231"/>
      <c r="U17" s="225"/>
      <c r="V17" s="225">
        <f>SUM(V18:V18)</f>
        <v>1.36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1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0.01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1.36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8.0000000000000004E-4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SUMIF(AG23:AG29,"&lt;&gt;NOR",G23:G29)</f>
        <v>0</v>
      </c>
      <c r="H22" s="230"/>
      <c r="I22" s="230">
        <f>SUM(I23:I29)</f>
        <v>0</v>
      </c>
      <c r="J22" s="230"/>
      <c r="K22" s="230">
        <f>SUM(K23:K29)</f>
        <v>0</v>
      </c>
      <c r="L22" s="230"/>
      <c r="M22" s="230">
        <f>SUM(M23:M29)</f>
        <v>0</v>
      </c>
      <c r="N22" s="229"/>
      <c r="O22" s="229">
        <f>SUM(O23:O29)</f>
        <v>0</v>
      </c>
      <c r="P22" s="229"/>
      <c r="Q22" s="229">
        <f>SUM(Q23:Q29)</f>
        <v>0.01</v>
      </c>
      <c r="R22" s="230"/>
      <c r="S22" s="230"/>
      <c r="T22" s="231"/>
      <c r="U22" s="225"/>
      <c r="V22" s="225">
        <f>SUM(V23:V29)</f>
        <v>0.37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1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0.37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3">
        <v>7</v>
      </c>
      <c r="B24" s="244" t="s">
        <v>304</v>
      </c>
      <c r="C24" s="259" t="s">
        <v>314</v>
      </c>
      <c r="D24" s="245" t="s">
        <v>182</v>
      </c>
      <c r="E24" s="246">
        <v>1</v>
      </c>
      <c r="F24" s="247"/>
      <c r="G24" s="248">
        <f>ROUND(E24*F24,2)</f>
        <v>0</v>
      </c>
      <c r="H24" s="247"/>
      <c r="I24" s="248">
        <f>ROUND(E24*H24,2)</f>
        <v>0</v>
      </c>
      <c r="J24" s="247"/>
      <c r="K24" s="248">
        <f>ROUND(E24*J24,2)</f>
        <v>0</v>
      </c>
      <c r="L24" s="248">
        <v>12</v>
      </c>
      <c r="M24" s="248">
        <f>G24*(1+L24/100)</f>
        <v>0</v>
      </c>
      <c r="N24" s="246">
        <v>0</v>
      </c>
      <c r="O24" s="246">
        <f>ROUND(E24*N24,2)</f>
        <v>0</v>
      </c>
      <c r="P24" s="246">
        <v>0.01</v>
      </c>
      <c r="Q24" s="246">
        <f>ROUND(E24*P24,2)</f>
        <v>0.01</v>
      </c>
      <c r="R24" s="248"/>
      <c r="S24" s="248" t="s">
        <v>183</v>
      </c>
      <c r="T24" s="24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215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33">
        <v>8</v>
      </c>
      <c r="B25" s="234" t="s">
        <v>229</v>
      </c>
      <c r="C25" s="254" t="s">
        <v>230</v>
      </c>
      <c r="D25" s="235" t="s">
        <v>182</v>
      </c>
      <c r="E25" s="236">
        <v>1</v>
      </c>
      <c r="F25" s="237"/>
      <c r="G25" s="238">
        <f>ROUND(E25*F25,2)</f>
        <v>0</v>
      </c>
      <c r="H25" s="237"/>
      <c r="I25" s="238">
        <f>ROUND(E25*H25,2)</f>
        <v>0</v>
      </c>
      <c r="J25" s="237"/>
      <c r="K25" s="238">
        <f>ROUND(E25*J25,2)</f>
        <v>0</v>
      </c>
      <c r="L25" s="238">
        <v>12</v>
      </c>
      <c r="M25" s="238">
        <f>G25*(1+L25/100)</f>
        <v>0</v>
      </c>
      <c r="N25" s="236">
        <v>0</v>
      </c>
      <c r="O25" s="236">
        <f>ROUND(E25*N25,2)</f>
        <v>0</v>
      </c>
      <c r="P25" s="236">
        <v>0</v>
      </c>
      <c r="Q25" s="236">
        <f>ROUND(E25*P25,2)</f>
        <v>0</v>
      </c>
      <c r="R25" s="238"/>
      <c r="S25" s="238" t="s">
        <v>183</v>
      </c>
      <c r="T25" s="239" t="s">
        <v>184</v>
      </c>
      <c r="U25" s="221">
        <v>0</v>
      </c>
      <c r="V25" s="221">
        <f>ROUND(E25*U25,2)</f>
        <v>0</v>
      </c>
      <c r="W25" s="221"/>
      <c r="X25" s="221" t="s">
        <v>185</v>
      </c>
      <c r="Y25" s="221" t="s">
        <v>186</v>
      </c>
      <c r="Z25" s="210"/>
      <c r="AA25" s="210"/>
      <c r="AB25" s="210"/>
      <c r="AC25" s="210"/>
      <c r="AD25" s="210"/>
      <c r="AE25" s="210"/>
      <c r="AF25" s="210"/>
      <c r="AG25" s="210" t="s">
        <v>187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5" t="s">
        <v>289</v>
      </c>
      <c r="D26" s="223"/>
      <c r="E26" s="224">
        <v>1</v>
      </c>
      <c r="F26" s="221"/>
      <c r="G26" s="221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189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3">
        <v>9</v>
      </c>
      <c r="B27" s="234" t="s">
        <v>231</v>
      </c>
      <c r="C27" s="254" t="s">
        <v>232</v>
      </c>
      <c r="D27" s="235" t="s">
        <v>212</v>
      </c>
      <c r="E27" s="236">
        <v>1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1E-3</v>
      </c>
      <c r="O27" s="236">
        <f>ROUND(E27*N27,2)</f>
        <v>0</v>
      </c>
      <c r="P27" s="236">
        <v>0</v>
      </c>
      <c r="Q27" s="236">
        <f>ROUND(E27*P27,2)</f>
        <v>0</v>
      </c>
      <c r="R27" s="238"/>
      <c r="S27" s="238" t="s">
        <v>183</v>
      </c>
      <c r="T27" s="239" t="s">
        <v>184</v>
      </c>
      <c r="U27" s="221">
        <v>0</v>
      </c>
      <c r="V27" s="221">
        <f>ROUND(E27*U27,2)</f>
        <v>0</v>
      </c>
      <c r="W27" s="221"/>
      <c r="X27" s="221" t="s">
        <v>233</v>
      </c>
      <c r="Y27" s="221" t="s">
        <v>215</v>
      </c>
      <c r="Z27" s="210"/>
      <c r="AA27" s="210"/>
      <c r="AB27" s="210"/>
      <c r="AC27" s="210"/>
      <c r="AD27" s="210"/>
      <c r="AE27" s="210"/>
      <c r="AF27" s="210"/>
      <c r="AG27" s="210" t="s">
        <v>234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>
        <v>10</v>
      </c>
      <c r="B28" s="218" t="s">
        <v>235</v>
      </c>
      <c r="C28" s="257" t="s">
        <v>236</v>
      </c>
      <c r="D28" s="219" t="s">
        <v>0</v>
      </c>
      <c r="E28" s="241"/>
      <c r="F28" s="222"/>
      <c r="G28" s="221">
        <f>ROUND(E28*F28,2)</f>
        <v>0</v>
      </c>
      <c r="H28" s="222"/>
      <c r="I28" s="221">
        <f>ROUND(E28*H28,2)</f>
        <v>0</v>
      </c>
      <c r="J28" s="222"/>
      <c r="K28" s="221">
        <f>ROUND(E28*J28,2)</f>
        <v>0</v>
      </c>
      <c r="L28" s="221">
        <v>12</v>
      </c>
      <c r="M28" s="221">
        <f>G28*(1+L28/100)</f>
        <v>0</v>
      </c>
      <c r="N28" s="220">
        <v>0</v>
      </c>
      <c r="O28" s="220">
        <f>ROUND(E28*N28,2)</f>
        <v>0</v>
      </c>
      <c r="P28" s="220">
        <v>0</v>
      </c>
      <c r="Q28" s="220">
        <f>ROUND(E28*P28,2)</f>
        <v>0</v>
      </c>
      <c r="R28" s="221" t="s">
        <v>227</v>
      </c>
      <c r="S28" s="221" t="s">
        <v>199</v>
      </c>
      <c r="T28" s="221" t="s">
        <v>200</v>
      </c>
      <c r="U28" s="221">
        <v>0</v>
      </c>
      <c r="V28" s="221">
        <f>ROUND(E28*U28,2)</f>
        <v>0</v>
      </c>
      <c r="W28" s="221"/>
      <c r="X28" s="221" t="s">
        <v>221</v>
      </c>
      <c r="Y28" s="221" t="s">
        <v>186</v>
      </c>
      <c r="Z28" s="210"/>
      <c r="AA28" s="210"/>
      <c r="AB28" s="210"/>
      <c r="AC28" s="210"/>
      <c r="AD28" s="210"/>
      <c r="AE28" s="210"/>
      <c r="AF28" s="210"/>
      <c r="AG28" s="210" t="s">
        <v>222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8" t="s">
        <v>237</v>
      </c>
      <c r="D29" s="242"/>
      <c r="E29" s="242"/>
      <c r="F29" s="242"/>
      <c r="G29" s="242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224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x14ac:dyDescent="0.2">
      <c r="A30" s="226" t="s">
        <v>178</v>
      </c>
      <c r="B30" s="227" t="s">
        <v>146</v>
      </c>
      <c r="C30" s="253" t="s">
        <v>147</v>
      </c>
      <c r="D30" s="228"/>
      <c r="E30" s="229"/>
      <c r="F30" s="230"/>
      <c r="G30" s="230">
        <f>SUMIF(AG31:AG39,"&lt;&gt;NOR",G31:G39)</f>
        <v>0</v>
      </c>
      <c r="H30" s="230"/>
      <c r="I30" s="230">
        <f>SUM(I31:I39)</f>
        <v>0</v>
      </c>
      <c r="J30" s="230"/>
      <c r="K30" s="230">
        <f>SUM(K31:K39)</f>
        <v>0</v>
      </c>
      <c r="L30" s="230"/>
      <c r="M30" s="230">
        <f>SUM(M31:M39)</f>
        <v>0</v>
      </c>
      <c r="N30" s="229"/>
      <c r="O30" s="229">
        <f>SUM(O31:O39)</f>
        <v>0</v>
      </c>
      <c r="P30" s="229"/>
      <c r="Q30" s="229">
        <f>SUM(Q31:Q39)</f>
        <v>0</v>
      </c>
      <c r="R30" s="230"/>
      <c r="S30" s="230"/>
      <c r="T30" s="231"/>
      <c r="U30" s="225"/>
      <c r="V30" s="225">
        <f>SUM(V31:V39)</f>
        <v>0.19</v>
      </c>
      <c r="W30" s="225"/>
      <c r="X30" s="225"/>
      <c r="Y30" s="225"/>
      <c r="AG30" t="s">
        <v>179</v>
      </c>
    </row>
    <row r="31" spans="1:60" ht="22.5" outlineLevel="1" x14ac:dyDescent="0.2">
      <c r="A31" s="243">
        <v>11</v>
      </c>
      <c r="B31" s="244" t="s">
        <v>248</v>
      </c>
      <c r="C31" s="259" t="s">
        <v>249</v>
      </c>
      <c r="D31" s="245" t="s">
        <v>219</v>
      </c>
      <c r="E31" s="246">
        <v>1.89E-2</v>
      </c>
      <c r="F31" s="247"/>
      <c r="G31" s="248">
        <f>ROUND(E31*F31,2)</f>
        <v>0</v>
      </c>
      <c r="H31" s="247"/>
      <c r="I31" s="248">
        <f>ROUND(E31*H31,2)</f>
        <v>0</v>
      </c>
      <c r="J31" s="247"/>
      <c r="K31" s="248">
        <f>ROUND(E31*J31,2)</f>
        <v>0</v>
      </c>
      <c r="L31" s="248">
        <v>12</v>
      </c>
      <c r="M31" s="248">
        <f>G31*(1+L31/100)</f>
        <v>0</v>
      </c>
      <c r="N31" s="246">
        <v>0</v>
      </c>
      <c r="O31" s="246">
        <f>ROUND(E31*N31,2)</f>
        <v>0</v>
      </c>
      <c r="P31" s="246">
        <v>0</v>
      </c>
      <c r="Q31" s="246">
        <f>ROUND(E31*P31,2)</f>
        <v>0</v>
      </c>
      <c r="R31" s="248" t="s">
        <v>213</v>
      </c>
      <c r="S31" s="248" t="s">
        <v>199</v>
      </c>
      <c r="T31" s="249" t="s">
        <v>200</v>
      </c>
      <c r="U31" s="221">
        <v>2.0089999999999999</v>
      </c>
      <c r="V31" s="221">
        <f>ROUND(E31*U31,2)</f>
        <v>0.04</v>
      </c>
      <c r="W31" s="221"/>
      <c r="X31" s="221" t="s">
        <v>250</v>
      </c>
      <c r="Y31" s="221" t="s">
        <v>186</v>
      </c>
      <c r="Z31" s="210"/>
      <c r="AA31" s="210"/>
      <c r="AB31" s="210"/>
      <c r="AC31" s="210"/>
      <c r="AD31" s="210"/>
      <c r="AE31" s="210"/>
      <c r="AF31" s="210"/>
      <c r="AG31" s="210" t="s">
        <v>251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43">
        <v>12</v>
      </c>
      <c r="B32" s="244" t="s">
        <v>252</v>
      </c>
      <c r="C32" s="259" t="s">
        <v>253</v>
      </c>
      <c r="D32" s="245" t="s">
        <v>219</v>
      </c>
      <c r="E32" s="246">
        <v>7.5600000000000001E-2</v>
      </c>
      <c r="F32" s="247"/>
      <c r="G32" s="248">
        <f>ROUND(E32*F32,2)</f>
        <v>0</v>
      </c>
      <c r="H32" s="247"/>
      <c r="I32" s="248">
        <f>ROUND(E32*H32,2)</f>
        <v>0</v>
      </c>
      <c r="J32" s="247"/>
      <c r="K32" s="248">
        <f>ROUND(E32*J32,2)</f>
        <v>0</v>
      </c>
      <c r="L32" s="248">
        <v>12</v>
      </c>
      <c r="M32" s="248">
        <f>G32*(1+L32/100)</f>
        <v>0</v>
      </c>
      <c r="N32" s="246">
        <v>0</v>
      </c>
      <c r="O32" s="246">
        <f>ROUND(E32*N32,2)</f>
        <v>0</v>
      </c>
      <c r="P32" s="246">
        <v>0</v>
      </c>
      <c r="Q32" s="246">
        <f>ROUND(E32*P32,2)</f>
        <v>0</v>
      </c>
      <c r="R32" s="248" t="s">
        <v>213</v>
      </c>
      <c r="S32" s="248" t="s">
        <v>199</v>
      </c>
      <c r="T32" s="249" t="s">
        <v>200</v>
      </c>
      <c r="U32" s="221">
        <v>0.95899999999999996</v>
      </c>
      <c r="V32" s="221">
        <f>ROUND(E32*U32,2)</f>
        <v>7.0000000000000007E-2</v>
      </c>
      <c r="W32" s="221"/>
      <c r="X32" s="221" t="s">
        <v>250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251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3">
        <v>13</v>
      </c>
      <c r="B33" s="234" t="s">
        <v>254</v>
      </c>
      <c r="C33" s="254" t="s">
        <v>255</v>
      </c>
      <c r="D33" s="235" t="s">
        <v>219</v>
      </c>
      <c r="E33" s="236">
        <v>1.89E-2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12</v>
      </c>
      <c r="M33" s="238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8" t="s">
        <v>213</v>
      </c>
      <c r="S33" s="238" t="s">
        <v>199</v>
      </c>
      <c r="T33" s="239" t="s">
        <v>200</v>
      </c>
      <c r="U33" s="221">
        <v>0.49</v>
      </c>
      <c r="V33" s="221">
        <f>ROUND(E33*U33,2)</f>
        <v>0.01</v>
      </c>
      <c r="W33" s="221"/>
      <c r="X33" s="221" t="s">
        <v>250</v>
      </c>
      <c r="Y33" s="221" t="s">
        <v>186</v>
      </c>
      <c r="Z33" s="210"/>
      <c r="AA33" s="210"/>
      <c r="AB33" s="210"/>
      <c r="AC33" s="210"/>
      <c r="AD33" s="210"/>
      <c r="AE33" s="210"/>
      <c r="AF33" s="210"/>
      <c r="AG33" s="210" t="s">
        <v>251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60" t="s">
        <v>256</v>
      </c>
      <c r="D34" s="250"/>
      <c r="E34" s="250"/>
      <c r="F34" s="250"/>
      <c r="G34" s="250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257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3">
        <v>14</v>
      </c>
      <c r="B35" s="244" t="s">
        <v>258</v>
      </c>
      <c r="C35" s="259" t="s">
        <v>259</v>
      </c>
      <c r="D35" s="245" t="s">
        <v>219</v>
      </c>
      <c r="E35" s="246">
        <v>0.189</v>
      </c>
      <c r="F35" s="247"/>
      <c r="G35" s="248">
        <f>ROUND(E35*F35,2)</f>
        <v>0</v>
      </c>
      <c r="H35" s="247"/>
      <c r="I35" s="248">
        <f>ROUND(E35*H35,2)</f>
        <v>0</v>
      </c>
      <c r="J35" s="247"/>
      <c r="K35" s="248">
        <f>ROUND(E35*J35,2)</f>
        <v>0</v>
      </c>
      <c r="L35" s="248">
        <v>12</v>
      </c>
      <c r="M35" s="248">
        <f>G35*(1+L35/100)</f>
        <v>0</v>
      </c>
      <c r="N35" s="246">
        <v>0</v>
      </c>
      <c r="O35" s="246">
        <f>ROUND(E35*N35,2)</f>
        <v>0</v>
      </c>
      <c r="P35" s="246">
        <v>0</v>
      </c>
      <c r="Q35" s="246">
        <f>ROUND(E35*P35,2)</f>
        <v>0</v>
      </c>
      <c r="R35" s="248" t="s">
        <v>213</v>
      </c>
      <c r="S35" s="248" t="s">
        <v>199</v>
      </c>
      <c r="T35" s="249" t="s">
        <v>200</v>
      </c>
      <c r="U35" s="221">
        <v>0</v>
      </c>
      <c r="V35" s="221">
        <f>ROUND(E35*U35,2)</f>
        <v>0</v>
      </c>
      <c r="W35" s="221"/>
      <c r="X35" s="221" t="s">
        <v>250</v>
      </c>
      <c r="Y35" s="221" t="s">
        <v>186</v>
      </c>
      <c r="Z35" s="210"/>
      <c r="AA35" s="210"/>
      <c r="AB35" s="210"/>
      <c r="AC35" s="210"/>
      <c r="AD35" s="210"/>
      <c r="AE35" s="210"/>
      <c r="AF35" s="210"/>
      <c r="AG35" s="210" t="s">
        <v>251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43">
        <v>15</v>
      </c>
      <c r="B36" s="244" t="s">
        <v>260</v>
      </c>
      <c r="C36" s="259" t="s">
        <v>277</v>
      </c>
      <c r="D36" s="245" t="s">
        <v>219</v>
      </c>
      <c r="E36" s="246">
        <v>1.89E-2</v>
      </c>
      <c r="F36" s="247"/>
      <c r="G36" s="248">
        <f>ROUND(E36*F36,2)</f>
        <v>0</v>
      </c>
      <c r="H36" s="247"/>
      <c r="I36" s="248">
        <f>ROUND(E36*H36,2)</f>
        <v>0</v>
      </c>
      <c r="J36" s="247"/>
      <c r="K36" s="248">
        <f>ROUND(E36*J36,2)</f>
        <v>0</v>
      </c>
      <c r="L36" s="248">
        <v>12</v>
      </c>
      <c r="M36" s="248">
        <f>G36*(1+L36/100)</f>
        <v>0</v>
      </c>
      <c r="N36" s="246">
        <v>0</v>
      </c>
      <c r="O36" s="246">
        <f>ROUND(E36*N36,2)</f>
        <v>0</v>
      </c>
      <c r="P36" s="246">
        <v>0</v>
      </c>
      <c r="Q36" s="246">
        <f>ROUND(E36*P36,2)</f>
        <v>0</v>
      </c>
      <c r="R36" s="248" t="s">
        <v>213</v>
      </c>
      <c r="S36" s="248" t="s">
        <v>199</v>
      </c>
      <c r="T36" s="249" t="s">
        <v>200</v>
      </c>
      <c r="U36" s="221">
        <v>0</v>
      </c>
      <c r="V36" s="221">
        <f>ROUND(E36*U36,2)</f>
        <v>0</v>
      </c>
      <c r="W36" s="221"/>
      <c r="X36" s="221" t="s">
        <v>250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251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ht="22.5" outlineLevel="1" x14ac:dyDescent="0.2">
      <c r="A37" s="233">
        <v>16</v>
      </c>
      <c r="B37" s="234" t="s">
        <v>262</v>
      </c>
      <c r="C37" s="254" t="s">
        <v>263</v>
      </c>
      <c r="D37" s="235" t="s">
        <v>219</v>
      </c>
      <c r="E37" s="236">
        <v>9.4500000000000001E-2</v>
      </c>
      <c r="F37" s="237"/>
      <c r="G37" s="238">
        <f>ROUND(E37*F37,2)</f>
        <v>0</v>
      </c>
      <c r="H37" s="237"/>
      <c r="I37" s="238">
        <f>ROUND(E37*H37,2)</f>
        <v>0</v>
      </c>
      <c r="J37" s="237"/>
      <c r="K37" s="238">
        <f>ROUND(E37*J37,2)</f>
        <v>0</v>
      </c>
      <c r="L37" s="238">
        <v>12</v>
      </c>
      <c r="M37" s="238">
        <f>G37*(1+L37/100)</f>
        <v>0</v>
      </c>
      <c r="N37" s="236">
        <v>0</v>
      </c>
      <c r="O37" s="236">
        <f>ROUND(E37*N37,2)</f>
        <v>0</v>
      </c>
      <c r="P37" s="236">
        <v>0</v>
      </c>
      <c r="Q37" s="236">
        <f>ROUND(E37*P37,2)</f>
        <v>0</v>
      </c>
      <c r="R37" s="238" t="s">
        <v>264</v>
      </c>
      <c r="S37" s="238" t="s">
        <v>199</v>
      </c>
      <c r="T37" s="239" t="s">
        <v>200</v>
      </c>
      <c r="U37" s="221">
        <v>0.752</v>
      </c>
      <c r="V37" s="221">
        <f>ROUND(E37*U37,2)</f>
        <v>7.0000000000000007E-2</v>
      </c>
      <c r="W37" s="221"/>
      <c r="X37" s="221" t="s">
        <v>250</v>
      </c>
      <c r="Y37" s="221" t="s">
        <v>186</v>
      </c>
      <c r="Z37" s="210"/>
      <c r="AA37" s="210"/>
      <c r="AB37" s="210"/>
      <c r="AC37" s="210"/>
      <c r="AD37" s="210"/>
      <c r="AE37" s="210"/>
      <c r="AF37" s="210"/>
      <c r="AG37" s="210" t="s">
        <v>251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">
      <c r="A38" s="217"/>
      <c r="B38" s="218"/>
      <c r="C38" s="256" t="s">
        <v>265</v>
      </c>
      <c r="D38" s="240"/>
      <c r="E38" s="240"/>
      <c r="F38" s="240"/>
      <c r="G38" s="240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224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51" t="str">
        <f>C38</f>
        <v>nebo vybouraných hmot nošením nebo přehazováním k místu nakládky přístupnému normálním dopravním prostředkům do 10 m,</v>
      </c>
      <c r="BB38" s="210"/>
      <c r="BC38" s="210"/>
      <c r="BD38" s="210"/>
      <c r="BE38" s="210"/>
      <c r="BF38" s="210"/>
      <c r="BG38" s="210"/>
      <c r="BH38" s="210"/>
    </row>
    <row r="39" spans="1:60" ht="22.5" outlineLevel="2" x14ac:dyDescent="0.2">
      <c r="A39" s="217"/>
      <c r="B39" s="218"/>
      <c r="C39" s="261" t="s">
        <v>266</v>
      </c>
      <c r="D39" s="252"/>
      <c r="E39" s="252"/>
      <c r="F39" s="252"/>
      <c r="G39" s="252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257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51" t="str">
        <f>C39</f>
        <v>S naložením suti nebo vybouraných hmot do dopravního prostředku a na jejich vyložením, popřípadě přeložením na normální dopravní prostředek.</v>
      </c>
      <c r="BB39" s="210"/>
      <c r="BC39" s="210"/>
      <c r="BD39" s="210"/>
      <c r="BE39" s="210"/>
      <c r="BF39" s="210"/>
      <c r="BG39" s="210"/>
      <c r="BH39" s="210"/>
    </row>
    <row r="40" spans="1:60" x14ac:dyDescent="0.2">
      <c r="A40" s="3"/>
      <c r="B40" s="4"/>
      <c r="C40" s="262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E40">
        <v>12</v>
      </c>
      <c r="AF40">
        <v>21</v>
      </c>
      <c r="AG40" t="s">
        <v>164</v>
      </c>
    </row>
    <row r="41" spans="1:60" x14ac:dyDescent="0.2">
      <c r="A41" s="213"/>
      <c r="B41" s="214" t="s">
        <v>29</v>
      </c>
      <c r="C41" s="263"/>
      <c r="D41" s="215"/>
      <c r="E41" s="216"/>
      <c r="F41" s="216"/>
      <c r="G41" s="232">
        <f>G8+G12+G17+G19+G22+G30</f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E41">
        <f>SUMIF(L7:L39,AE40,G7:G39)</f>
        <v>0</v>
      </c>
      <c r="AF41">
        <f>SUMIF(L7:L39,AF40,G7:G39)</f>
        <v>0</v>
      </c>
      <c r="AG41" t="s">
        <v>267</v>
      </c>
    </row>
    <row r="42" spans="1:60" x14ac:dyDescent="0.2">
      <c r="C42" s="264"/>
      <c r="D42" s="10"/>
      <c r="AG42" t="s">
        <v>268</v>
      </c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gMXx5T9l0HJsmOc9BYa/wzK48HNhNTl/wurHkPGhc2zRqLOo4C0mv6Hs/565XEPZ/Lf9w3EKez5XmbZR2G5Asg==" saltValue="j7MaqJ69uGxua6rFxQDjYw==" spinCount="100000" sheet="1" formatRows="0"/>
  <mergeCells count="9">
    <mergeCell ref="C34:G34"/>
    <mergeCell ref="C38:G38"/>
    <mergeCell ref="C39:G39"/>
    <mergeCell ref="A1:G1"/>
    <mergeCell ref="C2:G2"/>
    <mergeCell ref="C3:G3"/>
    <mergeCell ref="C4:G4"/>
    <mergeCell ref="C21:G21"/>
    <mergeCell ref="C29:G2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1F1D4-699F-489F-B5B2-ED156399C63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88</v>
      </c>
      <c r="C4" s="202" t="s">
        <v>89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149</v>
      </c>
      <c r="C8" s="253" t="s">
        <v>27</v>
      </c>
      <c r="D8" s="228"/>
      <c r="E8" s="229"/>
      <c r="F8" s="230"/>
      <c r="G8" s="230">
        <f>SUMIF(AG9:AG18,"&lt;&gt;NOR",G9:G18)</f>
        <v>0</v>
      </c>
      <c r="H8" s="230"/>
      <c r="I8" s="230">
        <f>SUM(I9:I18)</f>
        <v>0</v>
      </c>
      <c r="J8" s="230"/>
      <c r="K8" s="230">
        <f>SUM(K9:K18)</f>
        <v>0</v>
      </c>
      <c r="L8" s="230"/>
      <c r="M8" s="230">
        <f>SUM(M9:M18)</f>
        <v>0</v>
      </c>
      <c r="N8" s="229"/>
      <c r="O8" s="229">
        <f>SUM(O9:O18)</f>
        <v>0</v>
      </c>
      <c r="P8" s="229"/>
      <c r="Q8" s="229">
        <f>SUM(Q9:Q18)</f>
        <v>0</v>
      </c>
      <c r="R8" s="230"/>
      <c r="S8" s="230"/>
      <c r="T8" s="231"/>
      <c r="U8" s="225"/>
      <c r="V8" s="225">
        <f>SUM(V9:V18)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366</v>
      </c>
      <c r="C9" s="254" t="s">
        <v>367</v>
      </c>
      <c r="D9" s="235" t="s">
        <v>368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199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88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369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ht="22.5" outlineLevel="2" x14ac:dyDescent="0.2">
      <c r="A10" s="217"/>
      <c r="B10" s="218"/>
      <c r="C10" s="260" t="s">
        <v>370</v>
      </c>
      <c r="D10" s="250"/>
      <c r="E10" s="250"/>
      <c r="F10" s="250"/>
      <c r="G10" s="250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257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51" t="str">
        <f>C10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33">
        <v>2</v>
      </c>
      <c r="B11" s="234" t="s">
        <v>371</v>
      </c>
      <c r="C11" s="254" t="s">
        <v>372</v>
      </c>
      <c r="D11" s="235" t="s">
        <v>368</v>
      </c>
      <c r="E11" s="236">
        <v>1</v>
      </c>
      <c r="F11" s="237"/>
      <c r="G11" s="238">
        <f>ROUND(E11*F11,2)</f>
        <v>0</v>
      </c>
      <c r="H11" s="237"/>
      <c r="I11" s="238">
        <f>ROUND(E11*H11,2)</f>
        <v>0</v>
      </c>
      <c r="J11" s="237"/>
      <c r="K11" s="238">
        <f>ROUND(E11*J11,2)</f>
        <v>0</v>
      </c>
      <c r="L11" s="238">
        <v>12</v>
      </c>
      <c r="M11" s="238">
        <f>G11*(1+L11/100)</f>
        <v>0</v>
      </c>
      <c r="N11" s="236">
        <v>0</v>
      </c>
      <c r="O11" s="236">
        <f>ROUND(E11*N11,2)</f>
        <v>0</v>
      </c>
      <c r="P11" s="236">
        <v>0</v>
      </c>
      <c r="Q11" s="236">
        <f>ROUND(E11*P11,2)</f>
        <v>0</v>
      </c>
      <c r="R11" s="238"/>
      <c r="S11" s="238" t="s">
        <v>199</v>
      </c>
      <c r="T11" s="239" t="s">
        <v>184</v>
      </c>
      <c r="U11" s="221">
        <v>0</v>
      </c>
      <c r="V11" s="221">
        <f>ROUND(E11*U11,2)</f>
        <v>0</v>
      </c>
      <c r="W11" s="221"/>
      <c r="X11" s="221" t="s">
        <v>88</v>
      </c>
      <c r="Y11" s="221" t="s">
        <v>186</v>
      </c>
      <c r="Z11" s="210"/>
      <c r="AA11" s="210"/>
      <c r="AB11" s="210"/>
      <c r="AC11" s="210"/>
      <c r="AD11" s="210"/>
      <c r="AE11" s="210"/>
      <c r="AF11" s="210"/>
      <c r="AG11" s="210" t="s">
        <v>369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ht="33.75" outlineLevel="2" x14ac:dyDescent="0.2">
      <c r="A12" s="217"/>
      <c r="B12" s="218"/>
      <c r="C12" s="260" t="s">
        <v>373</v>
      </c>
      <c r="D12" s="250"/>
      <c r="E12" s="250"/>
      <c r="F12" s="250"/>
      <c r="G12" s="250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257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51" t="str">
        <f>C12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3">
        <v>3</v>
      </c>
      <c r="B13" s="234" t="s">
        <v>374</v>
      </c>
      <c r="C13" s="254" t="s">
        <v>375</v>
      </c>
      <c r="D13" s="235" t="s">
        <v>368</v>
      </c>
      <c r="E13" s="236">
        <v>1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0</v>
      </c>
      <c r="O13" s="236">
        <f>ROUND(E13*N13,2)</f>
        <v>0</v>
      </c>
      <c r="P13" s="236">
        <v>0</v>
      </c>
      <c r="Q13" s="236">
        <f>ROUND(E13*P13,2)</f>
        <v>0</v>
      </c>
      <c r="R13" s="238"/>
      <c r="S13" s="238" t="s">
        <v>199</v>
      </c>
      <c r="T13" s="239" t="s">
        <v>184</v>
      </c>
      <c r="U13" s="221">
        <v>0</v>
      </c>
      <c r="V13" s="221">
        <f>ROUND(E13*U13,2)</f>
        <v>0</v>
      </c>
      <c r="W13" s="221"/>
      <c r="X13" s="221" t="s">
        <v>88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369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2" x14ac:dyDescent="0.2">
      <c r="A14" s="217"/>
      <c r="B14" s="218"/>
      <c r="C14" s="260" t="s">
        <v>376</v>
      </c>
      <c r="D14" s="250"/>
      <c r="E14" s="250"/>
      <c r="F14" s="250"/>
      <c r="G14" s="250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257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51" t="str">
        <f>C14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4</v>
      </c>
      <c r="B15" s="234" t="s">
        <v>377</v>
      </c>
      <c r="C15" s="254" t="s">
        <v>378</v>
      </c>
      <c r="D15" s="235" t="s">
        <v>368</v>
      </c>
      <c r="E15" s="236">
        <v>1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/>
      <c r="S15" s="238" t="s">
        <v>199</v>
      </c>
      <c r="T15" s="239" t="s">
        <v>184</v>
      </c>
      <c r="U15" s="221">
        <v>0</v>
      </c>
      <c r="V15" s="221">
        <f>ROUND(E15*U15,2)</f>
        <v>0</v>
      </c>
      <c r="W15" s="221"/>
      <c r="X15" s="221" t="s">
        <v>88</v>
      </c>
      <c r="Y15" s="221" t="s">
        <v>186</v>
      </c>
      <c r="Z15" s="210"/>
      <c r="AA15" s="210"/>
      <c r="AB15" s="210"/>
      <c r="AC15" s="210"/>
      <c r="AD15" s="210"/>
      <c r="AE15" s="210"/>
      <c r="AF15" s="210"/>
      <c r="AG15" s="210" t="s">
        <v>369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ht="33.75" outlineLevel="2" x14ac:dyDescent="0.2">
      <c r="A16" s="217"/>
      <c r="B16" s="218"/>
      <c r="C16" s="260" t="s">
        <v>379</v>
      </c>
      <c r="D16" s="250"/>
      <c r="E16" s="250"/>
      <c r="F16" s="250"/>
      <c r="G16" s="250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257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51" t="str">
        <f>C16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3">
        <v>5</v>
      </c>
      <c r="B17" s="234" t="s">
        <v>380</v>
      </c>
      <c r="C17" s="254" t="s">
        <v>381</v>
      </c>
      <c r="D17" s="235" t="s">
        <v>368</v>
      </c>
      <c r="E17" s="236">
        <v>1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12</v>
      </c>
      <c r="M17" s="238">
        <f>G17*(1+L17/100)</f>
        <v>0</v>
      </c>
      <c r="N17" s="236">
        <v>0</v>
      </c>
      <c r="O17" s="236">
        <f>ROUND(E17*N17,2)</f>
        <v>0</v>
      </c>
      <c r="P17" s="236">
        <v>0</v>
      </c>
      <c r="Q17" s="236">
        <f>ROUND(E17*P17,2)</f>
        <v>0</v>
      </c>
      <c r="R17" s="238"/>
      <c r="S17" s="238" t="s">
        <v>199</v>
      </c>
      <c r="T17" s="239" t="s">
        <v>184</v>
      </c>
      <c r="U17" s="221">
        <v>0</v>
      </c>
      <c r="V17" s="221">
        <f>ROUND(E17*U17,2)</f>
        <v>0</v>
      </c>
      <c r="W17" s="221"/>
      <c r="X17" s="221" t="s">
        <v>88</v>
      </c>
      <c r="Y17" s="221" t="s">
        <v>186</v>
      </c>
      <c r="Z17" s="210"/>
      <c r="AA17" s="210"/>
      <c r="AB17" s="210"/>
      <c r="AC17" s="210"/>
      <c r="AD17" s="210"/>
      <c r="AE17" s="210"/>
      <c r="AF17" s="210"/>
      <c r="AG17" s="210" t="s">
        <v>369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60" t="s">
        <v>382</v>
      </c>
      <c r="D18" s="250"/>
      <c r="E18" s="250"/>
      <c r="F18" s="250"/>
      <c r="G18" s="250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257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150</v>
      </c>
      <c r="C19" s="253" t="s">
        <v>28</v>
      </c>
      <c r="D19" s="228"/>
      <c r="E19" s="229"/>
      <c r="F19" s="230"/>
      <c r="G19" s="230">
        <f>SUMIF(AG20:AG27,"&lt;&gt;NOR",G20:G27)</f>
        <v>0</v>
      </c>
      <c r="H19" s="230"/>
      <c r="I19" s="230">
        <f>SUM(I20:I27)</f>
        <v>0</v>
      </c>
      <c r="J19" s="230"/>
      <c r="K19" s="230">
        <f>SUM(K20:K27)</f>
        <v>0</v>
      </c>
      <c r="L19" s="230"/>
      <c r="M19" s="230">
        <f>SUM(M20:M27)</f>
        <v>0</v>
      </c>
      <c r="N19" s="229"/>
      <c r="O19" s="229">
        <f>SUM(O20:O27)</f>
        <v>0</v>
      </c>
      <c r="P19" s="229"/>
      <c r="Q19" s="229">
        <f>SUM(Q20:Q27)</f>
        <v>0</v>
      </c>
      <c r="R19" s="230"/>
      <c r="S19" s="230"/>
      <c r="T19" s="231"/>
      <c r="U19" s="225"/>
      <c r="V19" s="225">
        <f>SUM(V20:V27)</f>
        <v>0</v>
      </c>
      <c r="W19" s="225"/>
      <c r="X19" s="225"/>
      <c r="Y19" s="225"/>
      <c r="AG19" t="s">
        <v>179</v>
      </c>
    </row>
    <row r="20" spans="1:60" outlineLevel="1" x14ac:dyDescent="0.2">
      <c r="A20" s="233">
        <v>6</v>
      </c>
      <c r="B20" s="234" t="s">
        <v>383</v>
      </c>
      <c r="C20" s="254" t="s">
        <v>384</v>
      </c>
      <c r="D20" s="235" t="s">
        <v>368</v>
      </c>
      <c r="E20" s="236">
        <v>1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/>
      <c r="S20" s="238" t="s">
        <v>199</v>
      </c>
      <c r="T20" s="239" t="s">
        <v>184</v>
      </c>
      <c r="U20" s="221">
        <v>0</v>
      </c>
      <c r="V20" s="221">
        <f>ROUND(E20*U20,2)</f>
        <v>0</v>
      </c>
      <c r="W20" s="221"/>
      <c r="X20" s="221" t="s">
        <v>88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369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2" x14ac:dyDescent="0.2">
      <c r="A21" s="217"/>
      <c r="B21" s="218"/>
      <c r="C21" s="260" t="s">
        <v>385</v>
      </c>
      <c r="D21" s="250"/>
      <c r="E21" s="250"/>
      <c r="F21" s="250"/>
      <c r="G21" s="25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257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51" t="str">
        <f>C21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3">
        <v>7</v>
      </c>
      <c r="B22" s="234" t="s">
        <v>386</v>
      </c>
      <c r="C22" s="254" t="s">
        <v>387</v>
      </c>
      <c r="D22" s="235" t="s">
        <v>368</v>
      </c>
      <c r="E22" s="236">
        <v>1</v>
      </c>
      <c r="F22" s="237"/>
      <c r="G22" s="238">
        <f>ROUND(E22*F22,2)</f>
        <v>0</v>
      </c>
      <c r="H22" s="237"/>
      <c r="I22" s="238">
        <f>ROUND(E22*H22,2)</f>
        <v>0</v>
      </c>
      <c r="J22" s="237"/>
      <c r="K22" s="238">
        <f>ROUND(E22*J22,2)</f>
        <v>0</v>
      </c>
      <c r="L22" s="238">
        <v>12</v>
      </c>
      <c r="M22" s="238">
        <f>G22*(1+L22/100)</f>
        <v>0</v>
      </c>
      <c r="N22" s="236">
        <v>0</v>
      </c>
      <c r="O22" s="236">
        <f>ROUND(E22*N22,2)</f>
        <v>0</v>
      </c>
      <c r="P22" s="236">
        <v>0</v>
      </c>
      <c r="Q22" s="236">
        <f>ROUND(E22*P22,2)</f>
        <v>0</v>
      </c>
      <c r="R22" s="238"/>
      <c r="S22" s="238" t="s">
        <v>199</v>
      </c>
      <c r="T22" s="239" t="s">
        <v>184</v>
      </c>
      <c r="U22" s="221">
        <v>0</v>
      </c>
      <c r="V22" s="221">
        <f>ROUND(E22*U22,2)</f>
        <v>0</v>
      </c>
      <c r="W22" s="221"/>
      <c r="X22" s="221" t="s">
        <v>88</v>
      </c>
      <c r="Y22" s="221" t="s">
        <v>186</v>
      </c>
      <c r="Z22" s="210"/>
      <c r="AA22" s="210"/>
      <c r="AB22" s="210"/>
      <c r="AC22" s="210"/>
      <c r="AD22" s="210"/>
      <c r="AE22" s="210"/>
      <c r="AF22" s="210"/>
      <c r="AG22" s="210" t="s">
        <v>369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33.75" outlineLevel="2" x14ac:dyDescent="0.2">
      <c r="A23" s="217"/>
      <c r="B23" s="218"/>
      <c r="C23" s="260" t="s">
        <v>388</v>
      </c>
      <c r="D23" s="250"/>
      <c r="E23" s="250"/>
      <c r="F23" s="250"/>
      <c r="G23" s="250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257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51" t="str">
        <f>C23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8</v>
      </c>
      <c r="B24" s="234" t="s">
        <v>389</v>
      </c>
      <c r="C24" s="254" t="s">
        <v>390</v>
      </c>
      <c r="D24" s="235" t="s">
        <v>368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199</v>
      </c>
      <c r="T24" s="239" t="s">
        <v>184</v>
      </c>
      <c r="U24" s="221">
        <v>0</v>
      </c>
      <c r="V24" s="221">
        <f>ROUND(E24*U24,2)</f>
        <v>0</v>
      </c>
      <c r="W24" s="221"/>
      <c r="X24" s="221" t="s">
        <v>88</v>
      </c>
      <c r="Y24" s="221" t="s">
        <v>186</v>
      </c>
      <c r="Z24" s="210"/>
      <c r="AA24" s="210"/>
      <c r="AB24" s="210"/>
      <c r="AC24" s="210"/>
      <c r="AD24" s="210"/>
      <c r="AE24" s="210"/>
      <c r="AF24" s="210"/>
      <c r="AG24" s="210" t="s">
        <v>369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ht="33.75" outlineLevel="2" x14ac:dyDescent="0.2">
      <c r="A25" s="217"/>
      <c r="B25" s="218"/>
      <c r="C25" s="260" t="s">
        <v>391</v>
      </c>
      <c r="D25" s="250"/>
      <c r="E25" s="250"/>
      <c r="F25" s="250"/>
      <c r="G25" s="250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257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51" t="str">
        <f>C25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9</v>
      </c>
      <c r="B26" s="234" t="s">
        <v>392</v>
      </c>
      <c r="C26" s="254" t="s">
        <v>393</v>
      </c>
      <c r="D26" s="235" t="s">
        <v>368</v>
      </c>
      <c r="E26" s="236">
        <v>1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0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199</v>
      </c>
      <c r="T26" s="239" t="s">
        <v>184</v>
      </c>
      <c r="U26" s="221">
        <v>0</v>
      </c>
      <c r="V26" s="221">
        <f>ROUND(E26*U26,2)</f>
        <v>0</v>
      </c>
      <c r="W26" s="221"/>
      <c r="X26" s="221" t="s">
        <v>88</v>
      </c>
      <c r="Y26" s="221" t="s">
        <v>186</v>
      </c>
      <c r="Z26" s="210"/>
      <c r="AA26" s="210"/>
      <c r="AB26" s="210"/>
      <c r="AC26" s="210"/>
      <c r="AD26" s="210"/>
      <c r="AE26" s="210"/>
      <c r="AF26" s="210"/>
      <c r="AG26" s="210" t="s">
        <v>369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2" x14ac:dyDescent="0.2">
      <c r="A27" s="217"/>
      <c r="B27" s="218"/>
      <c r="C27" s="260" t="s">
        <v>394</v>
      </c>
      <c r="D27" s="250"/>
      <c r="E27" s="250"/>
      <c r="F27" s="250"/>
      <c r="G27" s="250"/>
      <c r="H27" s="221"/>
      <c r="I27" s="221"/>
      <c r="J27" s="221"/>
      <c r="K27" s="221"/>
      <c r="L27" s="221"/>
      <c r="M27" s="221"/>
      <c r="N27" s="220"/>
      <c r="O27" s="220"/>
      <c r="P27" s="220"/>
      <c r="Q27" s="220"/>
      <c r="R27" s="221"/>
      <c r="S27" s="221"/>
      <c r="T27" s="221"/>
      <c r="U27" s="221"/>
      <c r="V27" s="221"/>
      <c r="W27" s="221"/>
      <c r="X27" s="221"/>
      <c r="Y27" s="221"/>
      <c r="Z27" s="210"/>
      <c r="AA27" s="210"/>
      <c r="AB27" s="210"/>
      <c r="AC27" s="210"/>
      <c r="AD27" s="210"/>
      <c r="AE27" s="210"/>
      <c r="AF27" s="210"/>
      <c r="AG27" s="210" t="s">
        <v>257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51" t="str">
        <f>C27</f>
        <v>Náklady na vyhotovení dokumentace skutečného provedení stavby a její předání objednateli v požadované formě a požadovaném počtu.</v>
      </c>
      <c r="BB27" s="210"/>
      <c r="BC27" s="210"/>
      <c r="BD27" s="210"/>
      <c r="BE27" s="210"/>
      <c r="BF27" s="210"/>
      <c r="BG27" s="210"/>
      <c r="BH27" s="210"/>
    </row>
    <row r="28" spans="1:60" x14ac:dyDescent="0.2">
      <c r="A28" s="3"/>
      <c r="B28" s="4"/>
      <c r="C28" s="262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E28">
        <v>12</v>
      </c>
      <c r="AF28">
        <v>21</v>
      </c>
      <c r="AG28" t="s">
        <v>164</v>
      </c>
    </row>
    <row r="29" spans="1:60" x14ac:dyDescent="0.2">
      <c r="A29" s="213"/>
      <c r="B29" s="214" t="s">
        <v>29</v>
      </c>
      <c r="C29" s="263"/>
      <c r="D29" s="215"/>
      <c r="E29" s="216"/>
      <c r="F29" s="216"/>
      <c r="G29" s="232">
        <f>G8+G19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E29">
        <f>SUMIF(L7:L27,AE28,G7:G27)</f>
        <v>0</v>
      </c>
      <c r="AF29">
        <f>SUMIF(L7:L27,AF28,G7:G27)</f>
        <v>0</v>
      </c>
      <c r="AG29" t="s">
        <v>267</v>
      </c>
    </row>
    <row r="30" spans="1:60" x14ac:dyDescent="0.2">
      <c r="C30" s="264"/>
      <c r="D30" s="10"/>
      <c r="AG30" t="s">
        <v>268</v>
      </c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+5CtF4izUg8sAZijNk8q5WTuULZ/QibvDb+x7vZzaGIs4OU3V+7ciutiHOThJA8YKmDWSgVmBgPxOFU3Hf4g5w==" saltValue="OKy23BGG0essBsmlUbyORQ==" spinCount="100000" sheet="1" formatRows="0"/>
  <mergeCells count="13">
    <mergeCell ref="C27:G27"/>
    <mergeCell ref="C14:G14"/>
    <mergeCell ref="C16:G16"/>
    <mergeCell ref="C18:G18"/>
    <mergeCell ref="C21:G21"/>
    <mergeCell ref="C23:G23"/>
    <mergeCell ref="C25:G25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0C75-E115-4158-B2E3-5A8FB5E8C2C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90</v>
      </c>
      <c r="C4" s="202" t="s">
        <v>91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132</v>
      </c>
      <c r="C8" s="253" t="s">
        <v>133</v>
      </c>
      <c r="D8" s="228"/>
      <c r="E8" s="229"/>
      <c r="F8" s="230"/>
      <c r="G8" s="230">
        <f>SUMIF(AG9:AG30,"&lt;&gt;NOR",G9:G30)</f>
        <v>0</v>
      </c>
      <c r="H8" s="230"/>
      <c r="I8" s="230">
        <f>SUM(I9:I30)</f>
        <v>0</v>
      </c>
      <c r="J8" s="230"/>
      <c r="K8" s="230">
        <f>SUM(K9:K30)</f>
        <v>0</v>
      </c>
      <c r="L8" s="230"/>
      <c r="M8" s="230">
        <f>SUM(M9:M30)</f>
        <v>0</v>
      </c>
      <c r="N8" s="229"/>
      <c r="O8" s="229">
        <f>SUM(O9:O30)</f>
        <v>321.94</v>
      </c>
      <c r="P8" s="229"/>
      <c r="Q8" s="229">
        <f>SUM(Q9:Q30)</f>
        <v>0</v>
      </c>
      <c r="R8" s="230"/>
      <c r="S8" s="230"/>
      <c r="T8" s="231"/>
      <c r="U8" s="225"/>
      <c r="V8" s="225">
        <f>SUM(V9:V30)</f>
        <v>0</v>
      </c>
      <c r="W8" s="225"/>
      <c r="X8" s="225"/>
      <c r="Y8" s="225"/>
      <c r="AG8" t="s">
        <v>179</v>
      </c>
    </row>
    <row r="9" spans="1:60" outlineLevel="1" x14ac:dyDescent="0.2">
      <c r="A9" s="243">
        <v>1</v>
      </c>
      <c r="B9" s="244" t="s">
        <v>395</v>
      </c>
      <c r="C9" s="259" t="s">
        <v>396</v>
      </c>
      <c r="D9" s="245" t="s">
        <v>397</v>
      </c>
      <c r="E9" s="246">
        <v>124</v>
      </c>
      <c r="F9" s="247"/>
      <c r="G9" s="248">
        <f>ROUND(E9*F9,2)</f>
        <v>0</v>
      </c>
      <c r="H9" s="247"/>
      <c r="I9" s="248">
        <f>ROUND(E9*H9,2)</f>
        <v>0</v>
      </c>
      <c r="J9" s="247"/>
      <c r="K9" s="248">
        <f>ROUND(E9*J9,2)</f>
        <v>0</v>
      </c>
      <c r="L9" s="248">
        <v>12</v>
      </c>
      <c r="M9" s="248">
        <f>G9*(1+L9/100)</f>
        <v>0</v>
      </c>
      <c r="N9" s="246">
        <v>0</v>
      </c>
      <c r="O9" s="246">
        <f>ROUND(E9*N9,2)</f>
        <v>0</v>
      </c>
      <c r="P9" s="246">
        <v>0</v>
      </c>
      <c r="Q9" s="246">
        <f>ROUND(E9*P9,2)</f>
        <v>0</v>
      </c>
      <c r="R9" s="248"/>
      <c r="S9" s="248" t="s">
        <v>183</v>
      </c>
      <c r="T9" s="24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398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3">
        <v>2</v>
      </c>
      <c r="B10" s="244" t="s">
        <v>399</v>
      </c>
      <c r="C10" s="259" t="s">
        <v>400</v>
      </c>
      <c r="D10" s="245" t="s">
        <v>397</v>
      </c>
      <c r="E10" s="246">
        <v>127</v>
      </c>
      <c r="F10" s="247"/>
      <c r="G10" s="248">
        <f>ROUND(E10*F10,2)</f>
        <v>0</v>
      </c>
      <c r="H10" s="247"/>
      <c r="I10" s="248">
        <f>ROUND(E10*H10,2)</f>
        <v>0</v>
      </c>
      <c r="J10" s="247"/>
      <c r="K10" s="248">
        <f>ROUND(E10*J10,2)</f>
        <v>0</v>
      </c>
      <c r="L10" s="248">
        <v>12</v>
      </c>
      <c r="M10" s="248">
        <f>G10*(1+L10/100)</f>
        <v>0</v>
      </c>
      <c r="N10" s="246">
        <v>0</v>
      </c>
      <c r="O10" s="246">
        <f>ROUND(E10*N10,2)</f>
        <v>0</v>
      </c>
      <c r="P10" s="246">
        <v>0</v>
      </c>
      <c r="Q10" s="246">
        <f>ROUND(E10*P10,2)</f>
        <v>0</v>
      </c>
      <c r="R10" s="248"/>
      <c r="S10" s="248" t="s">
        <v>183</v>
      </c>
      <c r="T10" s="249" t="s">
        <v>184</v>
      </c>
      <c r="U10" s="221">
        <v>0</v>
      </c>
      <c r="V10" s="221">
        <f>ROUND(E10*U10,2)</f>
        <v>0</v>
      </c>
      <c r="W10" s="221"/>
      <c r="X10" s="221" t="s">
        <v>185</v>
      </c>
      <c r="Y10" s="221" t="s">
        <v>186</v>
      </c>
      <c r="Z10" s="210"/>
      <c r="AA10" s="210"/>
      <c r="AB10" s="210"/>
      <c r="AC10" s="210"/>
      <c r="AD10" s="210"/>
      <c r="AE10" s="210"/>
      <c r="AF10" s="210"/>
      <c r="AG10" s="210" t="s">
        <v>398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3">
        <v>3</v>
      </c>
      <c r="B11" s="244" t="s">
        <v>401</v>
      </c>
      <c r="C11" s="259" t="s">
        <v>402</v>
      </c>
      <c r="D11" s="245" t="s">
        <v>212</v>
      </c>
      <c r="E11" s="246">
        <v>2</v>
      </c>
      <c r="F11" s="247"/>
      <c r="G11" s="248">
        <f>ROUND(E11*F11,2)</f>
        <v>0</v>
      </c>
      <c r="H11" s="247"/>
      <c r="I11" s="248">
        <f>ROUND(E11*H11,2)</f>
        <v>0</v>
      </c>
      <c r="J11" s="247"/>
      <c r="K11" s="248">
        <f>ROUND(E11*J11,2)</f>
        <v>0</v>
      </c>
      <c r="L11" s="248">
        <v>12</v>
      </c>
      <c r="M11" s="248">
        <f>G11*(1+L11/100)</f>
        <v>0</v>
      </c>
      <c r="N11" s="246">
        <v>1.98E-3</v>
      </c>
      <c r="O11" s="246">
        <f>ROUND(E11*N11,2)</f>
        <v>0</v>
      </c>
      <c r="P11" s="246">
        <v>0</v>
      </c>
      <c r="Q11" s="246">
        <f>ROUND(E11*P11,2)</f>
        <v>0</v>
      </c>
      <c r="R11" s="248"/>
      <c r="S11" s="248" t="s">
        <v>183</v>
      </c>
      <c r="T11" s="249" t="s">
        <v>184</v>
      </c>
      <c r="U11" s="221">
        <v>0</v>
      </c>
      <c r="V11" s="221">
        <f>ROUND(E11*U11,2)</f>
        <v>0</v>
      </c>
      <c r="W11" s="221"/>
      <c r="X11" s="221" t="s">
        <v>185</v>
      </c>
      <c r="Y11" s="221" t="s">
        <v>186</v>
      </c>
      <c r="Z11" s="210"/>
      <c r="AA11" s="210"/>
      <c r="AB11" s="210"/>
      <c r="AC11" s="210"/>
      <c r="AD11" s="210"/>
      <c r="AE11" s="210"/>
      <c r="AF11" s="210"/>
      <c r="AG11" s="210" t="s">
        <v>398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43">
        <v>4</v>
      </c>
      <c r="B12" s="244" t="s">
        <v>403</v>
      </c>
      <c r="C12" s="259" t="s">
        <v>404</v>
      </c>
      <c r="D12" s="245" t="s">
        <v>212</v>
      </c>
      <c r="E12" s="246">
        <v>2</v>
      </c>
      <c r="F12" s="247"/>
      <c r="G12" s="248">
        <f>ROUND(E12*F12,2)</f>
        <v>0</v>
      </c>
      <c r="H12" s="247"/>
      <c r="I12" s="248">
        <f>ROUND(E12*H12,2)</f>
        <v>0</v>
      </c>
      <c r="J12" s="247"/>
      <c r="K12" s="248">
        <f>ROUND(E12*J12,2)</f>
        <v>0</v>
      </c>
      <c r="L12" s="248">
        <v>12</v>
      </c>
      <c r="M12" s="248">
        <f>G12*(1+L12/100)</f>
        <v>0</v>
      </c>
      <c r="N12" s="246">
        <v>3.3600000000000001E-3</v>
      </c>
      <c r="O12" s="246">
        <f>ROUND(E12*N12,2)</f>
        <v>0.01</v>
      </c>
      <c r="P12" s="246">
        <v>0</v>
      </c>
      <c r="Q12" s="246">
        <f>ROUND(E12*P12,2)</f>
        <v>0</v>
      </c>
      <c r="R12" s="248"/>
      <c r="S12" s="248" t="s">
        <v>183</v>
      </c>
      <c r="T12" s="249" t="s">
        <v>184</v>
      </c>
      <c r="U12" s="221">
        <v>0</v>
      </c>
      <c r="V12" s="221">
        <f>ROUND(E12*U12,2)</f>
        <v>0</v>
      </c>
      <c r="W12" s="221"/>
      <c r="X12" s="221" t="s">
        <v>185</v>
      </c>
      <c r="Y12" s="221" t="s">
        <v>186</v>
      </c>
      <c r="Z12" s="210"/>
      <c r="AA12" s="210"/>
      <c r="AB12" s="210"/>
      <c r="AC12" s="210"/>
      <c r="AD12" s="210"/>
      <c r="AE12" s="210"/>
      <c r="AF12" s="210"/>
      <c r="AG12" s="210" t="s">
        <v>398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43">
        <v>5</v>
      </c>
      <c r="B13" s="244" t="s">
        <v>405</v>
      </c>
      <c r="C13" s="259" t="s">
        <v>406</v>
      </c>
      <c r="D13" s="245" t="s">
        <v>212</v>
      </c>
      <c r="E13" s="246">
        <v>2</v>
      </c>
      <c r="F13" s="247"/>
      <c r="G13" s="248">
        <f>ROUND(E13*F13,2)</f>
        <v>0</v>
      </c>
      <c r="H13" s="247"/>
      <c r="I13" s="248">
        <f>ROUND(E13*H13,2)</f>
        <v>0</v>
      </c>
      <c r="J13" s="247"/>
      <c r="K13" s="248">
        <f>ROUND(E13*J13,2)</f>
        <v>0</v>
      </c>
      <c r="L13" s="248">
        <v>12</v>
      </c>
      <c r="M13" s="248">
        <f>G13*(1+L13/100)</f>
        <v>0</v>
      </c>
      <c r="N13" s="246">
        <v>0</v>
      </c>
      <c r="O13" s="246">
        <f>ROUND(E13*N13,2)</f>
        <v>0</v>
      </c>
      <c r="P13" s="246">
        <v>0</v>
      </c>
      <c r="Q13" s="246">
        <f>ROUND(E13*P13,2)</f>
        <v>0</v>
      </c>
      <c r="R13" s="248"/>
      <c r="S13" s="248" t="s">
        <v>183</v>
      </c>
      <c r="T13" s="249" t="s">
        <v>184</v>
      </c>
      <c r="U13" s="221">
        <v>0</v>
      </c>
      <c r="V13" s="221">
        <f>ROUND(E13*U13,2)</f>
        <v>0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398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3">
        <v>6</v>
      </c>
      <c r="B14" s="244" t="s">
        <v>407</v>
      </c>
      <c r="C14" s="259" t="s">
        <v>408</v>
      </c>
      <c r="D14" s="245" t="s">
        <v>212</v>
      </c>
      <c r="E14" s="246">
        <v>2</v>
      </c>
      <c r="F14" s="247"/>
      <c r="G14" s="248">
        <f>ROUND(E14*F14,2)</f>
        <v>0</v>
      </c>
      <c r="H14" s="247"/>
      <c r="I14" s="248">
        <f>ROUND(E14*H14,2)</f>
        <v>0</v>
      </c>
      <c r="J14" s="247"/>
      <c r="K14" s="248">
        <f>ROUND(E14*J14,2)</f>
        <v>0</v>
      </c>
      <c r="L14" s="248">
        <v>12</v>
      </c>
      <c r="M14" s="248">
        <f>G14*(1+L14/100)</f>
        <v>0</v>
      </c>
      <c r="N14" s="246">
        <v>0</v>
      </c>
      <c r="O14" s="246">
        <f>ROUND(E14*N14,2)</f>
        <v>0</v>
      </c>
      <c r="P14" s="246">
        <v>0</v>
      </c>
      <c r="Q14" s="246">
        <f>ROUND(E14*P14,2)</f>
        <v>0</v>
      </c>
      <c r="R14" s="248"/>
      <c r="S14" s="248" t="s">
        <v>183</v>
      </c>
      <c r="T14" s="249" t="s">
        <v>184</v>
      </c>
      <c r="U14" s="221">
        <v>0</v>
      </c>
      <c r="V14" s="221">
        <f>ROUND(E14*U14,2)</f>
        <v>0</v>
      </c>
      <c r="W14" s="221"/>
      <c r="X14" s="221" t="s">
        <v>185</v>
      </c>
      <c r="Y14" s="221" t="s">
        <v>186</v>
      </c>
      <c r="Z14" s="210"/>
      <c r="AA14" s="210"/>
      <c r="AB14" s="210"/>
      <c r="AC14" s="210"/>
      <c r="AD14" s="210"/>
      <c r="AE14" s="210"/>
      <c r="AF14" s="210"/>
      <c r="AG14" s="210" t="s">
        <v>398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43">
        <v>7</v>
      </c>
      <c r="B15" s="244" t="s">
        <v>409</v>
      </c>
      <c r="C15" s="259" t="s">
        <v>410</v>
      </c>
      <c r="D15" s="245" t="s">
        <v>397</v>
      </c>
      <c r="E15" s="246">
        <v>124</v>
      </c>
      <c r="F15" s="247"/>
      <c r="G15" s="248">
        <f>ROUND(E15*F15,2)</f>
        <v>0</v>
      </c>
      <c r="H15" s="247"/>
      <c r="I15" s="248">
        <f>ROUND(E15*H15,2)</f>
        <v>0</v>
      </c>
      <c r="J15" s="247"/>
      <c r="K15" s="248">
        <f>ROUND(E15*J15,2)</f>
        <v>0</v>
      </c>
      <c r="L15" s="248">
        <v>12</v>
      </c>
      <c r="M15" s="248">
        <f>G15*(1+L15/100)</f>
        <v>0</v>
      </c>
      <c r="N15" s="246">
        <v>0.38923999999999997</v>
      </c>
      <c r="O15" s="246">
        <f>ROUND(E15*N15,2)</f>
        <v>48.27</v>
      </c>
      <c r="P15" s="246">
        <v>0</v>
      </c>
      <c r="Q15" s="246">
        <f>ROUND(E15*P15,2)</f>
        <v>0</v>
      </c>
      <c r="R15" s="248"/>
      <c r="S15" s="248" t="s">
        <v>183</v>
      </c>
      <c r="T15" s="249" t="s">
        <v>184</v>
      </c>
      <c r="U15" s="221">
        <v>0</v>
      </c>
      <c r="V15" s="221">
        <f>ROUND(E15*U15,2)</f>
        <v>0</v>
      </c>
      <c r="W15" s="221"/>
      <c r="X15" s="221" t="s">
        <v>185</v>
      </c>
      <c r="Y15" s="221" t="s">
        <v>186</v>
      </c>
      <c r="Z15" s="210"/>
      <c r="AA15" s="210"/>
      <c r="AB15" s="210"/>
      <c r="AC15" s="210"/>
      <c r="AD15" s="210"/>
      <c r="AE15" s="210"/>
      <c r="AF15" s="210"/>
      <c r="AG15" s="210" t="s">
        <v>398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43">
        <v>8</v>
      </c>
      <c r="B16" s="244" t="s">
        <v>411</v>
      </c>
      <c r="C16" s="259" t="s">
        <v>412</v>
      </c>
      <c r="D16" s="245" t="s">
        <v>397</v>
      </c>
      <c r="E16" s="246">
        <v>127</v>
      </c>
      <c r="F16" s="247"/>
      <c r="G16" s="248">
        <f>ROUND(E16*F16,2)</f>
        <v>0</v>
      </c>
      <c r="H16" s="247"/>
      <c r="I16" s="248">
        <f>ROUND(E16*H16,2)</f>
        <v>0</v>
      </c>
      <c r="J16" s="247"/>
      <c r="K16" s="248">
        <f>ROUND(E16*J16,2)</f>
        <v>0</v>
      </c>
      <c r="L16" s="248">
        <v>12</v>
      </c>
      <c r="M16" s="248">
        <f>G16*(1+L16/100)</f>
        <v>0</v>
      </c>
      <c r="N16" s="246">
        <v>0.91352</v>
      </c>
      <c r="O16" s="246">
        <f>ROUND(E16*N16,2)</f>
        <v>116.02</v>
      </c>
      <c r="P16" s="246">
        <v>0</v>
      </c>
      <c r="Q16" s="246">
        <f>ROUND(E16*P16,2)</f>
        <v>0</v>
      </c>
      <c r="R16" s="248"/>
      <c r="S16" s="248" t="s">
        <v>183</v>
      </c>
      <c r="T16" s="249" t="s">
        <v>184</v>
      </c>
      <c r="U16" s="221">
        <v>0</v>
      </c>
      <c r="V16" s="221">
        <f>ROUND(E16*U16,2)</f>
        <v>0</v>
      </c>
      <c r="W16" s="221"/>
      <c r="X16" s="221" t="s">
        <v>185</v>
      </c>
      <c r="Y16" s="221" t="s">
        <v>186</v>
      </c>
      <c r="Z16" s="210"/>
      <c r="AA16" s="210"/>
      <c r="AB16" s="210"/>
      <c r="AC16" s="210"/>
      <c r="AD16" s="210"/>
      <c r="AE16" s="210"/>
      <c r="AF16" s="210"/>
      <c r="AG16" s="210" t="s">
        <v>398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3">
        <v>9</v>
      </c>
      <c r="B17" s="244" t="s">
        <v>413</v>
      </c>
      <c r="C17" s="259" t="s">
        <v>414</v>
      </c>
      <c r="D17" s="245" t="s">
        <v>212</v>
      </c>
      <c r="E17" s="246">
        <v>2</v>
      </c>
      <c r="F17" s="247"/>
      <c r="G17" s="248">
        <f>ROUND(E17*F17,2)</f>
        <v>0</v>
      </c>
      <c r="H17" s="247"/>
      <c r="I17" s="248">
        <f>ROUND(E17*H17,2)</f>
        <v>0</v>
      </c>
      <c r="J17" s="247"/>
      <c r="K17" s="248">
        <f>ROUND(E17*J17,2)</f>
        <v>0</v>
      </c>
      <c r="L17" s="248">
        <v>12</v>
      </c>
      <c r="M17" s="248">
        <f>G17*(1+L17/100)</f>
        <v>0</v>
      </c>
      <c r="N17" s="246">
        <v>3.0400000000000002E-3</v>
      </c>
      <c r="O17" s="246">
        <f>ROUND(E17*N17,2)</f>
        <v>0.01</v>
      </c>
      <c r="P17" s="246">
        <v>0</v>
      </c>
      <c r="Q17" s="246">
        <f>ROUND(E17*P17,2)</f>
        <v>0</v>
      </c>
      <c r="R17" s="248"/>
      <c r="S17" s="248" t="s">
        <v>183</v>
      </c>
      <c r="T17" s="249" t="s">
        <v>184</v>
      </c>
      <c r="U17" s="221">
        <v>0</v>
      </c>
      <c r="V17" s="221">
        <f>ROUND(E17*U17,2)</f>
        <v>0</v>
      </c>
      <c r="W17" s="221"/>
      <c r="X17" s="221" t="s">
        <v>185</v>
      </c>
      <c r="Y17" s="221" t="s">
        <v>186</v>
      </c>
      <c r="Z17" s="210"/>
      <c r="AA17" s="210"/>
      <c r="AB17" s="210"/>
      <c r="AC17" s="210"/>
      <c r="AD17" s="210"/>
      <c r="AE17" s="210"/>
      <c r="AF17" s="210"/>
      <c r="AG17" s="210" t="s">
        <v>398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3">
        <v>10</v>
      </c>
      <c r="B18" s="244" t="s">
        <v>415</v>
      </c>
      <c r="C18" s="259" t="s">
        <v>416</v>
      </c>
      <c r="D18" s="245" t="s">
        <v>212</v>
      </c>
      <c r="E18" s="246">
        <v>2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5.2399999999999999E-3</v>
      </c>
      <c r="O18" s="246">
        <f>ROUND(E18*N18,2)</f>
        <v>0.01</v>
      </c>
      <c r="P18" s="246">
        <v>0</v>
      </c>
      <c r="Q18" s="246">
        <f>ROUND(E18*P18,2)</f>
        <v>0</v>
      </c>
      <c r="R18" s="248"/>
      <c r="S18" s="248" t="s">
        <v>183</v>
      </c>
      <c r="T18" s="249" t="s">
        <v>184</v>
      </c>
      <c r="U18" s="221">
        <v>0</v>
      </c>
      <c r="V18" s="221">
        <f>ROUND(E18*U18,2)</f>
        <v>0</v>
      </c>
      <c r="W18" s="221"/>
      <c r="X18" s="221" t="s">
        <v>185</v>
      </c>
      <c r="Y18" s="221" t="s">
        <v>186</v>
      </c>
      <c r="Z18" s="210"/>
      <c r="AA18" s="210"/>
      <c r="AB18" s="210"/>
      <c r="AC18" s="210"/>
      <c r="AD18" s="210"/>
      <c r="AE18" s="210"/>
      <c r="AF18" s="210"/>
      <c r="AG18" s="210" t="s">
        <v>398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ht="22.5" outlineLevel="1" x14ac:dyDescent="0.2">
      <c r="A19" s="243">
        <v>11</v>
      </c>
      <c r="B19" s="244" t="s">
        <v>417</v>
      </c>
      <c r="C19" s="259" t="s">
        <v>418</v>
      </c>
      <c r="D19" s="245" t="s">
        <v>397</v>
      </c>
      <c r="E19" s="246">
        <v>124</v>
      </c>
      <c r="F19" s="247"/>
      <c r="G19" s="248">
        <f>ROUND(E19*F19,2)</f>
        <v>0</v>
      </c>
      <c r="H19" s="247"/>
      <c r="I19" s="248">
        <f>ROUND(E19*H19,2)</f>
        <v>0</v>
      </c>
      <c r="J19" s="247"/>
      <c r="K19" s="248">
        <f>ROUND(E19*J19,2)</f>
        <v>0</v>
      </c>
      <c r="L19" s="248">
        <v>12</v>
      </c>
      <c r="M19" s="248">
        <f>G19*(1+L19/100)</f>
        <v>0</v>
      </c>
      <c r="N19" s="246">
        <v>3.5520000000000003E-2</v>
      </c>
      <c r="O19" s="246">
        <f>ROUND(E19*N19,2)</f>
        <v>4.4000000000000004</v>
      </c>
      <c r="P19" s="246">
        <v>0</v>
      </c>
      <c r="Q19" s="246">
        <f>ROUND(E19*P19,2)</f>
        <v>0</v>
      </c>
      <c r="R19" s="248"/>
      <c r="S19" s="248" t="s">
        <v>183</v>
      </c>
      <c r="T19" s="249" t="s">
        <v>184</v>
      </c>
      <c r="U19" s="221">
        <v>0</v>
      </c>
      <c r="V19" s="221">
        <f>ROUND(E19*U19,2)</f>
        <v>0</v>
      </c>
      <c r="W19" s="221"/>
      <c r="X19" s="221" t="s">
        <v>185</v>
      </c>
      <c r="Y19" s="221" t="s">
        <v>186</v>
      </c>
      <c r="Z19" s="210"/>
      <c r="AA19" s="210"/>
      <c r="AB19" s="210"/>
      <c r="AC19" s="210"/>
      <c r="AD19" s="210"/>
      <c r="AE19" s="210"/>
      <c r="AF19" s="210"/>
      <c r="AG19" s="210" t="s">
        <v>398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1" x14ac:dyDescent="0.2">
      <c r="A20" s="243">
        <v>12</v>
      </c>
      <c r="B20" s="244" t="s">
        <v>419</v>
      </c>
      <c r="C20" s="259" t="s">
        <v>420</v>
      </c>
      <c r="D20" s="245" t="s">
        <v>397</v>
      </c>
      <c r="E20" s="246">
        <v>127</v>
      </c>
      <c r="F20" s="247"/>
      <c r="G20" s="248">
        <f>ROUND(E20*F20,2)</f>
        <v>0</v>
      </c>
      <c r="H20" s="247"/>
      <c r="I20" s="248">
        <f>ROUND(E20*H20,2)</f>
        <v>0</v>
      </c>
      <c r="J20" s="247"/>
      <c r="K20" s="248">
        <f>ROUND(E20*J20,2)</f>
        <v>0</v>
      </c>
      <c r="L20" s="248">
        <v>12</v>
      </c>
      <c r="M20" s="248">
        <f>G20*(1+L20/100)</f>
        <v>0</v>
      </c>
      <c r="N20" s="246">
        <v>4.104E-2</v>
      </c>
      <c r="O20" s="246">
        <f>ROUND(E20*N20,2)</f>
        <v>5.21</v>
      </c>
      <c r="P20" s="246">
        <v>0</v>
      </c>
      <c r="Q20" s="246">
        <f>ROUND(E20*P20,2)</f>
        <v>0</v>
      </c>
      <c r="R20" s="248"/>
      <c r="S20" s="248" t="s">
        <v>183</v>
      </c>
      <c r="T20" s="249" t="s">
        <v>184</v>
      </c>
      <c r="U20" s="221">
        <v>0</v>
      </c>
      <c r="V20" s="221">
        <f>ROUND(E20*U20,2)</f>
        <v>0</v>
      </c>
      <c r="W20" s="221"/>
      <c r="X20" s="221" t="s">
        <v>185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398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43">
        <v>13</v>
      </c>
      <c r="B21" s="244" t="s">
        <v>421</v>
      </c>
      <c r="C21" s="259" t="s">
        <v>422</v>
      </c>
      <c r="D21" s="245" t="s">
        <v>397</v>
      </c>
      <c r="E21" s="246">
        <v>124</v>
      </c>
      <c r="F21" s="247"/>
      <c r="G21" s="248">
        <f>ROUND(E21*F21,2)</f>
        <v>0</v>
      </c>
      <c r="H21" s="247"/>
      <c r="I21" s="248">
        <f>ROUND(E21*H21,2)</f>
        <v>0</v>
      </c>
      <c r="J21" s="247"/>
      <c r="K21" s="248">
        <f>ROUND(E21*J21,2)</f>
        <v>0</v>
      </c>
      <c r="L21" s="248">
        <v>12</v>
      </c>
      <c r="M21" s="248">
        <f>G21*(1+L21/100)</f>
        <v>0</v>
      </c>
      <c r="N21" s="246">
        <v>0.39663999999999999</v>
      </c>
      <c r="O21" s="246">
        <f>ROUND(E21*N21,2)</f>
        <v>49.18</v>
      </c>
      <c r="P21" s="246">
        <v>0</v>
      </c>
      <c r="Q21" s="246">
        <f>ROUND(E21*P21,2)</f>
        <v>0</v>
      </c>
      <c r="R21" s="248"/>
      <c r="S21" s="248" t="s">
        <v>183</v>
      </c>
      <c r="T21" s="249" t="s">
        <v>184</v>
      </c>
      <c r="U21" s="221">
        <v>0</v>
      </c>
      <c r="V21" s="221">
        <f>ROUND(E21*U21,2)</f>
        <v>0</v>
      </c>
      <c r="W21" s="221"/>
      <c r="X21" s="221" t="s">
        <v>185</v>
      </c>
      <c r="Y21" s="221" t="s">
        <v>186</v>
      </c>
      <c r="Z21" s="210"/>
      <c r="AA21" s="210"/>
      <c r="AB21" s="210"/>
      <c r="AC21" s="210"/>
      <c r="AD21" s="210"/>
      <c r="AE21" s="210"/>
      <c r="AF21" s="210"/>
      <c r="AG21" s="210" t="s">
        <v>398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43">
        <v>14</v>
      </c>
      <c r="B22" s="244" t="s">
        <v>423</v>
      </c>
      <c r="C22" s="259" t="s">
        <v>424</v>
      </c>
      <c r="D22" s="245" t="s">
        <v>397</v>
      </c>
      <c r="E22" s="246">
        <v>127</v>
      </c>
      <c r="F22" s="247"/>
      <c r="G22" s="248">
        <f>ROUND(E22*F22,2)</f>
        <v>0</v>
      </c>
      <c r="H22" s="247"/>
      <c r="I22" s="248">
        <f>ROUND(E22*H22,2)</f>
        <v>0</v>
      </c>
      <c r="J22" s="247"/>
      <c r="K22" s="248">
        <f>ROUND(E22*J22,2)</f>
        <v>0</v>
      </c>
      <c r="L22" s="248">
        <v>12</v>
      </c>
      <c r="M22" s="248">
        <f>G22*(1+L22/100)</f>
        <v>0</v>
      </c>
      <c r="N22" s="246">
        <v>0.65968000000000004</v>
      </c>
      <c r="O22" s="246">
        <f>ROUND(E22*N22,2)</f>
        <v>83.78</v>
      </c>
      <c r="P22" s="246">
        <v>0</v>
      </c>
      <c r="Q22" s="246">
        <f>ROUND(E22*P22,2)</f>
        <v>0</v>
      </c>
      <c r="R22" s="248"/>
      <c r="S22" s="248" t="s">
        <v>183</v>
      </c>
      <c r="T22" s="249" t="s">
        <v>184</v>
      </c>
      <c r="U22" s="221">
        <v>0</v>
      </c>
      <c r="V22" s="221">
        <f>ROUND(E22*U22,2)</f>
        <v>0</v>
      </c>
      <c r="W22" s="221"/>
      <c r="X22" s="221" t="s">
        <v>185</v>
      </c>
      <c r="Y22" s="221" t="s">
        <v>186</v>
      </c>
      <c r="Z22" s="210"/>
      <c r="AA22" s="210"/>
      <c r="AB22" s="210"/>
      <c r="AC22" s="210"/>
      <c r="AD22" s="210"/>
      <c r="AE22" s="210"/>
      <c r="AF22" s="210"/>
      <c r="AG22" s="210" t="s">
        <v>398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3">
        <v>15</v>
      </c>
      <c r="B23" s="244" t="s">
        <v>425</v>
      </c>
      <c r="C23" s="259" t="s">
        <v>426</v>
      </c>
      <c r="D23" s="245" t="s">
        <v>397</v>
      </c>
      <c r="E23" s="246">
        <v>251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/>
      <c r="S23" s="248" t="s">
        <v>183</v>
      </c>
      <c r="T23" s="249" t="s">
        <v>184</v>
      </c>
      <c r="U23" s="221">
        <v>0</v>
      </c>
      <c r="V23" s="221">
        <f>ROUND(E23*U23,2)</f>
        <v>0</v>
      </c>
      <c r="W23" s="221"/>
      <c r="X23" s="221" t="s">
        <v>185</v>
      </c>
      <c r="Y23" s="221" t="s">
        <v>186</v>
      </c>
      <c r="Z23" s="210"/>
      <c r="AA23" s="210"/>
      <c r="AB23" s="210"/>
      <c r="AC23" s="210"/>
      <c r="AD23" s="210"/>
      <c r="AE23" s="210"/>
      <c r="AF23" s="210"/>
      <c r="AG23" s="210" t="s">
        <v>398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3">
        <v>16</v>
      </c>
      <c r="B24" s="244" t="s">
        <v>427</v>
      </c>
      <c r="C24" s="259" t="s">
        <v>428</v>
      </c>
      <c r="D24" s="245" t="s">
        <v>212</v>
      </c>
      <c r="E24" s="246">
        <v>2</v>
      </c>
      <c r="F24" s="247"/>
      <c r="G24" s="248">
        <f>ROUND(E24*F24,2)</f>
        <v>0</v>
      </c>
      <c r="H24" s="247"/>
      <c r="I24" s="248">
        <f>ROUND(E24*H24,2)</f>
        <v>0</v>
      </c>
      <c r="J24" s="247"/>
      <c r="K24" s="248">
        <f>ROUND(E24*J24,2)</f>
        <v>0</v>
      </c>
      <c r="L24" s="248">
        <v>12</v>
      </c>
      <c r="M24" s="248">
        <f>G24*(1+L24/100)</f>
        <v>0</v>
      </c>
      <c r="N24" s="246">
        <v>0</v>
      </c>
      <c r="O24" s="246">
        <f>ROUND(E24*N24,2)</f>
        <v>0</v>
      </c>
      <c r="P24" s="246">
        <v>0</v>
      </c>
      <c r="Q24" s="246">
        <f>ROUND(E24*P24,2)</f>
        <v>0</v>
      </c>
      <c r="R24" s="248"/>
      <c r="S24" s="248" t="s">
        <v>183</v>
      </c>
      <c r="T24" s="24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186</v>
      </c>
      <c r="Z24" s="210"/>
      <c r="AA24" s="210"/>
      <c r="AB24" s="210"/>
      <c r="AC24" s="210"/>
      <c r="AD24" s="210"/>
      <c r="AE24" s="210"/>
      <c r="AF24" s="210"/>
      <c r="AG24" s="210" t="s">
        <v>398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43">
        <v>17</v>
      </c>
      <c r="B25" s="244" t="s">
        <v>429</v>
      </c>
      <c r="C25" s="259" t="s">
        <v>430</v>
      </c>
      <c r="D25" s="245" t="s">
        <v>212</v>
      </c>
      <c r="E25" s="246">
        <v>2</v>
      </c>
      <c r="F25" s="247"/>
      <c r="G25" s="248">
        <f>ROUND(E25*F25,2)</f>
        <v>0</v>
      </c>
      <c r="H25" s="247"/>
      <c r="I25" s="248">
        <f>ROUND(E25*H25,2)</f>
        <v>0</v>
      </c>
      <c r="J25" s="247"/>
      <c r="K25" s="248">
        <f>ROUND(E25*J25,2)</f>
        <v>0</v>
      </c>
      <c r="L25" s="248">
        <v>12</v>
      </c>
      <c r="M25" s="248">
        <f>G25*(1+L25/100)</f>
        <v>0</v>
      </c>
      <c r="N25" s="246">
        <v>0</v>
      </c>
      <c r="O25" s="246">
        <f>ROUND(E25*N25,2)</f>
        <v>0</v>
      </c>
      <c r="P25" s="246">
        <v>0</v>
      </c>
      <c r="Q25" s="246">
        <f>ROUND(E25*P25,2)</f>
        <v>0</v>
      </c>
      <c r="R25" s="248"/>
      <c r="S25" s="248" t="s">
        <v>183</v>
      </c>
      <c r="T25" s="249" t="s">
        <v>184</v>
      </c>
      <c r="U25" s="221">
        <v>0</v>
      </c>
      <c r="V25" s="221">
        <f>ROUND(E25*U25,2)</f>
        <v>0</v>
      </c>
      <c r="W25" s="221"/>
      <c r="X25" s="221" t="s">
        <v>185</v>
      </c>
      <c r="Y25" s="221" t="s">
        <v>186</v>
      </c>
      <c r="Z25" s="210"/>
      <c r="AA25" s="210"/>
      <c r="AB25" s="210"/>
      <c r="AC25" s="210"/>
      <c r="AD25" s="210"/>
      <c r="AE25" s="210"/>
      <c r="AF25" s="210"/>
      <c r="AG25" s="210" t="s">
        <v>398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43">
        <v>18</v>
      </c>
      <c r="B26" s="244" t="s">
        <v>431</v>
      </c>
      <c r="C26" s="259" t="s">
        <v>432</v>
      </c>
      <c r="D26" s="245" t="s">
        <v>397</v>
      </c>
      <c r="E26" s="246">
        <v>251</v>
      </c>
      <c r="F26" s="247"/>
      <c r="G26" s="248">
        <f>ROUND(E26*F26,2)</f>
        <v>0</v>
      </c>
      <c r="H26" s="247"/>
      <c r="I26" s="248">
        <f>ROUND(E26*H26,2)</f>
        <v>0</v>
      </c>
      <c r="J26" s="247"/>
      <c r="K26" s="248">
        <f>ROUND(E26*J26,2)</f>
        <v>0</v>
      </c>
      <c r="L26" s="248">
        <v>12</v>
      </c>
      <c r="M26" s="248">
        <f>G26*(1+L26/100)</f>
        <v>0</v>
      </c>
      <c r="N26" s="246">
        <v>3.0000000000000001E-3</v>
      </c>
      <c r="O26" s="246">
        <f>ROUND(E26*N26,2)</f>
        <v>0.75</v>
      </c>
      <c r="P26" s="246">
        <v>0</v>
      </c>
      <c r="Q26" s="246">
        <f>ROUND(E26*P26,2)</f>
        <v>0</v>
      </c>
      <c r="R26" s="248"/>
      <c r="S26" s="248" t="s">
        <v>183</v>
      </c>
      <c r="T26" s="249" t="s">
        <v>184</v>
      </c>
      <c r="U26" s="221">
        <v>0</v>
      </c>
      <c r="V26" s="221">
        <f>ROUND(E26*U26,2)</f>
        <v>0</v>
      </c>
      <c r="W26" s="221"/>
      <c r="X26" s="221" t="s">
        <v>233</v>
      </c>
      <c r="Y26" s="221" t="s">
        <v>186</v>
      </c>
      <c r="Z26" s="210"/>
      <c r="AA26" s="210"/>
      <c r="AB26" s="210"/>
      <c r="AC26" s="210"/>
      <c r="AD26" s="210"/>
      <c r="AE26" s="210"/>
      <c r="AF26" s="210"/>
      <c r="AG26" s="210" t="s">
        <v>433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ht="22.5" outlineLevel="1" x14ac:dyDescent="0.2">
      <c r="A27" s="243">
        <v>19</v>
      </c>
      <c r="B27" s="244" t="s">
        <v>434</v>
      </c>
      <c r="C27" s="259" t="s">
        <v>435</v>
      </c>
      <c r="D27" s="245" t="s">
        <v>219</v>
      </c>
      <c r="E27" s="246">
        <v>4</v>
      </c>
      <c r="F27" s="247"/>
      <c r="G27" s="248">
        <f>ROUND(E27*F27,2)</f>
        <v>0</v>
      </c>
      <c r="H27" s="247"/>
      <c r="I27" s="248">
        <f>ROUND(E27*H27,2)</f>
        <v>0</v>
      </c>
      <c r="J27" s="247"/>
      <c r="K27" s="248">
        <f>ROUND(E27*J27,2)</f>
        <v>0</v>
      </c>
      <c r="L27" s="248">
        <v>12</v>
      </c>
      <c r="M27" s="248">
        <f>G27*(1+L27/100)</f>
        <v>0</v>
      </c>
      <c r="N27" s="246">
        <v>0</v>
      </c>
      <c r="O27" s="246">
        <f>ROUND(E27*N27,2)</f>
        <v>0</v>
      </c>
      <c r="P27" s="246">
        <v>0</v>
      </c>
      <c r="Q27" s="246">
        <f>ROUND(E27*P27,2)</f>
        <v>0</v>
      </c>
      <c r="R27" s="248"/>
      <c r="S27" s="248" t="s">
        <v>183</v>
      </c>
      <c r="T27" s="249" t="s">
        <v>184</v>
      </c>
      <c r="U27" s="221">
        <v>0</v>
      </c>
      <c r="V27" s="221">
        <f>ROUND(E27*U27,2)</f>
        <v>0</v>
      </c>
      <c r="W27" s="221"/>
      <c r="X27" s="221" t="s">
        <v>185</v>
      </c>
      <c r="Y27" s="221" t="s">
        <v>186</v>
      </c>
      <c r="Z27" s="210"/>
      <c r="AA27" s="210"/>
      <c r="AB27" s="210"/>
      <c r="AC27" s="210"/>
      <c r="AD27" s="210"/>
      <c r="AE27" s="210"/>
      <c r="AF27" s="210"/>
      <c r="AG27" s="210" t="s">
        <v>398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43">
        <v>20</v>
      </c>
      <c r="B28" s="244" t="s">
        <v>436</v>
      </c>
      <c r="C28" s="259" t="s">
        <v>437</v>
      </c>
      <c r="D28" s="245" t="s">
        <v>397</v>
      </c>
      <c r="E28" s="246">
        <v>251</v>
      </c>
      <c r="F28" s="247"/>
      <c r="G28" s="248">
        <f>ROUND(E28*F28,2)</f>
        <v>0</v>
      </c>
      <c r="H28" s="247"/>
      <c r="I28" s="248">
        <f>ROUND(E28*H28,2)</f>
        <v>0</v>
      </c>
      <c r="J28" s="247"/>
      <c r="K28" s="248">
        <f>ROUND(E28*J28,2)</f>
        <v>0</v>
      </c>
      <c r="L28" s="248">
        <v>12</v>
      </c>
      <c r="M28" s="248">
        <f>G28*(1+L28/100)</f>
        <v>0</v>
      </c>
      <c r="N28" s="246">
        <v>5.3999999999999999E-2</v>
      </c>
      <c r="O28" s="246">
        <f>ROUND(E28*N28,2)</f>
        <v>13.55</v>
      </c>
      <c r="P28" s="246">
        <v>0</v>
      </c>
      <c r="Q28" s="246">
        <f>ROUND(E28*P28,2)</f>
        <v>0</v>
      </c>
      <c r="R28" s="248"/>
      <c r="S28" s="248" t="s">
        <v>183</v>
      </c>
      <c r="T28" s="249" t="s">
        <v>184</v>
      </c>
      <c r="U28" s="221">
        <v>0</v>
      </c>
      <c r="V28" s="221">
        <f>ROUND(E28*U28,2)</f>
        <v>0</v>
      </c>
      <c r="W28" s="221"/>
      <c r="X28" s="221" t="s">
        <v>185</v>
      </c>
      <c r="Y28" s="221" t="s">
        <v>186</v>
      </c>
      <c r="Z28" s="210"/>
      <c r="AA28" s="210"/>
      <c r="AB28" s="210"/>
      <c r="AC28" s="210"/>
      <c r="AD28" s="210"/>
      <c r="AE28" s="210"/>
      <c r="AF28" s="210"/>
      <c r="AG28" s="210" t="s">
        <v>398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43">
        <v>21</v>
      </c>
      <c r="B29" s="244" t="s">
        <v>438</v>
      </c>
      <c r="C29" s="259" t="s">
        <v>439</v>
      </c>
      <c r="D29" s="245" t="s">
        <v>397</v>
      </c>
      <c r="E29" s="246">
        <v>251</v>
      </c>
      <c r="F29" s="247"/>
      <c r="G29" s="248">
        <f>ROUND(E29*F29,2)</f>
        <v>0</v>
      </c>
      <c r="H29" s="247"/>
      <c r="I29" s="248">
        <f>ROUND(E29*H29,2)</f>
        <v>0</v>
      </c>
      <c r="J29" s="247"/>
      <c r="K29" s="248">
        <f>ROUND(E29*J29,2)</f>
        <v>0</v>
      </c>
      <c r="L29" s="248">
        <v>12</v>
      </c>
      <c r="M29" s="248">
        <f>G29*(1+L29/100)</f>
        <v>0</v>
      </c>
      <c r="N29" s="246">
        <v>3.0000000000000001E-3</v>
      </c>
      <c r="O29" s="246">
        <f>ROUND(E29*N29,2)</f>
        <v>0.75</v>
      </c>
      <c r="P29" s="246">
        <v>0</v>
      </c>
      <c r="Q29" s="246">
        <f>ROUND(E29*P29,2)</f>
        <v>0</v>
      </c>
      <c r="R29" s="248"/>
      <c r="S29" s="248" t="s">
        <v>183</v>
      </c>
      <c r="T29" s="249" t="s">
        <v>184</v>
      </c>
      <c r="U29" s="221">
        <v>0</v>
      </c>
      <c r="V29" s="221">
        <f>ROUND(E29*U29,2)</f>
        <v>0</v>
      </c>
      <c r="W29" s="221"/>
      <c r="X29" s="221" t="s">
        <v>185</v>
      </c>
      <c r="Y29" s="221" t="s">
        <v>186</v>
      </c>
      <c r="Z29" s="210"/>
      <c r="AA29" s="210"/>
      <c r="AB29" s="210"/>
      <c r="AC29" s="210"/>
      <c r="AD29" s="210"/>
      <c r="AE29" s="210"/>
      <c r="AF29" s="210"/>
      <c r="AG29" s="210" t="s">
        <v>398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43">
        <v>22</v>
      </c>
      <c r="B30" s="244" t="s">
        <v>440</v>
      </c>
      <c r="C30" s="259" t="s">
        <v>441</v>
      </c>
      <c r="D30" s="245" t="s">
        <v>0</v>
      </c>
      <c r="E30" s="246">
        <v>24962</v>
      </c>
      <c r="F30" s="247"/>
      <c r="G30" s="248">
        <f>ROUND(E30*F30,2)</f>
        <v>0</v>
      </c>
      <c r="H30" s="247"/>
      <c r="I30" s="248">
        <f>ROUND(E30*H30,2)</f>
        <v>0</v>
      </c>
      <c r="J30" s="247"/>
      <c r="K30" s="248">
        <f>ROUND(E30*J30,2)</f>
        <v>0</v>
      </c>
      <c r="L30" s="248">
        <v>12</v>
      </c>
      <c r="M30" s="248">
        <f>G30*(1+L30/100)</f>
        <v>0</v>
      </c>
      <c r="N30" s="246">
        <v>0</v>
      </c>
      <c r="O30" s="246">
        <f>ROUND(E30*N30,2)</f>
        <v>0</v>
      </c>
      <c r="P30" s="246">
        <v>0</v>
      </c>
      <c r="Q30" s="246">
        <f>ROUND(E30*P30,2)</f>
        <v>0</v>
      </c>
      <c r="R30" s="248"/>
      <c r="S30" s="248" t="s">
        <v>183</v>
      </c>
      <c r="T30" s="249" t="s">
        <v>184</v>
      </c>
      <c r="U30" s="221">
        <v>0</v>
      </c>
      <c r="V30" s="221">
        <f>ROUND(E30*U30,2)</f>
        <v>0</v>
      </c>
      <c r="W30" s="221"/>
      <c r="X30" s="221" t="s">
        <v>185</v>
      </c>
      <c r="Y30" s="221" t="s">
        <v>186</v>
      </c>
      <c r="Z30" s="210"/>
      <c r="AA30" s="210"/>
      <c r="AB30" s="210"/>
      <c r="AC30" s="210"/>
      <c r="AD30" s="210"/>
      <c r="AE30" s="210"/>
      <c r="AF30" s="210"/>
      <c r="AG30" s="210" t="s">
        <v>398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x14ac:dyDescent="0.2">
      <c r="A31" s="226" t="s">
        <v>178</v>
      </c>
      <c r="B31" s="227" t="s">
        <v>134</v>
      </c>
      <c r="C31" s="253" t="s">
        <v>135</v>
      </c>
      <c r="D31" s="228"/>
      <c r="E31" s="229"/>
      <c r="F31" s="230"/>
      <c r="G31" s="230">
        <f>SUMIF(AG32:AG59,"&lt;&gt;NOR",G32:G59)</f>
        <v>0</v>
      </c>
      <c r="H31" s="230"/>
      <c r="I31" s="230">
        <f>SUM(I32:I59)</f>
        <v>0</v>
      </c>
      <c r="J31" s="230"/>
      <c r="K31" s="230">
        <f>SUM(K32:K59)</f>
        <v>0</v>
      </c>
      <c r="L31" s="230"/>
      <c r="M31" s="230">
        <f>SUM(M32:M59)</f>
        <v>0</v>
      </c>
      <c r="N31" s="229"/>
      <c r="O31" s="229">
        <f>SUM(O32:O59)</f>
        <v>2167.2400000000002</v>
      </c>
      <c r="P31" s="229"/>
      <c r="Q31" s="229">
        <f>SUM(Q32:Q59)</f>
        <v>0</v>
      </c>
      <c r="R31" s="230"/>
      <c r="S31" s="230"/>
      <c r="T31" s="231"/>
      <c r="U31" s="225"/>
      <c r="V31" s="225">
        <f>SUM(V32:V59)</f>
        <v>0</v>
      </c>
      <c r="W31" s="225"/>
      <c r="X31" s="225"/>
      <c r="Y31" s="225"/>
      <c r="AG31" t="s">
        <v>179</v>
      </c>
    </row>
    <row r="32" spans="1:60" outlineLevel="1" x14ac:dyDescent="0.2">
      <c r="A32" s="243">
        <v>23</v>
      </c>
      <c r="B32" s="244" t="s">
        <v>442</v>
      </c>
      <c r="C32" s="259" t="s">
        <v>443</v>
      </c>
      <c r="D32" s="245" t="s">
        <v>397</v>
      </c>
      <c r="E32" s="246">
        <v>642</v>
      </c>
      <c r="F32" s="247"/>
      <c r="G32" s="248">
        <f>ROUND(E32*F32,2)</f>
        <v>0</v>
      </c>
      <c r="H32" s="247"/>
      <c r="I32" s="248">
        <f>ROUND(E32*H32,2)</f>
        <v>0</v>
      </c>
      <c r="J32" s="247"/>
      <c r="K32" s="248">
        <f>ROUND(E32*J32,2)</f>
        <v>0</v>
      </c>
      <c r="L32" s="248">
        <v>12</v>
      </c>
      <c r="M32" s="248">
        <f>G32*(1+L32/100)</f>
        <v>0</v>
      </c>
      <c r="N32" s="246">
        <v>0</v>
      </c>
      <c r="O32" s="246">
        <f>ROUND(E32*N32,2)</f>
        <v>0</v>
      </c>
      <c r="P32" s="246">
        <v>0</v>
      </c>
      <c r="Q32" s="246">
        <f>ROUND(E32*P32,2)</f>
        <v>0</v>
      </c>
      <c r="R32" s="248"/>
      <c r="S32" s="248" t="s">
        <v>183</v>
      </c>
      <c r="T32" s="249" t="s">
        <v>184</v>
      </c>
      <c r="U32" s="221">
        <v>0</v>
      </c>
      <c r="V32" s="221">
        <f>ROUND(E32*U32,2)</f>
        <v>0</v>
      </c>
      <c r="W32" s="221"/>
      <c r="X32" s="221" t="s">
        <v>185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398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3">
        <v>24</v>
      </c>
      <c r="B33" s="244" t="s">
        <v>444</v>
      </c>
      <c r="C33" s="259" t="s">
        <v>445</v>
      </c>
      <c r="D33" s="245" t="s">
        <v>397</v>
      </c>
      <c r="E33" s="246">
        <v>753</v>
      </c>
      <c r="F33" s="247"/>
      <c r="G33" s="248">
        <f>ROUND(E33*F33,2)</f>
        <v>0</v>
      </c>
      <c r="H33" s="247"/>
      <c r="I33" s="248">
        <f>ROUND(E33*H33,2)</f>
        <v>0</v>
      </c>
      <c r="J33" s="247"/>
      <c r="K33" s="248">
        <f>ROUND(E33*J33,2)</f>
        <v>0</v>
      </c>
      <c r="L33" s="248">
        <v>12</v>
      </c>
      <c r="M33" s="248">
        <f>G33*(1+L33/100)</f>
        <v>0</v>
      </c>
      <c r="N33" s="246">
        <v>0</v>
      </c>
      <c r="O33" s="246">
        <f>ROUND(E33*N33,2)</f>
        <v>0</v>
      </c>
      <c r="P33" s="246">
        <v>0</v>
      </c>
      <c r="Q33" s="246">
        <f>ROUND(E33*P33,2)</f>
        <v>0</v>
      </c>
      <c r="R33" s="248"/>
      <c r="S33" s="248" t="s">
        <v>183</v>
      </c>
      <c r="T33" s="249" t="s">
        <v>184</v>
      </c>
      <c r="U33" s="221">
        <v>0</v>
      </c>
      <c r="V33" s="221">
        <f>ROUND(E33*U33,2)</f>
        <v>0</v>
      </c>
      <c r="W33" s="221"/>
      <c r="X33" s="221" t="s">
        <v>185</v>
      </c>
      <c r="Y33" s="221" t="s">
        <v>186</v>
      </c>
      <c r="Z33" s="210"/>
      <c r="AA33" s="210"/>
      <c r="AB33" s="210"/>
      <c r="AC33" s="210"/>
      <c r="AD33" s="210"/>
      <c r="AE33" s="210"/>
      <c r="AF33" s="210"/>
      <c r="AG33" s="210" t="s">
        <v>398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43">
        <v>25</v>
      </c>
      <c r="B34" s="244" t="s">
        <v>446</v>
      </c>
      <c r="C34" s="259" t="s">
        <v>447</v>
      </c>
      <c r="D34" s="245" t="s">
        <v>212</v>
      </c>
      <c r="E34" s="246">
        <v>151</v>
      </c>
      <c r="F34" s="247"/>
      <c r="G34" s="248">
        <f>ROUND(E34*F34,2)</f>
        <v>0</v>
      </c>
      <c r="H34" s="247"/>
      <c r="I34" s="248">
        <f>ROUND(E34*H34,2)</f>
        <v>0</v>
      </c>
      <c r="J34" s="247"/>
      <c r="K34" s="248">
        <f>ROUND(E34*J34,2)</f>
        <v>0</v>
      </c>
      <c r="L34" s="248">
        <v>12</v>
      </c>
      <c r="M34" s="248">
        <f>G34*(1+L34/100)</f>
        <v>0</v>
      </c>
      <c r="N34" s="246">
        <v>5.3999999999999999E-2</v>
      </c>
      <c r="O34" s="246">
        <f>ROUND(E34*N34,2)</f>
        <v>8.15</v>
      </c>
      <c r="P34" s="246">
        <v>0</v>
      </c>
      <c r="Q34" s="246">
        <f>ROUND(E34*P34,2)</f>
        <v>0</v>
      </c>
      <c r="R34" s="248"/>
      <c r="S34" s="248" t="s">
        <v>183</v>
      </c>
      <c r="T34" s="249" t="s">
        <v>184</v>
      </c>
      <c r="U34" s="221">
        <v>0</v>
      </c>
      <c r="V34" s="221">
        <f>ROUND(E34*U34,2)</f>
        <v>0</v>
      </c>
      <c r="W34" s="221"/>
      <c r="X34" s="221" t="s">
        <v>185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398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3">
        <v>26</v>
      </c>
      <c r="B35" s="244" t="s">
        <v>448</v>
      </c>
      <c r="C35" s="259" t="s">
        <v>449</v>
      </c>
      <c r="D35" s="245" t="s">
        <v>212</v>
      </c>
      <c r="E35" s="246">
        <v>15</v>
      </c>
      <c r="F35" s="247"/>
      <c r="G35" s="248">
        <f>ROUND(E35*F35,2)</f>
        <v>0</v>
      </c>
      <c r="H35" s="247"/>
      <c r="I35" s="248">
        <f>ROUND(E35*H35,2)</f>
        <v>0</v>
      </c>
      <c r="J35" s="247"/>
      <c r="K35" s="248">
        <f>ROUND(E35*J35,2)</f>
        <v>0</v>
      </c>
      <c r="L35" s="248">
        <v>12</v>
      </c>
      <c r="M35" s="248">
        <f>G35*(1+L35/100)</f>
        <v>0</v>
      </c>
      <c r="N35" s="246">
        <v>6.3E-3</v>
      </c>
      <c r="O35" s="246">
        <f>ROUND(E35*N35,2)</f>
        <v>0.09</v>
      </c>
      <c r="P35" s="246">
        <v>0</v>
      </c>
      <c r="Q35" s="246">
        <f>ROUND(E35*P35,2)</f>
        <v>0</v>
      </c>
      <c r="R35" s="248"/>
      <c r="S35" s="248" t="s">
        <v>183</v>
      </c>
      <c r="T35" s="249" t="s">
        <v>184</v>
      </c>
      <c r="U35" s="221">
        <v>0</v>
      </c>
      <c r="V35" s="221">
        <f>ROUND(E35*U35,2)</f>
        <v>0</v>
      </c>
      <c r="W35" s="221"/>
      <c r="X35" s="221" t="s">
        <v>185</v>
      </c>
      <c r="Y35" s="221" t="s">
        <v>186</v>
      </c>
      <c r="Z35" s="210"/>
      <c r="AA35" s="210"/>
      <c r="AB35" s="210"/>
      <c r="AC35" s="210"/>
      <c r="AD35" s="210"/>
      <c r="AE35" s="210"/>
      <c r="AF35" s="210"/>
      <c r="AG35" s="210" t="s">
        <v>398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43">
        <v>27</v>
      </c>
      <c r="B36" s="244" t="s">
        <v>450</v>
      </c>
      <c r="C36" s="259" t="s">
        <v>451</v>
      </c>
      <c r="D36" s="245" t="s">
        <v>212</v>
      </c>
      <c r="E36" s="246">
        <v>20</v>
      </c>
      <c r="F36" s="247"/>
      <c r="G36" s="248">
        <f>ROUND(E36*F36,2)</f>
        <v>0</v>
      </c>
      <c r="H36" s="247"/>
      <c r="I36" s="248">
        <f>ROUND(E36*H36,2)</f>
        <v>0</v>
      </c>
      <c r="J36" s="247"/>
      <c r="K36" s="248">
        <f>ROUND(E36*J36,2)</f>
        <v>0</v>
      </c>
      <c r="L36" s="248">
        <v>12</v>
      </c>
      <c r="M36" s="248">
        <f>G36*(1+L36/100)</f>
        <v>0</v>
      </c>
      <c r="N36" s="246">
        <v>1.008E-2</v>
      </c>
      <c r="O36" s="246">
        <f>ROUND(E36*N36,2)</f>
        <v>0.2</v>
      </c>
      <c r="P36" s="246">
        <v>0</v>
      </c>
      <c r="Q36" s="246">
        <f>ROUND(E36*P36,2)</f>
        <v>0</v>
      </c>
      <c r="R36" s="248"/>
      <c r="S36" s="248" t="s">
        <v>183</v>
      </c>
      <c r="T36" s="249" t="s">
        <v>184</v>
      </c>
      <c r="U36" s="221">
        <v>0</v>
      </c>
      <c r="V36" s="221">
        <f>ROUND(E36*U36,2)</f>
        <v>0</v>
      </c>
      <c r="W36" s="221"/>
      <c r="X36" s="221" t="s">
        <v>185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398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43">
        <v>28</v>
      </c>
      <c r="B37" s="244" t="s">
        <v>452</v>
      </c>
      <c r="C37" s="259" t="s">
        <v>453</v>
      </c>
      <c r="D37" s="245" t="s">
        <v>212</v>
      </c>
      <c r="E37" s="246">
        <v>10</v>
      </c>
      <c r="F37" s="247"/>
      <c r="G37" s="248">
        <f>ROUND(E37*F37,2)</f>
        <v>0</v>
      </c>
      <c r="H37" s="247"/>
      <c r="I37" s="248">
        <f>ROUND(E37*H37,2)</f>
        <v>0</v>
      </c>
      <c r="J37" s="247"/>
      <c r="K37" s="248">
        <f>ROUND(E37*J37,2)</f>
        <v>0</v>
      </c>
      <c r="L37" s="248">
        <v>12</v>
      </c>
      <c r="M37" s="248">
        <f>G37*(1+L37/100)</f>
        <v>0</v>
      </c>
      <c r="N37" s="246">
        <v>6.0000000000000001E-3</v>
      </c>
      <c r="O37" s="246">
        <f>ROUND(E37*N37,2)</f>
        <v>0.06</v>
      </c>
      <c r="P37" s="246">
        <v>0</v>
      </c>
      <c r="Q37" s="246">
        <f>ROUND(E37*P37,2)</f>
        <v>0</v>
      </c>
      <c r="R37" s="248"/>
      <c r="S37" s="248" t="s">
        <v>183</v>
      </c>
      <c r="T37" s="249" t="s">
        <v>184</v>
      </c>
      <c r="U37" s="221">
        <v>0</v>
      </c>
      <c r="V37" s="221">
        <f>ROUND(E37*U37,2)</f>
        <v>0</v>
      </c>
      <c r="W37" s="221"/>
      <c r="X37" s="221" t="s">
        <v>185</v>
      </c>
      <c r="Y37" s="221" t="s">
        <v>186</v>
      </c>
      <c r="Z37" s="210"/>
      <c r="AA37" s="210"/>
      <c r="AB37" s="210"/>
      <c r="AC37" s="210"/>
      <c r="AD37" s="210"/>
      <c r="AE37" s="210"/>
      <c r="AF37" s="210"/>
      <c r="AG37" s="210" t="s">
        <v>398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43">
        <v>29</v>
      </c>
      <c r="B38" s="244" t="s">
        <v>454</v>
      </c>
      <c r="C38" s="259" t="s">
        <v>455</v>
      </c>
      <c r="D38" s="245" t="s">
        <v>212</v>
      </c>
      <c r="E38" s="246">
        <v>151</v>
      </c>
      <c r="F38" s="247"/>
      <c r="G38" s="248">
        <f>ROUND(E38*F38,2)</f>
        <v>0</v>
      </c>
      <c r="H38" s="247"/>
      <c r="I38" s="248">
        <f>ROUND(E38*H38,2)</f>
        <v>0</v>
      </c>
      <c r="J38" s="247"/>
      <c r="K38" s="248">
        <f>ROUND(E38*J38,2)</f>
        <v>0</v>
      </c>
      <c r="L38" s="248">
        <v>12</v>
      </c>
      <c r="M38" s="248">
        <f>G38*(1+L38/100)</f>
        <v>0</v>
      </c>
      <c r="N38" s="246">
        <v>0</v>
      </c>
      <c r="O38" s="246">
        <f>ROUND(E38*N38,2)</f>
        <v>0</v>
      </c>
      <c r="P38" s="246">
        <v>0</v>
      </c>
      <c r="Q38" s="246">
        <f>ROUND(E38*P38,2)</f>
        <v>0</v>
      </c>
      <c r="R38" s="248"/>
      <c r="S38" s="248" t="s">
        <v>183</v>
      </c>
      <c r="T38" s="249" t="s">
        <v>184</v>
      </c>
      <c r="U38" s="221">
        <v>0</v>
      </c>
      <c r="V38" s="221">
        <f>ROUND(E38*U38,2)</f>
        <v>0</v>
      </c>
      <c r="W38" s="221"/>
      <c r="X38" s="221" t="s">
        <v>185</v>
      </c>
      <c r="Y38" s="221" t="s">
        <v>186</v>
      </c>
      <c r="Z38" s="210"/>
      <c r="AA38" s="210"/>
      <c r="AB38" s="210"/>
      <c r="AC38" s="210"/>
      <c r="AD38" s="210"/>
      <c r="AE38" s="210"/>
      <c r="AF38" s="210"/>
      <c r="AG38" s="210" t="s">
        <v>398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3">
        <v>30</v>
      </c>
      <c r="B39" s="244" t="s">
        <v>456</v>
      </c>
      <c r="C39" s="259" t="s">
        <v>457</v>
      </c>
      <c r="D39" s="245" t="s">
        <v>212</v>
      </c>
      <c r="E39" s="246">
        <v>30</v>
      </c>
      <c r="F39" s="247"/>
      <c r="G39" s="248">
        <f>ROUND(E39*F39,2)</f>
        <v>0</v>
      </c>
      <c r="H39" s="247"/>
      <c r="I39" s="248">
        <f>ROUND(E39*H39,2)</f>
        <v>0</v>
      </c>
      <c r="J39" s="247"/>
      <c r="K39" s="248">
        <f>ROUND(E39*J39,2)</f>
        <v>0</v>
      </c>
      <c r="L39" s="248">
        <v>12</v>
      </c>
      <c r="M39" s="248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8"/>
      <c r="S39" s="248" t="s">
        <v>183</v>
      </c>
      <c r="T39" s="249" t="s">
        <v>184</v>
      </c>
      <c r="U39" s="221">
        <v>0</v>
      </c>
      <c r="V39" s="221">
        <f>ROUND(E39*U39,2)</f>
        <v>0</v>
      </c>
      <c r="W39" s="221"/>
      <c r="X39" s="221" t="s">
        <v>185</v>
      </c>
      <c r="Y39" s="221" t="s">
        <v>186</v>
      </c>
      <c r="Z39" s="210"/>
      <c r="AA39" s="210"/>
      <c r="AB39" s="210"/>
      <c r="AC39" s="210"/>
      <c r="AD39" s="210"/>
      <c r="AE39" s="210"/>
      <c r="AF39" s="210"/>
      <c r="AG39" s="210" t="s">
        <v>398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43">
        <v>31</v>
      </c>
      <c r="B40" s="244" t="s">
        <v>458</v>
      </c>
      <c r="C40" s="259" t="s">
        <v>459</v>
      </c>
      <c r="D40" s="245" t="s">
        <v>212</v>
      </c>
      <c r="E40" s="246">
        <v>55</v>
      </c>
      <c r="F40" s="247"/>
      <c r="G40" s="248">
        <f>ROUND(E40*F40,2)</f>
        <v>0</v>
      </c>
      <c r="H40" s="247"/>
      <c r="I40" s="248">
        <f>ROUND(E40*H40,2)</f>
        <v>0</v>
      </c>
      <c r="J40" s="247"/>
      <c r="K40" s="248">
        <f>ROUND(E40*J40,2)</f>
        <v>0</v>
      </c>
      <c r="L40" s="248">
        <v>12</v>
      </c>
      <c r="M40" s="248">
        <f>G40*(1+L40/100)</f>
        <v>0</v>
      </c>
      <c r="N40" s="246">
        <v>6.0900000000000003E-2</v>
      </c>
      <c r="O40" s="246">
        <f>ROUND(E40*N40,2)</f>
        <v>3.35</v>
      </c>
      <c r="P40" s="246">
        <v>0</v>
      </c>
      <c r="Q40" s="246">
        <f>ROUND(E40*P40,2)</f>
        <v>0</v>
      </c>
      <c r="R40" s="248"/>
      <c r="S40" s="248" t="s">
        <v>183</v>
      </c>
      <c r="T40" s="249" t="s">
        <v>184</v>
      </c>
      <c r="U40" s="221">
        <v>0</v>
      </c>
      <c r="V40" s="221">
        <f>ROUND(E40*U40,2)</f>
        <v>0</v>
      </c>
      <c r="W40" s="221"/>
      <c r="X40" s="221" t="s">
        <v>185</v>
      </c>
      <c r="Y40" s="221" t="s">
        <v>215</v>
      </c>
      <c r="Z40" s="210"/>
      <c r="AA40" s="210"/>
      <c r="AB40" s="210"/>
      <c r="AC40" s="210"/>
      <c r="AD40" s="210"/>
      <c r="AE40" s="210"/>
      <c r="AF40" s="210"/>
      <c r="AG40" s="210" t="s">
        <v>398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43">
        <v>32</v>
      </c>
      <c r="B41" s="244" t="s">
        <v>460</v>
      </c>
      <c r="C41" s="259" t="s">
        <v>461</v>
      </c>
      <c r="D41" s="245" t="s">
        <v>397</v>
      </c>
      <c r="E41" s="246">
        <v>642</v>
      </c>
      <c r="F41" s="247"/>
      <c r="G41" s="248">
        <f>ROUND(E41*F41,2)</f>
        <v>0</v>
      </c>
      <c r="H41" s="247"/>
      <c r="I41" s="248">
        <f>ROUND(E41*H41,2)</f>
        <v>0</v>
      </c>
      <c r="J41" s="247"/>
      <c r="K41" s="248">
        <f>ROUND(E41*J41,2)</f>
        <v>0</v>
      </c>
      <c r="L41" s="248">
        <v>12</v>
      </c>
      <c r="M41" s="248">
        <f>G41*(1+L41/100)</f>
        <v>0</v>
      </c>
      <c r="N41" s="246">
        <v>0.75263999999999998</v>
      </c>
      <c r="O41" s="246">
        <f>ROUND(E41*N41,2)</f>
        <v>483.19</v>
      </c>
      <c r="P41" s="246">
        <v>0</v>
      </c>
      <c r="Q41" s="246">
        <f>ROUND(E41*P41,2)</f>
        <v>0</v>
      </c>
      <c r="R41" s="248"/>
      <c r="S41" s="248" t="s">
        <v>183</v>
      </c>
      <c r="T41" s="249" t="s">
        <v>184</v>
      </c>
      <c r="U41" s="221">
        <v>0</v>
      </c>
      <c r="V41" s="221">
        <f>ROUND(E41*U41,2)</f>
        <v>0</v>
      </c>
      <c r="W41" s="221"/>
      <c r="X41" s="221" t="s">
        <v>185</v>
      </c>
      <c r="Y41" s="221" t="s">
        <v>186</v>
      </c>
      <c r="Z41" s="210"/>
      <c r="AA41" s="210"/>
      <c r="AB41" s="210"/>
      <c r="AC41" s="210"/>
      <c r="AD41" s="210"/>
      <c r="AE41" s="210"/>
      <c r="AF41" s="210"/>
      <c r="AG41" s="210" t="s">
        <v>398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3">
        <v>33</v>
      </c>
      <c r="B42" s="244" t="s">
        <v>462</v>
      </c>
      <c r="C42" s="259" t="s">
        <v>463</v>
      </c>
      <c r="D42" s="245" t="s">
        <v>397</v>
      </c>
      <c r="E42" s="246">
        <v>753</v>
      </c>
      <c r="F42" s="247"/>
      <c r="G42" s="248">
        <f>ROUND(E42*F42,2)</f>
        <v>0</v>
      </c>
      <c r="H42" s="247"/>
      <c r="I42" s="248">
        <f>ROUND(E42*H42,2)</f>
        <v>0</v>
      </c>
      <c r="J42" s="247"/>
      <c r="K42" s="248">
        <f>ROUND(E42*J42,2)</f>
        <v>0</v>
      </c>
      <c r="L42" s="248">
        <v>12</v>
      </c>
      <c r="M42" s="248">
        <f>G42*(1+L42/100)</f>
        <v>0</v>
      </c>
      <c r="N42" s="246">
        <v>0.78</v>
      </c>
      <c r="O42" s="246">
        <f>ROUND(E42*N42,2)</f>
        <v>587.34</v>
      </c>
      <c r="P42" s="246">
        <v>0</v>
      </c>
      <c r="Q42" s="246">
        <f>ROUND(E42*P42,2)</f>
        <v>0</v>
      </c>
      <c r="R42" s="248"/>
      <c r="S42" s="248" t="s">
        <v>183</v>
      </c>
      <c r="T42" s="249" t="s">
        <v>184</v>
      </c>
      <c r="U42" s="221">
        <v>0</v>
      </c>
      <c r="V42" s="221">
        <f>ROUND(E42*U42,2)</f>
        <v>0</v>
      </c>
      <c r="W42" s="221"/>
      <c r="X42" s="221" t="s">
        <v>185</v>
      </c>
      <c r="Y42" s="221" t="s">
        <v>215</v>
      </c>
      <c r="Z42" s="210"/>
      <c r="AA42" s="210"/>
      <c r="AB42" s="210"/>
      <c r="AC42" s="210"/>
      <c r="AD42" s="210"/>
      <c r="AE42" s="210"/>
      <c r="AF42" s="210"/>
      <c r="AG42" s="210" t="s">
        <v>398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3">
        <v>34</v>
      </c>
      <c r="B43" s="244" t="s">
        <v>464</v>
      </c>
      <c r="C43" s="259" t="s">
        <v>465</v>
      </c>
      <c r="D43" s="245" t="s">
        <v>212</v>
      </c>
      <c r="E43" s="246">
        <v>698</v>
      </c>
      <c r="F43" s="247"/>
      <c r="G43" s="248">
        <f>ROUND(E43*F43,2)</f>
        <v>0</v>
      </c>
      <c r="H43" s="247"/>
      <c r="I43" s="248">
        <f>ROUND(E43*H43,2)</f>
        <v>0</v>
      </c>
      <c r="J43" s="247"/>
      <c r="K43" s="248">
        <f>ROUND(E43*J43,2)</f>
        <v>0</v>
      </c>
      <c r="L43" s="248">
        <v>12</v>
      </c>
      <c r="M43" s="248">
        <f>G43*(1+L43/100)</f>
        <v>0</v>
      </c>
      <c r="N43" s="246">
        <v>9.1740000000000002E-2</v>
      </c>
      <c r="O43" s="246">
        <f>ROUND(E43*N43,2)</f>
        <v>64.03</v>
      </c>
      <c r="P43" s="246">
        <v>0</v>
      </c>
      <c r="Q43" s="246">
        <f>ROUND(E43*P43,2)</f>
        <v>0</v>
      </c>
      <c r="R43" s="248"/>
      <c r="S43" s="248" t="s">
        <v>183</v>
      </c>
      <c r="T43" s="249" t="s">
        <v>184</v>
      </c>
      <c r="U43" s="221">
        <v>0</v>
      </c>
      <c r="V43" s="221">
        <f>ROUND(E43*U43,2)</f>
        <v>0</v>
      </c>
      <c r="W43" s="221"/>
      <c r="X43" s="221" t="s">
        <v>185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398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3">
        <v>35</v>
      </c>
      <c r="B44" s="244" t="s">
        <v>417</v>
      </c>
      <c r="C44" s="259" t="s">
        <v>418</v>
      </c>
      <c r="D44" s="245" t="s">
        <v>397</v>
      </c>
      <c r="E44" s="246">
        <v>1395</v>
      </c>
      <c r="F44" s="247"/>
      <c r="G44" s="248">
        <f>ROUND(E44*F44,2)</f>
        <v>0</v>
      </c>
      <c r="H44" s="247"/>
      <c r="I44" s="248">
        <f>ROUND(E44*H44,2)</f>
        <v>0</v>
      </c>
      <c r="J44" s="247"/>
      <c r="K44" s="248">
        <f>ROUND(E44*J44,2)</f>
        <v>0</v>
      </c>
      <c r="L44" s="248">
        <v>12</v>
      </c>
      <c r="M44" s="248">
        <f>G44*(1+L44/100)</f>
        <v>0</v>
      </c>
      <c r="N44" s="246">
        <v>0.40032000000000001</v>
      </c>
      <c r="O44" s="246">
        <f>ROUND(E44*N44,2)</f>
        <v>558.45000000000005</v>
      </c>
      <c r="P44" s="246">
        <v>0</v>
      </c>
      <c r="Q44" s="246">
        <f>ROUND(E44*P44,2)</f>
        <v>0</v>
      </c>
      <c r="R44" s="248"/>
      <c r="S44" s="248" t="s">
        <v>183</v>
      </c>
      <c r="T44" s="249" t="s">
        <v>184</v>
      </c>
      <c r="U44" s="221">
        <v>0</v>
      </c>
      <c r="V44" s="221">
        <f>ROUND(E44*U44,2)</f>
        <v>0</v>
      </c>
      <c r="W44" s="221"/>
      <c r="X44" s="221" t="s">
        <v>185</v>
      </c>
      <c r="Y44" s="221" t="s">
        <v>186</v>
      </c>
      <c r="Z44" s="210"/>
      <c r="AA44" s="210"/>
      <c r="AB44" s="210"/>
      <c r="AC44" s="210"/>
      <c r="AD44" s="210"/>
      <c r="AE44" s="210"/>
      <c r="AF44" s="210"/>
      <c r="AG44" s="210" t="s">
        <v>398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3">
        <v>36</v>
      </c>
      <c r="B45" s="244" t="s">
        <v>466</v>
      </c>
      <c r="C45" s="259" t="s">
        <v>467</v>
      </c>
      <c r="D45" s="245" t="s">
        <v>212</v>
      </c>
      <c r="E45" s="246">
        <v>151</v>
      </c>
      <c r="F45" s="247"/>
      <c r="G45" s="248">
        <f>ROUND(E45*F45,2)</f>
        <v>0</v>
      </c>
      <c r="H45" s="247"/>
      <c r="I45" s="248">
        <f>ROUND(E45*H45,2)</f>
        <v>0</v>
      </c>
      <c r="J45" s="247"/>
      <c r="K45" s="248">
        <f>ROUND(E45*J45,2)</f>
        <v>0</v>
      </c>
      <c r="L45" s="248">
        <v>12</v>
      </c>
      <c r="M45" s="248">
        <f>G45*(1+L45/100)</f>
        <v>0</v>
      </c>
      <c r="N45" s="246">
        <v>0</v>
      </c>
      <c r="O45" s="246">
        <f>ROUND(E45*N45,2)</f>
        <v>0</v>
      </c>
      <c r="P45" s="246">
        <v>0</v>
      </c>
      <c r="Q45" s="246">
        <f>ROUND(E45*P45,2)</f>
        <v>0</v>
      </c>
      <c r="R45" s="248"/>
      <c r="S45" s="248" t="s">
        <v>183</v>
      </c>
      <c r="T45" s="249" t="s">
        <v>184</v>
      </c>
      <c r="U45" s="221">
        <v>0</v>
      </c>
      <c r="V45" s="221">
        <f>ROUND(E45*U45,2)</f>
        <v>0</v>
      </c>
      <c r="W45" s="221"/>
      <c r="X45" s="221" t="s">
        <v>185</v>
      </c>
      <c r="Y45" s="221" t="s">
        <v>186</v>
      </c>
      <c r="Z45" s="210"/>
      <c r="AA45" s="210"/>
      <c r="AB45" s="210"/>
      <c r="AC45" s="210"/>
      <c r="AD45" s="210"/>
      <c r="AE45" s="210"/>
      <c r="AF45" s="210"/>
      <c r="AG45" s="210" t="s">
        <v>398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43">
        <v>37</v>
      </c>
      <c r="B46" s="244" t="s">
        <v>468</v>
      </c>
      <c r="C46" s="259" t="s">
        <v>469</v>
      </c>
      <c r="D46" s="245" t="s">
        <v>212</v>
      </c>
      <c r="E46" s="246">
        <v>90</v>
      </c>
      <c r="F46" s="247"/>
      <c r="G46" s="248">
        <f>ROUND(E46*F46,2)</f>
        <v>0</v>
      </c>
      <c r="H46" s="247"/>
      <c r="I46" s="248">
        <f>ROUND(E46*H46,2)</f>
        <v>0</v>
      </c>
      <c r="J46" s="247"/>
      <c r="K46" s="248">
        <f>ROUND(E46*J46,2)</f>
        <v>0</v>
      </c>
      <c r="L46" s="248">
        <v>12</v>
      </c>
      <c r="M46" s="248">
        <f>G46*(1+L46/100)</f>
        <v>0</v>
      </c>
      <c r="N46" s="246">
        <v>2.376E-2</v>
      </c>
      <c r="O46" s="246">
        <f>ROUND(E46*N46,2)</f>
        <v>2.14</v>
      </c>
      <c r="P46" s="246">
        <v>0</v>
      </c>
      <c r="Q46" s="246">
        <f>ROUND(E46*P46,2)</f>
        <v>0</v>
      </c>
      <c r="R46" s="248"/>
      <c r="S46" s="248" t="s">
        <v>183</v>
      </c>
      <c r="T46" s="249" t="s">
        <v>184</v>
      </c>
      <c r="U46" s="221">
        <v>0</v>
      </c>
      <c r="V46" s="221">
        <f>ROUND(E46*U46,2)</f>
        <v>0</v>
      </c>
      <c r="W46" s="221"/>
      <c r="X46" s="221" t="s">
        <v>185</v>
      </c>
      <c r="Y46" s="221" t="s">
        <v>186</v>
      </c>
      <c r="Z46" s="210"/>
      <c r="AA46" s="210"/>
      <c r="AB46" s="210"/>
      <c r="AC46" s="210"/>
      <c r="AD46" s="210"/>
      <c r="AE46" s="210"/>
      <c r="AF46" s="210"/>
      <c r="AG46" s="210" t="s">
        <v>398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3">
        <v>38</v>
      </c>
      <c r="B47" s="244" t="s">
        <v>470</v>
      </c>
      <c r="C47" s="259" t="s">
        <v>471</v>
      </c>
      <c r="D47" s="245" t="s">
        <v>212</v>
      </c>
      <c r="E47" s="246">
        <v>15</v>
      </c>
      <c r="F47" s="247"/>
      <c r="G47" s="248">
        <f>ROUND(E47*F47,2)</f>
        <v>0</v>
      </c>
      <c r="H47" s="247"/>
      <c r="I47" s="248">
        <f>ROUND(E47*H47,2)</f>
        <v>0</v>
      </c>
      <c r="J47" s="247"/>
      <c r="K47" s="248">
        <f>ROUND(E47*J47,2)</f>
        <v>0</v>
      </c>
      <c r="L47" s="248">
        <v>12</v>
      </c>
      <c r="M47" s="248">
        <f>G47*(1+L47/100)</f>
        <v>0</v>
      </c>
      <c r="N47" s="246">
        <v>6.3E-3</v>
      </c>
      <c r="O47" s="246">
        <f>ROUND(E47*N47,2)</f>
        <v>0.09</v>
      </c>
      <c r="P47" s="246">
        <v>0</v>
      </c>
      <c r="Q47" s="246">
        <f>ROUND(E47*P47,2)</f>
        <v>0</v>
      </c>
      <c r="R47" s="248"/>
      <c r="S47" s="248" t="s">
        <v>183</v>
      </c>
      <c r="T47" s="249" t="s">
        <v>184</v>
      </c>
      <c r="U47" s="221">
        <v>0</v>
      </c>
      <c r="V47" s="221">
        <f>ROUND(E47*U47,2)</f>
        <v>0</v>
      </c>
      <c r="W47" s="221"/>
      <c r="X47" s="221" t="s">
        <v>185</v>
      </c>
      <c r="Y47" s="221" t="s">
        <v>186</v>
      </c>
      <c r="Z47" s="210"/>
      <c r="AA47" s="210"/>
      <c r="AB47" s="210"/>
      <c r="AC47" s="210"/>
      <c r="AD47" s="210"/>
      <c r="AE47" s="210"/>
      <c r="AF47" s="210"/>
      <c r="AG47" s="210" t="s">
        <v>398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43">
        <v>39</v>
      </c>
      <c r="B48" s="244" t="s">
        <v>472</v>
      </c>
      <c r="C48" s="259" t="s">
        <v>473</v>
      </c>
      <c r="D48" s="245" t="s">
        <v>212</v>
      </c>
      <c r="E48" s="246">
        <v>60</v>
      </c>
      <c r="F48" s="247"/>
      <c r="G48" s="248">
        <f>ROUND(E48*F48,2)</f>
        <v>0</v>
      </c>
      <c r="H48" s="247"/>
      <c r="I48" s="248">
        <f>ROUND(E48*H48,2)</f>
        <v>0</v>
      </c>
      <c r="J48" s="247"/>
      <c r="K48" s="248">
        <f>ROUND(E48*J48,2)</f>
        <v>0</v>
      </c>
      <c r="L48" s="248">
        <v>12</v>
      </c>
      <c r="M48" s="248">
        <f>G48*(1+L48/100)</f>
        <v>0</v>
      </c>
      <c r="N48" s="246">
        <v>3.456E-2</v>
      </c>
      <c r="O48" s="246">
        <f>ROUND(E48*N48,2)</f>
        <v>2.0699999999999998</v>
      </c>
      <c r="P48" s="246">
        <v>0</v>
      </c>
      <c r="Q48" s="246">
        <f>ROUND(E48*P48,2)</f>
        <v>0</v>
      </c>
      <c r="R48" s="248"/>
      <c r="S48" s="248" t="s">
        <v>183</v>
      </c>
      <c r="T48" s="249" t="s">
        <v>184</v>
      </c>
      <c r="U48" s="221">
        <v>0</v>
      </c>
      <c r="V48" s="221">
        <f>ROUND(E48*U48,2)</f>
        <v>0</v>
      </c>
      <c r="W48" s="221"/>
      <c r="X48" s="221" t="s">
        <v>185</v>
      </c>
      <c r="Y48" s="221" t="s">
        <v>215</v>
      </c>
      <c r="Z48" s="210"/>
      <c r="AA48" s="210"/>
      <c r="AB48" s="210"/>
      <c r="AC48" s="210"/>
      <c r="AD48" s="210"/>
      <c r="AE48" s="210"/>
      <c r="AF48" s="210"/>
      <c r="AG48" s="210" t="s">
        <v>398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43">
        <v>40</v>
      </c>
      <c r="B49" s="244" t="s">
        <v>474</v>
      </c>
      <c r="C49" s="259" t="s">
        <v>475</v>
      </c>
      <c r="D49" s="245" t="s">
        <v>212</v>
      </c>
      <c r="E49" s="246">
        <v>151</v>
      </c>
      <c r="F49" s="247"/>
      <c r="G49" s="248">
        <f>ROUND(E49*F49,2)</f>
        <v>0</v>
      </c>
      <c r="H49" s="247"/>
      <c r="I49" s="248">
        <f>ROUND(E49*H49,2)</f>
        <v>0</v>
      </c>
      <c r="J49" s="247"/>
      <c r="K49" s="248">
        <f>ROUND(E49*J49,2)</f>
        <v>0</v>
      </c>
      <c r="L49" s="248">
        <v>12</v>
      </c>
      <c r="M49" s="248">
        <f>G49*(1+L49/100)</f>
        <v>0</v>
      </c>
      <c r="N49" s="246">
        <v>0.1026</v>
      </c>
      <c r="O49" s="246">
        <f>ROUND(E49*N49,2)</f>
        <v>15.49</v>
      </c>
      <c r="P49" s="246">
        <v>0</v>
      </c>
      <c r="Q49" s="246">
        <f>ROUND(E49*P49,2)</f>
        <v>0</v>
      </c>
      <c r="R49" s="248"/>
      <c r="S49" s="248" t="s">
        <v>183</v>
      </c>
      <c r="T49" s="249" t="s">
        <v>184</v>
      </c>
      <c r="U49" s="221">
        <v>0</v>
      </c>
      <c r="V49" s="221">
        <f>ROUND(E49*U49,2)</f>
        <v>0</v>
      </c>
      <c r="W49" s="221"/>
      <c r="X49" s="221" t="s">
        <v>185</v>
      </c>
      <c r="Y49" s="221" t="s">
        <v>186</v>
      </c>
      <c r="Z49" s="210"/>
      <c r="AA49" s="210"/>
      <c r="AB49" s="210"/>
      <c r="AC49" s="210"/>
      <c r="AD49" s="210"/>
      <c r="AE49" s="210"/>
      <c r="AF49" s="210"/>
      <c r="AG49" s="210" t="s">
        <v>398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43">
        <v>41</v>
      </c>
      <c r="B50" s="244" t="s">
        <v>476</v>
      </c>
      <c r="C50" s="259" t="s">
        <v>477</v>
      </c>
      <c r="D50" s="245" t="s">
        <v>212</v>
      </c>
      <c r="E50" s="246">
        <v>15</v>
      </c>
      <c r="F50" s="247"/>
      <c r="G50" s="248">
        <f>ROUND(E50*F50,2)</f>
        <v>0</v>
      </c>
      <c r="H50" s="247"/>
      <c r="I50" s="248">
        <f>ROUND(E50*H50,2)</f>
        <v>0</v>
      </c>
      <c r="J50" s="247"/>
      <c r="K50" s="248">
        <f>ROUND(E50*J50,2)</f>
        <v>0</v>
      </c>
      <c r="L50" s="248">
        <v>12</v>
      </c>
      <c r="M50" s="248">
        <f>G50*(1+L50/100)</f>
        <v>0</v>
      </c>
      <c r="N50" s="246">
        <v>3.2759999999999997E-2</v>
      </c>
      <c r="O50" s="246">
        <f>ROUND(E50*N50,2)</f>
        <v>0.49</v>
      </c>
      <c r="P50" s="246">
        <v>0</v>
      </c>
      <c r="Q50" s="246">
        <f>ROUND(E50*P50,2)</f>
        <v>0</v>
      </c>
      <c r="R50" s="248"/>
      <c r="S50" s="248" t="s">
        <v>183</v>
      </c>
      <c r="T50" s="249" t="s">
        <v>184</v>
      </c>
      <c r="U50" s="221">
        <v>0</v>
      </c>
      <c r="V50" s="221">
        <f>ROUND(E50*U50,2)</f>
        <v>0</v>
      </c>
      <c r="W50" s="221"/>
      <c r="X50" s="221" t="s">
        <v>185</v>
      </c>
      <c r="Y50" s="221" t="s">
        <v>186</v>
      </c>
      <c r="Z50" s="210"/>
      <c r="AA50" s="210"/>
      <c r="AB50" s="210"/>
      <c r="AC50" s="210"/>
      <c r="AD50" s="210"/>
      <c r="AE50" s="210"/>
      <c r="AF50" s="210"/>
      <c r="AG50" s="210" t="s">
        <v>398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3">
        <v>42</v>
      </c>
      <c r="B51" s="244" t="s">
        <v>478</v>
      </c>
      <c r="C51" s="259" t="s">
        <v>479</v>
      </c>
      <c r="D51" s="245" t="s">
        <v>0</v>
      </c>
      <c r="E51" s="246">
        <v>749</v>
      </c>
      <c r="F51" s="247"/>
      <c r="G51" s="248">
        <f>ROUND(E51*F51,2)</f>
        <v>0</v>
      </c>
      <c r="H51" s="247"/>
      <c r="I51" s="248">
        <f>ROUND(E51*H51,2)</f>
        <v>0</v>
      </c>
      <c r="J51" s="247"/>
      <c r="K51" s="248">
        <f>ROUND(E51*J51,2)</f>
        <v>0</v>
      </c>
      <c r="L51" s="248">
        <v>12</v>
      </c>
      <c r="M51" s="248">
        <f>G51*(1+L51/100)</f>
        <v>0</v>
      </c>
      <c r="N51" s="246">
        <v>0</v>
      </c>
      <c r="O51" s="246">
        <f>ROUND(E51*N51,2)</f>
        <v>0</v>
      </c>
      <c r="P51" s="246">
        <v>0</v>
      </c>
      <c r="Q51" s="246">
        <f>ROUND(E51*P51,2)</f>
        <v>0</v>
      </c>
      <c r="R51" s="248"/>
      <c r="S51" s="248" t="s">
        <v>183</v>
      </c>
      <c r="T51" s="249" t="s">
        <v>184</v>
      </c>
      <c r="U51" s="221">
        <v>0</v>
      </c>
      <c r="V51" s="221">
        <f>ROUND(E51*U51,2)</f>
        <v>0</v>
      </c>
      <c r="W51" s="221"/>
      <c r="X51" s="221" t="s">
        <v>185</v>
      </c>
      <c r="Y51" s="221" t="s">
        <v>186</v>
      </c>
      <c r="Z51" s="210"/>
      <c r="AA51" s="210"/>
      <c r="AB51" s="210"/>
      <c r="AC51" s="210"/>
      <c r="AD51" s="210"/>
      <c r="AE51" s="210"/>
      <c r="AF51" s="210"/>
      <c r="AG51" s="210" t="s">
        <v>398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43">
        <v>43</v>
      </c>
      <c r="B52" s="244" t="s">
        <v>425</v>
      </c>
      <c r="C52" s="259" t="s">
        <v>426</v>
      </c>
      <c r="D52" s="245" t="s">
        <v>397</v>
      </c>
      <c r="E52" s="246">
        <v>1395</v>
      </c>
      <c r="F52" s="247"/>
      <c r="G52" s="248">
        <f>ROUND(E52*F52,2)</f>
        <v>0</v>
      </c>
      <c r="H52" s="247"/>
      <c r="I52" s="248">
        <f>ROUND(E52*H52,2)</f>
        <v>0</v>
      </c>
      <c r="J52" s="247"/>
      <c r="K52" s="248">
        <f>ROUND(E52*J52,2)</f>
        <v>0</v>
      </c>
      <c r="L52" s="248">
        <v>12</v>
      </c>
      <c r="M52" s="248">
        <f>G52*(1+L52/100)</f>
        <v>0</v>
      </c>
      <c r="N52" s="246">
        <v>0</v>
      </c>
      <c r="O52" s="246">
        <f>ROUND(E52*N52,2)</f>
        <v>0</v>
      </c>
      <c r="P52" s="246">
        <v>0</v>
      </c>
      <c r="Q52" s="246">
        <f>ROUND(E52*P52,2)</f>
        <v>0</v>
      </c>
      <c r="R52" s="248"/>
      <c r="S52" s="248" t="s">
        <v>183</v>
      </c>
      <c r="T52" s="249" t="s">
        <v>184</v>
      </c>
      <c r="U52" s="221">
        <v>0</v>
      </c>
      <c r="V52" s="221">
        <f>ROUND(E52*U52,2)</f>
        <v>0</v>
      </c>
      <c r="W52" s="221"/>
      <c r="X52" s="221" t="s">
        <v>185</v>
      </c>
      <c r="Y52" s="221" t="s">
        <v>186</v>
      </c>
      <c r="Z52" s="210"/>
      <c r="AA52" s="210"/>
      <c r="AB52" s="210"/>
      <c r="AC52" s="210"/>
      <c r="AD52" s="210"/>
      <c r="AE52" s="210"/>
      <c r="AF52" s="210"/>
      <c r="AG52" s="210" t="s">
        <v>398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43">
        <v>44</v>
      </c>
      <c r="B53" s="244" t="s">
        <v>480</v>
      </c>
      <c r="C53" s="259" t="s">
        <v>481</v>
      </c>
      <c r="D53" s="245" t="s">
        <v>212</v>
      </c>
      <c r="E53" s="246">
        <v>151</v>
      </c>
      <c r="F53" s="247"/>
      <c r="G53" s="248">
        <f>ROUND(E53*F53,2)</f>
        <v>0</v>
      </c>
      <c r="H53" s="247"/>
      <c r="I53" s="248">
        <f>ROUND(E53*H53,2)</f>
        <v>0</v>
      </c>
      <c r="J53" s="247"/>
      <c r="K53" s="248">
        <f>ROUND(E53*J53,2)</f>
        <v>0</v>
      </c>
      <c r="L53" s="248">
        <v>12</v>
      </c>
      <c r="M53" s="248">
        <f>G53*(1+L53/100)</f>
        <v>0</v>
      </c>
      <c r="N53" s="246">
        <v>0</v>
      </c>
      <c r="O53" s="246">
        <f>ROUND(E53*N53,2)</f>
        <v>0</v>
      </c>
      <c r="P53" s="246">
        <v>0</v>
      </c>
      <c r="Q53" s="246">
        <f>ROUND(E53*P53,2)</f>
        <v>0</v>
      </c>
      <c r="R53" s="248"/>
      <c r="S53" s="248" t="s">
        <v>183</v>
      </c>
      <c r="T53" s="249" t="s">
        <v>184</v>
      </c>
      <c r="U53" s="221">
        <v>0</v>
      </c>
      <c r="V53" s="221">
        <f>ROUND(E53*U53,2)</f>
        <v>0</v>
      </c>
      <c r="W53" s="221"/>
      <c r="X53" s="221" t="s">
        <v>185</v>
      </c>
      <c r="Y53" s="221" t="s">
        <v>186</v>
      </c>
      <c r="Z53" s="210"/>
      <c r="AA53" s="210"/>
      <c r="AB53" s="210"/>
      <c r="AC53" s="210"/>
      <c r="AD53" s="210"/>
      <c r="AE53" s="210"/>
      <c r="AF53" s="210"/>
      <c r="AG53" s="210" t="s">
        <v>398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43">
        <v>45</v>
      </c>
      <c r="B54" s="244" t="s">
        <v>482</v>
      </c>
      <c r="C54" s="259" t="s">
        <v>483</v>
      </c>
      <c r="D54" s="245" t="s">
        <v>212</v>
      </c>
      <c r="E54" s="246">
        <v>166</v>
      </c>
      <c r="F54" s="247"/>
      <c r="G54" s="248">
        <f>ROUND(E54*F54,2)</f>
        <v>0</v>
      </c>
      <c r="H54" s="247"/>
      <c r="I54" s="248">
        <f>ROUND(E54*H54,2)</f>
        <v>0</v>
      </c>
      <c r="J54" s="247"/>
      <c r="K54" s="248">
        <f>ROUND(E54*J54,2)</f>
        <v>0</v>
      </c>
      <c r="L54" s="248">
        <v>12</v>
      </c>
      <c r="M54" s="248">
        <f>G54*(1+L54/100)</f>
        <v>0</v>
      </c>
      <c r="N54" s="246">
        <v>0</v>
      </c>
      <c r="O54" s="246">
        <f>ROUND(E54*N54,2)</f>
        <v>0</v>
      </c>
      <c r="P54" s="246">
        <v>0</v>
      </c>
      <c r="Q54" s="246">
        <f>ROUND(E54*P54,2)</f>
        <v>0</v>
      </c>
      <c r="R54" s="248"/>
      <c r="S54" s="248" t="s">
        <v>183</v>
      </c>
      <c r="T54" s="249" t="s">
        <v>184</v>
      </c>
      <c r="U54" s="221">
        <v>0</v>
      </c>
      <c r="V54" s="221">
        <f>ROUND(E54*U54,2)</f>
        <v>0</v>
      </c>
      <c r="W54" s="221"/>
      <c r="X54" s="221" t="s">
        <v>185</v>
      </c>
      <c r="Y54" s="221" t="s">
        <v>186</v>
      </c>
      <c r="Z54" s="210"/>
      <c r="AA54" s="210"/>
      <c r="AB54" s="210"/>
      <c r="AC54" s="210"/>
      <c r="AD54" s="210"/>
      <c r="AE54" s="210"/>
      <c r="AF54" s="210"/>
      <c r="AG54" s="210" t="s">
        <v>398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43">
        <v>46</v>
      </c>
      <c r="B55" s="244" t="s">
        <v>427</v>
      </c>
      <c r="C55" s="259" t="s">
        <v>428</v>
      </c>
      <c r="D55" s="245" t="s">
        <v>212</v>
      </c>
      <c r="E55" s="246">
        <v>60</v>
      </c>
      <c r="F55" s="247"/>
      <c r="G55" s="248">
        <f>ROUND(E55*F55,2)</f>
        <v>0</v>
      </c>
      <c r="H55" s="247"/>
      <c r="I55" s="248">
        <f>ROUND(E55*H55,2)</f>
        <v>0</v>
      </c>
      <c r="J55" s="247"/>
      <c r="K55" s="248">
        <f>ROUND(E55*J55,2)</f>
        <v>0</v>
      </c>
      <c r="L55" s="248">
        <v>12</v>
      </c>
      <c r="M55" s="248">
        <f>G55*(1+L55/100)</f>
        <v>0</v>
      </c>
      <c r="N55" s="246">
        <v>0</v>
      </c>
      <c r="O55" s="246">
        <f>ROUND(E55*N55,2)</f>
        <v>0</v>
      </c>
      <c r="P55" s="246">
        <v>0</v>
      </c>
      <c r="Q55" s="246">
        <f>ROUND(E55*P55,2)</f>
        <v>0</v>
      </c>
      <c r="R55" s="248"/>
      <c r="S55" s="248" t="s">
        <v>183</v>
      </c>
      <c r="T55" s="249" t="s">
        <v>184</v>
      </c>
      <c r="U55" s="221">
        <v>0</v>
      </c>
      <c r="V55" s="221">
        <f>ROUND(E55*U55,2)</f>
        <v>0</v>
      </c>
      <c r="W55" s="221"/>
      <c r="X55" s="221" t="s">
        <v>185</v>
      </c>
      <c r="Y55" s="221" t="s">
        <v>186</v>
      </c>
      <c r="Z55" s="210"/>
      <c r="AA55" s="210"/>
      <c r="AB55" s="210"/>
      <c r="AC55" s="210"/>
      <c r="AD55" s="210"/>
      <c r="AE55" s="210"/>
      <c r="AF55" s="210"/>
      <c r="AG55" s="210" t="s">
        <v>398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ht="22.5" outlineLevel="1" x14ac:dyDescent="0.2">
      <c r="A56" s="243">
        <v>47</v>
      </c>
      <c r="B56" s="244" t="s">
        <v>434</v>
      </c>
      <c r="C56" s="259" t="s">
        <v>435</v>
      </c>
      <c r="D56" s="245" t="s">
        <v>219</v>
      </c>
      <c r="E56" s="246">
        <v>4</v>
      </c>
      <c r="F56" s="247"/>
      <c r="G56" s="248">
        <f>ROUND(E56*F56,2)</f>
        <v>0</v>
      </c>
      <c r="H56" s="247"/>
      <c r="I56" s="248">
        <f>ROUND(E56*H56,2)</f>
        <v>0</v>
      </c>
      <c r="J56" s="247"/>
      <c r="K56" s="248">
        <f>ROUND(E56*J56,2)</f>
        <v>0</v>
      </c>
      <c r="L56" s="248">
        <v>12</v>
      </c>
      <c r="M56" s="248">
        <f>G56*(1+L56/100)</f>
        <v>0</v>
      </c>
      <c r="N56" s="246">
        <v>0</v>
      </c>
      <c r="O56" s="246">
        <f>ROUND(E56*N56,2)</f>
        <v>0</v>
      </c>
      <c r="P56" s="246">
        <v>0</v>
      </c>
      <c r="Q56" s="246">
        <f>ROUND(E56*P56,2)</f>
        <v>0</v>
      </c>
      <c r="R56" s="248"/>
      <c r="S56" s="248" t="s">
        <v>183</v>
      </c>
      <c r="T56" s="249" t="s">
        <v>184</v>
      </c>
      <c r="U56" s="221">
        <v>0</v>
      </c>
      <c r="V56" s="221">
        <f>ROUND(E56*U56,2)</f>
        <v>0</v>
      </c>
      <c r="W56" s="221"/>
      <c r="X56" s="221" t="s">
        <v>185</v>
      </c>
      <c r="Y56" s="221" t="s">
        <v>186</v>
      </c>
      <c r="Z56" s="210"/>
      <c r="AA56" s="210"/>
      <c r="AB56" s="210"/>
      <c r="AC56" s="210"/>
      <c r="AD56" s="210"/>
      <c r="AE56" s="210"/>
      <c r="AF56" s="210"/>
      <c r="AG56" s="210" t="s">
        <v>398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43">
        <v>48</v>
      </c>
      <c r="B57" s="244" t="s">
        <v>436</v>
      </c>
      <c r="C57" s="259" t="s">
        <v>437</v>
      </c>
      <c r="D57" s="245" t="s">
        <v>397</v>
      </c>
      <c r="E57" s="246">
        <v>1395</v>
      </c>
      <c r="F57" s="247"/>
      <c r="G57" s="248">
        <f>ROUND(E57*F57,2)</f>
        <v>0</v>
      </c>
      <c r="H57" s="247"/>
      <c r="I57" s="248">
        <f>ROUND(E57*H57,2)</f>
        <v>0</v>
      </c>
      <c r="J57" s="247"/>
      <c r="K57" s="248">
        <f>ROUND(E57*J57,2)</f>
        <v>0</v>
      </c>
      <c r="L57" s="248">
        <v>12</v>
      </c>
      <c r="M57" s="248">
        <f>G57*(1+L57/100)</f>
        <v>0</v>
      </c>
      <c r="N57" s="246">
        <v>0.30024000000000001</v>
      </c>
      <c r="O57" s="246">
        <f>ROUND(E57*N57,2)</f>
        <v>418.83</v>
      </c>
      <c r="P57" s="246">
        <v>0</v>
      </c>
      <c r="Q57" s="246">
        <f>ROUND(E57*P57,2)</f>
        <v>0</v>
      </c>
      <c r="R57" s="248"/>
      <c r="S57" s="248" t="s">
        <v>183</v>
      </c>
      <c r="T57" s="249" t="s">
        <v>184</v>
      </c>
      <c r="U57" s="221">
        <v>0</v>
      </c>
      <c r="V57" s="221">
        <f>ROUND(E57*U57,2)</f>
        <v>0</v>
      </c>
      <c r="W57" s="221"/>
      <c r="X57" s="221" t="s">
        <v>185</v>
      </c>
      <c r="Y57" s="221" t="s">
        <v>186</v>
      </c>
      <c r="Z57" s="210"/>
      <c r="AA57" s="210"/>
      <c r="AB57" s="210"/>
      <c r="AC57" s="210"/>
      <c r="AD57" s="210"/>
      <c r="AE57" s="210"/>
      <c r="AF57" s="210"/>
      <c r="AG57" s="210" t="s">
        <v>398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43">
        <v>49</v>
      </c>
      <c r="B58" s="244" t="s">
        <v>438</v>
      </c>
      <c r="C58" s="259" t="s">
        <v>439</v>
      </c>
      <c r="D58" s="245" t="s">
        <v>397</v>
      </c>
      <c r="E58" s="246">
        <v>1395</v>
      </c>
      <c r="F58" s="247"/>
      <c r="G58" s="248">
        <f>ROUND(E58*F58,2)</f>
        <v>0</v>
      </c>
      <c r="H58" s="247"/>
      <c r="I58" s="248">
        <f>ROUND(E58*H58,2)</f>
        <v>0</v>
      </c>
      <c r="J58" s="247"/>
      <c r="K58" s="248">
        <f>ROUND(E58*J58,2)</f>
        <v>0</v>
      </c>
      <c r="L58" s="248">
        <v>12</v>
      </c>
      <c r="M58" s="248">
        <f>G58*(1+L58/100)</f>
        <v>0</v>
      </c>
      <c r="N58" s="246">
        <v>1.668E-2</v>
      </c>
      <c r="O58" s="246">
        <f>ROUND(E58*N58,2)</f>
        <v>23.27</v>
      </c>
      <c r="P58" s="246">
        <v>0</v>
      </c>
      <c r="Q58" s="246">
        <f>ROUND(E58*P58,2)</f>
        <v>0</v>
      </c>
      <c r="R58" s="248"/>
      <c r="S58" s="248" t="s">
        <v>183</v>
      </c>
      <c r="T58" s="249" t="s">
        <v>184</v>
      </c>
      <c r="U58" s="221">
        <v>0</v>
      </c>
      <c r="V58" s="221">
        <f>ROUND(E58*U58,2)</f>
        <v>0</v>
      </c>
      <c r="W58" s="221"/>
      <c r="X58" s="221" t="s">
        <v>185</v>
      </c>
      <c r="Y58" s="221" t="s">
        <v>186</v>
      </c>
      <c r="Z58" s="210"/>
      <c r="AA58" s="210"/>
      <c r="AB58" s="210"/>
      <c r="AC58" s="210"/>
      <c r="AD58" s="210"/>
      <c r="AE58" s="210"/>
      <c r="AF58" s="210"/>
      <c r="AG58" s="210" t="s">
        <v>398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43">
        <v>50</v>
      </c>
      <c r="B59" s="244" t="s">
        <v>440</v>
      </c>
      <c r="C59" s="259" t="s">
        <v>441</v>
      </c>
      <c r="D59" s="245" t="s">
        <v>0</v>
      </c>
      <c r="E59" s="246">
        <v>24962</v>
      </c>
      <c r="F59" s="247"/>
      <c r="G59" s="248">
        <f>ROUND(E59*F59,2)</f>
        <v>0</v>
      </c>
      <c r="H59" s="247"/>
      <c r="I59" s="248">
        <f>ROUND(E59*H59,2)</f>
        <v>0</v>
      </c>
      <c r="J59" s="247"/>
      <c r="K59" s="248">
        <f>ROUND(E59*J59,2)</f>
        <v>0</v>
      </c>
      <c r="L59" s="248">
        <v>12</v>
      </c>
      <c r="M59" s="248">
        <f>G59*(1+L59/100)</f>
        <v>0</v>
      </c>
      <c r="N59" s="246">
        <v>0</v>
      </c>
      <c r="O59" s="246">
        <f>ROUND(E59*N59,2)</f>
        <v>0</v>
      </c>
      <c r="P59" s="246">
        <v>0</v>
      </c>
      <c r="Q59" s="246">
        <f>ROUND(E59*P59,2)</f>
        <v>0</v>
      </c>
      <c r="R59" s="248"/>
      <c r="S59" s="248" t="s">
        <v>183</v>
      </c>
      <c r="T59" s="249" t="s">
        <v>184</v>
      </c>
      <c r="U59" s="221">
        <v>0</v>
      </c>
      <c r="V59" s="221">
        <f>ROUND(E59*U59,2)</f>
        <v>0</v>
      </c>
      <c r="W59" s="221"/>
      <c r="X59" s="221" t="s">
        <v>185</v>
      </c>
      <c r="Y59" s="221" t="s">
        <v>186</v>
      </c>
      <c r="Z59" s="210"/>
      <c r="AA59" s="210"/>
      <c r="AB59" s="210"/>
      <c r="AC59" s="210"/>
      <c r="AD59" s="210"/>
      <c r="AE59" s="210"/>
      <c r="AF59" s="210"/>
      <c r="AG59" s="210" t="s">
        <v>398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x14ac:dyDescent="0.2">
      <c r="A60" s="226" t="s">
        <v>178</v>
      </c>
      <c r="B60" s="227" t="s">
        <v>138</v>
      </c>
      <c r="C60" s="253" t="s">
        <v>139</v>
      </c>
      <c r="D60" s="228"/>
      <c r="E60" s="229"/>
      <c r="F60" s="230"/>
      <c r="G60" s="230">
        <f>SUMIF(AG61:AG61,"&lt;&gt;NOR",G61:G61)</f>
        <v>0</v>
      </c>
      <c r="H60" s="230"/>
      <c r="I60" s="230">
        <f>SUM(I61:I61)</f>
        <v>0</v>
      </c>
      <c r="J60" s="230"/>
      <c r="K60" s="230">
        <f>SUM(K61:K61)</f>
        <v>0</v>
      </c>
      <c r="L60" s="230"/>
      <c r="M60" s="230">
        <f>SUM(M61:M61)</f>
        <v>0</v>
      </c>
      <c r="N60" s="229"/>
      <c r="O60" s="229">
        <f>SUM(O61:O61)</f>
        <v>41.52</v>
      </c>
      <c r="P60" s="229"/>
      <c r="Q60" s="229">
        <f>SUM(Q61:Q61)</f>
        <v>0</v>
      </c>
      <c r="R60" s="230"/>
      <c r="S60" s="230"/>
      <c r="T60" s="231"/>
      <c r="U60" s="225"/>
      <c r="V60" s="225">
        <f>SUM(V61:V61)</f>
        <v>0</v>
      </c>
      <c r="W60" s="225"/>
      <c r="X60" s="225"/>
      <c r="Y60" s="225"/>
      <c r="AG60" t="s">
        <v>179</v>
      </c>
    </row>
    <row r="61" spans="1:60" ht="22.5" outlineLevel="1" x14ac:dyDescent="0.2">
      <c r="A61" s="243">
        <v>51</v>
      </c>
      <c r="B61" s="244" t="s">
        <v>484</v>
      </c>
      <c r="C61" s="259" t="s">
        <v>485</v>
      </c>
      <c r="D61" s="245" t="s">
        <v>212</v>
      </c>
      <c r="E61" s="246">
        <v>256</v>
      </c>
      <c r="F61" s="247"/>
      <c r="G61" s="248">
        <f>ROUND(E61*F61,2)</f>
        <v>0</v>
      </c>
      <c r="H61" s="247"/>
      <c r="I61" s="248">
        <f>ROUND(E61*H61,2)</f>
        <v>0</v>
      </c>
      <c r="J61" s="247"/>
      <c r="K61" s="248">
        <f>ROUND(E61*J61,2)</f>
        <v>0</v>
      </c>
      <c r="L61" s="248">
        <v>12</v>
      </c>
      <c r="M61" s="248">
        <f>G61*(1+L61/100)</f>
        <v>0</v>
      </c>
      <c r="N61" s="246">
        <v>0.16217999999999999</v>
      </c>
      <c r="O61" s="246">
        <f>ROUND(E61*N61,2)</f>
        <v>41.52</v>
      </c>
      <c r="P61" s="246">
        <v>0</v>
      </c>
      <c r="Q61" s="246">
        <f>ROUND(E61*P61,2)</f>
        <v>0</v>
      </c>
      <c r="R61" s="248"/>
      <c r="S61" s="248" t="s">
        <v>183</v>
      </c>
      <c r="T61" s="249" t="s">
        <v>184</v>
      </c>
      <c r="U61" s="221">
        <v>0</v>
      </c>
      <c r="V61" s="221">
        <f>ROUND(E61*U61,2)</f>
        <v>0</v>
      </c>
      <c r="W61" s="221"/>
      <c r="X61" s="221" t="s">
        <v>185</v>
      </c>
      <c r="Y61" s="221" t="s">
        <v>186</v>
      </c>
      <c r="Z61" s="210"/>
      <c r="AA61" s="210"/>
      <c r="AB61" s="210"/>
      <c r="AC61" s="210"/>
      <c r="AD61" s="210"/>
      <c r="AE61" s="210"/>
      <c r="AF61" s="210"/>
      <c r="AG61" s="210" t="s">
        <v>398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x14ac:dyDescent="0.2">
      <c r="A62" s="226" t="s">
        <v>178</v>
      </c>
      <c r="B62" s="227" t="s">
        <v>144</v>
      </c>
      <c r="C62" s="253" t="s">
        <v>145</v>
      </c>
      <c r="D62" s="228"/>
      <c r="E62" s="229"/>
      <c r="F62" s="230"/>
      <c r="G62" s="230">
        <f>SUMIF(AG63:AG68,"&lt;&gt;NOR",G63:G68)</f>
        <v>0</v>
      </c>
      <c r="H62" s="230"/>
      <c r="I62" s="230">
        <f>SUM(I63:I68)</f>
        <v>0</v>
      </c>
      <c r="J62" s="230"/>
      <c r="K62" s="230">
        <f>SUM(K63:K68)</f>
        <v>0</v>
      </c>
      <c r="L62" s="230"/>
      <c r="M62" s="230">
        <f>SUM(M63:M68)</f>
        <v>0</v>
      </c>
      <c r="N62" s="229"/>
      <c r="O62" s="229">
        <f>SUM(O63:O68)</f>
        <v>0</v>
      </c>
      <c r="P62" s="229"/>
      <c r="Q62" s="229">
        <f>SUM(Q63:Q68)</f>
        <v>0</v>
      </c>
      <c r="R62" s="230"/>
      <c r="S62" s="230"/>
      <c r="T62" s="231"/>
      <c r="U62" s="225"/>
      <c r="V62" s="225">
        <f>SUM(V63:V68)</f>
        <v>0</v>
      </c>
      <c r="W62" s="225"/>
      <c r="X62" s="225"/>
      <c r="Y62" s="225"/>
      <c r="AG62" t="s">
        <v>179</v>
      </c>
    </row>
    <row r="63" spans="1:60" outlineLevel="1" x14ac:dyDescent="0.2">
      <c r="A63" s="243">
        <v>52</v>
      </c>
      <c r="B63" s="244" t="s">
        <v>486</v>
      </c>
      <c r="C63" s="259" t="s">
        <v>487</v>
      </c>
      <c r="D63" s="245" t="s">
        <v>488</v>
      </c>
      <c r="E63" s="246">
        <v>64</v>
      </c>
      <c r="F63" s="247"/>
      <c r="G63" s="248">
        <f>ROUND(E63*F63,2)</f>
        <v>0</v>
      </c>
      <c r="H63" s="247"/>
      <c r="I63" s="248">
        <f>ROUND(E63*H63,2)</f>
        <v>0</v>
      </c>
      <c r="J63" s="247"/>
      <c r="K63" s="248">
        <f>ROUND(E63*J63,2)</f>
        <v>0</v>
      </c>
      <c r="L63" s="248">
        <v>12</v>
      </c>
      <c r="M63" s="248">
        <f>G63*(1+L63/100)</f>
        <v>0</v>
      </c>
      <c r="N63" s="246">
        <v>0</v>
      </c>
      <c r="O63" s="246">
        <f>ROUND(E63*N63,2)</f>
        <v>0</v>
      </c>
      <c r="P63" s="246">
        <v>0</v>
      </c>
      <c r="Q63" s="246">
        <f>ROUND(E63*P63,2)</f>
        <v>0</v>
      </c>
      <c r="R63" s="248"/>
      <c r="S63" s="248" t="s">
        <v>183</v>
      </c>
      <c r="T63" s="249" t="s">
        <v>184</v>
      </c>
      <c r="U63" s="221">
        <v>0</v>
      </c>
      <c r="V63" s="221">
        <f>ROUND(E63*U63,2)</f>
        <v>0</v>
      </c>
      <c r="W63" s="221"/>
      <c r="X63" s="221" t="s">
        <v>185</v>
      </c>
      <c r="Y63" s="221" t="s">
        <v>186</v>
      </c>
      <c r="Z63" s="210"/>
      <c r="AA63" s="210"/>
      <c r="AB63" s="210"/>
      <c r="AC63" s="210"/>
      <c r="AD63" s="210"/>
      <c r="AE63" s="210"/>
      <c r="AF63" s="210"/>
      <c r="AG63" s="210" t="s">
        <v>489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43">
        <v>53</v>
      </c>
      <c r="B64" s="244" t="s">
        <v>490</v>
      </c>
      <c r="C64" s="259" t="s">
        <v>491</v>
      </c>
      <c r="D64" s="245" t="s">
        <v>488</v>
      </c>
      <c r="E64" s="246">
        <v>20</v>
      </c>
      <c r="F64" s="247"/>
      <c r="G64" s="248">
        <f>ROUND(E64*F64,2)</f>
        <v>0</v>
      </c>
      <c r="H64" s="247"/>
      <c r="I64" s="248">
        <f>ROUND(E64*H64,2)</f>
        <v>0</v>
      </c>
      <c r="J64" s="247"/>
      <c r="K64" s="248">
        <f>ROUND(E64*J64,2)</f>
        <v>0</v>
      </c>
      <c r="L64" s="248">
        <v>12</v>
      </c>
      <c r="M64" s="248">
        <f>G64*(1+L64/100)</f>
        <v>0</v>
      </c>
      <c r="N64" s="246">
        <v>0</v>
      </c>
      <c r="O64" s="246">
        <f>ROUND(E64*N64,2)</f>
        <v>0</v>
      </c>
      <c r="P64" s="246">
        <v>0</v>
      </c>
      <c r="Q64" s="246">
        <f>ROUND(E64*P64,2)</f>
        <v>0</v>
      </c>
      <c r="R64" s="248"/>
      <c r="S64" s="248" t="s">
        <v>183</v>
      </c>
      <c r="T64" s="249" t="s">
        <v>184</v>
      </c>
      <c r="U64" s="221">
        <v>0</v>
      </c>
      <c r="V64" s="221">
        <f>ROUND(E64*U64,2)</f>
        <v>0</v>
      </c>
      <c r="W64" s="221"/>
      <c r="X64" s="221" t="s">
        <v>185</v>
      </c>
      <c r="Y64" s="221" t="s">
        <v>186</v>
      </c>
      <c r="Z64" s="210"/>
      <c r="AA64" s="210"/>
      <c r="AB64" s="210"/>
      <c r="AC64" s="210"/>
      <c r="AD64" s="210"/>
      <c r="AE64" s="210"/>
      <c r="AF64" s="210"/>
      <c r="AG64" s="210" t="s">
        <v>489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43">
        <v>54</v>
      </c>
      <c r="B65" s="244" t="s">
        <v>492</v>
      </c>
      <c r="C65" s="259" t="s">
        <v>493</v>
      </c>
      <c r="D65" s="245" t="s">
        <v>494</v>
      </c>
      <c r="E65" s="246">
        <v>54</v>
      </c>
      <c r="F65" s="247"/>
      <c r="G65" s="248">
        <f>ROUND(E65*F65,2)</f>
        <v>0</v>
      </c>
      <c r="H65" s="247"/>
      <c r="I65" s="248">
        <f>ROUND(E65*H65,2)</f>
        <v>0</v>
      </c>
      <c r="J65" s="247"/>
      <c r="K65" s="248">
        <f>ROUND(E65*J65,2)</f>
        <v>0</v>
      </c>
      <c r="L65" s="248">
        <v>12</v>
      </c>
      <c r="M65" s="248">
        <f>G65*(1+L65/100)</f>
        <v>0</v>
      </c>
      <c r="N65" s="246">
        <v>0</v>
      </c>
      <c r="O65" s="246">
        <f>ROUND(E65*N65,2)</f>
        <v>0</v>
      </c>
      <c r="P65" s="246">
        <v>0</v>
      </c>
      <c r="Q65" s="246">
        <f>ROUND(E65*P65,2)</f>
        <v>0</v>
      </c>
      <c r="R65" s="248"/>
      <c r="S65" s="248" t="s">
        <v>183</v>
      </c>
      <c r="T65" s="249" t="s">
        <v>184</v>
      </c>
      <c r="U65" s="221">
        <v>0</v>
      </c>
      <c r="V65" s="221">
        <f>ROUND(E65*U65,2)</f>
        <v>0</v>
      </c>
      <c r="W65" s="221"/>
      <c r="X65" s="221" t="s">
        <v>233</v>
      </c>
      <c r="Y65" s="221" t="s">
        <v>186</v>
      </c>
      <c r="Z65" s="210"/>
      <c r="AA65" s="210"/>
      <c r="AB65" s="210"/>
      <c r="AC65" s="210"/>
      <c r="AD65" s="210"/>
      <c r="AE65" s="210"/>
      <c r="AF65" s="210"/>
      <c r="AG65" s="210" t="s">
        <v>433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ht="22.5" outlineLevel="1" x14ac:dyDescent="0.2">
      <c r="A66" s="243">
        <v>55</v>
      </c>
      <c r="B66" s="244" t="s">
        <v>495</v>
      </c>
      <c r="C66" s="259" t="s">
        <v>496</v>
      </c>
      <c r="D66" s="245" t="s">
        <v>494</v>
      </c>
      <c r="E66" s="246">
        <v>1</v>
      </c>
      <c r="F66" s="247"/>
      <c r="G66" s="248">
        <f>ROUND(E66*F66,2)</f>
        <v>0</v>
      </c>
      <c r="H66" s="247"/>
      <c r="I66" s="248">
        <f>ROUND(E66*H66,2)</f>
        <v>0</v>
      </c>
      <c r="J66" s="247"/>
      <c r="K66" s="248">
        <f>ROUND(E66*J66,2)</f>
        <v>0</v>
      </c>
      <c r="L66" s="248">
        <v>12</v>
      </c>
      <c r="M66" s="248">
        <f>G66*(1+L66/100)</f>
        <v>0</v>
      </c>
      <c r="N66" s="246">
        <v>0</v>
      </c>
      <c r="O66" s="246">
        <f>ROUND(E66*N66,2)</f>
        <v>0</v>
      </c>
      <c r="P66" s="246">
        <v>0</v>
      </c>
      <c r="Q66" s="246">
        <f>ROUND(E66*P66,2)</f>
        <v>0</v>
      </c>
      <c r="R66" s="248"/>
      <c r="S66" s="248" t="s">
        <v>183</v>
      </c>
      <c r="T66" s="249" t="s">
        <v>184</v>
      </c>
      <c r="U66" s="221">
        <v>0</v>
      </c>
      <c r="V66" s="221">
        <f>ROUND(E66*U66,2)</f>
        <v>0</v>
      </c>
      <c r="W66" s="221"/>
      <c r="X66" s="221" t="s">
        <v>185</v>
      </c>
      <c r="Y66" s="221" t="s">
        <v>186</v>
      </c>
      <c r="Z66" s="210"/>
      <c r="AA66" s="210"/>
      <c r="AB66" s="210"/>
      <c r="AC66" s="210"/>
      <c r="AD66" s="210"/>
      <c r="AE66" s="210"/>
      <c r="AF66" s="210"/>
      <c r="AG66" s="210" t="s">
        <v>489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43">
        <v>56</v>
      </c>
      <c r="B67" s="244" t="s">
        <v>497</v>
      </c>
      <c r="C67" s="259" t="s">
        <v>498</v>
      </c>
      <c r="D67" s="245" t="s">
        <v>212</v>
      </c>
      <c r="E67" s="246">
        <v>1</v>
      </c>
      <c r="F67" s="247"/>
      <c r="G67" s="248">
        <f>ROUND(E67*F67,2)</f>
        <v>0</v>
      </c>
      <c r="H67" s="247"/>
      <c r="I67" s="248">
        <f>ROUND(E67*H67,2)</f>
        <v>0</v>
      </c>
      <c r="J67" s="247"/>
      <c r="K67" s="248">
        <f>ROUND(E67*J67,2)</f>
        <v>0</v>
      </c>
      <c r="L67" s="248">
        <v>12</v>
      </c>
      <c r="M67" s="248">
        <f>G67*(1+L67/100)</f>
        <v>0</v>
      </c>
      <c r="N67" s="246">
        <v>0</v>
      </c>
      <c r="O67" s="246">
        <f>ROUND(E67*N67,2)</f>
        <v>0</v>
      </c>
      <c r="P67" s="246">
        <v>0</v>
      </c>
      <c r="Q67" s="246">
        <f>ROUND(E67*P67,2)</f>
        <v>0</v>
      </c>
      <c r="R67" s="248"/>
      <c r="S67" s="248" t="s">
        <v>183</v>
      </c>
      <c r="T67" s="249" t="s">
        <v>184</v>
      </c>
      <c r="U67" s="221">
        <v>0</v>
      </c>
      <c r="V67" s="221">
        <f>ROUND(E67*U67,2)</f>
        <v>0</v>
      </c>
      <c r="W67" s="221"/>
      <c r="X67" s="221" t="s">
        <v>233</v>
      </c>
      <c r="Y67" s="221" t="s">
        <v>186</v>
      </c>
      <c r="Z67" s="210"/>
      <c r="AA67" s="210"/>
      <c r="AB67" s="210"/>
      <c r="AC67" s="210"/>
      <c r="AD67" s="210"/>
      <c r="AE67" s="210"/>
      <c r="AF67" s="210"/>
      <c r="AG67" s="210" t="s">
        <v>433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33">
        <v>57</v>
      </c>
      <c r="B68" s="234" t="s">
        <v>499</v>
      </c>
      <c r="C68" s="254" t="s">
        <v>500</v>
      </c>
      <c r="D68" s="235" t="s">
        <v>212</v>
      </c>
      <c r="E68" s="236">
        <v>1</v>
      </c>
      <c r="F68" s="237"/>
      <c r="G68" s="238">
        <f>ROUND(E68*F68,2)</f>
        <v>0</v>
      </c>
      <c r="H68" s="237"/>
      <c r="I68" s="238">
        <f>ROUND(E68*H68,2)</f>
        <v>0</v>
      </c>
      <c r="J68" s="237"/>
      <c r="K68" s="238">
        <f>ROUND(E68*J68,2)</f>
        <v>0</v>
      </c>
      <c r="L68" s="238">
        <v>12</v>
      </c>
      <c r="M68" s="238">
        <f>G68*(1+L68/100)</f>
        <v>0</v>
      </c>
      <c r="N68" s="236">
        <v>0</v>
      </c>
      <c r="O68" s="236">
        <f>ROUND(E68*N68,2)</f>
        <v>0</v>
      </c>
      <c r="P68" s="236">
        <v>0</v>
      </c>
      <c r="Q68" s="236">
        <f>ROUND(E68*P68,2)</f>
        <v>0</v>
      </c>
      <c r="R68" s="238"/>
      <c r="S68" s="238" t="s">
        <v>183</v>
      </c>
      <c r="T68" s="239" t="s">
        <v>184</v>
      </c>
      <c r="U68" s="221">
        <v>0</v>
      </c>
      <c r="V68" s="221">
        <f>ROUND(E68*U68,2)</f>
        <v>0</v>
      </c>
      <c r="W68" s="221"/>
      <c r="X68" s="221" t="s">
        <v>233</v>
      </c>
      <c r="Y68" s="221" t="s">
        <v>186</v>
      </c>
      <c r="Z68" s="210"/>
      <c r="AA68" s="210"/>
      <c r="AB68" s="210"/>
      <c r="AC68" s="210"/>
      <c r="AD68" s="210"/>
      <c r="AE68" s="210"/>
      <c r="AF68" s="210"/>
      <c r="AG68" s="210" t="s">
        <v>433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x14ac:dyDescent="0.2">
      <c r="A69" s="3"/>
      <c r="B69" s="4"/>
      <c r="C69" s="262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E69">
        <v>12</v>
      </c>
      <c r="AF69">
        <v>21</v>
      </c>
      <c r="AG69" t="s">
        <v>164</v>
      </c>
    </row>
    <row r="70" spans="1:60" x14ac:dyDescent="0.2">
      <c r="A70" s="213"/>
      <c r="B70" s="214" t="s">
        <v>29</v>
      </c>
      <c r="C70" s="263"/>
      <c r="D70" s="215"/>
      <c r="E70" s="216"/>
      <c r="F70" s="216"/>
      <c r="G70" s="232">
        <f>G8+G31+G60+G62</f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E70">
        <f>SUMIF(L7:L68,AE69,G7:G68)</f>
        <v>0</v>
      </c>
      <c r="AF70">
        <f>SUMIF(L7:L68,AF69,G7:G68)</f>
        <v>0</v>
      </c>
      <c r="AG70" t="s">
        <v>267</v>
      </c>
    </row>
    <row r="71" spans="1:60" x14ac:dyDescent="0.2">
      <c r="C71" s="264"/>
      <c r="D71" s="10"/>
      <c r="AG71" t="s">
        <v>268</v>
      </c>
    </row>
    <row r="72" spans="1:60" x14ac:dyDescent="0.2">
      <c r="D72" s="10"/>
    </row>
    <row r="73" spans="1:60" x14ac:dyDescent="0.2">
      <c r="D73" s="10"/>
    </row>
    <row r="74" spans="1:60" x14ac:dyDescent="0.2">
      <c r="D74" s="10"/>
    </row>
    <row r="75" spans="1:60" x14ac:dyDescent="0.2">
      <c r="D75" s="10"/>
    </row>
    <row r="76" spans="1:60" x14ac:dyDescent="0.2">
      <c r="D76" s="10"/>
    </row>
    <row r="77" spans="1:60" x14ac:dyDescent="0.2">
      <c r="D77" s="10"/>
    </row>
    <row r="78" spans="1:60" x14ac:dyDescent="0.2">
      <c r="D78" s="10"/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V58Q7EvHRMJXOrnZow3y+4CNIsTI46IAhc7/yDjGMsE3wm7yRBW9XQPnYcD9KSrDF89VHgoOfsDk9OT/fCJDyg==" saltValue="8hcnHxZohqh69li8OfEvjw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qddfVtIW9gJk9UD7FO3ekMzchFJQoUl5VYoBs6U7dmMkKEAhLBsZRok2MhOHFZb/1TqNs/jUTeh1/P5JGCu0aQ==" saltValue="VVIkx8MuZOC/Sl8AdFREZA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7909-8EE1-410B-8B5C-FEF12AFF56B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50</v>
      </c>
      <c r="C4" s="202" t="s">
        <v>51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SUMIF(AG9:AG15,"&lt;&gt;NOR",G9:G15)</f>
        <v>0</v>
      </c>
      <c r="H8" s="230"/>
      <c r="I8" s="230">
        <f>SUM(I9:I15)</f>
        <v>0</v>
      </c>
      <c r="J8" s="230"/>
      <c r="K8" s="230">
        <f>SUM(K9:K15)</f>
        <v>0</v>
      </c>
      <c r="L8" s="230"/>
      <c r="M8" s="230">
        <f>SUM(M9:M15)</f>
        <v>0</v>
      </c>
      <c r="N8" s="229"/>
      <c r="O8" s="229">
        <f>SUM(O9:O15)</f>
        <v>0</v>
      </c>
      <c r="P8" s="229"/>
      <c r="Q8" s="229">
        <f>SUM(Q9:Q15)</f>
        <v>0</v>
      </c>
      <c r="R8" s="230"/>
      <c r="S8" s="230"/>
      <c r="T8" s="231"/>
      <c r="U8" s="225"/>
      <c r="V8" s="225">
        <f>SUM(V9:V15)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181</v>
      </c>
      <c r="D9" s="235" t="s">
        <v>182</v>
      </c>
      <c r="E9" s="236">
        <v>53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188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190</v>
      </c>
      <c r="D11" s="223"/>
      <c r="E11" s="224">
        <v>5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5" t="s">
        <v>191</v>
      </c>
      <c r="D12" s="223"/>
      <c r="E12" s="224">
        <v>13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189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3" x14ac:dyDescent="0.2">
      <c r="A13" s="217"/>
      <c r="B13" s="218"/>
      <c r="C13" s="255" t="s">
        <v>192</v>
      </c>
      <c r="D13" s="223"/>
      <c r="E13" s="224">
        <v>12</v>
      </c>
      <c r="F13" s="221"/>
      <c r="G13" s="221"/>
      <c r="H13" s="221"/>
      <c r="I13" s="221"/>
      <c r="J13" s="221"/>
      <c r="K13" s="221"/>
      <c r="L13" s="221"/>
      <c r="M13" s="221"/>
      <c r="N13" s="220"/>
      <c r="O13" s="220"/>
      <c r="P13" s="220"/>
      <c r="Q13" s="220"/>
      <c r="R13" s="221"/>
      <c r="S13" s="221"/>
      <c r="T13" s="221"/>
      <c r="U13" s="221"/>
      <c r="V13" s="221"/>
      <c r="W13" s="221"/>
      <c r="X13" s="221"/>
      <c r="Y13" s="221"/>
      <c r="Z13" s="210"/>
      <c r="AA13" s="210"/>
      <c r="AB13" s="210"/>
      <c r="AC13" s="210"/>
      <c r="AD13" s="210"/>
      <c r="AE13" s="210"/>
      <c r="AF13" s="210"/>
      <c r="AG13" s="210" t="s">
        <v>189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3" x14ac:dyDescent="0.2">
      <c r="A14" s="217"/>
      <c r="B14" s="218"/>
      <c r="C14" s="255" t="s">
        <v>193</v>
      </c>
      <c r="D14" s="223"/>
      <c r="E14" s="224">
        <v>12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3" x14ac:dyDescent="0.2">
      <c r="A15" s="217"/>
      <c r="B15" s="218"/>
      <c r="C15" s="255" t="s">
        <v>194</v>
      </c>
      <c r="D15" s="223"/>
      <c r="E15" s="224">
        <v>11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189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178</v>
      </c>
      <c r="B16" s="227" t="s">
        <v>126</v>
      </c>
      <c r="C16" s="253" t="s">
        <v>127</v>
      </c>
      <c r="D16" s="228"/>
      <c r="E16" s="229"/>
      <c r="F16" s="230"/>
      <c r="G16" s="230">
        <f>SUMIF(AG17:AG20,"&lt;&gt;NOR",G17:G20)</f>
        <v>0</v>
      </c>
      <c r="H16" s="230"/>
      <c r="I16" s="230">
        <f>SUM(I17:I20)</f>
        <v>0</v>
      </c>
      <c r="J16" s="230"/>
      <c r="K16" s="230">
        <f>SUM(K17:K20)</f>
        <v>0</v>
      </c>
      <c r="L16" s="230"/>
      <c r="M16" s="230">
        <f>SUM(M17:M20)</f>
        <v>0</v>
      </c>
      <c r="N16" s="229"/>
      <c r="O16" s="229">
        <f>SUM(O17:O20)</f>
        <v>0.04</v>
      </c>
      <c r="P16" s="229"/>
      <c r="Q16" s="229">
        <f>SUM(Q17:Q20)</f>
        <v>0</v>
      </c>
      <c r="R16" s="230"/>
      <c r="S16" s="230"/>
      <c r="T16" s="231"/>
      <c r="U16" s="225"/>
      <c r="V16" s="225">
        <f>SUM(V17:V20)</f>
        <v>640.24</v>
      </c>
      <c r="W16" s="225"/>
      <c r="X16" s="225"/>
      <c r="Y16" s="225"/>
      <c r="AG16" t="s">
        <v>179</v>
      </c>
    </row>
    <row r="17" spans="1:60" ht="56.25" outlineLevel="1" x14ac:dyDescent="0.2">
      <c r="A17" s="233">
        <v>2</v>
      </c>
      <c r="B17" s="234" t="s">
        <v>195</v>
      </c>
      <c r="C17" s="254" t="s">
        <v>196</v>
      </c>
      <c r="D17" s="235" t="s">
        <v>197</v>
      </c>
      <c r="E17" s="236">
        <v>1060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12</v>
      </c>
      <c r="M17" s="238">
        <f>G17*(1+L17/100)</f>
        <v>0</v>
      </c>
      <c r="N17" s="236">
        <v>4.0000000000000003E-5</v>
      </c>
      <c r="O17" s="236">
        <f>ROUND(E17*N17,2)</f>
        <v>0.04</v>
      </c>
      <c r="P17" s="236">
        <v>0</v>
      </c>
      <c r="Q17" s="236">
        <f>ROUND(E17*P17,2)</f>
        <v>0</v>
      </c>
      <c r="R17" s="238" t="s">
        <v>198</v>
      </c>
      <c r="S17" s="238" t="s">
        <v>199</v>
      </c>
      <c r="T17" s="239" t="s">
        <v>200</v>
      </c>
      <c r="U17" s="221">
        <v>0.35399999999999998</v>
      </c>
      <c r="V17" s="221">
        <f>ROUND(E17*U17,2)</f>
        <v>375.24</v>
      </c>
      <c r="W17" s="221"/>
      <c r="X17" s="221" t="s">
        <v>185</v>
      </c>
      <c r="Y17" s="221" t="s">
        <v>186</v>
      </c>
      <c r="Z17" s="210"/>
      <c r="AA17" s="210"/>
      <c r="AB17" s="210"/>
      <c r="AC17" s="210"/>
      <c r="AD17" s="210"/>
      <c r="AE17" s="210"/>
      <c r="AF17" s="210"/>
      <c r="AG17" s="210" t="s">
        <v>187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55" t="s">
        <v>201</v>
      </c>
      <c r="D18" s="223"/>
      <c r="E18" s="224">
        <v>1060</v>
      </c>
      <c r="F18" s="221"/>
      <c r="G18" s="221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189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33">
        <v>3</v>
      </c>
      <c r="B19" s="234" t="s">
        <v>202</v>
      </c>
      <c r="C19" s="254" t="s">
        <v>203</v>
      </c>
      <c r="D19" s="235" t="s">
        <v>204</v>
      </c>
      <c r="E19" s="236">
        <v>265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205</v>
      </c>
      <c r="S19" s="238" t="s">
        <v>199</v>
      </c>
      <c r="T19" s="239" t="s">
        <v>200</v>
      </c>
      <c r="U19" s="221">
        <v>1</v>
      </c>
      <c r="V19" s="221">
        <f>ROUND(E19*U19,2)</f>
        <v>265</v>
      </c>
      <c r="W19" s="221"/>
      <c r="X19" s="221" t="s">
        <v>206</v>
      </c>
      <c r="Y19" s="221" t="s">
        <v>207</v>
      </c>
      <c r="Z19" s="210"/>
      <c r="AA19" s="210"/>
      <c r="AB19" s="210"/>
      <c r="AC19" s="210"/>
      <c r="AD19" s="210"/>
      <c r="AE19" s="210"/>
      <c r="AF19" s="210"/>
      <c r="AG19" s="210" t="s">
        <v>208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5" t="s">
        <v>209</v>
      </c>
      <c r="D20" s="223"/>
      <c r="E20" s="224">
        <v>265</v>
      </c>
      <c r="F20" s="221"/>
      <c r="G20" s="221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189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178</v>
      </c>
      <c r="B21" s="227" t="s">
        <v>128</v>
      </c>
      <c r="C21" s="253" t="s">
        <v>129</v>
      </c>
      <c r="D21" s="228"/>
      <c r="E21" s="229"/>
      <c r="F21" s="230"/>
      <c r="G21" s="230">
        <f>SUMIF(AG22:AG23,"&lt;&gt;NOR",G22:G23)</f>
        <v>0</v>
      </c>
      <c r="H21" s="230"/>
      <c r="I21" s="230">
        <f>SUM(I22:I23)</f>
        <v>0</v>
      </c>
      <c r="J21" s="230"/>
      <c r="K21" s="230">
        <f>SUM(K22:K23)</f>
        <v>0</v>
      </c>
      <c r="L21" s="230"/>
      <c r="M21" s="230">
        <f>SUM(M22:M23)</f>
        <v>0</v>
      </c>
      <c r="N21" s="229"/>
      <c r="O21" s="229">
        <f>SUM(O22:O23)</f>
        <v>0</v>
      </c>
      <c r="P21" s="229"/>
      <c r="Q21" s="229">
        <f>SUM(Q22:Q23)</f>
        <v>0.47</v>
      </c>
      <c r="R21" s="230"/>
      <c r="S21" s="230"/>
      <c r="T21" s="231"/>
      <c r="U21" s="225"/>
      <c r="V21" s="225">
        <f>SUM(V22:V23)</f>
        <v>72.290000000000006</v>
      </c>
      <c r="W21" s="225"/>
      <c r="X21" s="225"/>
      <c r="Y21" s="225"/>
      <c r="AG21" t="s">
        <v>179</v>
      </c>
    </row>
    <row r="22" spans="1:60" outlineLevel="1" x14ac:dyDescent="0.2">
      <c r="A22" s="233">
        <v>4</v>
      </c>
      <c r="B22" s="234" t="s">
        <v>210</v>
      </c>
      <c r="C22" s="254" t="s">
        <v>211</v>
      </c>
      <c r="D22" s="235" t="s">
        <v>212</v>
      </c>
      <c r="E22" s="236">
        <v>53</v>
      </c>
      <c r="F22" s="237"/>
      <c r="G22" s="238">
        <f>ROUND(E22*F22,2)</f>
        <v>0</v>
      </c>
      <c r="H22" s="237"/>
      <c r="I22" s="238">
        <f>ROUND(E22*H22,2)</f>
        <v>0</v>
      </c>
      <c r="J22" s="237"/>
      <c r="K22" s="238">
        <f>ROUND(E22*J22,2)</f>
        <v>0</v>
      </c>
      <c r="L22" s="238">
        <v>12</v>
      </c>
      <c r="M22" s="238">
        <f>G22*(1+L22/100)</f>
        <v>0</v>
      </c>
      <c r="N22" s="236">
        <v>0</v>
      </c>
      <c r="O22" s="236">
        <f>ROUND(E22*N22,2)</f>
        <v>0</v>
      </c>
      <c r="P22" s="236">
        <v>8.8999999999999999E-3</v>
      </c>
      <c r="Q22" s="236">
        <f>ROUND(E22*P22,2)</f>
        <v>0.47</v>
      </c>
      <c r="R22" s="238" t="s">
        <v>213</v>
      </c>
      <c r="S22" s="238" t="s">
        <v>199</v>
      </c>
      <c r="T22" s="239" t="s">
        <v>214</v>
      </c>
      <c r="U22" s="221">
        <v>1.3640000000000001</v>
      </c>
      <c r="V22" s="221">
        <f>ROUND(E22*U22,2)</f>
        <v>72.290000000000006</v>
      </c>
      <c r="W22" s="221"/>
      <c r="X22" s="221" t="s">
        <v>185</v>
      </c>
      <c r="Y22" s="221" t="s">
        <v>215</v>
      </c>
      <c r="Z22" s="210"/>
      <c r="AA22" s="210"/>
      <c r="AB22" s="210"/>
      <c r="AC22" s="210"/>
      <c r="AD22" s="210"/>
      <c r="AE22" s="210"/>
      <c r="AF22" s="210"/>
      <c r="AG22" s="210" t="s">
        <v>187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2" x14ac:dyDescent="0.2">
      <c r="A23" s="217"/>
      <c r="B23" s="218"/>
      <c r="C23" s="255" t="s">
        <v>216</v>
      </c>
      <c r="D23" s="223"/>
      <c r="E23" s="224">
        <v>53</v>
      </c>
      <c r="F23" s="221"/>
      <c r="G23" s="221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189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x14ac:dyDescent="0.2">
      <c r="A24" s="226" t="s">
        <v>178</v>
      </c>
      <c r="B24" s="227" t="s">
        <v>130</v>
      </c>
      <c r="C24" s="253" t="s">
        <v>131</v>
      </c>
      <c r="D24" s="228"/>
      <c r="E24" s="229"/>
      <c r="F24" s="230"/>
      <c r="G24" s="230">
        <f>SUMIF(AG25:AG26,"&lt;&gt;NOR",G25:G26)</f>
        <v>0</v>
      </c>
      <c r="H24" s="230"/>
      <c r="I24" s="230">
        <f>SUM(I25:I26)</f>
        <v>0</v>
      </c>
      <c r="J24" s="230"/>
      <c r="K24" s="230">
        <f>SUM(K25:K26)</f>
        <v>0</v>
      </c>
      <c r="L24" s="230"/>
      <c r="M24" s="230">
        <f>SUM(M25:M26)</f>
        <v>0</v>
      </c>
      <c r="N24" s="229"/>
      <c r="O24" s="229">
        <f>SUM(O25:O26)</f>
        <v>0</v>
      </c>
      <c r="P24" s="229"/>
      <c r="Q24" s="229">
        <f>SUM(Q25:Q26)</f>
        <v>0</v>
      </c>
      <c r="R24" s="230"/>
      <c r="S24" s="230"/>
      <c r="T24" s="231"/>
      <c r="U24" s="225"/>
      <c r="V24" s="225">
        <f>SUM(V25:V26)</f>
        <v>0.23</v>
      </c>
      <c r="W24" s="225"/>
      <c r="X24" s="225"/>
      <c r="Y24" s="225"/>
      <c r="AG24" t="s">
        <v>179</v>
      </c>
    </row>
    <row r="25" spans="1:60" ht="22.5" outlineLevel="1" x14ac:dyDescent="0.2">
      <c r="A25" s="233">
        <v>5</v>
      </c>
      <c r="B25" s="234" t="s">
        <v>217</v>
      </c>
      <c r="C25" s="254" t="s">
        <v>218</v>
      </c>
      <c r="D25" s="235" t="s">
        <v>219</v>
      </c>
      <c r="E25" s="236">
        <v>4.24E-2</v>
      </c>
      <c r="F25" s="237"/>
      <c r="G25" s="238">
        <f>ROUND(E25*F25,2)</f>
        <v>0</v>
      </c>
      <c r="H25" s="237"/>
      <c r="I25" s="238">
        <f>ROUND(E25*H25,2)</f>
        <v>0</v>
      </c>
      <c r="J25" s="237"/>
      <c r="K25" s="238">
        <f>ROUND(E25*J25,2)</f>
        <v>0</v>
      </c>
      <c r="L25" s="238">
        <v>12</v>
      </c>
      <c r="M25" s="238">
        <f>G25*(1+L25/100)</f>
        <v>0</v>
      </c>
      <c r="N25" s="236">
        <v>0</v>
      </c>
      <c r="O25" s="236">
        <f>ROUND(E25*N25,2)</f>
        <v>0</v>
      </c>
      <c r="P25" s="236">
        <v>0</v>
      </c>
      <c r="Q25" s="236">
        <f>ROUND(E25*P25,2)</f>
        <v>0</v>
      </c>
      <c r="R25" s="238" t="s">
        <v>220</v>
      </c>
      <c r="S25" s="238" t="s">
        <v>199</v>
      </c>
      <c r="T25" s="239" t="s">
        <v>200</v>
      </c>
      <c r="U25" s="221">
        <v>5.5</v>
      </c>
      <c r="V25" s="221">
        <f>ROUND(E25*U25,2)</f>
        <v>0.23</v>
      </c>
      <c r="W25" s="221"/>
      <c r="X25" s="221" t="s">
        <v>221</v>
      </c>
      <c r="Y25" s="221" t="s">
        <v>186</v>
      </c>
      <c r="Z25" s="210"/>
      <c r="AA25" s="210"/>
      <c r="AB25" s="210"/>
      <c r="AC25" s="210"/>
      <c r="AD25" s="210"/>
      <c r="AE25" s="210"/>
      <c r="AF25" s="210"/>
      <c r="AG25" s="210" t="s">
        <v>222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6" t="s">
        <v>223</v>
      </c>
      <c r="D26" s="240"/>
      <c r="E26" s="240"/>
      <c r="F26" s="240"/>
      <c r="G26" s="240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224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26" t="s">
        <v>178</v>
      </c>
      <c r="B27" s="227" t="s">
        <v>136</v>
      </c>
      <c r="C27" s="253" t="s">
        <v>137</v>
      </c>
      <c r="D27" s="228"/>
      <c r="E27" s="229"/>
      <c r="F27" s="230"/>
      <c r="G27" s="230">
        <f>SUMIF(AG28:AG35,"&lt;&gt;NOR",G28:G35)</f>
        <v>0</v>
      </c>
      <c r="H27" s="230"/>
      <c r="I27" s="230">
        <f>SUM(I28:I35)</f>
        <v>0</v>
      </c>
      <c r="J27" s="230"/>
      <c r="K27" s="230">
        <f>SUM(K28:K35)</f>
        <v>0</v>
      </c>
      <c r="L27" s="230"/>
      <c r="M27" s="230">
        <f>SUM(M28:M35)</f>
        <v>0</v>
      </c>
      <c r="N27" s="229"/>
      <c r="O27" s="229">
        <f>SUM(O28:O35)</f>
        <v>0.05</v>
      </c>
      <c r="P27" s="229"/>
      <c r="Q27" s="229">
        <f>SUM(Q28:Q35)</f>
        <v>0</v>
      </c>
      <c r="R27" s="230"/>
      <c r="S27" s="230"/>
      <c r="T27" s="231"/>
      <c r="U27" s="225"/>
      <c r="V27" s="225">
        <f>SUM(V28:V35)</f>
        <v>58.83</v>
      </c>
      <c r="W27" s="225"/>
      <c r="X27" s="225"/>
      <c r="Y27" s="225"/>
      <c r="AG27" t="s">
        <v>179</v>
      </c>
    </row>
    <row r="28" spans="1:60" outlineLevel="1" x14ac:dyDescent="0.2">
      <c r="A28" s="233">
        <v>6</v>
      </c>
      <c r="B28" s="234" t="s">
        <v>225</v>
      </c>
      <c r="C28" s="254" t="s">
        <v>226</v>
      </c>
      <c r="D28" s="235" t="s">
        <v>212</v>
      </c>
      <c r="E28" s="236">
        <v>159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12</v>
      </c>
      <c r="M28" s="238">
        <f>G28*(1+L28/100)</f>
        <v>0</v>
      </c>
      <c r="N28" s="236">
        <v>0</v>
      </c>
      <c r="O28" s="236">
        <f>ROUND(E28*N28,2)</f>
        <v>0</v>
      </c>
      <c r="P28" s="236">
        <v>0</v>
      </c>
      <c r="Q28" s="236">
        <f>ROUND(E28*P28,2)</f>
        <v>0</v>
      </c>
      <c r="R28" s="238" t="s">
        <v>227</v>
      </c>
      <c r="S28" s="238" t="s">
        <v>199</v>
      </c>
      <c r="T28" s="239" t="s">
        <v>214</v>
      </c>
      <c r="U28" s="221">
        <v>0.37</v>
      </c>
      <c r="V28" s="221">
        <f>ROUND(E28*U28,2)</f>
        <v>58.83</v>
      </c>
      <c r="W28" s="221"/>
      <c r="X28" s="221" t="s">
        <v>185</v>
      </c>
      <c r="Y28" s="221" t="s">
        <v>186</v>
      </c>
      <c r="Z28" s="210"/>
      <c r="AA28" s="210"/>
      <c r="AB28" s="210"/>
      <c r="AC28" s="210"/>
      <c r="AD28" s="210"/>
      <c r="AE28" s="210"/>
      <c r="AF28" s="210"/>
      <c r="AG28" s="210" t="s">
        <v>187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5" t="s">
        <v>228</v>
      </c>
      <c r="D29" s="223"/>
      <c r="E29" s="224">
        <v>159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189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3">
        <v>7</v>
      </c>
      <c r="B30" s="234" t="s">
        <v>229</v>
      </c>
      <c r="C30" s="254" t="s">
        <v>230</v>
      </c>
      <c r="D30" s="235" t="s">
        <v>182</v>
      </c>
      <c r="E30" s="236">
        <v>53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0</v>
      </c>
      <c r="O30" s="236">
        <f>ROUND(E30*N30,2)</f>
        <v>0</v>
      </c>
      <c r="P30" s="236">
        <v>0</v>
      </c>
      <c r="Q30" s="236">
        <f>ROUND(E30*P30,2)</f>
        <v>0</v>
      </c>
      <c r="R30" s="238"/>
      <c r="S30" s="238" t="s">
        <v>183</v>
      </c>
      <c r="T30" s="239" t="s">
        <v>184</v>
      </c>
      <c r="U30" s="221">
        <v>0</v>
      </c>
      <c r="V30" s="221">
        <f>ROUND(E30*U30,2)</f>
        <v>0</v>
      </c>
      <c r="W30" s="221"/>
      <c r="X30" s="221" t="s">
        <v>185</v>
      </c>
      <c r="Y30" s="221" t="s">
        <v>186</v>
      </c>
      <c r="Z30" s="210"/>
      <c r="AA30" s="210"/>
      <c r="AB30" s="210"/>
      <c r="AC30" s="210"/>
      <c r="AD30" s="210"/>
      <c r="AE30" s="210"/>
      <c r="AF30" s="210"/>
      <c r="AG30" s="210" t="s">
        <v>187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216</v>
      </c>
      <c r="D31" s="223"/>
      <c r="E31" s="224">
        <v>53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189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8</v>
      </c>
      <c r="B32" s="234" t="s">
        <v>231</v>
      </c>
      <c r="C32" s="254" t="s">
        <v>232</v>
      </c>
      <c r="D32" s="235" t="s">
        <v>212</v>
      </c>
      <c r="E32" s="236">
        <v>53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1E-3</v>
      </c>
      <c r="O32" s="236">
        <f>ROUND(E32*N32,2)</f>
        <v>0.05</v>
      </c>
      <c r="P32" s="236">
        <v>0</v>
      </c>
      <c r="Q32" s="236">
        <f>ROUND(E32*P32,2)</f>
        <v>0</v>
      </c>
      <c r="R32" s="238"/>
      <c r="S32" s="238" t="s">
        <v>183</v>
      </c>
      <c r="T32" s="239" t="s">
        <v>184</v>
      </c>
      <c r="U32" s="221">
        <v>0</v>
      </c>
      <c r="V32" s="221">
        <f>ROUND(E32*U32,2)</f>
        <v>0</v>
      </c>
      <c r="W32" s="221"/>
      <c r="X32" s="221" t="s">
        <v>233</v>
      </c>
      <c r="Y32" s="221" t="s">
        <v>215</v>
      </c>
      <c r="Z32" s="210"/>
      <c r="AA32" s="210"/>
      <c r="AB32" s="210"/>
      <c r="AC32" s="210"/>
      <c r="AD32" s="210"/>
      <c r="AE32" s="210"/>
      <c r="AF32" s="210"/>
      <c r="AG32" s="210" t="s">
        <v>234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216</v>
      </c>
      <c r="D33" s="223"/>
      <c r="E33" s="224">
        <v>53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189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>
        <v>9</v>
      </c>
      <c r="B34" s="218" t="s">
        <v>235</v>
      </c>
      <c r="C34" s="257" t="s">
        <v>236</v>
      </c>
      <c r="D34" s="219" t="s">
        <v>0</v>
      </c>
      <c r="E34" s="241"/>
      <c r="F34" s="222"/>
      <c r="G34" s="221">
        <f>ROUND(E34*F34,2)</f>
        <v>0</v>
      </c>
      <c r="H34" s="222"/>
      <c r="I34" s="221">
        <f>ROUND(E34*H34,2)</f>
        <v>0</v>
      </c>
      <c r="J34" s="222"/>
      <c r="K34" s="221">
        <f>ROUND(E34*J34,2)</f>
        <v>0</v>
      </c>
      <c r="L34" s="221">
        <v>12</v>
      </c>
      <c r="M34" s="221">
        <f>G34*(1+L34/100)</f>
        <v>0</v>
      </c>
      <c r="N34" s="220">
        <v>0</v>
      </c>
      <c r="O34" s="220">
        <f>ROUND(E34*N34,2)</f>
        <v>0</v>
      </c>
      <c r="P34" s="220">
        <v>0</v>
      </c>
      <c r="Q34" s="220">
        <f>ROUND(E34*P34,2)</f>
        <v>0</v>
      </c>
      <c r="R34" s="221" t="s">
        <v>227</v>
      </c>
      <c r="S34" s="221" t="s">
        <v>199</v>
      </c>
      <c r="T34" s="221" t="s">
        <v>214</v>
      </c>
      <c r="U34" s="221">
        <v>0</v>
      </c>
      <c r="V34" s="221">
        <f>ROUND(E34*U34,2)</f>
        <v>0</v>
      </c>
      <c r="W34" s="221"/>
      <c r="X34" s="221" t="s">
        <v>221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222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8" t="s">
        <v>237</v>
      </c>
      <c r="D35" s="242"/>
      <c r="E35" s="242"/>
      <c r="F35" s="242"/>
      <c r="G35" s="242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224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x14ac:dyDescent="0.2">
      <c r="A36" s="226" t="s">
        <v>178</v>
      </c>
      <c r="B36" s="227" t="s">
        <v>142</v>
      </c>
      <c r="C36" s="253" t="s">
        <v>143</v>
      </c>
      <c r="D36" s="228"/>
      <c r="E36" s="229"/>
      <c r="F36" s="230"/>
      <c r="G36" s="230">
        <f>SUMIF(AG37:AG44,"&lt;&gt;NOR",G37:G44)</f>
        <v>0</v>
      </c>
      <c r="H36" s="230"/>
      <c r="I36" s="230">
        <f>SUM(I37:I44)</f>
        <v>0</v>
      </c>
      <c r="J36" s="230"/>
      <c r="K36" s="230">
        <f>SUM(K37:K44)</f>
        <v>0</v>
      </c>
      <c r="L36" s="230"/>
      <c r="M36" s="230">
        <f>SUM(M37:M44)</f>
        <v>0</v>
      </c>
      <c r="N36" s="229"/>
      <c r="O36" s="229">
        <f>SUM(O37:O44)</f>
        <v>0.42</v>
      </c>
      <c r="P36" s="229"/>
      <c r="Q36" s="229">
        <f>SUM(Q37:Q44)</f>
        <v>0</v>
      </c>
      <c r="R36" s="230"/>
      <c r="S36" s="230"/>
      <c r="T36" s="231"/>
      <c r="U36" s="225"/>
      <c r="V36" s="225">
        <f>SUM(V37:V44)</f>
        <v>59.120000000000005</v>
      </c>
      <c r="W36" s="225"/>
      <c r="X36" s="225"/>
      <c r="Y36" s="225"/>
      <c r="AG36" t="s">
        <v>179</v>
      </c>
    </row>
    <row r="37" spans="1:60" outlineLevel="1" x14ac:dyDescent="0.2">
      <c r="A37" s="233">
        <v>10</v>
      </c>
      <c r="B37" s="234" t="s">
        <v>238</v>
      </c>
      <c r="C37" s="254" t="s">
        <v>239</v>
      </c>
      <c r="D37" s="235" t="s">
        <v>197</v>
      </c>
      <c r="E37" s="236">
        <v>104.6962</v>
      </c>
      <c r="F37" s="237"/>
      <c r="G37" s="238">
        <f>ROUND(E37*F37,2)</f>
        <v>0</v>
      </c>
      <c r="H37" s="237"/>
      <c r="I37" s="238">
        <f>ROUND(E37*H37,2)</f>
        <v>0</v>
      </c>
      <c r="J37" s="237"/>
      <c r="K37" s="238">
        <f>ROUND(E37*J37,2)</f>
        <v>0</v>
      </c>
      <c r="L37" s="238">
        <v>12</v>
      </c>
      <c r="M37" s="238">
        <f>G37*(1+L37/100)</f>
        <v>0</v>
      </c>
      <c r="N37" s="236">
        <v>6.9999999999999994E-5</v>
      </c>
      <c r="O37" s="236">
        <f>ROUND(E37*N37,2)</f>
        <v>0.01</v>
      </c>
      <c r="P37" s="236">
        <v>0</v>
      </c>
      <c r="Q37" s="236">
        <f>ROUND(E37*P37,2)</f>
        <v>0</v>
      </c>
      <c r="R37" s="238" t="s">
        <v>240</v>
      </c>
      <c r="S37" s="238" t="s">
        <v>199</v>
      </c>
      <c r="T37" s="239" t="s">
        <v>200</v>
      </c>
      <c r="U37" s="221">
        <v>3.2480000000000002E-2</v>
      </c>
      <c r="V37" s="221">
        <f>ROUND(E37*U37,2)</f>
        <v>3.4</v>
      </c>
      <c r="W37" s="221"/>
      <c r="X37" s="221" t="s">
        <v>185</v>
      </c>
      <c r="Y37" s="221" t="s">
        <v>186</v>
      </c>
      <c r="Z37" s="210"/>
      <c r="AA37" s="210"/>
      <c r="AB37" s="210"/>
      <c r="AC37" s="210"/>
      <c r="AD37" s="210"/>
      <c r="AE37" s="210"/>
      <c r="AF37" s="210"/>
      <c r="AG37" s="210" t="s">
        <v>187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">
      <c r="A38" s="217"/>
      <c r="B38" s="218"/>
      <c r="C38" s="255" t="s">
        <v>241</v>
      </c>
      <c r="D38" s="223"/>
      <c r="E38" s="224">
        <v>104.6962</v>
      </c>
      <c r="F38" s="221"/>
      <c r="G38" s="221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189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33">
        <v>11</v>
      </c>
      <c r="B39" s="234" t="s">
        <v>242</v>
      </c>
      <c r="C39" s="254" t="s">
        <v>243</v>
      </c>
      <c r="D39" s="235" t="s">
        <v>197</v>
      </c>
      <c r="E39" s="236">
        <v>104.6962</v>
      </c>
      <c r="F39" s="237"/>
      <c r="G39" s="238">
        <f>ROUND(E39*F39,2)</f>
        <v>0</v>
      </c>
      <c r="H39" s="237"/>
      <c r="I39" s="238">
        <f>ROUND(E39*H39,2)</f>
        <v>0</v>
      </c>
      <c r="J39" s="237"/>
      <c r="K39" s="238">
        <f>ROUND(E39*J39,2)</f>
        <v>0</v>
      </c>
      <c r="L39" s="238">
        <v>12</v>
      </c>
      <c r="M39" s="238">
        <f>G39*(1+L39/100)</f>
        <v>0</v>
      </c>
      <c r="N39" s="236">
        <v>1.4999999999999999E-4</v>
      </c>
      <c r="O39" s="236">
        <f>ROUND(E39*N39,2)</f>
        <v>0.02</v>
      </c>
      <c r="P39" s="236">
        <v>0</v>
      </c>
      <c r="Q39" s="236">
        <f>ROUND(E39*P39,2)</f>
        <v>0</v>
      </c>
      <c r="R39" s="238" t="s">
        <v>240</v>
      </c>
      <c r="S39" s="238" t="s">
        <v>199</v>
      </c>
      <c r="T39" s="239" t="s">
        <v>200</v>
      </c>
      <c r="U39" s="221">
        <v>0.10191</v>
      </c>
      <c r="V39" s="221">
        <f>ROUND(E39*U39,2)</f>
        <v>10.67</v>
      </c>
      <c r="W39" s="221"/>
      <c r="X39" s="221" t="s">
        <v>185</v>
      </c>
      <c r="Y39" s="221" t="s">
        <v>186</v>
      </c>
      <c r="Z39" s="210"/>
      <c r="AA39" s="210"/>
      <c r="AB39" s="210"/>
      <c r="AC39" s="210"/>
      <c r="AD39" s="210"/>
      <c r="AE39" s="210"/>
      <c r="AF39" s="210"/>
      <c r="AG39" s="210" t="s">
        <v>187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2" x14ac:dyDescent="0.2">
      <c r="A40" s="217"/>
      <c r="B40" s="218"/>
      <c r="C40" s="255" t="s">
        <v>241</v>
      </c>
      <c r="D40" s="223"/>
      <c r="E40" s="224">
        <v>104.6962</v>
      </c>
      <c r="F40" s="221"/>
      <c r="G40" s="221"/>
      <c r="H40" s="221"/>
      <c r="I40" s="221"/>
      <c r="J40" s="221"/>
      <c r="K40" s="221"/>
      <c r="L40" s="221"/>
      <c r="M40" s="221"/>
      <c r="N40" s="220"/>
      <c r="O40" s="220"/>
      <c r="P40" s="220"/>
      <c r="Q40" s="220"/>
      <c r="R40" s="221"/>
      <c r="S40" s="221"/>
      <c r="T40" s="221"/>
      <c r="U40" s="221"/>
      <c r="V40" s="221"/>
      <c r="W40" s="221"/>
      <c r="X40" s="221"/>
      <c r="Y40" s="221"/>
      <c r="Z40" s="210"/>
      <c r="AA40" s="210"/>
      <c r="AB40" s="210"/>
      <c r="AC40" s="210"/>
      <c r="AD40" s="210"/>
      <c r="AE40" s="210"/>
      <c r="AF40" s="210"/>
      <c r="AG40" s="210" t="s">
        <v>189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3">
        <v>12</v>
      </c>
      <c r="B41" s="234" t="s">
        <v>244</v>
      </c>
      <c r="C41" s="254" t="s">
        <v>245</v>
      </c>
      <c r="D41" s="235" t="s">
        <v>197</v>
      </c>
      <c r="E41" s="236">
        <v>1060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2.0000000000000002E-5</v>
      </c>
      <c r="O41" s="236">
        <f>ROUND(E41*N41,2)</f>
        <v>0.02</v>
      </c>
      <c r="P41" s="236">
        <v>0</v>
      </c>
      <c r="Q41" s="236">
        <f>ROUND(E41*P41,2)</f>
        <v>0</v>
      </c>
      <c r="R41" s="238" t="s">
        <v>240</v>
      </c>
      <c r="S41" s="238" t="s">
        <v>199</v>
      </c>
      <c r="T41" s="239" t="s">
        <v>200</v>
      </c>
      <c r="U41" s="221">
        <v>2.9000000000000001E-2</v>
      </c>
      <c r="V41" s="221">
        <f>ROUND(E41*U41,2)</f>
        <v>30.74</v>
      </c>
      <c r="W41" s="221"/>
      <c r="X41" s="221" t="s">
        <v>185</v>
      </c>
      <c r="Y41" s="221" t="s">
        <v>186</v>
      </c>
      <c r="Z41" s="210"/>
      <c r="AA41" s="210"/>
      <c r="AB41" s="210"/>
      <c r="AC41" s="210"/>
      <c r="AD41" s="210"/>
      <c r="AE41" s="210"/>
      <c r="AF41" s="210"/>
      <c r="AG41" s="210" t="s">
        <v>187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55" t="s">
        <v>201</v>
      </c>
      <c r="D42" s="223"/>
      <c r="E42" s="224">
        <v>1060</v>
      </c>
      <c r="F42" s="221"/>
      <c r="G42" s="221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189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33">
        <v>13</v>
      </c>
      <c r="B43" s="234" t="s">
        <v>246</v>
      </c>
      <c r="C43" s="254" t="s">
        <v>247</v>
      </c>
      <c r="D43" s="235" t="s">
        <v>197</v>
      </c>
      <c r="E43" s="236">
        <v>1060</v>
      </c>
      <c r="F43" s="237"/>
      <c r="G43" s="238">
        <f>ROUND(E43*F43,2)</f>
        <v>0</v>
      </c>
      <c r="H43" s="237"/>
      <c r="I43" s="238">
        <f>ROUND(E43*H43,2)</f>
        <v>0</v>
      </c>
      <c r="J43" s="237"/>
      <c r="K43" s="238">
        <f>ROUND(E43*J43,2)</f>
        <v>0</v>
      </c>
      <c r="L43" s="238">
        <v>12</v>
      </c>
      <c r="M43" s="238">
        <f>G43*(1+L43/100)</f>
        <v>0</v>
      </c>
      <c r="N43" s="236">
        <v>3.5E-4</v>
      </c>
      <c r="O43" s="236">
        <f>ROUND(E43*N43,2)</f>
        <v>0.37</v>
      </c>
      <c r="P43" s="236">
        <v>0</v>
      </c>
      <c r="Q43" s="236">
        <f>ROUND(E43*P43,2)</f>
        <v>0</v>
      </c>
      <c r="R43" s="238" t="s">
        <v>240</v>
      </c>
      <c r="S43" s="238" t="s">
        <v>199</v>
      </c>
      <c r="T43" s="239" t="s">
        <v>200</v>
      </c>
      <c r="U43" s="221">
        <v>1.35E-2</v>
      </c>
      <c r="V43" s="221">
        <f>ROUND(E43*U43,2)</f>
        <v>14.31</v>
      </c>
      <c r="W43" s="221"/>
      <c r="X43" s="221" t="s">
        <v>185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187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2" x14ac:dyDescent="0.2">
      <c r="A44" s="217"/>
      <c r="B44" s="218"/>
      <c r="C44" s="255" t="s">
        <v>201</v>
      </c>
      <c r="D44" s="223"/>
      <c r="E44" s="224">
        <v>1060</v>
      </c>
      <c r="F44" s="221"/>
      <c r="G44" s="221"/>
      <c r="H44" s="221"/>
      <c r="I44" s="221"/>
      <c r="J44" s="221"/>
      <c r="K44" s="221"/>
      <c r="L44" s="221"/>
      <c r="M44" s="221"/>
      <c r="N44" s="220"/>
      <c r="O44" s="220"/>
      <c r="P44" s="220"/>
      <c r="Q44" s="220"/>
      <c r="R44" s="221"/>
      <c r="S44" s="221"/>
      <c r="T44" s="221"/>
      <c r="U44" s="221"/>
      <c r="V44" s="221"/>
      <c r="W44" s="221"/>
      <c r="X44" s="221"/>
      <c r="Y44" s="221"/>
      <c r="Z44" s="210"/>
      <c r="AA44" s="210"/>
      <c r="AB44" s="210"/>
      <c r="AC44" s="210"/>
      <c r="AD44" s="210"/>
      <c r="AE44" s="210"/>
      <c r="AF44" s="210"/>
      <c r="AG44" s="210" t="s">
        <v>189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x14ac:dyDescent="0.2">
      <c r="A45" s="226" t="s">
        <v>178</v>
      </c>
      <c r="B45" s="227" t="s">
        <v>146</v>
      </c>
      <c r="C45" s="253" t="s">
        <v>147</v>
      </c>
      <c r="D45" s="228"/>
      <c r="E45" s="229"/>
      <c r="F45" s="230"/>
      <c r="G45" s="230">
        <f>SUMIF(AG46:AG54,"&lt;&gt;NOR",G46:G54)</f>
        <v>0</v>
      </c>
      <c r="H45" s="230"/>
      <c r="I45" s="230">
        <f>SUM(I46:I54)</f>
        <v>0</v>
      </c>
      <c r="J45" s="230"/>
      <c r="K45" s="230">
        <f>SUM(K46:K54)</f>
        <v>0</v>
      </c>
      <c r="L45" s="230"/>
      <c r="M45" s="230">
        <f>SUM(M46:M54)</f>
        <v>0</v>
      </c>
      <c r="N45" s="229"/>
      <c r="O45" s="229">
        <f>SUM(O46:O54)</f>
        <v>0</v>
      </c>
      <c r="P45" s="229"/>
      <c r="Q45" s="229">
        <f>SUM(Q46:Q54)</f>
        <v>0</v>
      </c>
      <c r="R45" s="230"/>
      <c r="S45" s="230"/>
      <c r="T45" s="231"/>
      <c r="U45" s="225"/>
      <c r="V45" s="225">
        <f>SUM(V46:V54)</f>
        <v>4.76</v>
      </c>
      <c r="W45" s="225"/>
      <c r="X45" s="225"/>
      <c r="Y45" s="225"/>
      <c r="AG45" t="s">
        <v>179</v>
      </c>
    </row>
    <row r="46" spans="1:60" ht="22.5" outlineLevel="1" x14ac:dyDescent="0.2">
      <c r="A46" s="243">
        <v>14</v>
      </c>
      <c r="B46" s="244" t="s">
        <v>248</v>
      </c>
      <c r="C46" s="259" t="s">
        <v>249</v>
      </c>
      <c r="D46" s="245" t="s">
        <v>219</v>
      </c>
      <c r="E46" s="246">
        <v>0.47170000000000001</v>
      </c>
      <c r="F46" s="247"/>
      <c r="G46" s="248">
        <f>ROUND(E46*F46,2)</f>
        <v>0</v>
      </c>
      <c r="H46" s="247"/>
      <c r="I46" s="248">
        <f>ROUND(E46*H46,2)</f>
        <v>0</v>
      </c>
      <c r="J46" s="247"/>
      <c r="K46" s="248">
        <f>ROUND(E46*J46,2)</f>
        <v>0</v>
      </c>
      <c r="L46" s="248">
        <v>12</v>
      </c>
      <c r="M46" s="248">
        <f>G46*(1+L46/100)</f>
        <v>0</v>
      </c>
      <c r="N46" s="246">
        <v>0</v>
      </c>
      <c r="O46" s="246">
        <f>ROUND(E46*N46,2)</f>
        <v>0</v>
      </c>
      <c r="P46" s="246">
        <v>0</v>
      </c>
      <c r="Q46" s="246">
        <f>ROUND(E46*P46,2)</f>
        <v>0</v>
      </c>
      <c r="R46" s="248" t="s">
        <v>213</v>
      </c>
      <c r="S46" s="248" t="s">
        <v>199</v>
      </c>
      <c r="T46" s="249" t="s">
        <v>200</v>
      </c>
      <c r="U46" s="221">
        <v>2.0089999999999999</v>
      </c>
      <c r="V46" s="221">
        <f>ROUND(E46*U46,2)</f>
        <v>0.95</v>
      </c>
      <c r="W46" s="221"/>
      <c r="X46" s="221" t="s">
        <v>250</v>
      </c>
      <c r="Y46" s="221" t="s">
        <v>186</v>
      </c>
      <c r="Z46" s="210"/>
      <c r="AA46" s="210"/>
      <c r="AB46" s="210"/>
      <c r="AC46" s="210"/>
      <c r="AD46" s="210"/>
      <c r="AE46" s="210"/>
      <c r="AF46" s="210"/>
      <c r="AG46" s="210" t="s">
        <v>251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ht="22.5" outlineLevel="1" x14ac:dyDescent="0.2">
      <c r="A47" s="243">
        <v>15</v>
      </c>
      <c r="B47" s="244" t="s">
        <v>252</v>
      </c>
      <c r="C47" s="259" t="s">
        <v>253</v>
      </c>
      <c r="D47" s="245" t="s">
        <v>219</v>
      </c>
      <c r="E47" s="246">
        <v>1.8868</v>
      </c>
      <c r="F47" s="247"/>
      <c r="G47" s="248">
        <f>ROUND(E47*F47,2)</f>
        <v>0</v>
      </c>
      <c r="H47" s="247"/>
      <c r="I47" s="248">
        <f>ROUND(E47*H47,2)</f>
        <v>0</v>
      </c>
      <c r="J47" s="247"/>
      <c r="K47" s="248">
        <f>ROUND(E47*J47,2)</f>
        <v>0</v>
      </c>
      <c r="L47" s="248">
        <v>12</v>
      </c>
      <c r="M47" s="248">
        <f>G47*(1+L47/100)</f>
        <v>0</v>
      </c>
      <c r="N47" s="246">
        <v>0</v>
      </c>
      <c r="O47" s="246">
        <f>ROUND(E47*N47,2)</f>
        <v>0</v>
      </c>
      <c r="P47" s="246">
        <v>0</v>
      </c>
      <c r="Q47" s="246">
        <f>ROUND(E47*P47,2)</f>
        <v>0</v>
      </c>
      <c r="R47" s="248" t="s">
        <v>213</v>
      </c>
      <c r="S47" s="248" t="s">
        <v>199</v>
      </c>
      <c r="T47" s="249" t="s">
        <v>200</v>
      </c>
      <c r="U47" s="221">
        <v>0.95899999999999996</v>
      </c>
      <c r="V47" s="221">
        <f>ROUND(E47*U47,2)</f>
        <v>1.81</v>
      </c>
      <c r="W47" s="221"/>
      <c r="X47" s="221" t="s">
        <v>250</v>
      </c>
      <c r="Y47" s="221" t="s">
        <v>186</v>
      </c>
      <c r="Z47" s="210"/>
      <c r="AA47" s="210"/>
      <c r="AB47" s="210"/>
      <c r="AC47" s="210"/>
      <c r="AD47" s="210"/>
      <c r="AE47" s="210"/>
      <c r="AF47" s="210"/>
      <c r="AG47" s="210" t="s">
        <v>251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33">
        <v>16</v>
      </c>
      <c r="B48" s="234" t="s">
        <v>254</v>
      </c>
      <c r="C48" s="254" t="s">
        <v>255</v>
      </c>
      <c r="D48" s="235" t="s">
        <v>219</v>
      </c>
      <c r="E48" s="236">
        <v>0.47170000000000001</v>
      </c>
      <c r="F48" s="237"/>
      <c r="G48" s="238">
        <f>ROUND(E48*F48,2)</f>
        <v>0</v>
      </c>
      <c r="H48" s="237"/>
      <c r="I48" s="238">
        <f>ROUND(E48*H48,2)</f>
        <v>0</v>
      </c>
      <c r="J48" s="237"/>
      <c r="K48" s="238">
        <f>ROUND(E48*J48,2)</f>
        <v>0</v>
      </c>
      <c r="L48" s="238">
        <v>12</v>
      </c>
      <c r="M48" s="238">
        <f>G48*(1+L48/100)</f>
        <v>0</v>
      </c>
      <c r="N48" s="236">
        <v>0</v>
      </c>
      <c r="O48" s="236">
        <f>ROUND(E48*N48,2)</f>
        <v>0</v>
      </c>
      <c r="P48" s="236">
        <v>0</v>
      </c>
      <c r="Q48" s="236">
        <f>ROUND(E48*P48,2)</f>
        <v>0</v>
      </c>
      <c r="R48" s="238" t="s">
        <v>213</v>
      </c>
      <c r="S48" s="238" t="s">
        <v>199</v>
      </c>
      <c r="T48" s="239" t="s">
        <v>200</v>
      </c>
      <c r="U48" s="221">
        <v>0.49</v>
      </c>
      <c r="V48" s="221">
        <f>ROUND(E48*U48,2)</f>
        <v>0.23</v>
      </c>
      <c r="W48" s="221"/>
      <c r="X48" s="221" t="s">
        <v>250</v>
      </c>
      <c r="Y48" s="221" t="s">
        <v>186</v>
      </c>
      <c r="Z48" s="210"/>
      <c r="AA48" s="210"/>
      <c r="AB48" s="210"/>
      <c r="AC48" s="210"/>
      <c r="AD48" s="210"/>
      <c r="AE48" s="210"/>
      <c r="AF48" s="210"/>
      <c r="AG48" s="210" t="s">
        <v>251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2" x14ac:dyDescent="0.2">
      <c r="A49" s="217"/>
      <c r="B49" s="218"/>
      <c r="C49" s="260" t="s">
        <v>256</v>
      </c>
      <c r="D49" s="250"/>
      <c r="E49" s="250"/>
      <c r="F49" s="250"/>
      <c r="G49" s="250"/>
      <c r="H49" s="221"/>
      <c r="I49" s="221"/>
      <c r="J49" s="221"/>
      <c r="K49" s="221"/>
      <c r="L49" s="221"/>
      <c r="M49" s="221"/>
      <c r="N49" s="220"/>
      <c r="O49" s="220"/>
      <c r="P49" s="220"/>
      <c r="Q49" s="220"/>
      <c r="R49" s="221"/>
      <c r="S49" s="221"/>
      <c r="T49" s="221"/>
      <c r="U49" s="221"/>
      <c r="V49" s="221"/>
      <c r="W49" s="221"/>
      <c r="X49" s="221"/>
      <c r="Y49" s="221"/>
      <c r="Z49" s="210"/>
      <c r="AA49" s="210"/>
      <c r="AB49" s="210"/>
      <c r="AC49" s="210"/>
      <c r="AD49" s="210"/>
      <c r="AE49" s="210"/>
      <c r="AF49" s="210"/>
      <c r="AG49" s="210" t="s">
        <v>257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43">
        <v>17</v>
      </c>
      <c r="B50" s="244" t="s">
        <v>258</v>
      </c>
      <c r="C50" s="259" t="s">
        <v>259</v>
      </c>
      <c r="D50" s="245" t="s">
        <v>219</v>
      </c>
      <c r="E50" s="246">
        <v>4.7169999999999996</v>
      </c>
      <c r="F50" s="247"/>
      <c r="G50" s="248">
        <f>ROUND(E50*F50,2)</f>
        <v>0</v>
      </c>
      <c r="H50" s="247"/>
      <c r="I50" s="248">
        <f>ROUND(E50*H50,2)</f>
        <v>0</v>
      </c>
      <c r="J50" s="247"/>
      <c r="K50" s="248">
        <f>ROUND(E50*J50,2)</f>
        <v>0</v>
      </c>
      <c r="L50" s="248">
        <v>12</v>
      </c>
      <c r="M50" s="248">
        <f>G50*(1+L50/100)</f>
        <v>0</v>
      </c>
      <c r="N50" s="246">
        <v>0</v>
      </c>
      <c r="O50" s="246">
        <f>ROUND(E50*N50,2)</f>
        <v>0</v>
      </c>
      <c r="P50" s="246">
        <v>0</v>
      </c>
      <c r="Q50" s="246">
        <f>ROUND(E50*P50,2)</f>
        <v>0</v>
      </c>
      <c r="R50" s="248" t="s">
        <v>213</v>
      </c>
      <c r="S50" s="248" t="s">
        <v>199</v>
      </c>
      <c r="T50" s="249" t="s">
        <v>200</v>
      </c>
      <c r="U50" s="221">
        <v>0</v>
      </c>
      <c r="V50" s="221">
        <f>ROUND(E50*U50,2)</f>
        <v>0</v>
      </c>
      <c r="W50" s="221"/>
      <c r="X50" s="221" t="s">
        <v>250</v>
      </c>
      <c r="Y50" s="221" t="s">
        <v>186</v>
      </c>
      <c r="Z50" s="210"/>
      <c r="AA50" s="210"/>
      <c r="AB50" s="210"/>
      <c r="AC50" s="210"/>
      <c r="AD50" s="210"/>
      <c r="AE50" s="210"/>
      <c r="AF50" s="210"/>
      <c r="AG50" s="210" t="s">
        <v>251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3">
        <v>18</v>
      </c>
      <c r="B51" s="244" t="s">
        <v>260</v>
      </c>
      <c r="C51" s="259" t="s">
        <v>261</v>
      </c>
      <c r="D51" s="245" t="s">
        <v>219</v>
      </c>
      <c r="E51" s="246">
        <v>0.47170000000000001</v>
      </c>
      <c r="F51" s="247"/>
      <c r="G51" s="248">
        <f>ROUND(E51*F51,2)</f>
        <v>0</v>
      </c>
      <c r="H51" s="247"/>
      <c r="I51" s="248">
        <f>ROUND(E51*H51,2)</f>
        <v>0</v>
      </c>
      <c r="J51" s="247"/>
      <c r="K51" s="248">
        <f>ROUND(E51*J51,2)</f>
        <v>0</v>
      </c>
      <c r="L51" s="248">
        <v>12</v>
      </c>
      <c r="M51" s="248">
        <f>G51*(1+L51/100)</f>
        <v>0</v>
      </c>
      <c r="N51" s="246">
        <v>0</v>
      </c>
      <c r="O51" s="246">
        <f>ROUND(E51*N51,2)</f>
        <v>0</v>
      </c>
      <c r="P51" s="246">
        <v>0</v>
      </c>
      <c r="Q51" s="246">
        <f>ROUND(E51*P51,2)</f>
        <v>0</v>
      </c>
      <c r="R51" s="248" t="s">
        <v>213</v>
      </c>
      <c r="S51" s="248" t="s">
        <v>199</v>
      </c>
      <c r="T51" s="249" t="s">
        <v>214</v>
      </c>
      <c r="U51" s="221">
        <v>0</v>
      </c>
      <c r="V51" s="221">
        <f>ROUND(E51*U51,2)</f>
        <v>0</v>
      </c>
      <c r="W51" s="221"/>
      <c r="X51" s="221" t="s">
        <v>250</v>
      </c>
      <c r="Y51" s="221" t="s">
        <v>186</v>
      </c>
      <c r="Z51" s="210"/>
      <c r="AA51" s="210"/>
      <c r="AB51" s="210"/>
      <c r="AC51" s="210"/>
      <c r="AD51" s="210"/>
      <c r="AE51" s="210"/>
      <c r="AF51" s="210"/>
      <c r="AG51" s="210" t="s">
        <v>251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ht="22.5" outlineLevel="1" x14ac:dyDescent="0.2">
      <c r="A52" s="233">
        <v>19</v>
      </c>
      <c r="B52" s="234" t="s">
        <v>262</v>
      </c>
      <c r="C52" s="254" t="s">
        <v>263</v>
      </c>
      <c r="D52" s="235" t="s">
        <v>219</v>
      </c>
      <c r="E52" s="236">
        <v>2.3584999999999998</v>
      </c>
      <c r="F52" s="237"/>
      <c r="G52" s="238">
        <f>ROUND(E52*F52,2)</f>
        <v>0</v>
      </c>
      <c r="H52" s="237"/>
      <c r="I52" s="238">
        <f>ROUND(E52*H52,2)</f>
        <v>0</v>
      </c>
      <c r="J52" s="237"/>
      <c r="K52" s="238">
        <f>ROUND(E52*J52,2)</f>
        <v>0</v>
      </c>
      <c r="L52" s="238">
        <v>12</v>
      </c>
      <c r="M52" s="238">
        <f>G52*(1+L52/100)</f>
        <v>0</v>
      </c>
      <c r="N52" s="236">
        <v>0</v>
      </c>
      <c r="O52" s="236">
        <f>ROUND(E52*N52,2)</f>
        <v>0</v>
      </c>
      <c r="P52" s="236">
        <v>0</v>
      </c>
      <c r="Q52" s="236">
        <f>ROUND(E52*P52,2)</f>
        <v>0</v>
      </c>
      <c r="R52" s="238" t="s">
        <v>264</v>
      </c>
      <c r="S52" s="238" t="s">
        <v>199</v>
      </c>
      <c r="T52" s="239" t="s">
        <v>200</v>
      </c>
      <c r="U52" s="221">
        <v>0.752</v>
      </c>
      <c r="V52" s="221">
        <f>ROUND(E52*U52,2)</f>
        <v>1.77</v>
      </c>
      <c r="W52" s="221"/>
      <c r="X52" s="221" t="s">
        <v>250</v>
      </c>
      <c r="Y52" s="221" t="s">
        <v>186</v>
      </c>
      <c r="Z52" s="210"/>
      <c r="AA52" s="210"/>
      <c r="AB52" s="210"/>
      <c r="AC52" s="210"/>
      <c r="AD52" s="210"/>
      <c r="AE52" s="210"/>
      <c r="AF52" s="210"/>
      <c r="AG52" s="210" t="s">
        <v>251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2" x14ac:dyDescent="0.2">
      <c r="A53" s="217"/>
      <c r="B53" s="218"/>
      <c r="C53" s="256" t="s">
        <v>265</v>
      </c>
      <c r="D53" s="240"/>
      <c r="E53" s="240"/>
      <c r="F53" s="240"/>
      <c r="G53" s="240"/>
      <c r="H53" s="221"/>
      <c r="I53" s="221"/>
      <c r="J53" s="221"/>
      <c r="K53" s="221"/>
      <c r="L53" s="221"/>
      <c r="M53" s="221"/>
      <c r="N53" s="220"/>
      <c r="O53" s="220"/>
      <c r="P53" s="220"/>
      <c r="Q53" s="220"/>
      <c r="R53" s="221"/>
      <c r="S53" s="221"/>
      <c r="T53" s="221"/>
      <c r="U53" s="221"/>
      <c r="V53" s="221"/>
      <c r="W53" s="221"/>
      <c r="X53" s="221"/>
      <c r="Y53" s="221"/>
      <c r="Z53" s="210"/>
      <c r="AA53" s="210"/>
      <c r="AB53" s="210"/>
      <c r="AC53" s="210"/>
      <c r="AD53" s="210"/>
      <c r="AE53" s="210"/>
      <c r="AF53" s="210"/>
      <c r="AG53" s="210" t="s">
        <v>224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51" t="str">
        <f>C53</f>
        <v>nebo vybouraných hmot nošením nebo přehazováním k místu nakládky přístupnému normálním dopravním prostředkům do 10 m,</v>
      </c>
      <c r="BB53" s="210"/>
      <c r="BC53" s="210"/>
      <c r="BD53" s="210"/>
      <c r="BE53" s="210"/>
      <c r="BF53" s="210"/>
      <c r="BG53" s="210"/>
      <c r="BH53" s="210"/>
    </row>
    <row r="54" spans="1:60" ht="22.5" outlineLevel="2" x14ac:dyDescent="0.2">
      <c r="A54" s="217"/>
      <c r="B54" s="218"/>
      <c r="C54" s="261" t="s">
        <v>266</v>
      </c>
      <c r="D54" s="252"/>
      <c r="E54" s="252"/>
      <c r="F54" s="252"/>
      <c r="G54" s="252"/>
      <c r="H54" s="221"/>
      <c r="I54" s="221"/>
      <c r="J54" s="221"/>
      <c r="K54" s="221"/>
      <c r="L54" s="221"/>
      <c r="M54" s="221"/>
      <c r="N54" s="220"/>
      <c r="O54" s="220"/>
      <c r="P54" s="220"/>
      <c r="Q54" s="220"/>
      <c r="R54" s="221"/>
      <c r="S54" s="221"/>
      <c r="T54" s="221"/>
      <c r="U54" s="221"/>
      <c r="V54" s="221"/>
      <c r="W54" s="221"/>
      <c r="X54" s="221"/>
      <c r="Y54" s="221"/>
      <c r="Z54" s="210"/>
      <c r="AA54" s="210"/>
      <c r="AB54" s="210"/>
      <c r="AC54" s="210"/>
      <c r="AD54" s="210"/>
      <c r="AE54" s="210"/>
      <c r="AF54" s="210"/>
      <c r="AG54" s="210" t="s">
        <v>257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51" t="str">
        <f>C54</f>
        <v>S naložením suti nebo vybouraných hmot do dopravního prostředku a na jejich vyložením, popřípadě přeložením na normální dopravní prostředek.</v>
      </c>
      <c r="BB54" s="210"/>
      <c r="BC54" s="210"/>
      <c r="BD54" s="210"/>
      <c r="BE54" s="210"/>
      <c r="BF54" s="210"/>
      <c r="BG54" s="210"/>
      <c r="BH54" s="210"/>
    </row>
    <row r="55" spans="1:60" x14ac:dyDescent="0.2">
      <c r="A55" s="3"/>
      <c r="B55" s="4"/>
      <c r="C55" s="262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E55">
        <v>12</v>
      </c>
      <c r="AF55">
        <v>21</v>
      </c>
      <c r="AG55" t="s">
        <v>164</v>
      </c>
    </row>
    <row r="56" spans="1:60" x14ac:dyDescent="0.2">
      <c r="A56" s="213"/>
      <c r="B56" s="214" t="s">
        <v>29</v>
      </c>
      <c r="C56" s="263"/>
      <c r="D56" s="215"/>
      <c r="E56" s="216"/>
      <c r="F56" s="216"/>
      <c r="G56" s="232">
        <f>G8+G16+G21+G24+G27+G36+G45</f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E56">
        <f>SUMIF(L7:L54,AE55,G7:G54)</f>
        <v>0</v>
      </c>
      <c r="AF56">
        <f>SUMIF(L7:L54,AF55,G7:G54)</f>
        <v>0</v>
      </c>
      <c r="AG56" t="s">
        <v>267</v>
      </c>
    </row>
    <row r="57" spans="1:60" x14ac:dyDescent="0.2">
      <c r="C57" s="264"/>
      <c r="D57" s="10"/>
      <c r="AG57" t="s">
        <v>268</v>
      </c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ZuZ+D5kL2w01DIMcIve0fR2mAHJC/euhDts5StjS3znutSW7Snt5PSi1hDS0bPq96gS+v1HtHCm2Ap+A5ZrRg==" saltValue="yzXq3lBYsHGuDW7LKxD4dQ==" spinCount="100000" sheet="1" formatRows="0"/>
  <mergeCells count="9">
    <mergeCell ref="C49:G49"/>
    <mergeCell ref="C53:G53"/>
    <mergeCell ref="C54:G54"/>
    <mergeCell ref="A1:G1"/>
    <mergeCell ref="C2:G2"/>
    <mergeCell ref="C3:G3"/>
    <mergeCell ref="C4:G4"/>
    <mergeCell ref="C26:G26"/>
    <mergeCell ref="C35:G3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6CDA7-836A-400D-985F-B1A686DBDCA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52</v>
      </c>
      <c r="C4" s="202" t="s">
        <v>53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SUMIF(AG9:AG12,"&lt;&gt;NOR",G9:G12)</f>
        <v>0</v>
      </c>
      <c r="H8" s="230"/>
      <c r="I8" s="230">
        <f>SUM(I9:I12)</f>
        <v>0</v>
      </c>
      <c r="J8" s="230"/>
      <c r="K8" s="230">
        <f>SUM(K9:K12)</f>
        <v>0</v>
      </c>
      <c r="L8" s="230"/>
      <c r="M8" s="230">
        <f>SUM(M9:M12)</f>
        <v>0</v>
      </c>
      <c r="N8" s="229"/>
      <c r="O8" s="229">
        <f>SUM(O9:O12)</f>
        <v>0</v>
      </c>
      <c r="P8" s="229"/>
      <c r="Q8" s="229">
        <f>SUM(Q9:Q12)</f>
        <v>0</v>
      </c>
      <c r="R8" s="230"/>
      <c r="S8" s="230"/>
      <c r="T8" s="231"/>
      <c r="U8" s="225"/>
      <c r="V8" s="225">
        <f>SUM(V9:V12)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269</v>
      </c>
      <c r="D9" s="235" t="s">
        <v>182</v>
      </c>
      <c r="E9" s="236">
        <v>2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271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5" t="s">
        <v>272</v>
      </c>
      <c r="D12" s="223"/>
      <c r="E12" s="224">
        <v>1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189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x14ac:dyDescent="0.2">
      <c r="A13" s="226" t="s">
        <v>178</v>
      </c>
      <c r="B13" s="227" t="s">
        <v>126</v>
      </c>
      <c r="C13" s="253" t="s">
        <v>127</v>
      </c>
      <c r="D13" s="228"/>
      <c r="E13" s="229"/>
      <c r="F13" s="230"/>
      <c r="G13" s="230">
        <f>SUMIF(AG14:AG17,"&lt;&gt;NOR",G14:G17)</f>
        <v>0</v>
      </c>
      <c r="H13" s="230"/>
      <c r="I13" s="230">
        <f>SUM(I14:I17)</f>
        <v>0</v>
      </c>
      <c r="J13" s="230"/>
      <c r="K13" s="230">
        <f>SUM(K14:K17)</f>
        <v>0</v>
      </c>
      <c r="L13" s="230"/>
      <c r="M13" s="230">
        <f>SUM(M14:M17)</f>
        <v>0</v>
      </c>
      <c r="N13" s="229"/>
      <c r="O13" s="229">
        <f>SUM(O14:O17)</f>
        <v>0</v>
      </c>
      <c r="P13" s="229"/>
      <c r="Q13" s="229">
        <f>SUM(Q14:Q17)</f>
        <v>0</v>
      </c>
      <c r="R13" s="230"/>
      <c r="S13" s="230"/>
      <c r="T13" s="231"/>
      <c r="U13" s="225"/>
      <c r="V13" s="225">
        <f>SUM(V14:V17)</f>
        <v>24.16</v>
      </c>
      <c r="W13" s="225"/>
      <c r="X13" s="225"/>
      <c r="Y13" s="225"/>
      <c r="AG13" t="s">
        <v>179</v>
      </c>
    </row>
    <row r="14" spans="1:60" ht="56.25" outlineLevel="1" x14ac:dyDescent="0.2">
      <c r="A14" s="233">
        <v>2</v>
      </c>
      <c r="B14" s="234" t="s">
        <v>195</v>
      </c>
      <c r="C14" s="254" t="s">
        <v>196</v>
      </c>
      <c r="D14" s="235" t="s">
        <v>197</v>
      </c>
      <c r="E14" s="236">
        <v>40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4.0000000000000003E-5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198</v>
      </c>
      <c r="S14" s="238" t="s">
        <v>199</v>
      </c>
      <c r="T14" s="239" t="s">
        <v>200</v>
      </c>
      <c r="U14" s="221">
        <v>0.35399999999999998</v>
      </c>
      <c r="V14" s="221">
        <f>ROUND(E14*U14,2)</f>
        <v>14.16</v>
      </c>
      <c r="W14" s="221"/>
      <c r="X14" s="221" t="s">
        <v>185</v>
      </c>
      <c r="Y14" s="221" t="s">
        <v>186</v>
      </c>
      <c r="Z14" s="210"/>
      <c r="AA14" s="210"/>
      <c r="AB14" s="210"/>
      <c r="AC14" s="210"/>
      <c r="AD14" s="210"/>
      <c r="AE14" s="210"/>
      <c r="AF14" s="210"/>
      <c r="AG14" s="210" t="s">
        <v>187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273</v>
      </c>
      <c r="D15" s="223"/>
      <c r="E15" s="224">
        <v>40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189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3">
        <v>3</v>
      </c>
      <c r="B16" s="234" t="s">
        <v>202</v>
      </c>
      <c r="C16" s="254" t="s">
        <v>203</v>
      </c>
      <c r="D16" s="235" t="s">
        <v>204</v>
      </c>
      <c r="E16" s="236">
        <v>10</v>
      </c>
      <c r="F16" s="237"/>
      <c r="G16" s="238">
        <f>ROUND(E16*F16,2)</f>
        <v>0</v>
      </c>
      <c r="H16" s="237"/>
      <c r="I16" s="238">
        <f>ROUND(E16*H16,2)</f>
        <v>0</v>
      </c>
      <c r="J16" s="237"/>
      <c r="K16" s="238">
        <f>ROUND(E16*J16,2)</f>
        <v>0</v>
      </c>
      <c r="L16" s="238">
        <v>12</v>
      </c>
      <c r="M16" s="238">
        <f>G16*(1+L16/100)</f>
        <v>0</v>
      </c>
      <c r="N16" s="236">
        <v>0</v>
      </c>
      <c r="O16" s="236">
        <f>ROUND(E16*N16,2)</f>
        <v>0</v>
      </c>
      <c r="P16" s="236">
        <v>0</v>
      </c>
      <c r="Q16" s="236">
        <f>ROUND(E16*P16,2)</f>
        <v>0</v>
      </c>
      <c r="R16" s="238" t="s">
        <v>205</v>
      </c>
      <c r="S16" s="238" t="s">
        <v>199</v>
      </c>
      <c r="T16" s="239" t="s">
        <v>200</v>
      </c>
      <c r="U16" s="221">
        <v>1</v>
      </c>
      <c r="V16" s="221">
        <f>ROUND(E16*U16,2)</f>
        <v>10</v>
      </c>
      <c r="W16" s="221"/>
      <c r="X16" s="221" t="s">
        <v>206</v>
      </c>
      <c r="Y16" s="221" t="s">
        <v>207</v>
      </c>
      <c r="Z16" s="210"/>
      <c r="AA16" s="210"/>
      <c r="AB16" s="210"/>
      <c r="AC16" s="210"/>
      <c r="AD16" s="210"/>
      <c r="AE16" s="210"/>
      <c r="AF16" s="210"/>
      <c r="AG16" s="210" t="s">
        <v>208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2" x14ac:dyDescent="0.2">
      <c r="A17" s="217"/>
      <c r="B17" s="218"/>
      <c r="C17" s="255" t="s">
        <v>274</v>
      </c>
      <c r="D17" s="223"/>
      <c r="E17" s="224">
        <v>10</v>
      </c>
      <c r="F17" s="221"/>
      <c r="G17" s="221"/>
      <c r="H17" s="221"/>
      <c r="I17" s="221"/>
      <c r="J17" s="221"/>
      <c r="K17" s="221"/>
      <c r="L17" s="221"/>
      <c r="M17" s="221"/>
      <c r="N17" s="220"/>
      <c r="O17" s="220"/>
      <c r="P17" s="220"/>
      <c r="Q17" s="220"/>
      <c r="R17" s="221"/>
      <c r="S17" s="221"/>
      <c r="T17" s="221"/>
      <c r="U17" s="221"/>
      <c r="V17" s="221"/>
      <c r="W17" s="221"/>
      <c r="X17" s="221"/>
      <c r="Y17" s="221"/>
      <c r="Z17" s="210"/>
      <c r="AA17" s="210"/>
      <c r="AB17" s="210"/>
      <c r="AC17" s="210"/>
      <c r="AD17" s="210"/>
      <c r="AE17" s="210"/>
      <c r="AF17" s="210"/>
      <c r="AG17" s="210" t="s">
        <v>189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178</v>
      </c>
      <c r="B18" s="227" t="s">
        <v>128</v>
      </c>
      <c r="C18" s="253" t="s">
        <v>129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0.02</v>
      </c>
      <c r="R18" s="230"/>
      <c r="S18" s="230"/>
      <c r="T18" s="231"/>
      <c r="U18" s="225"/>
      <c r="V18" s="225">
        <f>SUM(V19:V20)</f>
        <v>2.73</v>
      </c>
      <c r="W18" s="225"/>
      <c r="X18" s="225"/>
      <c r="Y18" s="225"/>
      <c r="AG18" t="s">
        <v>179</v>
      </c>
    </row>
    <row r="19" spans="1:60" outlineLevel="1" x14ac:dyDescent="0.2">
      <c r="A19" s="233">
        <v>4</v>
      </c>
      <c r="B19" s="234" t="s">
        <v>210</v>
      </c>
      <c r="C19" s="254" t="s">
        <v>211</v>
      </c>
      <c r="D19" s="235" t="s">
        <v>212</v>
      </c>
      <c r="E19" s="236">
        <v>2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8.8999999999999999E-3</v>
      </c>
      <c r="Q19" s="236">
        <f>ROUND(E19*P19,2)</f>
        <v>0.02</v>
      </c>
      <c r="R19" s="238" t="s">
        <v>213</v>
      </c>
      <c r="S19" s="238" t="s">
        <v>199</v>
      </c>
      <c r="T19" s="239" t="s">
        <v>214</v>
      </c>
      <c r="U19" s="221">
        <v>1.3640000000000001</v>
      </c>
      <c r="V19" s="221">
        <f>ROUND(E19*U19,2)</f>
        <v>2.73</v>
      </c>
      <c r="W19" s="221"/>
      <c r="X19" s="221" t="s">
        <v>185</v>
      </c>
      <c r="Y19" s="221" t="s">
        <v>215</v>
      </c>
      <c r="Z19" s="210"/>
      <c r="AA19" s="210"/>
      <c r="AB19" s="210"/>
      <c r="AC19" s="210"/>
      <c r="AD19" s="210"/>
      <c r="AE19" s="210"/>
      <c r="AF19" s="210"/>
      <c r="AG19" s="210" t="s">
        <v>187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5" t="s">
        <v>275</v>
      </c>
      <c r="D20" s="223"/>
      <c r="E20" s="224">
        <v>2</v>
      </c>
      <c r="F20" s="221"/>
      <c r="G20" s="221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189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178</v>
      </c>
      <c r="B21" s="227" t="s">
        <v>130</v>
      </c>
      <c r="C21" s="253" t="s">
        <v>131</v>
      </c>
      <c r="D21" s="228"/>
      <c r="E21" s="229"/>
      <c r="F21" s="230"/>
      <c r="G21" s="230">
        <f>SUMIF(AG22:AG23,"&lt;&gt;NOR",G22:G23)</f>
        <v>0</v>
      </c>
      <c r="H21" s="230"/>
      <c r="I21" s="230">
        <f>SUM(I22:I23)</f>
        <v>0</v>
      </c>
      <c r="J21" s="230"/>
      <c r="K21" s="230">
        <f>SUM(K22:K23)</f>
        <v>0</v>
      </c>
      <c r="L21" s="230"/>
      <c r="M21" s="230">
        <f>SUM(M22:M23)</f>
        <v>0</v>
      </c>
      <c r="N21" s="229"/>
      <c r="O21" s="229">
        <f>SUM(O22:O23)</f>
        <v>0</v>
      </c>
      <c r="P21" s="229"/>
      <c r="Q21" s="229">
        <f>SUM(Q22:Q23)</f>
        <v>0</v>
      </c>
      <c r="R21" s="230"/>
      <c r="S21" s="230"/>
      <c r="T21" s="231"/>
      <c r="U21" s="225"/>
      <c r="V21" s="225">
        <f>SUM(V22:V23)</f>
        <v>0.01</v>
      </c>
      <c r="W21" s="225"/>
      <c r="X21" s="225"/>
      <c r="Y21" s="225"/>
      <c r="AG21" t="s">
        <v>179</v>
      </c>
    </row>
    <row r="22" spans="1:60" ht="22.5" outlineLevel="1" x14ac:dyDescent="0.2">
      <c r="A22" s="233">
        <v>5</v>
      </c>
      <c r="B22" s="234" t="s">
        <v>217</v>
      </c>
      <c r="C22" s="254" t="s">
        <v>218</v>
      </c>
      <c r="D22" s="235" t="s">
        <v>219</v>
      </c>
      <c r="E22" s="236">
        <v>1.6000000000000001E-3</v>
      </c>
      <c r="F22" s="237"/>
      <c r="G22" s="238">
        <f>ROUND(E22*F22,2)</f>
        <v>0</v>
      </c>
      <c r="H22" s="237"/>
      <c r="I22" s="238">
        <f>ROUND(E22*H22,2)</f>
        <v>0</v>
      </c>
      <c r="J22" s="237"/>
      <c r="K22" s="238">
        <f>ROUND(E22*J22,2)</f>
        <v>0</v>
      </c>
      <c r="L22" s="238">
        <v>12</v>
      </c>
      <c r="M22" s="238">
        <f>G22*(1+L22/100)</f>
        <v>0</v>
      </c>
      <c r="N22" s="236">
        <v>0</v>
      </c>
      <c r="O22" s="236">
        <f>ROUND(E22*N22,2)</f>
        <v>0</v>
      </c>
      <c r="P22" s="236">
        <v>0</v>
      </c>
      <c r="Q22" s="236">
        <f>ROUND(E22*P22,2)</f>
        <v>0</v>
      </c>
      <c r="R22" s="238" t="s">
        <v>220</v>
      </c>
      <c r="S22" s="238" t="s">
        <v>199</v>
      </c>
      <c r="T22" s="239" t="s">
        <v>200</v>
      </c>
      <c r="U22" s="221">
        <v>5.5</v>
      </c>
      <c r="V22" s="221">
        <f>ROUND(E22*U22,2)</f>
        <v>0.01</v>
      </c>
      <c r="W22" s="221"/>
      <c r="X22" s="221" t="s">
        <v>221</v>
      </c>
      <c r="Y22" s="221" t="s">
        <v>186</v>
      </c>
      <c r="Z22" s="210"/>
      <c r="AA22" s="210"/>
      <c r="AB22" s="210"/>
      <c r="AC22" s="210"/>
      <c r="AD22" s="210"/>
      <c r="AE22" s="210"/>
      <c r="AF22" s="210"/>
      <c r="AG22" s="210" t="s">
        <v>222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2" x14ac:dyDescent="0.2">
      <c r="A23" s="217"/>
      <c r="B23" s="218"/>
      <c r="C23" s="256" t="s">
        <v>223</v>
      </c>
      <c r="D23" s="240"/>
      <c r="E23" s="240"/>
      <c r="F23" s="240"/>
      <c r="G23" s="240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224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x14ac:dyDescent="0.2">
      <c r="A24" s="226" t="s">
        <v>178</v>
      </c>
      <c r="B24" s="227" t="s">
        <v>136</v>
      </c>
      <c r="C24" s="253" t="s">
        <v>137</v>
      </c>
      <c r="D24" s="228"/>
      <c r="E24" s="229"/>
      <c r="F24" s="230"/>
      <c r="G24" s="230">
        <f>SUMIF(AG25:AG32,"&lt;&gt;NOR",G25:G32)</f>
        <v>0</v>
      </c>
      <c r="H24" s="230"/>
      <c r="I24" s="230">
        <f>SUM(I25:I32)</f>
        <v>0</v>
      </c>
      <c r="J24" s="230"/>
      <c r="K24" s="230">
        <f>SUM(K25:K32)</f>
        <v>0</v>
      </c>
      <c r="L24" s="230"/>
      <c r="M24" s="230">
        <f>SUM(M25:M32)</f>
        <v>0</v>
      </c>
      <c r="N24" s="229"/>
      <c r="O24" s="229">
        <f>SUM(O25:O32)</f>
        <v>0</v>
      </c>
      <c r="P24" s="229"/>
      <c r="Q24" s="229">
        <f>SUM(Q25:Q32)</f>
        <v>0</v>
      </c>
      <c r="R24" s="230"/>
      <c r="S24" s="230"/>
      <c r="T24" s="231"/>
      <c r="U24" s="225"/>
      <c r="V24" s="225">
        <f>SUM(V25:V32)</f>
        <v>0.74</v>
      </c>
      <c r="W24" s="225"/>
      <c r="X24" s="225"/>
      <c r="Y24" s="225"/>
      <c r="AG24" t="s">
        <v>179</v>
      </c>
    </row>
    <row r="25" spans="1:60" outlineLevel="1" x14ac:dyDescent="0.2">
      <c r="A25" s="233">
        <v>6</v>
      </c>
      <c r="B25" s="234" t="s">
        <v>225</v>
      </c>
      <c r="C25" s="254" t="s">
        <v>226</v>
      </c>
      <c r="D25" s="235" t="s">
        <v>212</v>
      </c>
      <c r="E25" s="236">
        <v>2</v>
      </c>
      <c r="F25" s="237"/>
      <c r="G25" s="238">
        <f>ROUND(E25*F25,2)</f>
        <v>0</v>
      </c>
      <c r="H25" s="237"/>
      <c r="I25" s="238">
        <f>ROUND(E25*H25,2)</f>
        <v>0</v>
      </c>
      <c r="J25" s="237"/>
      <c r="K25" s="238">
        <f>ROUND(E25*J25,2)</f>
        <v>0</v>
      </c>
      <c r="L25" s="238">
        <v>12</v>
      </c>
      <c r="M25" s="238">
        <f>G25*(1+L25/100)</f>
        <v>0</v>
      </c>
      <c r="N25" s="236">
        <v>0</v>
      </c>
      <c r="O25" s="236">
        <f>ROUND(E25*N25,2)</f>
        <v>0</v>
      </c>
      <c r="P25" s="236">
        <v>0</v>
      </c>
      <c r="Q25" s="236">
        <f>ROUND(E25*P25,2)</f>
        <v>0</v>
      </c>
      <c r="R25" s="238" t="s">
        <v>227</v>
      </c>
      <c r="S25" s="238" t="s">
        <v>199</v>
      </c>
      <c r="T25" s="239" t="s">
        <v>214</v>
      </c>
      <c r="U25" s="221">
        <v>0.37</v>
      </c>
      <c r="V25" s="221">
        <f>ROUND(E25*U25,2)</f>
        <v>0.74</v>
      </c>
      <c r="W25" s="221"/>
      <c r="X25" s="221" t="s">
        <v>185</v>
      </c>
      <c r="Y25" s="221" t="s">
        <v>215</v>
      </c>
      <c r="Z25" s="210"/>
      <c r="AA25" s="210"/>
      <c r="AB25" s="210"/>
      <c r="AC25" s="210"/>
      <c r="AD25" s="210"/>
      <c r="AE25" s="210"/>
      <c r="AF25" s="210"/>
      <c r="AG25" s="210" t="s">
        <v>187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5" t="s">
        <v>275</v>
      </c>
      <c r="D26" s="223"/>
      <c r="E26" s="224">
        <v>2</v>
      </c>
      <c r="F26" s="221"/>
      <c r="G26" s="221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189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3">
        <v>7</v>
      </c>
      <c r="B27" s="234" t="s">
        <v>229</v>
      </c>
      <c r="C27" s="254" t="s">
        <v>230</v>
      </c>
      <c r="D27" s="235" t="s">
        <v>182</v>
      </c>
      <c r="E27" s="236">
        <v>2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0</v>
      </c>
      <c r="O27" s="236">
        <f>ROUND(E27*N27,2)</f>
        <v>0</v>
      </c>
      <c r="P27" s="236">
        <v>0</v>
      </c>
      <c r="Q27" s="236">
        <f>ROUND(E27*P27,2)</f>
        <v>0</v>
      </c>
      <c r="R27" s="238"/>
      <c r="S27" s="238" t="s">
        <v>183</v>
      </c>
      <c r="T27" s="239" t="s">
        <v>184</v>
      </c>
      <c r="U27" s="221">
        <v>0</v>
      </c>
      <c r="V27" s="221">
        <f>ROUND(E27*U27,2)</f>
        <v>0</v>
      </c>
      <c r="W27" s="221"/>
      <c r="X27" s="221" t="s">
        <v>185</v>
      </c>
      <c r="Y27" s="221" t="s">
        <v>186</v>
      </c>
      <c r="Z27" s="210"/>
      <c r="AA27" s="210"/>
      <c r="AB27" s="210"/>
      <c r="AC27" s="210"/>
      <c r="AD27" s="210"/>
      <c r="AE27" s="210"/>
      <c r="AF27" s="210"/>
      <c r="AG27" s="210" t="s">
        <v>187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5" t="s">
        <v>275</v>
      </c>
      <c r="D28" s="223"/>
      <c r="E28" s="224">
        <v>2</v>
      </c>
      <c r="F28" s="221"/>
      <c r="G28" s="22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189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33">
        <v>8</v>
      </c>
      <c r="B29" s="234" t="s">
        <v>231</v>
      </c>
      <c r="C29" s="254" t="s">
        <v>232</v>
      </c>
      <c r="D29" s="235" t="s">
        <v>212</v>
      </c>
      <c r="E29" s="236">
        <v>2</v>
      </c>
      <c r="F29" s="237"/>
      <c r="G29" s="238">
        <f>ROUND(E29*F29,2)</f>
        <v>0</v>
      </c>
      <c r="H29" s="237"/>
      <c r="I29" s="238">
        <f>ROUND(E29*H29,2)</f>
        <v>0</v>
      </c>
      <c r="J29" s="237"/>
      <c r="K29" s="238">
        <f>ROUND(E29*J29,2)</f>
        <v>0</v>
      </c>
      <c r="L29" s="238">
        <v>12</v>
      </c>
      <c r="M29" s="238">
        <f>G29*(1+L29/100)</f>
        <v>0</v>
      </c>
      <c r="N29" s="236">
        <v>1E-3</v>
      </c>
      <c r="O29" s="236">
        <f>ROUND(E29*N29,2)</f>
        <v>0</v>
      </c>
      <c r="P29" s="236">
        <v>0</v>
      </c>
      <c r="Q29" s="236">
        <f>ROUND(E29*P29,2)</f>
        <v>0</v>
      </c>
      <c r="R29" s="238"/>
      <c r="S29" s="238" t="s">
        <v>183</v>
      </c>
      <c r="T29" s="239" t="s">
        <v>184</v>
      </c>
      <c r="U29" s="221">
        <v>0</v>
      </c>
      <c r="V29" s="221">
        <f>ROUND(E29*U29,2)</f>
        <v>0</v>
      </c>
      <c r="W29" s="221"/>
      <c r="X29" s="221" t="s">
        <v>233</v>
      </c>
      <c r="Y29" s="221" t="s">
        <v>215</v>
      </c>
      <c r="Z29" s="210"/>
      <c r="AA29" s="210"/>
      <c r="AB29" s="210"/>
      <c r="AC29" s="210"/>
      <c r="AD29" s="210"/>
      <c r="AE29" s="210"/>
      <c r="AF29" s="210"/>
      <c r="AG29" s="210" t="s">
        <v>234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2" x14ac:dyDescent="0.2">
      <c r="A30" s="217"/>
      <c r="B30" s="218"/>
      <c r="C30" s="255" t="s">
        <v>275</v>
      </c>
      <c r="D30" s="223"/>
      <c r="E30" s="224">
        <v>2</v>
      </c>
      <c r="F30" s="221"/>
      <c r="G30" s="221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189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>
        <v>9</v>
      </c>
      <c r="B31" s="218" t="s">
        <v>235</v>
      </c>
      <c r="C31" s="257" t="s">
        <v>236</v>
      </c>
      <c r="D31" s="219" t="s">
        <v>0</v>
      </c>
      <c r="E31" s="241"/>
      <c r="F31" s="222"/>
      <c r="G31" s="221">
        <f>ROUND(E31*F31,2)</f>
        <v>0</v>
      </c>
      <c r="H31" s="222"/>
      <c r="I31" s="221">
        <f>ROUND(E31*H31,2)</f>
        <v>0</v>
      </c>
      <c r="J31" s="222"/>
      <c r="K31" s="221">
        <f>ROUND(E31*J31,2)</f>
        <v>0</v>
      </c>
      <c r="L31" s="221">
        <v>12</v>
      </c>
      <c r="M31" s="221">
        <f>G31*(1+L31/100)</f>
        <v>0</v>
      </c>
      <c r="N31" s="220">
        <v>0</v>
      </c>
      <c r="O31" s="220">
        <f>ROUND(E31*N31,2)</f>
        <v>0</v>
      </c>
      <c r="P31" s="220">
        <v>0</v>
      </c>
      <c r="Q31" s="220">
        <f>ROUND(E31*P31,2)</f>
        <v>0</v>
      </c>
      <c r="R31" s="221" t="s">
        <v>227</v>
      </c>
      <c r="S31" s="221" t="s">
        <v>199</v>
      </c>
      <c r="T31" s="221" t="s">
        <v>214</v>
      </c>
      <c r="U31" s="221">
        <v>0</v>
      </c>
      <c r="V31" s="221">
        <f>ROUND(E31*U31,2)</f>
        <v>0</v>
      </c>
      <c r="W31" s="221"/>
      <c r="X31" s="221" t="s">
        <v>221</v>
      </c>
      <c r="Y31" s="221" t="s">
        <v>186</v>
      </c>
      <c r="Z31" s="210"/>
      <c r="AA31" s="210"/>
      <c r="AB31" s="210"/>
      <c r="AC31" s="210"/>
      <c r="AD31" s="210"/>
      <c r="AE31" s="210"/>
      <c r="AF31" s="210"/>
      <c r="AG31" s="210" t="s">
        <v>222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8" t="s">
        <v>237</v>
      </c>
      <c r="D32" s="242"/>
      <c r="E32" s="242"/>
      <c r="F32" s="242"/>
      <c r="G32" s="242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224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x14ac:dyDescent="0.2">
      <c r="A33" s="226" t="s">
        <v>178</v>
      </c>
      <c r="B33" s="227" t="s">
        <v>142</v>
      </c>
      <c r="C33" s="253" t="s">
        <v>143</v>
      </c>
      <c r="D33" s="228"/>
      <c r="E33" s="229"/>
      <c r="F33" s="230"/>
      <c r="G33" s="230">
        <f>SUMIF(AG34:AG41,"&lt;&gt;NOR",G34:G41)</f>
        <v>0</v>
      </c>
      <c r="H33" s="230"/>
      <c r="I33" s="230">
        <f>SUM(I34:I41)</f>
        <v>0</v>
      </c>
      <c r="J33" s="230"/>
      <c r="K33" s="230">
        <f>SUM(K34:K41)</f>
        <v>0</v>
      </c>
      <c r="L33" s="230"/>
      <c r="M33" s="230">
        <f>SUM(M34:M41)</f>
        <v>0</v>
      </c>
      <c r="N33" s="229"/>
      <c r="O33" s="229">
        <f>SUM(O34:O41)</f>
        <v>0.01</v>
      </c>
      <c r="P33" s="229"/>
      <c r="Q33" s="229">
        <f>SUM(Q34:Q41)</f>
        <v>0</v>
      </c>
      <c r="R33" s="230"/>
      <c r="S33" s="230"/>
      <c r="T33" s="231"/>
      <c r="U33" s="225"/>
      <c r="V33" s="225">
        <f>SUM(V34:V41)</f>
        <v>2.5</v>
      </c>
      <c r="W33" s="225"/>
      <c r="X33" s="225"/>
      <c r="Y33" s="225"/>
      <c r="AG33" t="s">
        <v>179</v>
      </c>
    </row>
    <row r="34" spans="1:60" outlineLevel="1" x14ac:dyDescent="0.2">
      <c r="A34" s="233">
        <v>10</v>
      </c>
      <c r="B34" s="234" t="s">
        <v>238</v>
      </c>
      <c r="C34" s="254" t="s">
        <v>239</v>
      </c>
      <c r="D34" s="235" t="s">
        <v>197</v>
      </c>
      <c r="E34" s="236">
        <v>5.9367999999999999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6.9999999999999994E-5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240</v>
      </c>
      <c r="S34" s="238" t="s">
        <v>199</v>
      </c>
      <c r="T34" s="239" t="s">
        <v>200</v>
      </c>
      <c r="U34" s="221">
        <v>3.2480000000000002E-2</v>
      </c>
      <c r="V34" s="221">
        <f>ROUND(E34*U34,2)</f>
        <v>0.19</v>
      </c>
      <c r="W34" s="221"/>
      <c r="X34" s="221" t="s">
        <v>185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187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276</v>
      </c>
      <c r="D35" s="223"/>
      <c r="E35" s="224">
        <v>5.9367999999999999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11</v>
      </c>
      <c r="B36" s="234" t="s">
        <v>242</v>
      </c>
      <c r="C36" s="254" t="s">
        <v>243</v>
      </c>
      <c r="D36" s="235" t="s">
        <v>197</v>
      </c>
      <c r="E36" s="236">
        <v>5.9367999999999999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1.4999999999999999E-4</v>
      </c>
      <c r="O36" s="236">
        <f>ROUND(E36*N36,2)</f>
        <v>0</v>
      </c>
      <c r="P36" s="236">
        <v>0</v>
      </c>
      <c r="Q36" s="236">
        <f>ROUND(E36*P36,2)</f>
        <v>0</v>
      </c>
      <c r="R36" s="238" t="s">
        <v>240</v>
      </c>
      <c r="S36" s="238" t="s">
        <v>199</v>
      </c>
      <c r="T36" s="239" t="s">
        <v>200</v>
      </c>
      <c r="U36" s="221">
        <v>0.10191</v>
      </c>
      <c r="V36" s="221">
        <f>ROUND(E36*U36,2)</f>
        <v>0.61</v>
      </c>
      <c r="W36" s="221"/>
      <c r="X36" s="221" t="s">
        <v>185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187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276</v>
      </c>
      <c r="D37" s="223"/>
      <c r="E37" s="224">
        <v>5.9367999999999999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189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3">
        <v>12</v>
      </c>
      <c r="B38" s="234" t="s">
        <v>244</v>
      </c>
      <c r="C38" s="254" t="s">
        <v>245</v>
      </c>
      <c r="D38" s="235" t="s">
        <v>197</v>
      </c>
      <c r="E38" s="236">
        <v>40</v>
      </c>
      <c r="F38" s="237"/>
      <c r="G38" s="238">
        <f>ROUND(E38*F38,2)</f>
        <v>0</v>
      </c>
      <c r="H38" s="237"/>
      <c r="I38" s="238">
        <f>ROUND(E38*H38,2)</f>
        <v>0</v>
      </c>
      <c r="J38" s="237"/>
      <c r="K38" s="238">
        <f>ROUND(E38*J38,2)</f>
        <v>0</v>
      </c>
      <c r="L38" s="238">
        <v>12</v>
      </c>
      <c r="M38" s="238">
        <f>G38*(1+L38/100)</f>
        <v>0</v>
      </c>
      <c r="N38" s="236">
        <v>2.0000000000000002E-5</v>
      </c>
      <c r="O38" s="236">
        <f>ROUND(E38*N38,2)</f>
        <v>0</v>
      </c>
      <c r="P38" s="236">
        <v>0</v>
      </c>
      <c r="Q38" s="236">
        <f>ROUND(E38*P38,2)</f>
        <v>0</v>
      </c>
      <c r="R38" s="238" t="s">
        <v>240</v>
      </c>
      <c r="S38" s="238" t="s">
        <v>199</v>
      </c>
      <c r="T38" s="239" t="s">
        <v>200</v>
      </c>
      <c r="U38" s="221">
        <v>2.9000000000000001E-2</v>
      </c>
      <c r="V38" s="221">
        <f>ROUND(E38*U38,2)</f>
        <v>1.1599999999999999</v>
      </c>
      <c r="W38" s="221"/>
      <c r="X38" s="221" t="s">
        <v>185</v>
      </c>
      <c r="Y38" s="221" t="s">
        <v>186</v>
      </c>
      <c r="Z38" s="210"/>
      <c r="AA38" s="210"/>
      <c r="AB38" s="210"/>
      <c r="AC38" s="210"/>
      <c r="AD38" s="210"/>
      <c r="AE38" s="210"/>
      <c r="AF38" s="210"/>
      <c r="AG38" s="210" t="s">
        <v>187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2" x14ac:dyDescent="0.2">
      <c r="A39" s="217"/>
      <c r="B39" s="218"/>
      <c r="C39" s="255" t="s">
        <v>273</v>
      </c>
      <c r="D39" s="223"/>
      <c r="E39" s="224">
        <v>40</v>
      </c>
      <c r="F39" s="221"/>
      <c r="G39" s="221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189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3">
        <v>13</v>
      </c>
      <c r="B40" s="234" t="s">
        <v>246</v>
      </c>
      <c r="C40" s="254" t="s">
        <v>247</v>
      </c>
      <c r="D40" s="235" t="s">
        <v>197</v>
      </c>
      <c r="E40" s="236">
        <v>40</v>
      </c>
      <c r="F40" s="237"/>
      <c r="G40" s="238">
        <f>ROUND(E40*F40,2)</f>
        <v>0</v>
      </c>
      <c r="H40" s="237"/>
      <c r="I40" s="238">
        <f>ROUND(E40*H40,2)</f>
        <v>0</v>
      </c>
      <c r="J40" s="237"/>
      <c r="K40" s="238">
        <f>ROUND(E40*J40,2)</f>
        <v>0</v>
      </c>
      <c r="L40" s="238">
        <v>12</v>
      </c>
      <c r="M40" s="238">
        <f>G40*(1+L40/100)</f>
        <v>0</v>
      </c>
      <c r="N40" s="236">
        <v>3.5E-4</v>
      </c>
      <c r="O40" s="236">
        <f>ROUND(E40*N40,2)</f>
        <v>0.01</v>
      </c>
      <c r="P40" s="236">
        <v>0</v>
      </c>
      <c r="Q40" s="236">
        <f>ROUND(E40*P40,2)</f>
        <v>0</v>
      </c>
      <c r="R40" s="238" t="s">
        <v>240</v>
      </c>
      <c r="S40" s="238" t="s">
        <v>199</v>
      </c>
      <c r="T40" s="239" t="s">
        <v>200</v>
      </c>
      <c r="U40" s="221">
        <v>1.35E-2</v>
      </c>
      <c r="V40" s="221">
        <f>ROUND(E40*U40,2)</f>
        <v>0.54</v>
      </c>
      <c r="W40" s="221"/>
      <c r="X40" s="221" t="s">
        <v>185</v>
      </c>
      <c r="Y40" s="221" t="s">
        <v>186</v>
      </c>
      <c r="Z40" s="210"/>
      <c r="AA40" s="210"/>
      <c r="AB40" s="210"/>
      <c r="AC40" s="210"/>
      <c r="AD40" s="210"/>
      <c r="AE40" s="210"/>
      <c r="AF40" s="210"/>
      <c r="AG40" s="210" t="s">
        <v>187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55" t="s">
        <v>273</v>
      </c>
      <c r="D41" s="223"/>
      <c r="E41" s="224">
        <v>40</v>
      </c>
      <c r="F41" s="221"/>
      <c r="G41" s="221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189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x14ac:dyDescent="0.2">
      <c r="A42" s="226" t="s">
        <v>178</v>
      </c>
      <c r="B42" s="227" t="s">
        <v>146</v>
      </c>
      <c r="C42" s="253" t="s">
        <v>147</v>
      </c>
      <c r="D42" s="228"/>
      <c r="E42" s="229"/>
      <c r="F42" s="230"/>
      <c r="G42" s="230">
        <f>SUMIF(AG43:AG51,"&lt;&gt;NOR",G43:G51)</f>
        <v>0</v>
      </c>
      <c r="H42" s="230"/>
      <c r="I42" s="230">
        <f>SUM(I43:I51)</f>
        <v>0</v>
      </c>
      <c r="J42" s="230"/>
      <c r="K42" s="230">
        <f>SUM(K43:K51)</f>
        <v>0</v>
      </c>
      <c r="L42" s="230"/>
      <c r="M42" s="230">
        <f>SUM(M43:M51)</f>
        <v>0</v>
      </c>
      <c r="N42" s="229"/>
      <c r="O42" s="229">
        <f>SUM(O43:O51)</f>
        <v>0</v>
      </c>
      <c r="P42" s="229"/>
      <c r="Q42" s="229">
        <f>SUM(Q43:Q51)</f>
        <v>0</v>
      </c>
      <c r="R42" s="230"/>
      <c r="S42" s="230"/>
      <c r="T42" s="231"/>
      <c r="U42" s="225"/>
      <c r="V42" s="225">
        <f>SUM(V43:V51)</f>
        <v>0.19</v>
      </c>
      <c r="W42" s="225"/>
      <c r="X42" s="225"/>
      <c r="Y42" s="225"/>
      <c r="AG42" t="s">
        <v>179</v>
      </c>
    </row>
    <row r="43" spans="1:60" ht="22.5" outlineLevel="1" x14ac:dyDescent="0.2">
      <c r="A43" s="243">
        <v>14</v>
      </c>
      <c r="B43" s="244" t="s">
        <v>248</v>
      </c>
      <c r="C43" s="259" t="s">
        <v>249</v>
      </c>
      <c r="D43" s="245" t="s">
        <v>219</v>
      </c>
      <c r="E43" s="246">
        <v>1.78E-2</v>
      </c>
      <c r="F43" s="247"/>
      <c r="G43" s="248">
        <f>ROUND(E43*F43,2)</f>
        <v>0</v>
      </c>
      <c r="H43" s="247"/>
      <c r="I43" s="248">
        <f>ROUND(E43*H43,2)</f>
        <v>0</v>
      </c>
      <c r="J43" s="247"/>
      <c r="K43" s="248">
        <f>ROUND(E43*J43,2)</f>
        <v>0</v>
      </c>
      <c r="L43" s="248">
        <v>12</v>
      </c>
      <c r="M43" s="248">
        <f>G43*(1+L43/100)</f>
        <v>0</v>
      </c>
      <c r="N43" s="246">
        <v>0</v>
      </c>
      <c r="O43" s="246">
        <f>ROUND(E43*N43,2)</f>
        <v>0</v>
      </c>
      <c r="P43" s="246">
        <v>0</v>
      </c>
      <c r="Q43" s="246">
        <f>ROUND(E43*P43,2)</f>
        <v>0</v>
      </c>
      <c r="R43" s="248" t="s">
        <v>213</v>
      </c>
      <c r="S43" s="248" t="s">
        <v>199</v>
      </c>
      <c r="T43" s="249" t="s">
        <v>200</v>
      </c>
      <c r="U43" s="221">
        <v>2.0089999999999999</v>
      </c>
      <c r="V43" s="221">
        <f>ROUND(E43*U43,2)</f>
        <v>0.04</v>
      </c>
      <c r="W43" s="221"/>
      <c r="X43" s="221" t="s">
        <v>250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251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3">
        <v>15</v>
      </c>
      <c r="B44" s="244" t="s">
        <v>252</v>
      </c>
      <c r="C44" s="259" t="s">
        <v>253</v>
      </c>
      <c r="D44" s="245" t="s">
        <v>219</v>
      </c>
      <c r="E44" s="246">
        <v>7.1199999999999999E-2</v>
      </c>
      <c r="F44" s="247"/>
      <c r="G44" s="248">
        <f>ROUND(E44*F44,2)</f>
        <v>0</v>
      </c>
      <c r="H44" s="247"/>
      <c r="I44" s="248">
        <f>ROUND(E44*H44,2)</f>
        <v>0</v>
      </c>
      <c r="J44" s="247"/>
      <c r="K44" s="248">
        <f>ROUND(E44*J44,2)</f>
        <v>0</v>
      </c>
      <c r="L44" s="248">
        <v>12</v>
      </c>
      <c r="M44" s="248">
        <f>G44*(1+L44/100)</f>
        <v>0</v>
      </c>
      <c r="N44" s="246">
        <v>0</v>
      </c>
      <c r="O44" s="246">
        <f>ROUND(E44*N44,2)</f>
        <v>0</v>
      </c>
      <c r="P44" s="246">
        <v>0</v>
      </c>
      <c r="Q44" s="246">
        <f>ROUND(E44*P44,2)</f>
        <v>0</v>
      </c>
      <c r="R44" s="248" t="s">
        <v>213</v>
      </c>
      <c r="S44" s="248" t="s">
        <v>199</v>
      </c>
      <c r="T44" s="249" t="s">
        <v>200</v>
      </c>
      <c r="U44" s="221">
        <v>0.95899999999999996</v>
      </c>
      <c r="V44" s="221">
        <f>ROUND(E44*U44,2)</f>
        <v>7.0000000000000007E-2</v>
      </c>
      <c r="W44" s="221"/>
      <c r="X44" s="221" t="s">
        <v>250</v>
      </c>
      <c r="Y44" s="221" t="s">
        <v>186</v>
      </c>
      <c r="Z44" s="210"/>
      <c r="AA44" s="210"/>
      <c r="AB44" s="210"/>
      <c r="AC44" s="210"/>
      <c r="AD44" s="210"/>
      <c r="AE44" s="210"/>
      <c r="AF44" s="210"/>
      <c r="AG44" s="210" t="s">
        <v>251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33">
        <v>16</v>
      </c>
      <c r="B45" s="234" t="s">
        <v>254</v>
      </c>
      <c r="C45" s="254" t="s">
        <v>255</v>
      </c>
      <c r="D45" s="235" t="s">
        <v>219</v>
      </c>
      <c r="E45" s="236">
        <v>1.78E-2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213</v>
      </c>
      <c r="S45" s="238" t="s">
        <v>199</v>
      </c>
      <c r="T45" s="239" t="s">
        <v>200</v>
      </c>
      <c r="U45" s="221">
        <v>0.49</v>
      </c>
      <c r="V45" s="221">
        <f>ROUND(E45*U45,2)</f>
        <v>0.01</v>
      </c>
      <c r="W45" s="221"/>
      <c r="X45" s="221" t="s">
        <v>250</v>
      </c>
      <c r="Y45" s="221" t="s">
        <v>186</v>
      </c>
      <c r="Z45" s="210"/>
      <c r="AA45" s="210"/>
      <c r="AB45" s="210"/>
      <c r="AC45" s="210"/>
      <c r="AD45" s="210"/>
      <c r="AE45" s="210"/>
      <c r="AF45" s="210"/>
      <c r="AG45" s="210" t="s">
        <v>251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60" t="s">
        <v>256</v>
      </c>
      <c r="D46" s="250"/>
      <c r="E46" s="250"/>
      <c r="F46" s="250"/>
      <c r="G46" s="250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257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3">
        <v>17</v>
      </c>
      <c r="B47" s="244" t="s">
        <v>258</v>
      </c>
      <c r="C47" s="259" t="s">
        <v>259</v>
      </c>
      <c r="D47" s="245" t="s">
        <v>219</v>
      </c>
      <c r="E47" s="246">
        <v>0.17799999999999999</v>
      </c>
      <c r="F47" s="247"/>
      <c r="G47" s="248">
        <f>ROUND(E47*F47,2)</f>
        <v>0</v>
      </c>
      <c r="H47" s="247"/>
      <c r="I47" s="248">
        <f>ROUND(E47*H47,2)</f>
        <v>0</v>
      </c>
      <c r="J47" s="247"/>
      <c r="K47" s="248">
        <f>ROUND(E47*J47,2)</f>
        <v>0</v>
      </c>
      <c r="L47" s="248">
        <v>12</v>
      </c>
      <c r="M47" s="248">
        <f>G47*(1+L47/100)</f>
        <v>0</v>
      </c>
      <c r="N47" s="246">
        <v>0</v>
      </c>
      <c r="O47" s="246">
        <f>ROUND(E47*N47,2)</f>
        <v>0</v>
      </c>
      <c r="P47" s="246">
        <v>0</v>
      </c>
      <c r="Q47" s="246">
        <f>ROUND(E47*P47,2)</f>
        <v>0</v>
      </c>
      <c r="R47" s="248" t="s">
        <v>213</v>
      </c>
      <c r="S47" s="248" t="s">
        <v>199</v>
      </c>
      <c r="T47" s="249" t="s">
        <v>200</v>
      </c>
      <c r="U47" s="221">
        <v>0</v>
      </c>
      <c r="V47" s="221">
        <f>ROUND(E47*U47,2)</f>
        <v>0</v>
      </c>
      <c r="W47" s="221"/>
      <c r="X47" s="221" t="s">
        <v>250</v>
      </c>
      <c r="Y47" s="221" t="s">
        <v>186</v>
      </c>
      <c r="Z47" s="210"/>
      <c r="AA47" s="210"/>
      <c r="AB47" s="210"/>
      <c r="AC47" s="210"/>
      <c r="AD47" s="210"/>
      <c r="AE47" s="210"/>
      <c r="AF47" s="210"/>
      <c r="AG47" s="210" t="s">
        <v>251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ht="22.5" outlineLevel="1" x14ac:dyDescent="0.2">
      <c r="A48" s="243">
        <v>18</v>
      </c>
      <c r="B48" s="244" t="s">
        <v>260</v>
      </c>
      <c r="C48" s="259" t="s">
        <v>277</v>
      </c>
      <c r="D48" s="245" t="s">
        <v>219</v>
      </c>
      <c r="E48" s="246">
        <v>1.78E-2</v>
      </c>
      <c r="F48" s="247"/>
      <c r="G48" s="248">
        <f>ROUND(E48*F48,2)</f>
        <v>0</v>
      </c>
      <c r="H48" s="247"/>
      <c r="I48" s="248">
        <f>ROUND(E48*H48,2)</f>
        <v>0</v>
      </c>
      <c r="J48" s="247"/>
      <c r="K48" s="248">
        <f>ROUND(E48*J48,2)</f>
        <v>0</v>
      </c>
      <c r="L48" s="248">
        <v>12</v>
      </c>
      <c r="M48" s="248">
        <f>G48*(1+L48/100)</f>
        <v>0</v>
      </c>
      <c r="N48" s="246">
        <v>0</v>
      </c>
      <c r="O48" s="246">
        <f>ROUND(E48*N48,2)</f>
        <v>0</v>
      </c>
      <c r="P48" s="246">
        <v>0</v>
      </c>
      <c r="Q48" s="246">
        <f>ROUND(E48*P48,2)</f>
        <v>0</v>
      </c>
      <c r="R48" s="248" t="s">
        <v>213</v>
      </c>
      <c r="S48" s="248" t="s">
        <v>199</v>
      </c>
      <c r="T48" s="249" t="s">
        <v>214</v>
      </c>
      <c r="U48" s="221">
        <v>0</v>
      </c>
      <c r="V48" s="221">
        <f>ROUND(E48*U48,2)</f>
        <v>0</v>
      </c>
      <c r="W48" s="221"/>
      <c r="X48" s="221" t="s">
        <v>250</v>
      </c>
      <c r="Y48" s="221" t="s">
        <v>186</v>
      </c>
      <c r="Z48" s="210"/>
      <c r="AA48" s="210"/>
      <c r="AB48" s="210"/>
      <c r="AC48" s="210"/>
      <c r="AD48" s="210"/>
      <c r="AE48" s="210"/>
      <c r="AF48" s="210"/>
      <c r="AG48" s="210" t="s">
        <v>251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ht="22.5" outlineLevel="1" x14ac:dyDescent="0.2">
      <c r="A49" s="233">
        <v>19</v>
      </c>
      <c r="B49" s="234" t="s">
        <v>262</v>
      </c>
      <c r="C49" s="254" t="s">
        <v>263</v>
      </c>
      <c r="D49" s="235" t="s">
        <v>219</v>
      </c>
      <c r="E49" s="236">
        <v>8.8999999999999996E-2</v>
      </c>
      <c r="F49" s="237"/>
      <c r="G49" s="238">
        <f>ROUND(E49*F49,2)</f>
        <v>0</v>
      </c>
      <c r="H49" s="237"/>
      <c r="I49" s="238">
        <f>ROUND(E49*H49,2)</f>
        <v>0</v>
      </c>
      <c r="J49" s="237"/>
      <c r="K49" s="238">
        <f>ROUND(E49*J49,2)</f>
        <v>0</v>
      </c>
      <c r="L49" s="238">
        <v>12</v>
      </c>
      <c r="M49" s="238">
        <f>G49*(1+L49/100)</f>
        <v>0</v>
      </c>
      <c r="N49" s="236">
        <v>0</v>
      </c>
      <c r="O49" s="236">
        <f>ROUND(E49*N49,2)</f>
        <v>0</v>
      </c>
      <c r="P49" s="236">
        <v>0</v>
      </c>
      <c r="Q49" s="236">
        <f>ROUND(E49*P49,2)</f>
        <v>0</v>
      </c>
      <c r="R49" s="238" t="s">
        <v>264</v>
      </c>
      <c r="S49" s="238" t="s">
        <v>199</v>
      </c>
      <c r="T49" s="239" t="s">
        <v>200</v>
      </c>
      <c r="U49" s="221">
        <v>0.752</v>
      </c>
      <c r="V49" s="221">
        <f>ROUND(E49*U49,2)</f>
        <v>7.0000000000000007E-2</v>
      </c>
      <c r="W49" s="221"/>
      <c r="X49" s="221" t="s">
        <v>250</v>
      </c>
      <c r="Y49" s="221" t="s">
        <v>186</v>
      </c>
      <c r="Z49" s="210"/>
      <c r="AA49" s="210"/>
      <c r="AB49" s="210"/>
      <c r="AC49" s="210"/>
      <c r="AD49" s="210"/>
      <c r="AE49" s="210"/>
      <c r="AF49" s="210"/>
      <c r="AG49" s="210" t="s">
        <v>251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2" x14ac:dyDescent="0.2">
      <c r="A50" s="217"/>
      <c r="B50" s="218"/>
      <c r="C50" s="256" t="s">
        <v>265</v>
      </c>
      <c r="D50" s="240"/>
      <c r="E50" s="240"/>
      <c r="F50" s="240"/>
      <c r="G50" s="240"/>
      <c r="H50" s="221"/>
      <c r="I50" s="221"/>
      <c r="J50" s="221"/>
      <c r="K50" s="221"/>
      <c r="L50" s="221"/>
      <c r="M50" s="221"/>
      <c r="N50" s="220"/>
      <c r="O50" s="220"/>
      <c r="P50" s="220"/>
      <c r="Q50" s="220"/>
      <c r="R50" s="221"/>
      <c r="S50" s="221"/>
      <c r="T50" s="221"/>
      <c r="U50" s="221"/>
      <c r="V50" s="221"/>
      <c r="W50" s="221"/>
      <c r="X50" s="221"/>
      <c r="Y50" s="221"/>
      <c r="Z50" s="210"/>
      <c r="AA50" s="210"/>
      <c r="AB50" s="210"/>
      <c r="AC50" s="210"/>
      <c r="AD50" s="210"/>
      <c r="AE50" s="210"/>
      <c r="AF50" s="210"/>
      <c r="AG50" s="210" t="s">
        <v>224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51" t="str">
        <f>C50</f>
        <v>nebo vybouraných hmot nošením nebo přehazováním k místu nakládky přístupnému normálním dopravním prostředkům do 10 m,</v>
      </c>
      <c r="BB50" s="210"/>
      <c r="BC50" s="210"/>
      <c r="BD50" s="210"/>
      <c r="BE50" s="210"/>
      <c r="BF50" s="210"/>
      <c r="BG50" s="210"/>
      <c r="BH50" s="210"/>
    </row>
    <row r="51" spans="1:60" ht="22.5" outlineLevel="2" x14ac:dyDescent="0.2">
      <c r="A51" s="217"/>
      <c r="B51" s="218"/>
      <c r="C51" s="261" t="s">
        <v>266</v>
      </c>
      <c r="D51" s="252"/>
      <c r="E51" s="252"/>
      <c r="F51" s="252"/>
      <c r="G51" s="252"/>
      <c r="H51" s="221"/>
      <c r="I51" s="221"/>
      <c r="J51" s="221"/>
      <c r="K51" s="221"/>
      <c r="L51" s="221"/>
      <c r="M51" s="221"/>
      <c r="N51" s="220"/>
      <c r="O51" s="220"/>
      <c r="P51" s="220"/>
      <c r="Q51" s="220"/>
      <c r="R51" s="221"/>
      <c r="S51" s="221"/>
      <c r="T51" s="221"/>
      <c r="U51" s="221"/>
      <c r="V51" s="221"/>
      <c r="W51" s="221"/>
      <c r="X51" s="221"/>
      <c r="Y51" s="221"/>
      <c r="Z51" s="210"/>
      <c r="AA51" s="210"/>
      <c r="AB51" s="210"/>
      <c r="AC51" s="210"/>
      <c r="AD51" s="210"/>
      <c r="AE51" s="210"/>
      <c r="AF51" s="210"/>
      <c r="AG51" s="210" t="s">
        <v>257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51" t="str">
        <f>C51</f>
        <v>S naložením suti nebo vybouraných hmot do dopravního prostředku a na jejich vyložením, popřípadě přeložením na normální dopravní prostředek.</v>
      </c>
      <c r="BB51" s="210"/>
      <c r="BC51" s="210"/>
      <c r="BD51" s="210"/>
      <c r="BE51" s="210"/>
      <c r="BF51" s="210"/>
      <c r="BG51" s="210"/>
      <c r="BH51" s="210"/>
    </row>
    <row r="52" spans="1:60" x14ac:dyDescent="0.2">
      <c r="A52" s="3"/>
      <c r="B52" s="4"/>
      <c r="C52" s="262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E52">
        <v>12</v>
      </c>
      <c r="AF52">
        <v>21</v>
      </c>
      <c r="AG52" t="s">
        <v>164</v>
      </c>
    </row>
    <row r="53" spans="1:60" x14ac:dyDescent="0.2">
      <c r="A53" s="213"/>
      <c r="B53" s="214" t="s">
        <v>29</v>
      </c>
      <c r="C53" s="263"/>
      <c r="D53" s="215"/>
      <c r="E53" s="216"/>
      <c r="F53" s="216"/>
      <c r="G53" s="232">
        <f>G8+G13+G18+G21+G24+G33+G42</f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E53">
        <f>SUMIF(L7:L51,AE52,G7:G51)</f>
        <v>0</v>
      </c>
      <c r="AF53">
        <f>SUMIF(L7:L51,AF52,G7:G51)</f>
        <v>0</v>
      </c>
      <c r="AG53" t="s">
        <v>267</v>
      </c>
    </row>
    <row r="54" spans="1:60" x14ac:dyDescent="0.2">
      <c r="C54" s="264"/>
      <c r="D54" s="10"/>
      <c r="AG54" t="s">
        <v>268</v>
      </c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Zgs6t6Ur1G9BvsxPAvdIgi1twVHoSIELO69aazWTALBZzoLkDE/xJcpGSN14ysyW2zv0/pf2H/m0YsMkFOUJwA==" saltValue="yAfOGG1RD63g7+bjE7A06A==" spinCount="100000" sheet="1" formatRows="0"/>
  <mergeCells count="9">
    <mergeCell ref="C46:G46"/>
    <mergeCell ref="C50:G50"/>
    <mergeCell ref="C51:G51"/>
    <mergeCell ref="A1:G1"/>
    <mergeCell ref="C2:G2"/>
    <mergeCell ref="C3:G3"/>
    <mergeCell ref="C4:G4"/>
    <mergeCell ref="C23:G23"/>
    <mergeCell ref="C32:G3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C749B-164F-421B-8BB7-20DD3FB5D36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54</v>
      </c>
      <c r="C4" s="202" t="s">
        <v>55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SUMIF(AG9:AG12,"&lt;&gt;NOR",G9:G12)</f>
        <v>0</v>
      </c>
      <c r="H8" s="230"/>
      <c r="I8" s="230">
        <f>SUM(I9:I12)</f>
        <v>0</v>
      </c>
      <c r="J8" s="230"/>
      <c r="K8" s="230">
        <f>SUM(K9:K12)</f>
        <v>0</v>
      </c>
      <c r="L8" s="230"/>
      <c r="M8" s="230">
        <f>SUM(M9:M12)</f>
        <v>0</v>
      </c>
      <c r="N8" s="229"/>
      <c r="O8" s="229">
        <f>SUM(O9:O12)</f>
        <v>0</v>
      </c>
      <c r="P8" s="229"/>
      <c r="Q8" s="229">
        <f>SUM(Q9:Q12)</f>
        <v>0</v>
      </c>
      <c r="R8" s="230"/>
      <c r="S8" s="230"/>
      <c r="T8" s="231"/>
      <c r="U8" s="225"/>
      <c r="V8" s="225">
        <f>SUM(V9:V12)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278</v>
      </c>
      <c r="D9" s="235" t="s">
        <v>182</v>
      </c>
      <c r="E9" s="236">
        <v>5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279</v>
      </c>
      <c r="D11" s="223"/>
      <c r="E11" s="224">
        <v>3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5" t="s">
        <v>280</v>
      </c>
      <c r="D12" s="223"/>
      <c r="E12" s="224">
        <v>2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189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x14ac:dyDescent="0.2">
      <c r="A13" s="226" t="s">
        <v>178</v>
      </c>
      <c r="B13" s="227" t="s">
        <v>126</v>
      </c>
      <c r="C13" s="253" t="s">
        <v>127</v>
      </c>
      <c r="D13" s="228"/>
      <c r="E13" s="229"/>
      <c r="F13" s="230"/>
      <c r="G13" s="230">
        <f>SUMIF(AG14:AG17,"&lt;&gt;NOR",G14:G17)</f>
        <v>0</v>
      </c>
      <c r="H13" s="230"/>
      <c r="I13" s="230">
        <f>SUM(I14:I17)</f>
        <v>0</v>
      </c>
      <c r="J13" s="230"/>
      <c r="K13" s="230">
        <f>SUM(K14:K17)</f>
        <v>0</v>
      </c>
      <c r="L13" s="230"/>
      <c r="M13" s="230">
        <f>SUM(M14:M17)</f>
        <v>0</v>
      </c>
      <c r="N13" s="229"/>
      <c r="O13" s="229">
        <f>SUM(O14:O17)</f>
        <v>0</v>
      </c>
      <c r="P13" s="229"/>
      <c r="Q13" s="229">
        <f>SUM(Q14:Q17)</f>
        <v>0</v>
      </c>
      <c r="R13" s="230"/>
      <c r="S13" s="230"/>
      <c r="T13" s="231"/>
      <c r="U13" s="225"/>
      <c r="V13" s="225">
        <f>SUM(V14:V17)</f>
        <v>60.4</v>
      </c>
      <c r="W13" s="225"/>
      <c r="X13" s="225"/>
      <c r="Y13" s="225"/>
      <c r="AG13" t="s">
        <v>179</v>
      </c>
    </row>
    <row r="14" spans="1:60" ht="56.25" outlineLevel="1" x14ac:dyDescent="0.2">
      <c r="A14" s="233">
        <v>2</v>
      </c>
      <c r="B14" s="234" t="s">
        <v>195</v>
      </c>
      <c r="C14" s="254" t="s">
        <v>196</v>
      </c>
      <c r="D14" s="235" t="s">
        <v>197</v>
      </c>
      <c r="E14" s="236">
        <v>100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4.0000000000000003E-5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198</v>
      </c>
      <c r="S14" s="238" t="s">
        <v>199</v>
      </c>
      <c r="T14" s="239" t="s">
        <v>200</v>
      </c>
      <c r="U14" s="221">
        <v>0.35399999999999998</v>
      </c>
      <c r="V14" s="221">
        <f>ROUND(E14*U14,2)</f>
        <v>35.4</v>
      </c>
      <c r="W14" s="221"/>
      <c r="X14" s="221" t="s">
        <v>185</v>
      </c>
      <c r="Y14" s="221" t="s">
        <v>186</v>
      </c>
      <c r="Z14" s="210"/>
      <c r="AA14" s="210"/>
      <c r="AB14" s="210"/>
      <c r="AC14" s="210"/>
      <c r="AD14" s="210"/>
      <c r="AE14" s="210"/>
      <c r="AF14" s="210"/>
      <c r="AG14" s="210" t="s">
        <v>187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281</v>
      </c>
      <c r="D15" s="223"/>
      <c r="E15" s="224">
        <v>100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189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3">
        <v>3</v>
      </c>
      <c r="B16" s="234" t="s">
        <v>202</v>
      </c>
      <c r="C16" s="254" t="s">
        <v>203</v>
      </c>
      <c r="D16" s="235" t="s">
        <v>204</v>
      </c>
      <c r="E16" s="236">
        <v>25</v>
      </c>
      <c r="F16" s="237"/>
      <c r="G16" s="238">
        <f>ROUND(E16*F16,2)</f>
        <v>0</v>
      </c>
      <c r="H16" s="237"/>
      <c r="I16" s="238">
        <f>ROUND(E16*H16,2)</f>
        <v>0</v>
      </c>
      <c r="J16" s="237"/>
      <c r="K16" s="238">
        <f>ROUND(E16*J16,2)</f>
        <v>0</v>
      </c>
      <c r="L16" s="238">
        <v>12</v>
      </c>
      <c r="M16" s="238">
        <f>G16*(1+L16/100)</f>
        <v>0</v>
      </c>
      <c r="N16" s="236">
        <v>0</v>
      </c>
      <c r="O16" s="236">
        <f>ROUND(E16*N16,2)</f>
        <v>0</v>
      </c>
      <c r="P16" s="236">
        <v>0</v>
      </c>
      <c r="Q16" s="236">
        <f>ROUND(E16*P16,2)</f>
        <v>0</v>
      </c>
      <c r="R16" s="238" t="s">
        <v>205</v>
      </c>
      <c r="S16" s="238" t="s">
        <v>199</v>
      </c>
      <c r="T16" s="239" t="s">
        <v>200</v>
      </c>
      <c r="U16" s="221">
        <v>1</v>
      </c>
      <c r="V16" s="221">
        <f>ROUND(E16*U16,2)</f>
        <v>25</v>
      </c>
      <c r="W16" s="221"/>
      <c r="X16" s="221" t="s">
        <v>206</v>
      </c>
      <c r="Y16" s="221" t="s">
        <v>207</v>
      </c>
      <c r="Z16" s="210"/>
      <c r="AA16" s="210"/>
      <c r="AB16" s="210"/>
      <c r="AC16" s="210"/>
      <c r="AD16" s="210"/>
      <c r="AE16" s="210"/>
      <c r="AF16" s="210"/>
      <c r="AG16" s="210" t="s">
        <v>208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2" x14ac:dyDescent="0.2">
      <c r="A17" s="217"/>
      <c r="B17" s="218"/>
      <c r="C17" s="255" t="s">
        <v>282</v>
      </c>
      <c r="D17" s="223"/>
      <c r="E17" s="224">
        <v>25</v>
      </c>
      <c r="F17" s="221"/>
      <c r="G17" s="221"/>
      <c r="H17" s="221"/>
      <c r="I17" s="221"/>
      <c r="J17" s="221"/>
      <c r="K17" s="221"/>
      <c r="L17" s="221"/>
      <c r="M17" s="221"/>
      <c r="N17" s="220"/>
      <c r="O17" s="220"/>
      <c r="P17" s="220"/>
      <c r="Q17" s="220"/>
      <c r="R17" s="221"/>
      <c r="S17" s="221"/>
      <c r="T17" s="221"/>
      <c r="U17" s="221"/>
      <c r="V17" s="221"/>
      <c r="W17" s="221"/>
      <c r="X17" s="221"/>
      <c r="Y17" s="221"/>
      <c r="Z17" s="210"/>
      <c r="AA17" s="210"/>
      <c r="AB17" s="210"/>
      <c r="AC17" s="210"/>
      <c r="AD17" s="210"/>
      <c r="AE17" s="210"/>
      <c r="AF17" s="210"/>
      <c r="AG17" s="210" t="s">
        <v>189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178</v>
      </c>
      <c r="B18" s="227" t="s">
        <v>128</v>
      </c>
      <c r="C18" s="253" t="s">
        <v>129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0.04</v>
      </c>
      <c r="R18" s="230"/>
      <c r="S18" s="230"/>
      <c r="T18" s="231"/>
      <c r="U18" s="225"/>
      <c r="V18" s="225">
        <f>SUM(V19:V20)</f>
        <v>6.82</v>
      </c>
      <c r="W18" s="225"/>
      <c r="X18" s="225"/>
      <c r="Y18" s="225"/>
      <c r="AG18" t="s">
        <v>179</v>
      </c>
    </row>
    <row r="19" spans="1:60" outlineLevel="1" x14ac:dyDescent="0.2">
      <c r="A19" s="233">
        <v>4</v>
      </c>
      <c r="B19" s="234" t="s">
        <v>210</v>
      </c>
      <c r="C19" s="254" t="s">
        <v>211</v>
      </c>
      <c r="D19" s="235" t="s">
        <v>212</v>
      </c>
      <c r="E19" s="236">
        <v>5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8.8999999999999999E-3</v>
      </c>
      <c r="Q19" s="236">
        <f>ROUND(E19*P19,2)</f>
        <v>0.04</v>
      </c>
      <c r="R19" s="238" t="s">
        <v>213</v>
      </c>
      <c r="S19" s="238" t="s">
        <v>199</v>
      </c>
      <c r="T19" s="239" t="s">
        <v>214</v>
      </c>
      <c r="U19" s="221">
        <v>1.3640000000000001</v>
      </c>
      <c r="V19" s="221">
        <f>ROUND(E19*U19,2)</f>
        <v>6.82</v>
      </c>
      <c r="W19" s="221"/>
      <c r="X19" s="221" t="s">
        <v>185</v>
      </c>
      <c r="Y19" s="221" t="s">
        <v>215</v>
      </c>
      <c r="Z19" s="210"/>
      <c r="AA19" s="210"/>
      <c r="AB19" s="210"/>
      <c r="AC19" s="210"/>
      <c r="AD19" s="210"/>
      <c r="AE19" s="210"/>
      <c r="AF19" s="210"/>
      <c r="AG19" s="210" t="s">
        <v>187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5" t="s">
        <v>283</v>
      </c>
      <c r="D20" s="223"/>
      <c r="E20" s="224">
        <v>5</v>
      </c>
      <c r="F20" s="221"/>
      <c r="G20" s="221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189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178</v>
      </c>
      <c r="B21" s="227" t="s">
        <v>130</v>
      </c>
      <c r="C21" s="253" t="s">
        <v>131</v>
      </c>
      <c r="D21" s="228"/>
      <c r="E21" s="229"/>
      <c r="F21" s="230"/>
      <c r="G21" s="230">
        <f>SUMIF(AG22:AG23,"&lt;&gt;NOR",G22:G23)</f>
        <v>0</v>
      </c>
      <c r="H21" s="230"/>
      <c r="I21" s="230">
        <f>SUM(I22:I23)</f>
        <v>0</v>
      </c>
      <c r="J21" s="230"/>
      <c r="K21" s="230">
        <f>SUM(K22:K23)</f>
        <v>0</v>
      </c>
      <c r="L21" s="230"/>
      <c r="M21" s="230">
        <f>SUM(M22:M23)</f>
        <v>0</v>
      </c>
      <c r="N21" s="229"/>
      <c r="O21" s="229">
        <f>SUM(O22:O23)</f>
        <v>0</v>
      </c>
      <c r="P21" s="229"/>
      <c r="Q21" s="229">
        <f>SUM(Q22:Q23)</f>
        <v>0</v>
      </c>
      <c r="R21" s="230"/>
      <c r="S21" s="230"/>
      <c r="T21" s="231"/>
      <c r="U21" s="225"/>
      <c r="V21" s="225">
        <f>SUM(V22:V23)</f>
        <v>0.02</v>
      </c>
      <c r="W21" s="225"/>
      <c r="X21" s="225"/>
      <c r="Y21" s="225"/>
      <c r="AG21" t="s">
        <v>179</v>
      </c>
    </row>
    <row r="22" spans="1:60" ht="22.5" outlineLevel="1" x14ac:dyDescent="0.2">
      <c r="A22" s="233">
        <v>5</v>
      </c>
      <c r="B22" s="234" t="s">
        <v>217</v>
      </c>
      <c r="C22" s="254" t="s">
        <v>218</v>
      </c>
      <c r="D22" s="235" t="s">
        <v>219</v>
      </c>
      <c r="E22" s="236">
        <v>4.0000000000000001E-3</v>
      </c>
      <c r="F22" s="237"/>
      <c r="G22" s="238">
        <f>ROUND(E22*F22,2)</f>
        <v>0</v>
      </c>
      <c r="H22" s="237"/>
      <c r="I22" s="238">
        <f>ROUND(E22*H22,2)</f>
        <v>0</v>
      </c>
      <c r="J22" s="237"/>
      <c r="K22" s="238">
        <f>ROUND(E22*J22,2)</f>
        <v>0</v>
      </c>
      <c r="L22" s="238">
        <v>12</v>
      </c>
      <c r="M22" s="238">
        <f>G22*(1+L22/100)</f>
        <v>0</v>
      </c>
      <c r="N22" s="236">
        <v>0</v>
      </c>
      <c r="O22" s="236">
        <f>ROUND(E22*N22,2)</f>
        <v>0</v>
      </c>
      <c r="P22" s="236">
        <v>0</v>
      </c>
      <c r="Q22" s="236">
        <f>ROUND(E22*P22,2)</f>
        <v>0</v>
      </c>
      <c r="R22" s="238" t="s">
        <v>220</v>
      </c>
      <c r="S22" s="238" t="s">
        <v>199</v>
      </c>
      <c r="T22" s="239" t="s">
        <v>200</v>
      </c>
      <c r="U22" s="221">
        <v>5.5</v>
      </c>
      <c r="V22" s="221">
        <f>ROUND(E22*U22,2)</f>
        <v>0.02</v>
      </c>
      <c r="W22" s="221"/>
      <c r="X22" s="221" t="s">
        <v>221</v>
      </c>
      <c r="Y22" s="221" t="s">
        <v>186</v>
      </c>
      <c r="Z22" s="210"/>
      <c r="AA22" s="210"/>
      <c r="AB22" s="210"/>
      <c r="AC22" s="210"/>
      <c r="AD22" s="210"/>
      <c r="AE22" s="210"/>
      <c r="AF22" s="210"/>
      <c r="AG22" s="210" t="s">
        <v>222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2" x14ac:dyDescent="0.2">
      <c r="A23" s="217"/>
      <c r="B23" s="218"/>
      <c r="C23" s="256" t="s">
        <v>223</v>
      </c>
      <c r="D23" s="240"/>
      <c r="E23" s="240"/>
      <c r="F23" s="240"/>
      <c r="G23" s="240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224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x14ac:dyDescent="0.2">
      <c r="A24" s="226" t="s">
        <v>178</v>
      </c>
      <c r="B24" s="227" t="s">
        <v>136</v>
      </c>
      <c r="C24" s="253" t="s">
        <v>137</v>
      </c>
      <c r="D24" s="228"/>
      <c r="E24" s="229"/>
      <c r="F24" s="230"/>
      <c r="G24" s="230">
        <f>SUMIF(AG25:AG30,"&lt;&gt;NOR",G25:G30)</f>
        <v>0</v>
      </c>
      <c r="H24" s="230"/>
      <c r="I24" s="230">
        <f>SUM(I25:I30)</f>
        <v>0</v>
      </c>
      <c r="J24" s="230"/>
      <c r="K24" s="230">
        <f>SUM(K25:K30)</f>
        <v>0</v>
      </c>
      <c r="L24" s="230"/>
      <c r="M24" s="230">
        <f>SUM(M25:M30)</f>
        <v>0</v>
      </c>
      <c r="N24" s="229"/>
      <c r="O24" s="229">
        <f>SUM(O25:O30)</f>
        <v>0.01</v>
      </c>
      <c r="P24" s="229"/>
      <c r="Q24" s="229">
        <f>SUM(Q25:Q30)</f>
        <v>0</v>
      </c>
      <c r="R24" s="230"/>
      <c r="S24" s="230"/>
      <c r="T24" s="231"/>
      <c r="U24" s="225"/>
      <c r="V24" s="225">
        <f>SUM(V25:V30)</f>
        <v>1.85</v>
      </c>
      <c r="W24" s="225"/>
      <c r="X24" s="225"/>
      <c r="Y24" s="225"/>
      <c r="AG24" t="s">
        <v>179</v>
      </c>
    </row>
    <row r="25" spans="1:60" outlineLevel="1" x14ac:dyDescent="0.2">
      <c r="A25" s="233">
        <v>6</v>
      </c>
      <c r="B25" s="234" t="s">
        <v>225</v>
      </c>
      <c r="C25" s="254" t="s">
        <v>226</v>
      </c>
      <c r="D25" s="235" t="s">
        <v>212</v>
      </c>
      <c r="E25" s="236">
        <v>5</v>
      </c>
      <c r="F25" s="237"/>
      <c r="G25" s="238">
        <f>ROUND(E25*F25,2)</f>
        <v>0</v>
      </c>
      <c r="H25" s="237"/>
      <c r="I25" s="238">
        <f>ROUND(E25*H25,2)</f>
        <v>0</v>
      </c>
      <c r="J25" s="237"/>
      <c r="K25" s="238">
        <f>ROUND(E25*J25,2)</f>
        <v>0</v>
      </c>
      <c r="L25" s="238">
        <v>12</v>
      </c>
      <c r="M25" s="238">
        <f>G25*(1+L25/100)</f>
        <v>0</v>
      </c>
      <c r="N25" s="236">
        <v>0</v>
      </c>
      <c r="O25" s="236">
        <f>ROUND(E25*N25,2)</f>
        <v>0</v>
      </c>
      <c r="P25" s="236">
        <v>0</v>
      </c>
      <c r="Q25" s="236">
        <f>ROUND(E25*P25,2)</f>
        <v>0</v>
      </c>
      <c r="R25" s="238" t="s">
        <v>227</v>
      </c>
      <c r="S25" s="238" t="s">
        <v>199</v>
      </c>
      <c r="T25" s="239" t="s">
        <v>214</v>
      </c>
      <c r="U25" s="221">
        <v>0.37</v>
      </c>
      <c r="V25" s="221">
        <f>ROUND(E25*U25,2)</f>
        <v>1.85</v>
      </c>
      <c r="W25" s="221"/>
      <c r="X25" s="221" t="s">
        <v>185</v>
      </c>
      <c r="Y25" s="221" t="s">
        <v>215</v>
      </c>
      <c r="Z25" s="210"/>
      <c r="AA25" s="210"/>
      <c r="AB25" s="210"/>
      <c r="AC25" s="210"/>
      <c r="AD25" s="210"/>
      <c r="AE25" s="210"/>
      <c r="AF25" s="210"/>
      <c r="AG25" s="210" t="s">
        <v>187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5" t="s">
        <v>283</v>
      </c>
      <c r="D26" s="223"/>
      <c r="E26" s="224">
        <v>5</v>
      </c>
      <c r="F26" s="221"/>
      <c r="G26" s="221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189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3">
        <v>7</v>
      </c>
      <c r="B27" s="234" t="s">
        <v>231</v>
      </c>
      <c r="C27" s="254" t="s">
        <v>232</v>
      </c>
      <c r="D27" s="235" t="s">
        <v>212</v>
      </c>
      <c r="E27" s="236">
        <v>5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1E-3</v>
      </c>
      <c r="O27" s="236">
        <f>ROUND(E27*N27,2)</f>
        <v>0.01</v>
      </c>
      <c r="P27" s="236">
        <v>0</v>
      </c>
      <c r="Q27" s="236">
        <f>ROUND(E27*P27,2)</f>
        <v>0</v>
      </c>
      <c r="R27" s="238"/>
      <c r="S27" s="238" t="s">
        <v>183</v>
      </c>
      <c r="T27" s="239" t="s">
        <v>184</v>
      </c>
      <c r="U27" s="221">
        <v>0</v>
      </c>
      <c r="V27" s="221">
        <f>ROUND(E27*U27,2)</f>
        <v>0</v>
      </c>
      <c r="W27" s="221"/>
      <c r="X27" s="221" t="s">
        <v>233</v>
      </c>
      <c r="Y27" s="221" t="s">
        <v>215</v>
      </c>
      <c r="Z27" s="210"/>
      <c r="AA27" s="210"/>
      <c r="AB27" s="210"/>
      <c r="AC27" s="210"/>
      <c r="AD27" s="210"/>
      <c r="AE27" s="210"/>
      <c r="AF27" s="210"/>
      <c r="AG27" s="210" t="s">
        <v>234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5" t="s">
        <v>283</v>
      </c>
      <c r="D28" s="223"/>
      <c r="E28" s="224">
        <v>5</v>
      </c>
      <c r="F28" s="221"/>
      <c r="G28" s="22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189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>
        <v>8</v>
      </c>
      <c r="B29" s="218" t="s">
        <v>235</v>
      </c>
      <c r="C29" s="257" t="s">
        <v>236</v>
      </c>
      <c r="D29" s="219" t="s">
        <v>0</v>
      </c>
      <c r="E29" s="241"/>
      <c r="F29" s="222"/>
      <c r="G29" s="221">
        <f>ROUND(E29*F29,2)</f>
        <v>0</v>
      </c>
      <c r="H29" s="222"/>
      <c r="I29" s="221">
        <f>ROUND(E29*H29,2)</f>
        <v>0</v>
      </c>
      <c r="J29" s="222"/>
      <c r="K29" s="221">
        <f>ROUND(E29*J29,2)</f>
        <v>0</v>
      </c>
      <c r="L29" s="221">
        <v>12</v>
      </c>
      <c r="M29" s="221">
        <f>G29*(1+L29/100)</f>
        <v>0</v>
      </c>
      <c r="N29" s="220">
        <v>0</v>
      </c>
      <c r="O29" s="220">
        <f>ROUND(E29*N29,2)</f>
        <v>0</v>
      </c>
      <c r="P29" s="220">
        <v>0</v>
      </c>
      <c r="Q29" s="220">
        <f>ROUND(E29*P29,2)</f>
        <v>0</v>
      </c>
      <c r="R29" s="221" t="s">
        <v>227</v>
      </c>
      <c r="S29" s="221" t="s">
        <v>199</v>
      </c>
      <c r="T29" s="221" t="s">
        <v>214</v>
      </c>
      <c r="U29" s="221">
        <v>0</v>
      </c>
      <c r="V29" s="221">
        <f>ROUND(E29*U29,2)</f>
        <v>0</v>
      </c>
      <c r="W29" s="221"/>
      <c r="X29" s="221" t="s">
        <v>221</v>
      </c>
      <c r="Y29" s="221" t="s">
        <v>186</v>
      </c>
      <c r="Z29" s="210"/>
      <c r="AA29" s="210"/>
      <c r="AB29" s="210"/>
      <c r="AC29" s="210"/>
      <c r="AD29" s="210"/>
      <c r="AE29" s="210"/>
      <c r="AF29" s="210"/>
      <c r="AG29" s="210" t="s">
        <v>222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2" x14ac:dyDescent="0.2">
      <c r="A30" s="217"/>
      <c r="B30" s="218"/>
      <c r="C30" s="258" t="s">
        <v>237</v>
      </c>
      <c r="D30" s="242"/>
      <c r="E30" s="242"/>
      <c r="F30" s="242"/>
      <c r="G30" s="242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224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x14ac:dyDescent="0.2">
      <c r="A31" s="226" t="s">
        <v>178</v>
      </c>
      <c r="B31" s="227" t="s">
        <v>142</v>
      </c>
      <c r="C31" s="253" t="s">
        <v>143</v>
      </c>
      <c r="D31" s="228"/>
      <c r="E31" s="229"/>
      <c r="F31" s="230"/>
      <c r="G31" s="230">
        <f>SUMIF(AG32:AG39,"&lt;&gt;NOR",G32:G39)</f>
        <v>0</v>
      </c>
      <c r="H31" s="230"/>
      <c r="I31" s="230">
        <f>SUM(I32:I39)</f>
        <v>0</v>
      </c>
      <c r="J31" s="230"/>
      <c r="K31" s="230">
        <f>SUM(K32:K39)</f>
        <v>0</v>
      </c>
      <c r="L31" s="230"/>
      <c r="M31" s="230">
        <f>SUM(M32:M39)</f>
        <v>0</v>
      </c>
      <c r="N31" s="229"/>
      <c r="O31" s="229">
        <f>SUM(O32:O39)</f>
        <v>0.04</v>
      </c>
      <c r="P31" s="229"/>
      <c r="Q31" s="229">
        <f>SUM(Q32:Q39)</f>
        <v>0</v>
      </c>
      <c r="R31" s="230"/>
      <c r="S31" s="230"/>
      <c r="T31" s="231"/>
      <c r="U31" s="225"/>
      <c r="V31" s="225">
        <f>SUM(V32:V39)</f>
        <v>6.98</v>
      </c>
      <c r="W31" s="225"/>
      <c r="X31" s="225"/>
      <c r="Y31" s="225"/>
      <c r="AG31" t="s">
        <v>179</v>
      </c>
    </row>
    <row r="32" spans="1:60" outlineLevel="1" x14ac:dyDescent="0.2">
      <c r="A32" s="233">
        <v>9</v>
      </c>
      <c r="B32" s="234" t="s">
        <v>238</v>
      </c>
      <c r="C32" s="254" t="s">
        <v>239</v>
      </c>
      <c r="D32" s="235" t="s">
        <v>197</v>
      </c>
      <c r="E32" s="236">
        <v>20.271999999999998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6.9999999999999994E-5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240</v>
      </c>
      <c r="S32" s="238" t="s">
        <v>199</v>
      </c>
      <c r="T32" s="239" t="s">
        <v>200</v>
      </c>
      <c r="U32" s="221">
        <v>3.2480000000000002E-2</v>
      </c>
      <c r="V32" s="221">
        <f>ROUND(E32*U32,2)</f>
        <v>0.66</v>
      </c>
      <c r="W32" s="221"/>
      <c r="X32" s="221" t="s">
        <v>185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187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284</v>
      </c>
      <c r="D33" s="223"/>
      <c r="E33" s="224">
        <v>20.271999999999998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189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10</v>
      </c>
      <c r="B34" s="234" t="s">
        <v>242</v>
      </c>
      <c r="C34" s="254" t="s">
        <v>243</v>
      </c>
      <c r="D34" s="235" t="s">
        <v>197</v>
      </c>
      <c r="E34" s="236">
        <v>20.271999999999998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1.4999999999999999E-4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240</v>
      </c>
      <c r="S34" s="238" t="s">
        <v>199</v>
      </c>
      <c r="T34" s="239" t="s">
        <v>200</v>
      </c>
      <c r="U34" s="221">
        <v>0.10191</v>
      </c>
      <c r="V34" s="221">
        <f>ROUND(E34*U34,2)</f>
        <v>2.0699999999999998</v>
      </c>
      <c r="W34" s="221"/>
      <c r="X34" s="221" t="s">
        <v>185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187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284</v>
      </c>
      <c r="D35" s="223"/>
      <c r="E35" s="224">
        <v>20.271999999999998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11</v>
      </c>
      <c r="B36" s="234" t="s">
        <v>244</v>
      </c>
      <c r="C36" s="254" t="s">
        <v>245</v>
      </c>
      <c r="D36" s="235" t="s">
        <v>197</v>
      </c>
      <c r="E36" s="236">
        <v>100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2.0000000000000002E-5</v>
      </c>
      <c r="O36" s="236">
        <f>ROUND(E36*N36,2)</f>
        <v>0</v>
      </c>
      <c r="P36" s="236">
        <v>0</v>
      </c>
      <c r="Q36" s="236">
        <f>ROUND(E36*P36,2)</f>
        <v>0</v>
      </c>
      <c r="R36" s="238" t="s">
        <v>240</v>
      </c>
      <c r="S36" s="238" t="s">
        <v>199</v>
      </c>
      <c r="T36" s="239" t="s">
        <v>200</v>
      </c>
      <c r="U36" s="221">
        <v>2.9000000000000001E-2</v>
      </c>
      <c r="V36" s="221">
        <f>ROUND(E36*U36,2)</f>
        <v>2.9</v>
      </c>
      <c r="W36" s="221"/>
      <c r="X36" s="221" t="s">
        <v>185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187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281</v>
      </c>
      <c r="D37" s="223"/>
      <c r="E37" s="224">
        <v>100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189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3">
        <v>12</v>
      </c>
      <c r="B38" s="234" t="s">
        <v>246</v>
      </c>
      <c r="C38" s="254" t="s">
        <v>247</v>
      </c>
      <c r="D38" s="235" t="s">
        <v>197</v>
      </c>
      <c r="E38" s="236">
        <v>100</v>
      </c>
      <c r="F38" s="237"/>
      <c r="G38" s="238">
        <f>ROUND(E38*F38,2)</f>
        <v>0</v>
      </c>
      <c r="H38" s="237"/>
      <c r="I38" s="238">
        <f>ROUND(E38*H38,2)</f>
        <v>0</v>
      </c>
      <c r="J38" s="237"/>
      <c r="K38" s="238">
        <f>ROUND(E38*J38,2)</f>
        <v>0</v>
      </c>
      <c r="L38" s="238">
        <v>12</v>
      </c>
      <c r="M38" s="238">
        <f>G38*(1+L38/100)</f>
        <v>0</v>
      </c>
      <c r="N38" s="236">
        <v>3.5E-4</v>
      </c>
      <c r="O38" s="236">
        <f>ROUND(E38*N38,2)</f>
        <v>0.04</v>
      </c>
      <c r="P38" s="236">
        <v>0</v>
      </c>
      <c r="Q38" s="236">
        <f>ROUND(E38*P38,2)</f>
        <v>0</v>
      </c>
      <c r="R38" s="238" t="s">
        <v>240</v>
      </c>
      <c r="S38" s="238" t="s">
        <v>199</v>
      </c>
      <c r="T38" s="239" t="s">
        <v>200</v>
      </c>
      <c r="U38" s="221">
        <v>1.35E-2</v>
      </c>
      <c r="V38" s="221">
        <f>ROUND(E38*U38,2)</f>
        <v>1.35</v>
      </c>
      <c r="W38" s="221"/>
      <c r="X38" s="221" t="s">
        <v>185</v>
      </c>
      <c r="Y38" s="221" t="s">
        <v>186</v>
      </c>
      <c r="Z38" s="210"/>
      <c r="AA38" s="210"/>
      <c r="AB38" s="210"/>
      <c r="AC38" s="210"/>
      <c r="AD38" s="210"/>
      <c r="AE38" s="210"/>
      <c r="AF38" s="210"/>
      <c r="AG38" s="210" t="s">
        <v>187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2" x14ac:dyDescent="0.2">
      <c r="A39" s="217"/>
      <c r="B39" s="218"/>
      <c r="C39" s="255" t="s">
        <v>281</v>
      </c>
      <c r="D39" s="223"/>
      <c r="E39" s="224">
        <v>100</v>
      </c>
      <c r="F39" s="221"/>
      <c r="G39" s="221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189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x14ac:dyDescent="0.2">
      <c r="A40" s="226" t="s">
        <v>178</v>
      </c>
      <c r="B40" s="227" t="s">
        <v>146</v>
      </c>
      <c r="C40" s="253" t="s">
        <v>147</v>
      </c>
      <c r="D40" s="228"/>
      <c r="E40" s="229"/>
      <c r="F40" s="230"/>
      <c r="G40" s="230">
        <f>SUMIF(AG41:AG49,"&lt;&gt;NOR",G41:G49)</f>
        <v>0</v>
      </c>
      <c r="H40" s="230"/>
      <c r="I40" s="230">
        <f>SUM(I41:I49)</f>
        <v>0</v>
      </c>
      <c r="J40" s="230"/>
      <c r="K40" s="230">
        <f>SUM(K41:K49)</f>
        <v>0</v>
      </c>
      <c r="L40" s="230"/>
      <c r="M40" s="230">
        <f>SUM(M41:M49)</f>
        <v>0</v>
      </c>
      <c r="N40" s="229"/>
      <c r="O40" s="229">
        <f>SUM(O41:O49)</f>
        <v>0</v>
      </c>
      <c r="P40" s="229"/>
      <c r="Q40" s="229">
        <f>SUM(Q41:Q49)</f>
        <v>0</v>
      </c>
      <c r="R40" s="230"/>
      <c r="S40" s="230"/>
      <c r="T40" s="231"/>
      <c r="U40" s="225"/>
      <c r="V40" s="225">
        <f>SUM(V41:V49)</f>
        <v>0.45000000000000007</v>
      </c>
      <c r="W40" s="225"/>
      <c r="X40" s="225"/>
      <c r="Y40" s="225"/>
      <c r="AG40" t="s">
        <v>179</v>
      </c>
    </row>
    <row r="41" spans="1:60" ht="22.5" outlineLevel="1" x14ac:dyDescent="0.2">
      <c r="A41" s="243">
        <v>13</v>
      </c>
      <c r="B41" s="244" t="s">
        <v>248</v>
      </c>
      <c r="C41" s="259" t="s">
        <v>249</v>
      </c>
      <c r="D41" s="245" t="s">
        <v>219</v>
      </c>
      <c r="E41" s="246">
        <v>4.4499999999999998E-2</v>
      </c>
      <c r="F41" s="247"/>
      <c r="G41" s="248">
        <f>ROUND(E41*F41,2)</f>
        <v>0</v>
      </c>
      <c r="H41" s="247"/>
      <c r="I41" s="248">
        <f>ROUND(E41*H41,2)</f>
        <v>0</v>
      </c>
      <c r="J41" s="247"/>
      <c r="K41" s="248">
        <f>ROUND(E41*J41,2)</f>
        <v>0</v>
      </c>
      <c r="L41" s="248">
        <v>12</v>
      </c>
      <c r="M41" s="248">
        <f>G41*(1+L41/100)</f>
        <v>0</v>
      </c>
      <c r="N41" s="246">
        <v>0</v>
      </c>
      <c r="O41" s="246">
        <f>ROUND(E41*N41,2)</f>
        <v>0</v>
      </c>
      <c r="P41" s="246">
        <v>0</v>
      </c>
      <c r="Q41" s="246">
        <f>ROUND(E41*P41,2)</f>
        <v>0</v>
      </c>
      <c r="R41" s="248" t="s">
        <v>213</v>
      </c>
      <c r="S41" s="248" t="s">
        <v>199</v>
      </c>
      <c r="T41" s="249" t="s">
        <v>200</v>
      </c>
      <c r="U41" s="221">
        <v>2.0089999999999999</v>
      </c>
      <c r="V41" s="221">
        <f>ROUND(E41*U41,2)</f>
        <v>0.09</v>
      </c>
      <c r="W41" s="221"/>
      <c r="X41" s="221" t="s">
        <v>250</v>
      </c>
      <c r="Y41" s="221" t="s">
        <v>186</v>
      </c>
      <c r="Z41" s="210"/>
      <c r="AA41" s="210"/>
      <c r="AB41" s="210"/>
      <c r="AC41" s="210"/>
      <c r="AD41" s="210"/>
      <c r="AE41" s="210"/>
      <c r="AF41" s="210"/>
      <c r="AG41" s="210" t="s">
        <v>251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43">
        <v>14</v>
      </c>
      <c r="B42" s="244" t="s">
        <v>252</v>
      </c>
      <c r="C42" s="259" t="s">
        <v>253</v>
      </c>
      <c r="D42" s="245" t="s">
        <v>219</v>
      </c>
      <c r="E42" s="246">
        <v>0.17799999999999999</v>
      </c>
      <c r="F42" s="247"/>
      <c r="G42" s="248">
        <f>ROUND(E42*F42,2)</f>
        <v>0</v>
      </c>
      <c r="H42" s="247"/>
      <c r="I42" s="248">
        <f>ROUND(E42*H42,2)</f>
        <v>0</v>
      </c>
      <c r="J42" s="247"/>
      <c r="K42" s="248">
        <f>ROUND(E42*J42,2)</f>
        <v>0</v>
      </c>
      <c r="L42" s="248">
        <v>12</v>
      </c>
      <c r="M42" s="248">
        <f>G42*(1+L42/100)</f>
        <v>0</v>
      </c>
      <c r="N42" s="246">
        <v>0</v>
      </c>
      <c r="O42" s="246">
        <f>ROUND(E42*N42,2)</f>
        <v>0</v>
      </c>
      <c r="P42" s="246">
        <v>0</v>
      </c>
      <c r="Q42" s="246">
        <f>ROUND(E42*P42,2)</f>
        <v>0</v>
      </c>
      <c r="R42" s="248" t="s">
        <v>213</v>
      </c>
      <c r="S42" s="248" t="s">
        <v>199</v>
      </c>
      <c r="T42" s="249" t="s">
        <v>200</v>
      </c>
      <c r="U42" s="221">
        <v>0.95899999999999996</v>
      </c>
      <c r="V42" s="221">
        <f>ROUND(E42*U42,2)</f>
        <v>0.17</v>
      </c>
      <c r="W42" s="221"/>
      <c r="X42" s="221" t="s">
        <v>250</v>
      </c>
      <c r="Y42" s="221" t="s">
        <v>186</v>
      </c>
      <c r="Z42" s="210"/>
      <c r="AA42" s="210"/>
      <c r="AB42" s="210"/>
      <c r="AC42" s="210"/>
      <c r="AD42" s="210"/>
      <c r="AE42" s="210"/>
      <c r="AF42" s="210"/>
      <c r="AG42" s="210" t="s">
        <v>251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33">
        <v>15</v>
      </c>
      <c r="B43" s="234" t="s">
        <v>254</v>
      </c>
      <c r="C43" s="254" t="s">
        <v>255</v>
      </c>
      <c r="D43" s="235" t="s">
        <v>219</v>
      </c>
      <c r="E43" s="236">
        <v>4.4499999999999998E-2</v>
      </c>
      <c r="F43" s="237"/>
      <c r="G43" s="238">
        <f>ROUND(E43*F43,2)</f>
        <v>0</v>
      </c>
      <c r="H43" s="237"/>
      <c r="I43" s="238">
        <f>ROUND(E43*H43,2)</f>
        <v>0</v>
      </c>
      <c r="J43" s="237"/>
      <c r="K43" s="238">
        <f>ROUND(E43*J43,2)</f>
        <v>0</v>
      </c>
      <c r="L43" s="238">
        <v>12</v>
      </c>
      <c r="M43" s="238">
        <f>G43*(1+L43/100)</f>
        <v>0</v>
      </c>
      <c r="N43" s="236">
        <v>0</v>
      </c>
      <c r="O43" s="236">
        <f>ROUND(E43*N43,2)</f>
        <v>0</v>
      </c>
      <c r="P43" s="236">
        <v>0</v>
      </c>
      <c r="Q43" s="236">
        <f>ROUND(E43*P43,2)</f>
        <v>0</v>
      </c>
      <c r="R43" s="238" t="s">
        <v>213</v>
      </c>
      <c r="S43" s="238" t="s">
        <v>199</v>
      </c>
      <c r="T43" s="239" t="s">
        <v>200</v>
      </c>
      <c r="U43" s="221">
        <v>0.49</v>
      </c>
      <c r="V43" s="221">
        <f>ROUND(E43*U43,2)</f>
        <v>0.02</v>
      </c>
      <c r="W43" s="221"/>
      <c r="X43" s="221" t="s">
        <v>250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251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2" x14ac:dyDescent="0.2">
      <c r="A44" s="217"/>
      <c r="B44" s="218"/>
      <c r="C44" s="260" t="s">
        <v>256</v>
      </c>
      <c r="D44" s="250"/>
      <c r="E44" s="250"/>
      <c r="F44" s="250"/>
      <c r="G44" s="250"/>
      <c r="H44" s="221"/>
      <c r="I44" s="221"/>
      <c r="J44" s="221"/>
      <c r="K44" s="221"/>
      <c r="L44" s="221"/>
      <c r="M44" s="221"/>
      <c r="N44" s="220"/>
      <c r="O44" s="220"/>
      <c r="P44" s="220"/>
      <c r="Q44" s="220"/>
      <c r="R44" s="221"/>
      <c r="S44" s="221"/>
      <c r="T44" s="221"/>
      <c r="U44" s="221"/>
      <c r="V44" s="221"/>
      <c r="W44" s="221"/>
      <c r="X44" s="221"/>
      <c r="Y44" s="221"/>
      <c r="Z44" s="210"/>
      <c r="AA44" s="210"/>
      <c r="AB44" s="210"/>
      <c r="AC44" s="210"/>
      <c r="AD44" s="210"/>
      <c r="AE44" s="210"/>
      <c r="AF44" s="210"/>
      <c r="AG44" s="210" t="s">
        <v>257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3">
        <v>16</v>
      </c>
      <c r="B45" s="244" t="s">
        <v>258</v>
      </c>
      <c r="C45" s="259" t="s">
        <v>259</v>
      </c>
      <c r="D45" s="245" t="s">
        <v>219</v>
      </c>
      <c r="E45" s="246">
        <v>0.44500000000000001</v>
      </c>
      <c r="F45" s="247"/>
      <c r="G45" s="248">
        <f>ROUND(E45*F45,2)</f>
        <v>0</v>
      </c>
      <c r="H45" s="247"/>
      <c r="I45" s="248">
        <f>ROUND(E45*H45,2)</f>
        <v>0</v>
      </c>
      <c r="J45" s="247"/>
      <c r="K45" s="248">
        <f>ROUND(E45*J45,2)</f>
        <v>0</v>
      </c>
      <c r="L45" s="248">
        <v>12</v>
      </c>
      <c r="M45" s="248">
        <f>G45*(1+L45/100)</f>
        <v>0</v>
      </c>
      <c r="N45" s="246">
        <v>0</v>
      </c>
      <c r="O45" s="246">
        <f>ROUND(E45*N45,2)</f>
        <v>0</v>
      </c>
      <c r="P45" s="246">
        <v>0</v>
      </c>
      <c r="Q45" s="246">
        <f>ROUND(E45*P45,2)</f>
        <v>0</v>
      </c>
      <c r="R45" s="248" t="s">
        <v>213</v>
      </c>
      <c r="S45" s="248" t="s">
        <v>199</v>
      </c>
      <c r="T45" s="249" t="s">
        <v>200</v>
      </c>
      <c r="U45" s="221">
        <v>0</v>
      </c>
      <c r="V45" s="221">
        <f>ROUND(E45*U45,2)</f>
        <v>0</v>
      </c>
      <c r="W45" s="221"/>
      <c r="X45" s="221" t="s">
        <v>250</v>
      </c>
      <c r="Y45" s="221" t="s">
        <v>186</v>
      </c>
      <c r="Z45" s="210"/>
      <c r="AA45" s="210"/>
      <c r="AB45" s="210"/>
      <c r="AC45" s="210"/>
      <c r="AD45" s="210"/>
      <c r="AE45" s="210"/>
      <c r="AF45" s="210"/>
      <c r="AG45" s="210" t="s">
        <v>251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ht="22.5" outlineLevel="1" x14ac:dyDescent="0.2">
      <c r="A46" s="243">
        <v>17</v>
      </c>
      <c r="B46" s="244" t="s">
        <v>260</v>
      </c>
      <c r="C46" s="259" t="s">
        <v>277</v>
      </c>
      <c r="D46" s="245" t="s">
        <v>219</v>
      </c>
      <c r="E46" s="246">
        <v>4.4499999999999998E-2</v>
      </c>
      <c r="F46" s="247"/>
      <c r="G46" s="248">
        <f>ROUND(E46*F46,2)</f>
        <v>0</v>
      </c>
      <c r="H46" s="247"/>
      <c r="I46" s="248">
        <f>ROUND(E46*H46,2)</f>
        <v>0</v>
      </c>
      <c r="J46" s="247"/>
      <c r="K46" s="248">
        <f>ROUND(E46*J46,2)</f>
        <v>0</v>
      </c>
      <c r="L46" s="248">
        <v>12</v>
      </c>
      <c r="M46" s="248">
        <f>G46*(1+L46/100)</f>
        <v>0</v>
      </c>
      <c r="N46" s="246">
        <v>0</v>
      </c>
      <c r="O46" s="246">
        <f>ROUND(E46*N46,2)</f>
        <v>0</v>
      </c>
      <c r="P46" s="246">
        <v>0</v>
      </c>
      <c r="Q46" s="246">
        <f>ROUND(E46*P46,2)</f>
        <v>0</v>
      </c>
      <c r="R46" s="248" t="s">
        <v>213</v>
      </c>
      <c r="S46" s="248" t="s">
        <v>199</v>
      </c>
      <c r="T46" s="249" t="s">
        <v>214</v>
      </c>
      <c r="U46" s="221">
        <v>0</v>
      </c>
      <c r="V46" s="221">
        <f>ROUND(E46*U46,2)</f>
        <v>0</v>
      </c>
      <c r="W46" s="221"/>
      <c r="X46" s="221" t="s">
        <v>250</v>
      </c>
      <c r="Y46" s="221" t="s">
        <v>186</v>
      </c>
      <c r="Z46" s="210"/>
      <c r="AA46" s="210"/>
      <c r="AB46" s="210"/>
      <c r="AC46" s="210"/>
      <c r="AD46" s="210"/>
      <c r="AE46" s="210"/>
      <c r="AF46" s="210"/>
      <c r="AG46" s="210" t="s">
        <v>251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ht="22.5" outlineLevel="1" x14ac:dyDescent="0.2">
      <c r="A47" s="233">
        <v>18</v>
      </c>
      <c r="B47" s="234" t="s">
        <v>262</v>
      </c>
      <c r="C47" s="254" t="s">
        <v>263</v>
      </c>
      <c r="D47" s="235" t="s">
        <v>219</v>
      </c>
      <c r="E47" s="236">
        <v>0.2225</v>
      </c>
      <c r="F47" s="237"/>
      <c r="G47" s="238">
        <f>ROUND(E47*F47,2)</f>
        <v>0</v>
      </c>
      <c r="H47" s="237"/>
      <c r="I47" s="238">
        <f>ROUND(E47*H47,2)</f>
        <v>0</v>
      </c>
      <c r="J47" s="237"/>
      <c r="K47" s="238">
        <f>ROUND(E47*J47,2)</f>
        <v>0</v>
      </c>
      <c r="L47" s="238">
        <v>12</v>
      </c>
      <c r="M47" s="238">
        <f>G47*(1+L47/100)</f>
        <v>0</v>
      </c>
      <c r="N47" s="236">
        <v>0</v>
      </c>
      <c r="O47" s="236">
        <f>ROUND(E47*N47,2)</f>
        <v>0</v>
      </c>
      <c r="P47" s="236">
        <v>0</v>
      </c>
      <c r="Q47" s="236">
        <f>ROUND(E47*P47,2)</f>
        <v>0</v>
      </c>
      <c r="R47" s="238" t="s">
        <v>264</v>
      </c>
      <c r="S47" s="238" t="s">
        <v>199</v>
      </c>
      <c r="T47" s="239" t="s">
        <v>200</v>
      </c>
      <c r="U47" s="221">
        <v>0.752</v>
      </c>
      <c r="V47" s="221">
        <f>ROUND(E47*U47,2)</f>
        <v>0.17</v>
      </c>
      <c r="W47" s="221"/>
      <c r="X47" s="221" t="s">
        <v>250</v>
      </c>
      <c r="Y47" s="221" t="s">
        <v>186</v>
      </c>
      <c r="Z47" s="210"/>
      <c r="AA47" s="210"/>
      <c r="AB47" s="210"/>
      <c r="AC47" s="210"/>
      <c r="AD47" s="210"/>
      <c r="AE47" s="210"/>
      <c r="AF47" s="210"/>
      <c r="AG47" s="210" t="s">
        <v>251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2" x14ac:dyDescent="0.2">
      <c r="A48" s="217"/>
      <c r="B48" s="218"/>
      <c r="C48" s="256" t="s">
        <v>265</v>
      </c>
      <c r="D48" s="240"/>
      <c r="E48" s="240"/>
      <c r="F48" s="240"/>
      <c r="G48" s="240"/>
      <c r="H48" s="221"/>
      <c r="I48" s="221"/>
      <c r="J48" s="221"/>
      <c r="K48" s="221"/>
      <c r="L48" s="221"/>
      <c r="M48" s="221"/>
      <c r="N48" s="220"/>
      <c r="O48" s="220"/>
      <c r="P48" s="220"/>
      <c r="Q48" s="220"/>
      <c r="R48" s="221"/>
      <c r="S48" s="221"/>
      <c r="T48" s="221"/>
      <c r="U48" s="221"/>
      <c r="V48" s="221"/>
      <c r="W48" s="221"/>
      <c r="X48" s="221"/>
      <c r="Y48" s="221"/>
      <c r="Z48" s="210"/>
      <c r="AA48" s="210"/>
      <c r="AB48" s="210"/>
      <c r="AC48" s="210"/>
      <c r="AD48" s="210"/>
      <c r="AE48" s="210"/>
      <c r="AF48" s="210"/>
      <c r="AG48" s="210" t="s">
        <v>224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51" t="str">
        <f>C48</f>
        <v>nebo vybouraných hmot nošením nebo přehazováním k místu nakládky přístupnému normálním dopravním prostředkům do 10 m,</v>
      </c>
      <c r="BB48" s="210"/>
      <c r="BC48" s="210"/>
      <c r="BD48" s="210"/>
      <c r="BE48" s="210"/>
      <c r="BF48" s="210"/>
      <c r="BG48" s="210"/>
      <c r="BH48" s="210"/>
    </row>
    <row r="49" spans="1:60" ht="22.5" outlineLevel="2" x14ac:dyDescent="0.2">
      <c r="A49" s="217"/>
      <c r="B49" s="218"/>
      <c r="C49" s="261" t="s">
        <v>266</v>
      </c>
      <c r="D49" s="252"/>
      <c r="E49" s="252"/>
      <c r="F49" s="252"/>
      <c r="G49" s="252"/>
      <c r="H49" s="221"/>
      <c r="I49" s="221"/>
      <c r="J49" s="221"/>
      <c r="K49" s="221"/>
      <c r="L49" s="221"/>
      <c r="M49" s="221"/>
      <c r="N49" s="220"/>
      <c r="O49" s="220"/>
      <c r="P49" s="220"/>
      <c r="Q49" s="220"/>
      <c r="R49" s="221"/>
      <c r="S49" s="221"/>
      <c r="T49" s="221"/>
      <c r="U49" s="221"/>
      <c r="V49" s="221"/>
      <c r="W49" s="221"/>
      <c r="X49" s="221"/>
      <c r="Y49" s="221"/>
      <c r="Z49" s="210"/>
      <c r="AA49" s="210"/>
      <c r="AB49" s="210"/>
      <c r="AC49" s="210"/>
      <c r="AD49" s="210"/>
      <c r="AE49" s="210"/>
      <c r="AF49" s="210"/>
      <c r="AG49" s="210" t="s">
        <v>257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51" t="str">
        <f>C49</f>
        <v>S naložením suti nebo vybouraných hmot do dopravního prostředku a na jejich vyložením, popřípadě přeložením na normální dopravní prostředek.</v>
      </c>
      <c r="BB49" s="210"/>
      <c r="BC49" s="210"/>
      <c r="BD49" s="210"/>
      <c r="BE49" s="210"/>
      <c r="BF49" s="210"/>
      <c r="BG49" s="210"/>
      <c r="BH49" s="210"/>
    </row>
    <row r="50" spans="1:60" x14ac:dyDescent="0.2">
      <c r="A50" s="3"/>
      <c r="B50" s="4"/>
      <c r="C50" s="262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E50">
        <v>12</v>
      </c>
      <c r="AF50">
        <v>21</v>
      </c>
      <c r="AG50" t="s">
        <v>164</v>
      </c>
    </row>
    <row r="51" spans="1:60" x14ac:dyDescent="0.2">
      <c r="A51" s="213"/>
      <c r="B51" s="214" t="s">
        <v>29</v>
      </c>
      <c r="C51" s="263"/>
      <c r="D51" s="215"/>
      <c r="E51" s="216"/>
      <c r="F51" s="216"/>
      <c r="G51" s="232">
        <f>G8+G13+G18+G21+G24+G31+G40</f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E51">
        <f>SUMIF(L7:L49,AE50,G7:G49)</f>
        <v>0</v>
      </c>
      <c r="AF51">
        <f>SUMIF(L7:L49,AF50,G7:G49)</f>
        <v>0</v>
      </c>
      <c r="AG51" t="s">
        <v>267</v>
      </c>
    </row>
    <row r="52" spans="1:60" x14ac:dyDescent="0.2">
      <c r="C52" s="264"/>
      <c r="D52" s="10"/>
      <c r="AG52" t="s">
        <v>268</v>
      </c>
    </row>
    <row r="53" spans="1:60" x14ac:dyDescent="0.2">
      <c r="D53" s="10"/>
    </row>
    <row r="54" spans="1:60" x14ac:dyDescent="0.2">
      <c r="D54" s="10"/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aIdivotusWKifc00mrHT+tfv6gzu2596JW7sB2WycWrctRFGu8OhyDUMTUyOlM8gl0cJ/TQ0ubaGXREFFyrf0w==" saltValue="RzHGHRNFbG0WKkhpNMAmnA==" spinCount="100000" sheet="1" formatRows="0"/>
  <mergeCells count="9">
    <mergeCell ref="C44:G44"/>
    <mergeCell ref="C48:G48"/>
    <mergeCell ref="C49:G49"/>
    <mergeCell ref="A1:G1"/>
    <mergeCell ref="C2:G2"/>
    <mergeCell ref="C3:G3"/>
    <mergeCell ref="C4:G4"/>
    <mergeCell ref="C23:G23"/>
    <mergeCell ref="C30:G3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DD56-8011-4665-851C-56CC182E83E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56</v>
      </c>
      <c r="C4" s="202" t="s">
        <v>57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285</v>
      </c>
      <c r="D9" s="235" t="s">
        <v>182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286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12.08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20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7.08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287</v>
      </c>
      <c r="D14" s="223"/>
      <c r="E14" s="224">
        <v>20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288</v>
      </c>
      <c r="D16" s="223"/>
      <c r="E16" s="224">
        <v>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0.01</v>
      </c>
      <c r="R17" s="230"/>
      <c r="S17" s="230"/>
      <c r="T17" s="231"/>
      <c r="U17" s="225"/>
      <c r="V17" s="225">
        <f>SUM(V18:V18)</f>
        <v>1.36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1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0.01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1.36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8.0000000000000004E-4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0.37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1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0.37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229</v>
      </c>
      <c r="C24" s="254" t="s">
        <v>230</v>
      </c>
      <c r="D24" s="235" t="s">
        <v>182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183</v>
      </c>
      <c r="T24" s="23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186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289</v>
      </c>
      <c r="D25" s="223"/>
      <c r="E25" s="224">
        <v>1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189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231</v>
      </c>
      <c r="C26" s="254" t="s">
        <v>232</v>
      </c>
      <c r="D26" s="235" t="s">
        <v>212</v>
      </c>
      <c r="E26" s="236">
        <v>1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183</v>
      </c>
      <c r="T26" s="239" t="s">
        <v>184</v>
      </c>
      <c r="U26" s="221">
        <v>0</v>
      </c>
      <c r="V26" s="221">
        <f>ROUND(E26*U26,2)</f>
        <v>0</v>
      </c>
      <c r="W26" s="221"/>
      <c r="X26" s="221" t="s">
        <v>233</v>
      </c>
      <c r="Y26" s="221" t="s">
        <v>215</v>
      </c>
      <c r="Z26" s="210"/>
      <c r="AA26" s="210"/>
      <c r="AB26" s="210"/>
      <c r="AC26" s="210"/>
      <c r="AD26" s="210"/>
      <c r="AE26" s="210"/>
      <c r="AF26" s="210"/>
      <c r="AG26" s="210" t="s">
        <v>234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235</v>
      </c>
      <c r="C27" s="257" t="s">
        <v>236</v>
      </c>
      <c r="D27" s="219" t="s">
        <v>0</v>
      </c>
      <c r="E27" s="241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227</v>
      </c>
      <c r="S27" s="221" t="s">
        <v>199</v>
      </c>
      <c r="T27" s="221" t="s">
        <v>200</v>
      </c>
      <c r="U27" s="221">
        <v>0</v>
      </c>
      <c r="V27" s="221">
        <f>ROUND(E27*U27,2)</f>
        <v>0</v>
      </c>
      <c r="W27" s="221"/>
      <c r="X27" s="221" t="s">
        <v>221</v>
      </c>
      <c r="Y27" s="221" t="s">
        <v>186</v>
      </c>
      <c r="Z27" s="210"/>
      <c r="AA27" s="210"/>
      <c r="AB27" s="210"/>
      <c r="AC27" s="210"/>
      <c r="AD27" s="210"/>
      <c r="AE27" s="210"/>
      <c r="AF27" s="210"/>
      <c r="AG27" s="210" t="s">
        <v>222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8" t="s">
        <v>237</v>
      </c>
      <c r="D28" s="242"/>
      <c r="E28" s="242"/>
      <c r="F28" s="242"/>
      <c r="G28" s="242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224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178</v>
      </c>
      <c r="B29" s="227" t="s">
        <v>142</v>
      </c>
      <c r="C29" s="253" t="s">
        <v>143</v>
      </c>
      <c r="D29" s="228"/>
      <c r="E29" s="229"/>
      <c r="F29" s="230"/>
      <c r="G29" s="230">
        <f>SUMIF(AG30:AG37,"&lt;&gt;NOR",G30:G37)</f>
        <v>0</v>
      </c>
      <c r="H29" s="230"/>
      <c r="I29" s="230">
        <f>SUM(I30:I37)</f>
        <v>0</v>
      </c>
      <c r="J29" s="230"/>
      <c r="K29" s="230">
        <f>SUM(K30:K37)</f>
        <v>0</v>
      </c>
      <c r="L29" s="230"/>
      <c r="M29" s="230">
        <f>SUM(M30:M37)</f>
        <v>0</v>
      </c>
      <c r="N29" s="229"/>
      <c r="O29" s="229">
        <f>SUM(O30:O37)</f>
        <v>0.01</v>
      </c>
      <c r="P29" s="229"/>
      <c r="Q29" s="229">
        <f>SUM(Q30:Q37)</f>
        <v>0</v>
      </c>
      <c r="R29" s="230"/>
      <c r="S29" s="230"/>
      <c r="T29" s="231"/>
      <c r="U29" s="225"/>
      <c r="V29" s="225">
        <f>SUM(V30:V37)</f>
        <v>1.1099999999999999</v>
      </c>
      <c r="W29" s="225"/>
      <c r="X29" s="225"/>
      <c r="Y29" s="225"/>
      <c r="AG29" t="s">
        <v>179</v>
      </c>
    </row>
    <row r="30" spans="1:60" outlineLevel="1" x14ac:dyDescent="0.2">
      <c r="A30" s="233">
        <v>10</v>
      </c>
      <c r="B30" s="234" t="s">
        <v>238</v>
      </c>
      <c r="C30" s="254" t="s">
        <v>239</v>
      </c>
      <c r="D30" s="235" t="s">
        <v>197</v>
      </c>
      <c r="E30" s="236">
        <v>1.9754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6.9999999999999994E-5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240</v>
      </c>
      <c r="S30" s="238" t="s">
        <v>199</v>
      </c>
      <c r="T30" s="239" t="s">
        <v>200</v>
      </c>
      <c r="U30" s="221">
        <v>3.2480000000000002E-2</v>
      </c>
      <c r="V30" s="221">
        <f>ROUND(E30*U30,2)</f>
        <v>0.06</v>
      </c>
      <c r="W30" s="221"/>
      <c r="X30" s="221" t="s">
        <v>185</v>
      </c>
      <c r="Y30" s="221" t="s">
        <v>186</v>
      </c>
      <c r="Z30" s="210"/>
      <c r="AA30" s="210"/>
      <c r="AB30" s="210"/>
      <c r="AC30" s="210"/>
      <c r="AD30" s="210"/>
      <c r="AE30" s="210"/>
      <c r="AF30" s="210"/>
      <c r="AG30" s="210" t="s">
        <v>187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290</v>
      </c>
      <c r="D31" s="223"/>
      <c r="E31" s="224">
        <v>1.9754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189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11</v>
      </c>
      <c r="B32" s="234" t="s">
        <v>242</v>
      </c>
      <c r="C32" s="254" t="s">
        <v>243</v>
      </c>
      <c r="D32" s="235" t="s">
        <v>197</v>
      </c>
      <c r="E32" s="236">
        <v>1.9754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1.4999999999999999E-4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240</v>
      </c>
      <c r="S32" s="238" t="s">
        <v>199</v>
      </c>
      <c r="T32" s="239" t="s">
        <v>200</v>
      </c>
      <c r="U32" s="221">
        <v>0.10191</v>
      </c>
      <c r="V32" s="221">
        <f>ROUND(E32*U32,2)</f>
        <v>0.2</v>
      </c>
      <c r="W32" s="221"/>
      <c r="X32" s="221" t="s">
        <v>185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187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290</v>
      </c>
      <c r="D33" s="223"/>
      <c r="E33" s="224">
        <v>1.9754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189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12</v>
      </c>
      <c r="B34" s="234" t="s">
        <v>244</v>
      </c>
      <c r="C34" s="254" t="s">
        <v>245</v>
      </c>
      <c r="D34" s="235" t="s">
        <v>197</v>
      </c>
      <c r="E34" s="236">
        <v>20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2.0000000000000002E-5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240</v>
      </c>
      <c r="S34" s="238" t="s">
        <v>199</v>
      </c>
      <c r="T34" s="239" t="s">
        <v>200</v>
      </c>
      <c r="U34" s="221">
        <v>2.9000000000000001E-2</v>
      </c>
      <c r="V34" s="221">
        <f>ROUND(E34*U34,2)</f>
        <v>0.57999999999999996</v>
      </c>
      <c r="W34" s="221"/>
      <c r="X34" s="221" t="s">
        <v>185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187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287</v>
      </c>
      <c r="D35" s="223"/>
      <c r="E35" s="224">
        <v>20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13</v>
      </c>
      <c r="B36" s="234" t="s">
        <v>246</v>
      </c>
      <c r="C36" s="254" t="s">
        <v>247</v>
      </c>
      <c r="D36" s="235" t="s">
        <v>197</v>
      </c>
      <c r="E36" s="236">
        <v>20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3.5E-4</v>
      </c>
      <c r="O36" s="236">
        <f>ROUND(E36*N36,2)</f>
        <v>0.01</v>
      </c>
      <c r="P36" s="236">
        <v>0</v>
      </c>
      <c r="Q36" s="236">
        <f>ROUND(E36*P36,2)</f>
        <v>0</v>
      </c>
      <c r="R36" s="238" t="s">
        <v>240</v>
      </c>
      <c r="S36" s="238" t="s">
        <v>199</v>
      </c>
      <c r="T36" s="239" t="s">
        <v>200</v>
      </c>
      <c r="U36" s="221">
        <v>1.35E-2</v>
      </c>
      <c r="V36" s="221">
        <f>ROUND(E36*U36,2)</f>
        <v>0.27</v>
      </c>
      <c r="W36" s="221"/>
      <c r="X36" s="221" t="s">
        <v>185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187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287</v>
      </c>
      <c r="D37" s="223"/>
      <c r="E37" s="224">
        <v>20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189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178</v>
      </c>
      <c r="B38" s="227" t="s">
        <v>146</v>
      </c>
      <c r="C38" s="253" t="s">
        <v>147</v>
      </c>
      <c r="D38" s="228"/>
      <c r="E38" s="229"/>
      <c r="F38" s="230"/>
      <c r="G38" s="230">
        <f>SUMIF(AG39:AG47,"&lt;&gt;NOR",G39:G47)</f>
        <v>0</v>
      </c>
      <c r="H38" s="230"/>
      <c r="I38" s="230">
        <f>SUM(I39:I47)</f>
        <v>0</v>
      </c>
      <c r="J38" s="230"/>
      <c r="K38" s="230">
        <f>SUM(K39:K47)</f>
        <v>0</v>
      </c>
      <c r="L38" s="230"/>
      <c r="M38" s="230">
        <f>SUM(M39:M47)</f>
        <v>0</v>
      </c>
      <c r="N38" s="229"/>
      <c r="O38" s="229">
        <f>SUM(O39:O47)</f>
        <v>0</v>
      </c>
      <c r="P38" s="229"/>
      <c r="Q38" s="229">
        <f>SUM(Q39:Q47)</f>
        <v>0</v>
      </c>
      <c r="R38" s="230"/>
      <c r="S38" s="230"/>
      <c r="T38" s="231"/>
      <c r="U38" s="225"/>
      <c r="V38" s="225">
        <f>SUM(V39:V47)</f>
        <v>0.08</v>
      </c>
      <c r="W38" s="225"/>
      <c r="X38" s="225"/>
      <c r="Y38" s="225"/>
      <c r="AG38" t="s">
        <v>179</v>
      </c>
    </row>
    <row r="39" spans="1:60" ht="22.5" outlineLevel="1" x14ac:dyDescent="0.2">
      <c r="A39" s="243">
        <v>14</v>
      </c>
      <c r="B39" s="244" t="s">
        <v>248</v>
      </c>
      <c r="C39" s="259" t="s">
        <v>249</v>
      </c>
      <c r="D39" s="245" t="s">
        <v>219</v>
      </c>
      <c r="E39" s="246">
        <v>8.8999999999999999E-3</v>
      </c>
      <c r="F39" s="247"/>
      <c r="G39" s="248">
        <f>ROUND(E39*F39,2)</f>
        <v>0</v>
      </c>
      <c r="H39" s="247"/>
      <c r="I39" s="248">
        <f>ROUND(E39*H39,2)</f>
        <v>0</v>
      </c>
      <c r="J39" s="247"/>
      <c r="K39" s="248">
        <f>ROUND(E39*J39,2)</f>
        <v>0</v>
      </c>
      <c r="L39" s="248">
        <v>12</v>
      </c>
      <c r="M39" s="248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8" t="s">
        <v>213</v>
      </c>
      <c r="S39" s="248" t="s">
        <v>199</v>
      </c>
      <c r="T39" s="249" t="s">
        <v>200</v>
      </c>
      <c r="U39" s="221">
        <v>2.0089999999999999</v>
      </c>
      <c r="V39" s="221">
        <f>ROUND(E39*U39,2)</f>
        <v>0.02</v>
      </c>
      <c r="W39" s="221"/>
      <c r="X39" s="221" t="s">
        <v>250</v>
      </c>
      <c r="Y39" s="221" t="s">
        <v>186</v>
      </c>
      <c r="Z39" s="210"/>
      <c r="AA39" s="210"/>
      <c r="AB39" s="210"/>
      <c r="AC39" s="210"/>
      <c r="AD39" s="210"/>
      <c r="AE39" s="210"/>
      <c r="AF39" s="210"/>
      <c r="AG39" s="210" t="s">
        <v>251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3">
        <v>15</v>
      </c>
      <c r="B40" s="244" t="s">
        <v>252</v>
      </c>
      <c r="C40" s="259" t="s">
        <v>253</v>
      </c>
      <c r="D40" s="245" t="s">
        <v>219</v>
      </c>
      <c r="E40" s="246">
        <v>3.56E-2</v>
      </c>
      <c r="F40" s="247"/>
      <c r="G40" s="248">
        <f>ROUND(E40*F40,2)</f>
        <v>0</v>
      </c>
      <c r="H40" s="247"/>
      <c r="I40" s="248">
        <f>ROUND(E40*H40,2)</f>
        <v>0</v>
      </c>
      <c r="J40" s="247"/>
      <c r="K40" s="248">
        <f>ROUND(E40*J40,2)</f>
        <v>0</v>
      </c>
      <c r="L40" s="248">
        <v>12</v>
      </c>
      <c r="M40" s="248">
        <f>G40*(1+L40/100)</f>
        <v>0</v>
      </c>
      <c r="N40" s="246">
        <v>0</v>
      </c>
      <c r="O40" s="246">
        <f>ROUND(E40*N40,2)</f>
        <v>0</v>
      </c>
      <c r="P40" s="246">
        <v>0</v>
      </c>
      <c r="Q40" s="246">
        <f>ROUND(E40*P40,2)</f>
        <v>0</v>
      </c>
      <c r="R40" s="248" t="s">
        <v>213</v>
      </c>
      <c r="S40" s="248" t="s">
        <v>199</v>
      </c>
      <c r="T40" s="249" t="s">
        <v>200</v>
      </c>
      <c r="U40" s="221">
        <v>0.95899999999999996</v>
      </c>
      <c r="V40" s="221">
        <f>ROUND(E40*U40,2)</f>
        <v>0.03</v>
      </c>
      <c r="W40" s="221"/>
      <c r="X40" s="221" t="s">
        <v>250</v>
      </c>
      <c r="Y40" s="221" t="s">
        <v>186</v>
      </c>
      <c r="Z40" s="210"/>
      <c r="AA40" s="210"/>
      <c r="AB40" s="210"/>
      <c r="AC40" s="210"/>
      <c r="AD40" s="210"/>
      <c r="AE40" s="210"/>
      <c r="AF40" s="210"/>
      <c r="AG40" s="210" t="s">
        <v>251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3">
        <v>16</v>
      </c>
      <c r="B41" s="234" t="s">
        <v>254</v>
      </c>
      <c r="C41" s="254" t="s">
        <v>255</v>
      </c>
      <c r="D41" s="235" t="s">
        <v>219</v>
      </c>
      <c r="E41" s="236">
        <v>8.8999999999999999E-3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213</v>
      </c>
      <c r="S41" s="238" t="s">
        <v>199</v>
      </c>
      <c r="T41" s="239" t="s">
        <v>200</v>
      </c>
      <c r="U41" s="221">
        <v>0.49</v>
      </c>
      <c r="V41" s="221">
        <f>ROUND(E41*U41,2)</f>
        <v>0</v>
      </c>
      <c r="W41" s="221"/>
      <c r="X41" s="221" t="s">
        <v>250</v>
      </c>
      <c r="Y41" s="221" t="s">
        <v>186</v>
      </c>
      <c r="Z41" s="210"/>
      <c r="AA41" s="210"/>
      <c r="AB41" s="210"/>
      <c r="AC41" s="210"/>
      <c r="AD41" s="210"/>
      <c r="AE41" s="210"/>
      <c r="AF41" s="210"/>
      <c r="AG41" s="210" t="s">
        <v>251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60" t="s">
        <v>256</v>
      </c>
      <c r="D42" s="250"/>
      <c r="E42" s="250"/>
      <c r="F42" s="250"/>
      <c r="G42" s="250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257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3">
        <v>17</v>
      </c>
      <c r="B43" s="244" t="s">
        <v>258</v>
      </c>
      <c r="C43" s="259" t="s">
        <v>259</v>
      </c>
      <c r="D43" s="245" t="s">
        <v>219</v>
      </c>
      <c r="E43" s="246">
        <v>8.8999999999999996E-2</v>
      </c>
      <c r="F43" s="247"/>
      <c r="G43" s="248">
        <f>ROUND(E43*F43,2)</f>
        <v>0</v>
      </c>
      <c r="H43" s="247"/>
      <c r="I43" s="248">
        <f>ROUND(E43*H43,2)</f>
        <v>0</v>
      </c>
      <c r="J43" s="247"/>
      <c r="K43" s="248">
        <f>ROUND(E43*J43,2)</f>
        <v>0</v>
      </c>
      <c r="L43" s="248">
        <v>12</v>
      </c>
      <c r="M43" s="248">
        <f>G43*(1+L43/100)</f>
        <v>0</v>
      </c>
      <c r="N43" s="246">
        <v>0</v>
      </c>
      <c r="O43" s="246">
        <f>ROUND(E43*N43,2)</f>
        <v>0</v>
      </c>
      <c r="P43" s="246">
        <v>0</v>
      </c>
      <c r="Q43" s="246">
        <f>ROUND(E43*P43,2)</f>
        <v>0</v>
      </c>
      <c r="R43" s="248" t="s">
        <v>213</v>
      </c>
      <c r="S43" s="248" t="s">
        <v>199</v>
      </c>
      <c r="T43" s="249" t="s">
        <v>200</v>
      </c>
      <c r="U43" s="221">
        <v>0</v>
      </c>
      <c r="V43" s="221">
        <f>ROUND(E43*U43,2)</f>
        <v>0</v>
      </c>
      <c r="W43" s="221"/>
      <c r="X43" s="221" t="s">
        <v>250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251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3">
        <v>18</v>
      </c>
      <c r="B44" s="244" t="s">
        <v>260</v>
      </c>
      <c r="C44" s="259" t="s">
        <v>277</v>
      </c>
      <c r="D44" s="245" t="s">
        <v>219</v>
      </c>
      <c r="E44" s="246">
        <v>8.8999999999999999E-3</v>
      </c>
      <c r="F44" s="247"/>
      <c r="G44" s="248">
        <f>ROUND(E44*F44,2)</f>
        <v>0</v>
      </c>
      <c r="H44" s="247"/>
      <c r="I44" s="248">
        <f>ROUND(E44*H44,2)</f>
        <v>0</v>
      </c>
      <c r="J44" s="247"/>
      <c r="K44" s="248">
        <f>ROUND(E44*J44,2)</f>
        <v>0</v>
      </c>
      <c r="L44" s="248">
        <v>12</v>
      </c>
      <c r="M44" s="248">
        <f>G44*(1+L44/100)</f>
        <v>0</v>
      </c>
      <c r="N44" s="246">
        <v>0</v>
      </c>
      <c r="O44" s="246">
        <f>ROUND(E44*N44,2)</f>
        <v>0</v>
      </c>
      <c r="P44" s="246">
        <v>0</v>
      </c>
      <c r="Q44" s="246">
        <f>ROUND(E44*P44,2)</f>
        <v>0</v>
      </c>
      <c r="R44" s="248" t="s">
        <v>213</v>
      </c>
      <c r="S44" s="248" t="s">
        <v>199</v>
      </c>
      <c r="T44" s="249" t="s">
        <v>200</v>
      </c>
      <c r="U44" s="221">
        <v>0</v>
      </c>
      <c r="V44" s="221">
        <f>ROUND(E44*U44,2)</f>
        <v>0</v>
      </c>
      <c r="W44" s="221"/>
      <c r="X44" s="221" t="s">
        <v>250</v>
      </c>
      <c r="Y44" s="221" t="s">
        <v>186</v>
      </c>
      <c r="Z44" s="210"/>
      <c r="AA44" s="210"/>
      <c r="AB44" s="210"/>
      <c r="AC44" s="210"/>
      <c r="AD44" s="210"/>
      <c r="AE44" s="210"/>
      <c r="AF44" s="210"/>
      <c r="AG44" s="210" t="s">
        <v>251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33">
        <v>19</v>
      </c>
      <c r="B45" s="234" t="s">
        <v>262</v>
      </c>
      <c r="C45" s="254" t="s">
        <v>263</v>
      </c>
      <c r="D45" s="235" t="s">
        <v>219</v>
      </c>
      <c r="E45" s="236">
        <v>4.4499999999999998E-2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264</v>
      </c>
      <c r="S45" s="238" t="s">
        <v>199</v>
      </c>
      <c r="T45" s="239" t="s">
        <v>200</v>
      </c>
      <c r="U45" s="221">
        <v>0.752</v>
      </c>
      <c r="V45" s="221">
        <f>ROUND(E45*U45,2)</f>
        <v>0.03</v>
      </c>
      <c r="W45" s="221"/>
      <c r="X45" s="221" t="s">
        <v>250</v>
      </c>
      <c r="Y45" s="221" t="s">
        <v>186</v>
      </c>
      <c r="Z45" s="210"/>
      <c r="AA45" s="210"/>
      <c r="AB45" s="210"/>
      <c r="AC45" s="210"/>
      <c r="AD45" s="210"/>
      <c r="AE45" s="210"/>
      <c r="AF45" s="210"/>
      <c r="AG45" s="210" t="s">
        <v>251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56" t="s">
        <v>265</v>
      </c>
      <c r="D46" s="240"/>
      <c r="E46" s="240"/>
      <c r="F46" s="240"/>
      <c r="G46" s="240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224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nebo vybouraných hmot nošením nebo přehazováním k místu nakládky přístupnému normálním dopravním prostředkům do 10 m,</v>
      </c>
      <c r="BB46" s="210"/>
      <c r="BC46" s="210"/>
      <c r="BD46" s="210"/>
      <c r="BE46" s="210"/>
      <c r="BF46" s="210"/>
      <c r="BG46" s="210"/>
      <c r="BH46" s="210"/>
    </row>
    <row r="47" spans="1:60" ht="22.5" outlineLevel="2" x14ac:dyDescent="0.2">
      <c r="A47" s="217"/>
      <c r="B47" s="218"/>
      <c r="C47" s="261" t="s">
        <v>266</v>
      </c>
      <c r="D47" s="252"/>
      <c r="E47" s="252"/>
      <c r="F47" s="252"/>
      <c r="G47" s="252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257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1" t="str">
        <f>C47</f>
        <v>S naložením suti nebo vybouraných hmot do dopravního prostředku a na jejich vyložením, popřípadě přeložením na normální dopravní prostředek.</v>
      </c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3"/>
      <c r="B48" s="4"/>
      <c r="C48" s="262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v>12</v>
      </c>
      <c r="AF48">
        <v>21</v>
      </c>
      <c r="AG48" t="s">
        <v>164</v>
      </c>
    </row>
    <row r="49" spans="1:33" x14ac:dyDescent="0.2">
      <c r="A49" s="213"/>
      <c r="B49" s="214" t="s">
        <v>29</v>
      </c>
      <c r="C49" s="263"/>
      <c r="D49" s="215"/>
      <c r="E49" s="216"/>
      <c r="F49" s="216"/>
      <c r="G49" s="232">
        <f>G8+G12+G17+G19+G22+G29+G38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f>SUMIF(L7:L47,AE48,G7:G47)</f>
        <v>0</v>
      </c>
      <c r="AF49">
        <f>SUMIF(L7:L47,AF48,G7:G47)</f>
        <v>0</v>
      </c>
      <c r="AG49" t="s">
        <v>267</v>
      </c>
    </row>
    <row r="50" spans="1:33" x14ac:dyDescent="0.2">
      <c r="C50" s="264"/>
      <c r="D50" s="10"/>
      <c r="AG50" t="s">
        <v>268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yec+LifwVXRCAl/S8LzIknnakGVs0345b6TVL/8fimOPOnrX0J1GUNlxRGAAaMXpah42FGG1FNLaHrB6e4ToRg==" saltValue="iU7rmgohCdhvQWov9fhvVg==" spinCount="100000" sheet="1" formatRows="0"/>
  <mergeCells count="9">
    <mergeCell ref="C42:G42"/>
    <mergeCell ref="C46:G46"/>
    <mergeCell ref="C47:G47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228D8-BB97-46CC-A2B4-AD97E683627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58</v>
      </c>
      <c r="C4" s="202" t="s">
        <v>59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291</v>
      </c>
      <c r="D9" s="235" t="s">
        <v>182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292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12.08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20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7.08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287</v>
      </c>
      <c r="D14" s="223"/>
      <c r="E14" s="224">
        <v>20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288</v>
      </c>
      <c r="D16" s="223"/>
      <c r="E16" s="224">
        <v>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0.01</v>
      </c>
      <c r="R17" s="230"/>
      <c r="S17" s="230"/>
      <c r="T17" s="231"/>
      <c r="U17" s="225"/>
      <c r="V17" s="225">
        <f>SUM(V18:V18)</f>
        <v>1.36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1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0.01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1.36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8.0000000000000004E-4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0.37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1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0.37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229</v>
      </c>
      <c r="C24" s="254" t="s">
        <v>230</v>
      </c>
      <c r="D24" s="235" t="s">
        <v>182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183</v>
      </c>
      <c r="T24" s="23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186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289</v>
      </c>
      <c r="D25" s="223"/>
      <c r="E25" s="224">
        <v>1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189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231</v>
      </c>
      <c r="C26" s="254" t="s">
        <v>232</v>
      </c>
      <c r="D26" s="235" t="s">
        <v>212</v>
      </c>
      <c r="E26" s="236">
        <v>1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183</v>
      </c>
      <c r="T26" s="239" t="s">
        <v>184</v>
      </c>
      <c r="U26" s="221">
        <v>0</v>
      </c>
      <c r="V26" s="221">
        <f>ROUND(E26*U26,2)</f>
        <v>0</v>
      </c>
      <c r="W26" s="221"/>
      <c r="X26" s="221" t="s">
        <v>233</v>
      </c>
      <c r="Y26" s="221" t="s">
        <v>215</v>
      </c>
      <c r="Z26" s="210"/>
      <c r="AA26" s="210"/>
      <c r="AB26" s="210"/>
      <c r="AC26" s="210"/>
      <c r="AD26" s="210"/>
      <c r="AE26" s="210"/>
      <c r="AF26" s="210"/>
      <c r="AG26" s="210" t="s">
        <v>234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235</v>
      </c>
      <c r="C27" s="257" t="s">
        <v>236</v>
      </c>
      <c r="D27" s="219" t="s">
        <v>0</v>
      </c>
      <c r="E27" s="241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227</v>
      </c>
      <c r="S27" s="221" t="s">
        <v>199</v>
      </c>
      <c r="T27" s="221" t="s">
        <v>200</v>
      </c>
      <c r="U27" s="221">
        <v>0</v>
      </c>
      <c r="V27" s="221">
        <f>ROUND(E27*U27,2)</f>
        <v>0</v>
      </c>
      <c r="W27" s="221"/>
      <c r="X27" s="221" t="s">
        <v>221</v>
      </c>
      <c r="Y27" s="221" t="s">
        <v>186</v>
      </c>
      <c r="Z27" s="210"/>
      <c r="AA27" s="210"/>
      <c r="AB27" s="210"/>
      <c r="AC27" s="210"/>
      <c r="AD27" s="210"/>
      <c r="AE27" s="210"/>
      <c r="AF27" s="210"/>
      <c r="AG27" s="210" t="s">
        <v>222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8" t="s">
        <v>237</v>
      </c>
      <c r="D28" s="242"/>
      <c r="E28" s="242"/>
      <c r="F28" s="242"/>
      <c r="G28" s="242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224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178</v>
      </c>
      <c r="B29" s="227" t="s">
        <v>142</v>
      </c>
      <c r="C29" s="253" t="s">
        <v>143</v>
      </c>
      <c r="D29" s="228"/>
      <c r="E29" s="229"/>
      <c r="F29" s="230"/>
      <c r="G29" s="230">
        <f>SUMIF(AG30:AG37,"&lt;&gt;NOR",G30:G37)</f>
        <v>0</v>
      </c>
      <c r="H29" s="230"/>
      <c r="I29" s="230">
        <f>SUM(I30:I37)</f>
        <v>0</v>
      </c>
      <c r="J29" s="230"/>
      <c r="K29" s="230">
        <f>SUM(K30:K37)</f>
        <v>0</v>
      </c>
      <c r="L29" s="230"/>
      <c r="M29" s="230">
        <f>SUM(M30:M37)</f>
        <v>0</v>
      </c>
      <c r="N29" s="229"/>
      <c r="O29" s="229">
        <f>SUM(O30:O37)</f>
        <v>0.01</v>
      </c>
      <c r="P29" s="229"/>
      <c r="Q29" s="229">
        <f>SUM(Q30:Q37)</f>
        <v>0</v>
      </c>
      <c r="R29" s="230"/>
      <c r="S29" s="230"/>
      <c r="T29" s="231"/>
      <c r="U29" s="225"/>
      <c r="V29" s="225">
        <f>SUM(V30:V37)</f>
        <v>1.1099999999999999</v>
      </c>
      <c r="W29" s="225"/>
      <c r="X29" s="225"/>
      <c r="Y29" s="225"/>
      <c r="AG29" t="s">
        <v>179</v>
      </c>
    </row>
    <row r="30" spans="1:60" outlineLevel="1" x14ac:dyDescent="0.2">
      <c r="A30" s="233">
        <v>10</v>
      </c>
      <c r="B30" s="234" t="s">
        <v>238</v>
      </c>
      <c r="C30" s="254" t="s">
        <v>239</v>
      </c>
      <c r="D30" s="235" t="s">
        <v>197</v>
      </c>
      <c r="E30" s="236">
        <v>1.9754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6.9999999999999994E-5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240</v>
      </c>
      <c r="S30" s="238" t="s">
        <v>199</v>
      </c>
      <c r="T30" s="239" t="s">
        <v>200</v>
      </c>
      <c r="U30" s="221">
        <v>3.2480000000000002E-2</v>
      </c>
      <c r="V30" s="221">
        <f>ROUND(E30*U30,2)</f>
        <v>0.06</v>
      </c>
      <c r="W30" s="221"/>
      <c r="X30" s="221" t="s">
        <v>185</v>
      </c>
      <c r="Y30" s="221" t="s">
        <v>186</v>
      </c>
      <c r="Z30" s="210"/>
      <c r="AA30" s="210"/>
      <c r="AB30" s="210"/>
      <c r="AC30" s="210"/>
      <c r="AD30" s="210"/>
      <c r="AE30" s="210"/>
      <c r="AF30" s="210"/>
      <c r="AG30" s="210" t="s">
        <v>187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290</v>
      </c>
      <c r="D31" s="223"/>
      <c r="E31" s="224">
        <v>1.9754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189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11</v>
      </c>
      <c r="B32" s="234" t="s">
        <v>242</v>
      </c>
      <c r="C32" s="254" t="s">
        <v>243</v>
      </c>
      <c r="D32" s="235" t="s">
        <v>197</v>
      </c>
      <c r="E32" s="236">
        <v>1.9754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1.4999999999999999E-4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240</v>
      </c>
      <c r="S32" s="238" t="s">
        <v>199</v>
      </c>
      <c r="T32" s="239" t="s">
        <v>200</v>
      </c>
      <c r="U32" s="221">
        <v>0.10191</v>
      </c>
      <c r="V32" s="221">
        <f>ROUND(E32*U32,2)</f>
        <v>0.2</v>
      </c>
      <c r="W32" s="221"/>
      <c r="X32" s="221" t="s">
        <v>185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187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290</v>
      </c>
      <c r="D33" s="223"/>
      <c r="E33" s="224">
        <v>1.9754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189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12</v>
      </c>
      <c r="B34" s="234" t="s">
        <v>244</v>
      </c>
      <c r="C34" s="254" t="s">
        <v>245</v>
      </c>
      <c r="D34" s="235" t="s">
        <v>197</v>
      </c>
      <c r="E34" s="236">
        <v>20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2.0000000000000002E-5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240</v>
      </c>
      <c r="S34" s="238" t="s">
        <v>199</v>
      </c>
      <c r="T34" s="239" t="s">
        <v>200</v>
      </c>
      <c r="U34" s="221">
        <v>2.9000000000000001E-2</v>
      </c>
      <c r="V34" s="221">
        <f>ROUND(E34*U34,2)</f>
        <v>0.57999999999999996</v>
      </c>
      <c r="W34" s="221"/>
      <c r="X34" s="221" t="s">
        <v>185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187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287</v>
      </c>
      <c r="D35" s="223"/>
      <c r="E35" s="224">
        <v>20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13</v>
      </c>
      <c r="B36" s="234" t="s">
        <v>246</v>
      </c>
      <c r="C36" s="254" t="s">
        <v>247</v>
      </c>
      <c r="D36" s="235" t="s">
        <v>197</v>
      </c>
      <c r="E36" s="236">
        <v>20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3.5E-4</v>
      </c>
      <c r="O36" s="236">
        <f>ROUND(E36*N36,2)</f>
        <v>0.01</v>
      </c>
      <c r="P36" s="236">
        <v>0</v>
      </c>
      <c r="Q36" s="236">
        <f>ROUND(E36*P36,2)</f>
        <v>0</v>
      </c>
      <c r="R36" s="238" t="s">
        <v>240</v>
      </c>
      <c r="S36" s="238" t="s">
        <v>199</v>
      </c>
      <c r="T36" s="239" t="s">
        <v>200</v>
      </c>
      <c r="U36" s="221">
        <v>1.35E-2</v>
      </c>
      <c r="V36" s="221">
        <f>ROUND(E36*U36,2)</f>
        <v>0.27</v>
      </c>
      <c r="W36" s="221"/>
      <c r="X36" s="221" t="s">
        <v>185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187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287</v>
      </c>
      <c r="D37" s="223"/>
      <c r="E37" s="224">
        <v>20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189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178</v>
      </c>
      <c r="B38" s="227" t="s">
        <v>146</v>
      </c>
      <c r="C38" s="253" t="s">
        <v>147</v>
      </c>
      <c r="D38" s="228"/>
      <c r="E38" s="229"/>
      <c r="F38" s="230"/>
      <c r="G38" s="230">
        <f>SUMIF(AG39:AG47,"&lt;&gt;NOR",G39:G47)</f>
        <v>0</v>
      </c>
      <c r="H38" s="230"/>
      <c r="I38" s="230">
        <f>SUM(I39:I47)</f>
        <v>0</v>
      </c>
      <c r="J38" s="230"/>
      <c r="K38" s="230">
        <f>SUM(K39:K47)</f>
        <v>0</v>
      </c>
      <c r="L38" s="230"/>
      <c r="M38" s="230">
        <f>SUM(M39:M47)</f>
        <v>0</v>
      </c>
      <c r="N38" s="229"/>
      <c r="O38" s="229">
        <f>SUM(O39:O47)</f>
        <v>0</v>
      </c>
      <c r="P38" s="229"/>
      <c r="Q38" s="229">
        <f>SUM(Q39:Q47)</f>
        <v>0</v>
      </c>
      <c r="R38" s="230"/>
      <c r="S38" s="230"/>
      <c r="T38" s="231"/>
      <c r="U38" s="225"/>
      <c r="V38" s="225">
        <f>SUM(V39:V47)</f>
        <v>0.08</v>
      </c>
      <c r="W38" s="225"/>
      <c r="X38" s="225"/>
      <c r="Y38" s="225"/>
      <c r="AG38" t="s">
        <v>179</v>
      </c>
    </row>
    <row r="39" spans="1:60" ht="22.5" outlineLevel="1" x14ac:dyDescent="0.2">
      <c r="A39" s="243">
        <v>14</v>
      </c>
      <c r="B39" s="244" t="s">
        <v>248</v>
      </c>
      <c r="C39" s="259" t="s">
        <v>249</v>
      </c>
      <c r="D39" s="245" t="s">
        <v>219</v>
      </c>
      <c r="E39" s="246">
        <v>8.8999999999999999E-3</v>
      </c>
      <c r="F39" s="247"/>
      <c r="G39" s="248">
        <f>ROUND(E39*F39,2)</f>
        <v>0</v>
      </c>
      <c r="H39" s="247"/>
      <c r="I39" s="248">
        <f>ROUND(E39*H39,2)</f>
        <v>0</v>
      </c>
      <c r="J39" s="247"/>
      <c r="K39" s="248">
        <f>ROUND(E39*J39,2)</f>
        <v>0</v>
      </c>
      <c r="L39" s="248">
        <v>12</v>
      </c>
      <c r="M39" s="248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8" t="s">
        <v>213</v>
      </c>
      <c r="S39" s="248" t="s">
        <v>199</v>
      </c>
      <c r="T39" s="249" t="s">
        <v>200</v>
      </c>
      <c r="U39" s="221">
        <v>2.0089999999999999</v>
      </c>
      <c r="V39" s="221">
        <f>ROUND(E39*U39,2)</f>
        <v>0.02</v>
      </c>
      <c r="W39" s="221"/>
      <c r="X39" s="221" t="s">
        <v>250</v>
      </c>
      <c r="Y39" s="221" t="s">
        <v>186</v>
      </c>
      <c r="Z39" s="210"/>
      <c r="AA39" s="210"/>
      <c r="AB39" s="210"/>
      <c r="AC39" s="210"/>
      <c r="AD39" s="210"/>
      <c r="AE39" s="210"/>
      <c r="AF39" s="210"/>
      <c r="AG39" s="210" t="s">
        <v>251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3">
        <v>15</v>
      </c>
      <c r="B40" s="244" t="s">
        <v>252</v>
      </c>
      <c r="C40" s="259" t="s">
        <v>253</v>
      </c>
      <c r="D40" s="245" t="s">
        <v>219</v>
      </c>
      <c r="E40" s="246">
        <v>3.56E-2</v>
      </c>
      <c r="F40" s="247"/>
      <c r="G40" s="248">
        <f>ROUND(E40*F40,2)</f>
        <v>0</v>
      </c>
      <c r="H40" s="247"/>
      <c r="I40" s="248">
        <f>ROUND(E40*H40,2)</f>
        <v>0</v>
      </c>
      <c r="J40" s="247"/>
      <c r="K40" s="248">
        <f>ROUND(E40*J40,2)</f>
        <v>0</v>
      </c>
      <c r="L40" s="248">
        <v>12</v>
      </c>
      <c r="M40" s="248">
        <f>G40*(1+L40/100)</f>
        <v>0</v>
      </c>
      <c r="N40" s="246">
        <v>0</v>
      </c>
      <c r="O40" s="246">
        <f>ROUND(E40*N40,2)</f>
        <v>0</v>
      </c>
      <c r="P40" s="246">
        <v>0</v>
      </c>
      <c r="Q40" s="246">
        <f>ROUND(E40*P40,2)</f>
        <v>0</v>
      </c>
      <c r="R40" s="248" t="s">
        <v>213</v>
      </c>
      <c r="S40" s="248" t="s">
        <v>199</v>
      </c>
      <c r="T40" s="249" t="s">
        <v>200</v>
      </c>
      <c r="U40" s="221">
        <v>0.95899999999999996</v>
      </c>
      <c r="V40" s="221">
        <f>ROUND(E40*U40,2)</f>
        <v>0.03</v>
      </c>
      <c r="W40" s="221"/>
      <c r="X40" s="221" t="s">
        <v>250</v>
      </c>
      <c r="Y40" s="221" t="s">
        <v>186</v>
      </c>
      <c r="Z40" s="210"/>
      <c r="AA40" s="210"/>
      <c r="AB40" s="210"/>
      <c r="AC40" s="210"/>
      <c r="AD40" s="210"/>
      <c r="AE40" s="210"/>
      <c r="AF40" s="210"/>
      <c r="AG40" s="210" t="s">
        <v>251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3">
        <v>16</v>
      </c>
      <c r="B41" s="234" t="s">
        <v>254</v>
      </c>
      <c r="C41" s="254" t="s">
        <v>255</v>
      </c>
      <c r="D41" s="235" t="s">
        <v>219</v>
      </c>
      <c r="E41" s="236">
        <v>8.8999999999999999E-3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213</v>
      </c>
      <c r="S41" s="238" t="s">
        <v>199</v>
      </c>
      <c r="T41" s="239" t="s">
        <v>200</v>
      </c>
      <c r="U41" s="221">
        <v>0.49</v>
      </c>
      <c r="V41" s="221">
        <f>ROUND(E41*U41,2)</f>
        <v>0</v>
      </c>
      <c r="W41" s="221"/>
      <c r="X41" s="221" t="s">
        <v>250</v>
      </c>
      <c r="Y41" s="221" t="s">
        <v>186</v>
      </c>
      <c r="Z41" s="210"/>
      <c r="AA41" s="210"/>
      <c r="AB41" s="210"/>
      <c r="AC41" s="210"/>
      <c r="AD41" s="210"/>
      <c r="AE41" s="210"/>
      <c r="AF41" s="210"/>
      <c r="AG41" s="210" t="s">
        <v>251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60" t="s">
        <v>256</v>
      </c>
      <c r="D42" s="250"/>
      <c r="E42" s="250"/>
      <c r="F42" s="250"/>
      <c r="G42" s="250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257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3">
        <v>17</v>
      </c>
      <c r="B43" s="244" t="s">
        <v>258</v>
      </c>
      <c r="C43" s="259" t="s">
        <v>259</v>
      </c>
      <c r="D43" s="245" t="s">
        <v>219</v>
      </c>
      <c r="E43" s="246">
        <v>8.8999999999999996E-2</v>
      </c>
      <c r="F43" s="247"/>
      <c r="G43" s="248">
        <f>ROUND(E43*F43,2)</f>
        <v>0</v>
      </c>
      <c r="H43" s="247"/>
      <c r="I43" s="248">
        <f>ROUND(E43*H43,2)</f>
        <v>0</v>
      </c>
      <c r="J43" s="247"/>
      <c r="K43" s="248">
        <f>ROUND(E43*J43,2)</f>
        <v>0</v>
      </c>
      <c r="L43" s="248">
        <v>12</v>
      </c>
      <c r="M43" s="248">
        <f>G43*(1+L43/100)</f>
        <v>0</v>
      </c>
      <c r="N43" s="246">
        <v>0</v>
      </c>
      <c r="O43" s="246">
        <f>ROUND(E43*N43,2)</f>
        <v>0</v>
      </c>
      <c r="P43" s="246">
        <v>0</v>
      </c>
      <c r="Q43" s="246">
        <f>ROUND(E43*P43,2)</f>
        <v>0</v>
      </c>
      <c r="R43" s="248" t="s">
        <v>213</v>
      </c>
      <c r="S43" s="248" t="s">
        <v>199</v>
      </c>
      <c r="T43" s="249" t="s">
        <v>200</v>
      </c>
      <c r="U43" s="221">
        <v>0</v>
      </c>
      <c r="V43" s="221">
        <f>ROUND(E43*U43,2)</f>
        <v>0</v>
      </c>
      <c r="W43" s="221"/>
      <c r="X43" s="221" t="s">
        <v>250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251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3">
        <v>18</v>
      </c>
      <c r="B44" s="244" t="s">
        <v>260</v>
      </c>
      <c r="C44" s="259" t="s">
        <v>277</v>
      </c>
      <c r="D44" s="245" t="s">
        <v>219</v>
      </c>
      <c r="E44" s="246">
        <v>8.8999999999999999E-3</v>
      </c>
      <c r="F44" s="247"/>
      <c r="G44" s="248">
        <f>ROUND(E44*F44,2)</f>
        <v>0</v>
      </c>
      <c r="H44" s="247"/>
      <c r="I44" s="248">
        <f>ROUND(E44*H44,2)</f>
        <v>0</v>
      </c>
      <c r="J44" s="247"/>
      <c r="K44" s="248">
        <f>ROUND(E44*J44,2)</f>
        <v>0</v>
      </c>
      <c r="L44" s="248">
        <v>12</v>
      </c>
      <c r="M44" s="248">
        <f>G44*(1+L44/100)</f>
        <v>0</v>
      </c>
      <c r="N44" s="246">
        <v>0</v>
      </c>
      <c r="O44" s="246">
        <f>ROUND(E44*N44,2)</f>
        <v>0</v>
      </c>
      <c r="P44" s="246">
        <v>0</v>
      </c>
      <c r="Q44" s="246">
        <f>ROUND(E44*P44,2)</f>
        <v>0</v>
      </c>
      <c r="R44" s="248" t="s">
        <v>213</v>
      </c>
      <c r="S44" s="248" t="s">
        <v>199</v>
      </c>
      <c r="T44" s="249" t="s">
        <v>200</v>
      </c>
      <c r="U44" s="221">
        <v>0</v>
      </c>
      <c r="V44" s="221">
        <f>ROUND(E44*U44,2)</f>
        <v>0</v>
      </c>
      <c r="W44" s="221"/>
      <c r="X44" s="221" t="s">
        <v>250</v>
      </c>
      <c r="Y44" s="221" t="s">
        <v>186</v>
      </c>
      <c r="Z44" s="210"/>
      <c r="AA44" s="210"/>
      <c r="AB44" s="210"/>
      <c r="AC44" s="210"/>
      <c r="AD44" s="210"/>
      <c r="AE44" s="210"/>
      <c r="AF44" s="210"/>
      <c r="AG44" s="210" t="s">
        <v>251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33">
        <v>19</v>
      </c>
      <c r="B45" s="234" t="s">
        <v>262</v>
      </c>
      <c r="C45" s="254" t="s">
        <v>263</v>
      </c>
      <c r="D45" s="235" t="s">
        <v>219</v>
      </c>
      <c r="E45" s="236">
        <v>4.4499999999999998E-2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264</v>
      </c>
      <c r="S45" s="238" t="s">
        <v>199</v>
      </c>
      <c r="T45" s="239" t="s">
        <v>200</v>
      </c>
      <c r="U45" s="221">
        <v>0.752</v>
      </c>
      <c r="V45" s="221">
        <f>ROUND(E45*U45,2)</f>
        <v>0.03</v>
      </c>
      <c r="W45" s="221"/>
      <c r="X45" s="221" t="s">
        <v>250</v>
      </c>
      <c r="Y45" s="221" t="s">
        <v>186</v>
      </c>
      <c r="Z45" s="210"/>
      <c r="AA45" s="210"/>
      <c r="AB45" s="210"/>
      <c r="AC45" s="210"/>
      <c r="AD45" s="210"/>
      <c r="AE45" s="210"/>
      <c r="AF45" s="210"/>
      <c r="AG45" s="210" t="s">
        <v>251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56" t="s">
        <v>265</v>
      </c>
      <c r="D46" s="240"/>
      <c r="E46" s="240"/>
      <c r="F46" s="240"/>
      <c r="G46" s="240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224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nebo vybouraných hmot nošením nebo přehazováním k místu nakládky přístupnému normálním dopravním prostředkům do 10 m,</v>
      </c>
      <c r="BB46" s="210"/>
      <c r="BC46" s="210"/>
      <c r="BD46" s="210"/>
      <c r="BE46" s="210"/>
      <c r="BF46" s="210"/>
      <c r="BG46" s="210"/>
      <c r="BH46" s="210"/>
    </row>
    <row r="47" spans="1:60" ht="22.5" outlineLevel="2" x14ac:dyDescent="0.2">
      <c r="A47" s="217"/>
      <c r="B47" s="218"/>
      <c r="C47" s="261" t="s">
        <v>266</v>
      </c>
      <c r="D47" s="252"/>
      <c r="E47" s="252"/>
      <c r="F47" s="252"/>
      <c r="G47" s="252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257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1" t="str">
        <f>C47</f>
        <v>S naložením suti nebo vybouraných hmot do dopravního prostředku a na jejich vyložením, popřípadě přeložením na normální dopravní prostředek.</v>
      </c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3"/>
      <c r="B48" s="4"/>
      <c r="C48" s="262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v>12</v>
      </c>
      <c r="AF48">
        <v>21</v>
      </c>
      <c r="AG48" t="s">
        <v>164</v>
      </c>
    </row>
    <row r="49" spans="1:33" x14ac:dyDescent="0.2">
      <c r="A49" s="213"/>
      <c r="B49" s="214" t="s">
        <v>29</v>
      </c>
      <c r="C49" s="263"/>
      <c r="D49" s="215"/>
      <c r="E49" s="216"/>
      <c r="F49" s="216"/>
      <c r="G49" s="232">
        <f>G8+G12+G17+G19+G22+G29+G38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f>SUMIF(L7:L47,AE48,G7:G47)</f>
        <v>0</v>
      </c>
      <c r="AF49">
        <f>SUMIF(L7:L47,AF48,G7:G47)</f>
        <v>0</v>
      </c>
      <c r="AG49" t="s">
        <v>267</v>
      </c>
    </row>
    <row r="50" spans="1:33" x14ac:dyDescent="0.2">
      <c r="C50" s="264"/>
      <c r="D50" s="10"/>
      <c r="AG50" t="s">
        <v>268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d4WdeZmJV6uZyoUXesM2X+4/ysEcY7FqOpUk/uWJEBj/d11u59lrcklMoZr7UQPT4J6aPG73P2AJzZrJLcGvIQ==" saltValue="mhCRnXjdWsX+b5V5Q66DVw==" spinCount="100000" sheet="1" formatRows="0"/>
  <mergeCells count="9">
    <mergeCell ref="C42:G42"/>
    <mergeCell ref="C46:G46"/>
    <mergeCell ref="C47:G47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AFF6-9941-4A8E-AE63-B903A07B7EB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151</v>
      </c>
      <c r="B1" s="195"/>
      <c r="C1" s="195"/>
      <c r="D1" s="195"/>
      <c r="E1" s="195"/>
      <c r="F1" s="195"/>
      <c r="G1" s="195"/>
      <c r="AG1" t="s">
        <v>152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153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153</v>
      </c>
      <c r="AG3" t="s">
        <v>154</v>
      </c>
    </row>
    <row r="4" spans="1:60" ht="24.95" customHeight="1" x14ac:dyDescent="0.2">
      <c r="A4" s="200" t="s">
        <v>9</v>
      </c>
      <c r="B4" s="201" t="s">
        <v>60</v>
      </c>
      <c r="C4" s="202" t="s">
        <v>61</v>
      </c>
      <c r="D4" s="203"/>
      <c r="E4" s="203"/>
      <c r="F4" s="203"/>
      <c r="G4" s="204"/>
      <c r="AG4" t="s">
        <v>155</v>
      </c>
    </row>
    <row r="5" spans="1:60" x14ac:dyDescent="0.2">
      <c r="D5" s="10"/>
    </row>
    <row r="6" spans="1:60" ht="38.25" x14ac:dyDescent="0.2">
      <c r="A6" s="206" t="s">
        <v>156</v>
      </c>
      <c r="B6" s="208" t="s">
        <v>157</v>
      </c>
      <c r="C6" s="208" t="s">
        <v>158</v>
      </c>
      <c r="D6" s="207" t="s">
        <v>159</v>
      </c>
      <c r="E6" s="206" t="s">
        <v>160</v>
      </c>
      <c r="F6" s="205" t="s">
        <v>161</v>
      </c>
      <c r="G6" s="206" t="s">
        <v>29</v>
      </c>
      <c r="H6" s="209" t="s">
        <v>30</v>
      </c>
      <c r="I6" s="209" t="s">
        <v>162</v>
      </c>
      <c r="J6" s="209" t="s">
        <v>31</v>
      </c>
      <c r="K6" s="209" t="s">
        <v>163</v>
      </c>
      <c r="L6" s="209" t="s">
        <v>164</v>
      </c>
      <c r="M6" s="209" t="s">
        <v>165</v>
      </c>
      <c r="N6" s="209" t="s">
        <v>166</v>
      </c>
      <c r="O6" s="209" t="s">
        <v>167</v>
      </c>
      <c r="P6" s="209" t="s">
        <v>168</v>
      </c>
      <c r="Q6" s="209" t="s">
        <v>169</v>
      </c>
      <c r="R6" s="209" t="s">
        <v>170</v>
      </c>
      <c r="S6" s="209" t="s">
        <v>171</v>
      </c>
      <c r="T6" s="209" t="s">
        <v>172</v>
      </c>
      <c r="U6" s="209" t="s">
        <v>173</v>
      </c>
      <c r="V6" s="209" t="s">
        <v>174</v>
      </c>
      <c r="W6" s="209" t="s">
        <v>175</v>
      </c>
      <c r="X6" s="209" t="s">
        <v>176</v>
      </c>
      <c r="Y6" s="209" t="s">
        <v>177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178</v>
      </c>
      <c r="B8" s="227" t="s">
        <v>122</v>
      </c>
      <c r="C8" s="253" t="s">
        <v>123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179</v>
      </c>
    </row>
    <row r="9" spans="1:60" outlineLevel="1" x14ac:dyDescent="0.2">
      <c r="A9" s="233">
        <v>1</v>
      </c>
      <c r="B9" s="234" t="s">
        <v>180</v>
      </c>
      <c r="C9" s="254" t="s">
        <v>293</v>
      </c>
      <c r="D9" s="235" t="s">
        <v>182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183</v>
      </c>
      <c r="T9" s="239" t="s">
        <v>184</v>
      </c>
      <c r="U9" s="221">
        <v>0</v>
      </c>
      <c r="V9" s="221">
        <f>ROUND(E9*U9,2)</f>
        <v>0</v>
      </c>
      <c r="W9" s="221"/>
      <c r="X9" s="221" t="s">
        <v>185</v>
      </c>
      <c r="Y9" s="221" t="s">
        <v>186</v>
      </c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270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271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178</v>
      </c>
      <c r="B12" s="227" t="s">
        <v>126</v>
      </c>
      <c r="C12" s="253" t="s">
        <v>127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12.08</v>
      </c>
      <c r="W12" s="225"/>
      <c r="X12" s="225"/>
      <c r="Y12" s="225"/>
      <c r="AG12" t="s">
        <v>179</v>
      </c>
    </row>
    <row r="13" spans="1:60" ht="56.25" outlineLevel="1" x14ac:dyDescent="0.2">
      <c r="A13" s="233">
        <v>2</v>
      </c>
      <c r="B13" s="234" t="s">
        <v>195</v>
      </c>
      <c r="C13" s="254" t="s">
        <v>196</v>
      </c>
      <c r="D13" s="235" t="s">
        <v>197</v>
      </c>
      <c r="E13" s="236">
        <v>20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198</v>
      </c>
      <c r="S13" s="238" t="s">
        <v>199</v>
      </c>
      <c r="T13" s="239" t="s">
        <v>200</v>
      </c>
      <c r="U13" s="221">
        <v>0.35399999999999998</v>
      </c>
      <c r="V13" s="221">
        <f>ROUND(E13*U13,2)</f>
        <v>7.08</v>
      </c>
      <c r="W13" s="221"/>
      <c r="X13" s="221" t="s">
        <v>185</v>
      </c>
      <c r="Y13" s="221" t="s">
        <v>186</v>
      </c>
      <c r="Z13" s="210"/>
      <c r="AA13" s="210"/>
      <c r="AB13" s="210"/>
      <c r="AC13" s="210"/>
      <c r="AD13" s="210"/>
      <c r="AE13" s="210"/>
      <c r="AF13" s="210"/>
      <c r="AG13" s="210" t="s">
        <v>187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287</v>
      </c>
      <c r="D14" s="223"/>
      <c r="E14" s="224">
        <v>20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189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202</v>
      </c>
      <c r="C15" s="254" t="s">
        <v>203</v>
      </c>
      <c r="D15" s="235" t="s">
        <v>204</v>
      </c>
      <c r="E15" s="236">
        <v>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205</v>
      </c>
      <c r="S15" s="238" t="s">
        <v>199</v>
      </c>
      <c r="T15" s="239" t="s">
        <v>200</v>
      </c>
      <c r="U15" s="221">
        <v>1</v>
      </c>
      <c r="V15" s="221">
        <f>ROUND(E15*U15,2)</f>
        <v>5</v>
      </c>
      <c r="W15" s="221"/>
      <c r="X15" s="221" t="s">
        <v>206</v>
      </c>
      <c r="Y15" s="221" t="s">
        <v>207</v>
      </c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288</v>
      </c>
      <c r="D16" s="223"/>
      <c r="E16" s="224">
        <v>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189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178</v>
      </c>
      <c r="B17" s="227" t="s">
        <v>128</v>
      </c>
      <c r="C17" s="253" t="s">
        <v>129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0.01</v>
      </c>
      <c r="R17" s="230"/>
      <c r="S17" s="230"/>
      <c r="T17" s="231"/>
      <c r="U17" s="225"/>
      <c r="V17" s="225">
        <f>SUM(V18:V18)</f>
        <v>1.36</v>
      </c>
      <c r="W17" s="225"/>
      <c r="X17" s="225"/>
      <c r="Y17" s="225"/>
      <c r="AG17" t="s">
        <v>179</v>
      </c>
    </row>
    <row r="18" spans="1:60" outlineLevel="1" x14ac:dyDescent="0.2">
      <c r="A18" s="243">
        <v>4</v>
      </c>
      <c r="B18" s="244" t="s">
        <v>210</v>
      </c>
      <c r="C18" s="259" t="s">
        <v>211</v>
      </c>
      <c r="D18" s="245" t="s">
        <v>212</v>
      </c>
      <c r="E18" s="246">
        <v>1</v>
      </c>
      <c r="F18" s="247"/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12</v>
      </c>
      <c r="M18" s="248">
        <f>G18*(1+L18/100)</f>
        <v>0</v>
      </c>
      <c r="N18" s="246">
        <v>0</v>
      </c>
      <c r="O18" s="246">
        <f>ROUND(E18*N18,2)</f>
        <v>0</v>
      </c>
      <c r="P18" s="246">
        <v>8.8999999999999999E-3</v>
      </c>
      <c r="Q18" s="246">
        <f>ROUND(E18*P18,2)</f>
        <v>0.01</v>
      </c>
      <c r="R18" s="248" t="s">
        <v>213</v>
      </c>
      <c r="S18" s="248" t="s">
        <v>199</v>
      </c>
      <c r="T18" s="249" t="s">
        <v>214</v>
      </c>
      <c r="U18" s="221">
        <v>1.3640000000000001</v>
      </c>
      <c r="V18" s="221">
        <f>ROUND(E18*U18,2)</f>
        <v>1.36</v>
      </c>
      <c r="W18" s="221"/>
      <c r="X18" s="221" t="s">
        <v>185</v>
      </c>
      <c r="Y18" s="221" t="s">
        <v>215</v>
      </c>
      <c r="Z18" s="210"/>
      <c r="AA18" s="210"/>
      <c r="AB18" s="210"/>
      <c r="AC18" s="210"/>
      <c r="AD18" s="210"/>
      <c r="AE18" s="210"/>
      <c r="AF18" s="210"/>
      <c r="AG18" s="210" t="s">
        <v>187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178</v>
      </c>
      <c r="B19" s="227" t="s">
        <v>130</v>
      </c>
      <c r="C19" s="253" t="s">
        <v>131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</v>
      </c>
      <c r="W19" s="225"/>
      <c r="X19" s="225"/>
      <c r="Y19" s="225"/>
      <c r="AG19" t="s">
        <v>179</v>
      </c>
    </row>
    <row r="20" spans="1:60" ht="22.5" outlineLevel="1" x14ac:dyDescent="0.2">
      <c r="A20" s="233">
        <v>5</v>
      </c>
      <c r="B20" s="234" t="s">
        <v>217</v>
      </c>
      <c r="C20" s="254" t="s">
        <v>218</v>
      </c>
      <c r="D20" s="235" t="s">
        <v>219</v>
      </c>
      <c r="E20" s="236">
        <v>8.0000000000000004E-4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220</v>
      </c>
      <c r="S20" s="238" t="s">
        <v>199</v>
      </c>
      <c r="T20" s="239" t="s">
        <v>200</v>
      </c>
      <c r="U20" s="221">
        <v>5.5</v>
      </c>
      <c r="V20" s="221">
        <f>ROUND(E20*U20,2)</f>
        <v>0</v>
      </c>
      <c r="W20" s="221"/>
      <c r="X20" s="221" t="s">
        <v>221</v>
      </c>
      <c r="Y20" s="221" t="s">
        <v>186</v>
      </c>
      <c r="Z20" s="210"/>
      <c r="AA20" s="210"/>
      <c r="AB20" s="210"/>
      <c r="AC20" s="210"/>
      <c r="AD20" s="210"/>
      <c r="AE20" s="210"/>
      <c r="AF20" s="210"/>
      <c r="AG20" s="210" t="s">
        <v>222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6" t="s">
        <v>223</v>
      </c>
      <c r="D21" s="240"/>
      <c r="E21" s="240"/>
      <c r="F21" s="240"/>
      <c r="G21" s="24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224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178</v>
      </c>
      <c r="B22" s="227" t="s">
        <v>136</v>
      </c>
      <c r="C22" s="253" t="s">
        <v>137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0.37</v>
      </c>
      <c r="W22" s="225"/>
      <c r="X22" s="225"/>
      <c r="Y22" s="225"/>
      <c r="AG22" t="s">
        <v>179</v>
      </c>
    </row>
    <row r="23" spans="1:60" outlineLevel="1" x14ac:dyDescent="0.2">
      <c r="A23" s="243">
        <v>6</v>
      </c>
      <c r="B23" s="244" t="s">
        <v>225</v>
      </c>
      <c r="C23" s="259" t="s">
        <v>226</v>
      </c>
      <c r="D23" s="245" t="s">
        <v>212</v>
      </c>
      <c r="E23" s="246">
        <v>1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8">
        <f>ROUND(E23*J23,2)</f>
        <v>0</v>
      </c>
      <c r="L23" s="248">
        <v>12</v>
      </c>
      <c r="M23" s="248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8" t="s">
        <v>227</v>
      </c>
      <c r="S23" s="248" t="s">
        <v>199</v>
      </c>
      <c r="T23" s="249" t="s">
        <v>214</v>
      </c>
      <c r="U23" s="221">
        <v>0.37</v>
      </c>
      <c r="V23" s="221">
        <f>ROUND(E23*U23,2)</f>
        <v>0.37</v>
      </c>
      <c r="W23" s="221"/>
      <c r="X23" s="221" t="s">
        <v>185</v>
      </c>
      <c r="Y23" s="221" t="s">
        <v>215</v>
      </c>
      <c r="Z23" s="210"/>
      <c r="AA23" s="210"/>
      <c r="AB23" s="210"/>
      <c r="AC23" s="210"/>
      <c r="AD23" s="210"/>
      <c r="AE23" s="210"/>
      <c r="AF23" s="210"/>
      <c r="AG23" s="210" t="s">
        <v>187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229</v>
      </c>
      <c r="C24" s="254" t="s">
        <v>230</v>
      </c>
      <c r="D24" s="235" t="s">
        <v>182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183</v>
      </c>
      <c r="T24" s="239" t="s">
        <v>184</v>
      </c>
      <c r="U24" s="221">
        <v>0</v>
      </c>
      <c r="V24" s="221">
        <f>ROUND(E24*U24,2)</f>
        <v>0</v>
      </c>
      <c r="W24" s="221"/>
      <c r="X24" s="221" t="s">
        <v>185</v>
      </c>
      <c r="Y24" s="221" t="s">
        <v>186</v>
      </c>
      <c r="Z24" s="210"/>
      <c r="AA24" s="210"/>
      <c r="AB24" s="210"/>
      <c r="AC24" s="210"/>
      <c r="AD24" s="210"/>
      <c r="AE24" s="210"/>
      <c r="AF24" s="210"/>
      <c r="AG24" s="210" t="s">
        <v>187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289</v>
      </c>
      <c r="D25" s="223"/>
      <c r="E25" s="224">
        <v>1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189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231</v>
      </c>
      <c r="C26" s="254" t="s">
        <v>232</v>
      </c>
      <c r="D26" s="235" t="s">
        <v>212</v>
      </c>
      <c r="E26" s="236">
        <v>1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183</v>
      </c>
      <c r="T26" s="239" t="s">
        <v>184</v>
      </c>
      <c r="U26" s="221">
        <v>0</v>
      </c>
      <c r="V26" s="221">
        <f>ROUND(E26*U26,2)</f>
        <v>0</v>
      </c>
      <c r="W26" s="221"/>
      <c r="X26" s="221" t="s">
        <v>233</v>
      </c>
      <c r="Y26" s="221" t="s">
        <v>215</v>
      </c>
      <c r="Z26" s="210"/>
      <c r="AA26" s="210"/>
      <c r="AB26" s="210"/>
      <c r="AC26" s="210"/>
      <c r="AD26" s="210"/>
      <c r="AE26" s="210"/>
      <c r="AF26" s="210"/>
      <c r="AG26" s="210" t="s">
        <v>234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235</v>
      </c>
      <c r="C27" s="257" t="s">
        <v>236</v>
      </c>
      <c r="D27" s="219" t="s">
        <v>0</v>
      </c>
      <c r="E27" s="241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227</v>
      </c>
      <c r="S27" s="221" t="s">
        <v>199</v>
      </c>
      <c r="T27" s="221" t="s">
        <v>200</v>
      </c>
      <c r="U27" s="221">
        <v>0</v>
      </c>
      <c r="V27" s="221">
        <f>ROUND(E27*U27,2)</f>
        <v>0</v>
      </c>
      <c r="W27" s="221"/>
      <c r="X27" s="221" t="s">
        <v>221</v>
      </c>
      <c r="Y27" s="221" t="s">
        <v>186</v>
      </c>
      <c r="Z27" s="210"/>
      <c r="AA27" s="210"/>
      <c r="AB27" s="210"/>
      <c r="AC27" s="210"/>
      <c r="AD27" s="210"/>
      <c r="AE27" s="210"/>
      <c r="AF27" s="210"/>
      <c r="AG27" s="210" t="s">
        <v>222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8" t="s">
        <v>237</v>
      </c>
      <c r="D28" s="242"/>
      <c r="E28" s="242"/>
      <c r="F28" s="242"/>
      <c r="G28" s="242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224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178</v>
      </c>
      <c r="B29" s="227" t="s">
        <v>142</v>
      </c>
      <c r="C29" s="253" t="s">
        <v>143</v>
      </c>
      <c r="D29" s="228"/>
      <c r="E29" s="229"/>
      <c r="F29" s="230"/>
      <c r="G29" s="230">
        <f>SUMIF(AG30:AG37,"&lt;&gt;NOR",G30:G37)</f>
        <v>0</v>
      </c>
      <c r="H29" s="230"/>
      <c r="I29" s="230">
        <f>SUM(I30:I37)</f>
        <v>0</v>
      </c>
      <c r="J29" s="230"/>
      <c r="K29" s="230">
        <f>SUM(K30:K37)</f>
        <v>0</v>
      </c>
      <c r="L29" s="230"/>
      <c r="M29" s="230">
        <f>SUM(M30:M37)</f>
        <v>0</v>
      </c>
      <c r="N29" s="229"/>
      <c r="O29" s="229">
        <f>SUM(O30:O37)</f>
        <v>0.01</v>
      </c>
      <c r="P29" s="229"/>
      <c r="Q29" s="229">
        <f>SUM(Q30:Q37)</f>
        <v>0</v>
      </c>
      <c r="R29" s="230"/>
      <c r="S29" s="230"/>
      <c r="T29" s="231"/>
      <c r="U29" s="225"/>
      <c r="V29" s="225">
        <f>SUM(V30:V37)</f>
        <v>1.1099999999999999</v>
      </c>
      <c r="W29" s="225"/>
      <c r="X29" s="225"/>
      <c r="Y29" s="225"/>
      <c r="AG29" t="s">
        <v>179</v>
      </c>
    </row>
    <row r="30" spans="1:60" outlineLevel="1" x14ac:dyDescent="0.2">
      <c r="A30" s="233">
        <v>10</v>
      </c>
      <c r="B30" s="234" t="s">
        <v>238</v>
      </c>
      <c r="C30" s="254" t="s">
        <v>239</v>
      </c>
      <c r="D30" s="235" t="s">
        <v>197</v>
      </c>
      <c r="E30" s="236">
        <v>1.9754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6.9999999999999994E-5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240</v>
      </c>
      <c r="S30" s="238" t="s">
        <v>199</v>
      </c>
      <c r="T30" s="239" t="s">
        <v>200</v>
      </c>
      <c r="U30" s="221">
        <v>3.2480000000000002E-2</v>
      </c>
      <c r="V30" s="221">
        <f>ROUND(E30*U30,2)</f>
        <v>0.06</v>
      </c>
      <c r="W30" s="221"/>
      <c r="X30" s="221" t="s">
        <v>185</v>
      </c>
      <c r="Y30" s="221" t="s">
        <v>186</v>
      </c>
      <c r="Z30" s="210"/>
      <c r="AA30" s="210"/>
      <c r="AB30" s="210"/>
      <c r="AC30" s="210"/>
      <c r="AD30" s="210"/>
      <c r="AE30" s="210"/>
      <c r="AF30" s="210"/>
      <c r="AG30" s="210" t="s">
        <v>187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290</v>
      </c>
      <c r="D31" s="223"/>
      <c r="E31" s="224">
        <v>1.9754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189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11</v>
      </c>
      <c r="B32" s="234" t="s">
        <v>242</v>
      </c>
      <c r="C32" s="254" t="s">
        <v>243</v>
      </c>
      <c r="D32" s="235" t="s">
        <v>197</v>
      </c>
      <c r="E32" s="236">
        <v>1.9754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1.4999999999999999E-4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240</v>
      </c>
      <c r="S32" s="238" t="s">
        <v>199</v>
      </c>
      <c r="T32" s="239" t="s">
        <v>200</v>
      </c>
      <c r="U32" s="221">
        <v>0.10191</v>
      </c>
      <c r="V32" s="221">
        <f>ROUND(E32*U32,2)</f>
        <v>0.2</v>
      </c>
      <c r="W32" s="221"/>
      <c r="X32" s="221" t="s">
        <v>185</v>
      </c>
      <c r="Y32" s="221" t="s">
        <v>186</v>
      </c>
      <c r="Z32" s="210"/>
      <c r="AA32" s="210"/>
      <c r="AB32" s="210"/>
      <c r="AC32" s="210"/>
      <c r="AD32" s="210"/>
      <c r="AE32" s="210"/>
      <c r="AF32" s="210"/>
      <c r="AG32" s="210" t="s">
        <v>187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290</v>
      </c>
      <c r="D33" s="223"/>
      <c r="E33" s="224">
        <v>1.9754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189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12</v>
      </c>
      <c r="B34" s="234" t="s">
        <v>244</v>
      </c>
      <c r="C34" s="254" t="s">
        <v>245</v>
      </c>
      <c r="D34" s="235" t="s">
        <v>197</v>
      </c>
      <c r="E34" s="236">
        <v>20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2.0000000000000002E-5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240</v>
      </c>
      <c r="S34" s="238" t="s">
        <v>199</v>
      </c>
      <c r="T34" s="239" t="s">
        <v>200</v>
      </c>
      <c r="U34" s="221">
        <v>2.9000000000000001E-2</v>
      </c>
      <c r="V34" s="221">
        <f>ROUND(E34*U34,2)</f>
        <v>0.57999999999999996</v>
      </c>
      <c r="W34" s="221"/>
      <c r="X34" s="221" t="s">
        <v>185</v>
      </c>
      <c r="Y34" s="221" t="s">
        <v>186</v>
      </c>
      <c r="Z34" s="210"/>
      <c r="AA34" s="210"/>
      <c r="AB34" s="210"/>
      <c r="AC34" s="210"/>
      <c r="AD34" s="210"/>
      <c r="AE34" s="210"/>
      <c r="AF34" s="210"/>
      <c r="AG34" s="210" t="s">
        <v>187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287</v>
      </c>
      <c r="D35" s="223"/>
      <c r="E35" s="224">
        <v>20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13</v>
      </c>
      <c r="B36" s="234" t="s">
        <v>246</v>
      </c>
      <c r="C36" s="254" t="s">
        <v>247</v>
      </c>
      <c r="D36" s="235" t="s">
        <v>197</v>
      </c>
      <c r="E36" s="236">
        <v>20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3.5E-4</v>
      </c>
      <c r="O36" s="236">
        <f>ROUND(E36*N36,2)</f>
        <v>0.01</v>
      </c>
      <c r="P36" s="236">
        <v>0</v>
      </c>
      <c r="Q36" s="236">
        <f>ROUND(E36*P36,2)</f>
        <v>0</v>
      </c>
      <c r="R36" s="238" t="s">
        <v>240</v>
      </c>
      <c r="S36" s="238" t="s">
        <v>199</v>
      </c>
      <c r="T36" s="239" t="s">
        <v>200</v>
      </c>
      <c r="U36" s="221">
        <v>1.35E-2</v>
      </c>
      <c r="V36" s="221">
        <f>ROUND(E36*U36,2)</f>
        <v>0.27</v>
      </c>
      <c r="W36" s="221"/>
      <c r="X36" s="221" t="s">
        <v>185</v>
      </c>
      <c r="Y36" s="221" t="s">
        <v>186</v>
      </c>
      <c r="Z36" s="210"/>
      <c r="AA36" s="210"/>
      <c r="AB36" s="210"/>
      <c r="AC36" s="210"/>
      <c r="AD36" s="210"/>
      <c r="AE36" s="210"/>
      <c r="AF36" s="210"/>
      <c r="AG36" s="210" t="s">
        <v>187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287</v>
      </c>
      <c r="D37" s="223"/>
      <c r="E37" s="224">
        <v>20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189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178</v>
      </c>
      <c r="B38" s="227" t="s">
        <v>146</v>
      </c>
      <c r="C38" s="253" t="s">
        <v>147</v>
      </c>
      <c r="D38" s="228"/>
      <c r="E38" s="229"/>
      <c r="F38" s="230"/>
      <c r="G38" s="230">
        <f>SUMIF(AG39:AG47,"&lt;&gt;NOR",G39:G47)</f>
        <v>0</v>
      </c>
      <c r="H38" s="230"/>
      <c r="I38" s="230">
        <f>SUM(I39:I47)</f>
        <v>0</v>
      </c>
      <c r="J38" s="230"/>
      <c r="K38" s="230">
        <f>SUM(K39:K47)</f>
        <v>0</v>
      </c>
      <c r="L38" s="230"/>
      <c r="M38" s="230">
        <f>SUM(M39:M47)</f>
        <v>0</v>
      </c>
      <c r="N38" s="229"/>
      <c r="O38" s="229">
        <f>SUM(O39:O47)</f>
        <v>0</v>
      </c>
      <c r="P38" s="229"/>
      <c r="Q38" s="229">
        <f>SUM(Q39:Q47)</f>
        <v>0</v>
      </c>
      <c r="R38" s="230"/>
      <c r="S38" s="230"/>
      <c r="T38" s="231"/>
      <c r="U38" s="225"/>
      <c r="V38" s="225">
        <f>SUM(V39:V47)</f>
        <v>0.08</v>
      </c>
      <c r="W38" s="225"/>
      <c r="X38" s="225"/>
      <c r="Y38" s="225"/>
      <c r="AG38" t="s">
        <v>179</v>
      </c>
    </row>
    <row r="39" spans="1:60" ht="22.5" outlineLevel="1" x14ac:dyDescent="0.2">
      <c r="A39" s="243">
        <v>14</v>
      </c>
      <c r="B39" s="244" t="s">
        <v>248</v>
      </c>
      <c r="C39" s="259" t="s">
        <v>249</v>
      </c>
      <c r="D39" s="245" t="s">
        <v>219</v>
      </c>
      <c r="E39" s="246">
        <v>8.8999999999999999E-3</v>
      </c>
      <c r="F39" s="247"/>
      <c r="G39" s="248">
        <f>ROUND(E39*F39,2)</f>
        <v>0</v>
      </c>
      <c r="H39" s="247"/>
      <c r="I39" s="248">
        <f>ROUND(E39*H39,2)</f>
        <v>0</v>
      </c>
      <c r="J39" s="247"/>
      <c r="K39" s="248">
        <f>ROUND(E39*J39,2)</f>
        <v>0</v>
      </c>
      <c r="L39" s="248">
        <v>12</v>
      </c>
      <c r="M39" s="248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8" t="s">
        <v>213</v>
      </c>
      <c r="S39" s="248" t="s">
        <v>199</v>
      </c>
      <c r="T39" s="249" t="s">
        <v>200</v>
      </c>
      <c r="U39" s="221">
        <v>2.0089999999999999</v>
      </c>
      <c r="V39" s="221">
        <f>ROUND(E39*U39,2)</f>
        <v>0.02</v>
      </c>
      <c r="W39" s="221"/>
      <c r="X39" s="221" t="s">
        <v>250</v>
      </c>
      <c r="Y39" s="221" t="s">
        <v>186</v>
      </c>
      <c r="Z39" s="210"/>
      <c r="AA39" s="210"/>
      <c r="AB39" s="210"/>
      <c r="AC39" s="210"/>
      <c r="AD39" s="210"/>
      <c r="AE39" s="210"/>
      <c r="AF39" s="210"/>
      <c r="AG39" s="210" t="s">
        <v>251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3">
        <v>15</v>
      </c>
      <c r="B40" s="244" t="s">
        <v>252</v>
      </c>
      <c r="C40" s="259" t="s">
        <v>253</v>
      </c>
      <c r="D40" s="245" t="s">
        <v>219</v>
      </c>
      <c r="E40" s="246">
        <v>3.56E-2</v>
      </c>
      <c r="F40" s="247"/>
      <c r="G40" s="248">
        <f>ROUND(E40*F40,2)</f>
        <v>0</v>
      </c>
      <c r="H40" s="247"/>
      <c r="I40" s="248">
        <f>ROUND(E40*H40,2)</f>
        <v>0</v>
      </c>
      <c r="J40" s="247"/>
      <c r="K40" s="248">
        <f>ROUND(E40*J40,2)</f>
        <v>0</v>
      </c>
      <c r="L40" s="248">
        <v>12</v>
      </c>
      <c r="M40" s="248">
        <f>G40*(1+L40/100)</f>
        <v>0</v>
      </c>
      <c r="N40" s="246">
        <v>0</v>
      </c>
      <c r="O40" s="246">
        <f>ROUND(E40*N40,2)</f>
        <v>0</v>
      </c>
      <c r="P40" s="246">
        <v>0</v>
      </c>
      <c r="Q40" s="246">
        <f>ROUND(E40*P40,2)</f>
        <v>0</v>
      </c>
      <c r="R40" s="248" t="s">
        <v>213</v>
      </c>
      <c r="S40" s="248" t="s">
        <v>199</v>
      </c>
      <c r="T40" s="249" t="s">
        <v>200</v>
      </c>
      <c r="U40" s="221">
        <v>0.95899999999999996</v>
      </c>
      <c r="V40" s="221">
        <f>ROUND(E40*U40,2)</f>
        <v>0.03</v>
      </c>
      <c r="W40" s="221"/>
      <c r="X40" s="221" t="s">
        <v>250</v>
      </c>
      <c r="Y40" s="221" t="s">
        <v>186</v>
      </c>
      <c r="Z40" s="210"/>
      <c r="AA40" s="210"/>
      <c r="AB40" s="210"/>
      <c r="AC40" s="210"/>
      <c r="AD40" s="210"/>
      <c r="AE40" s="210"/>
      <c r="AF40" s="210"/>
      <c r="AG40" s="210" t="s">
        <v>251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3">
        <v>16</v>
      </c>
      <c r="B41" s="234" t="s">
        <v>254</v>
      </c>
      <c r="C41" s="254" t="s">
        <v>255</v>
      </c>
      <c r="D41" s="235" t="s">
        <v>219</v>
      </c>
      <c r="E41" s="236">
        <v>8.8999999999999999E-3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213</v>
      </c>
      <c r="S41" s="238" t="s">
        <v>199</v>
      </c>
      <c r="T41" s="239" t="s">
        <v>200</v>
      </c>
      <c r="U41" s="221">
        <v>0.49</v>
      </c>
      <c r="V41" s="221">
        <f>ROUND(E41*U41,2)</f>
        <v>0</v>
      </c>
      <c r="W41" s="221"/>
      <c r="X41" s="221" t="s">
        <v>250</v>
      </c>
      <c r="Y41" s="221" t="s">
        <v>186</v>
      </c>
      <c r="Z41" s="210"/>
      <c r="AA41" s="210"/>
      <c r="AB41" s="210"/>
      <c r="AC41" s="210"/>
      <c r="AD41" s="210"/>
      <c r="AE41" s="210"/>
      <c r="AF41" s="210"/>
      <c r="AG41" s="210" t="s">
        <v>251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60" t="s">
        <v>256</v>
      </c>
      <c r="D42" s="250"/>
      <c r="E42" s="250"/>
      <c r="F42" s="250"/>
      <c r="G42" s="250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257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3">
        <v>17</v>
      </c>
      <c r="B43" s="244" t="s">
        <v>258</v>
      </c>
      <c r="C43" s="259" t="s">
        <v>259</v>
      </c>
      <c r="D43" s="245" t="s">
        <v>219</v>
      </c>
      <c r="E43" s="246">
        <v>8.8999999999999996E-2</v>
      </c>
      <c r="F43" s="247"/>
      <c r="G43" s="248">
        <f>ROUND(E43*F43,2)</f>
        <v>0</v>
      </c>
      <c r="H43" s="247"/>
      <c r="I43" s="248">
        <f>ROUND(E43*H43,2)</f>
        <v>0</v>
      </c>
      <c r="J43" s="247"/>
      <c r="K43" s="248">
        <f>ROUND(E43*J43,2)</f>
        <v>0</v>
      </c>
      <c r="L43" s="248">
        <v>12</v>
      </c>
      <c r="M43" s="248">
        <f>G43*(1+L43/100)</f>
        <v>0</v>
      </c>
      <c r="N43" s="246">
        <v>0</v>
      </c>
      <c r="O43" s="246">
        <f>ROUND(E43*N43,2)</f>
        <v>0</v>
      </c>
      <c r="P43" s="246">
        <v>0</v>
      </c>
      <c r="Q43" s="246">
        <f>ROUND(E43*P43,2)</f>
        <v>0</v>
      </c>
      <c r="R43" s="248" t="s">
        <v>213</v>
      </c>
      <c r="S43" s="248" t="s">
        <v>199</v>
      </c>
      <c r="T43" s="249" t="s">
        <v>200</v>
      </c>
      <c r="U43" s="221">
        <v>0</v>
      </c>
      <c r="V43" s="221">
        <f>ROUND(E43*U43,2)</f>
        <v>0</v>
      </c>
      <c r="W43" s="221"/>
      <c r="X43" s="221" t="s">
        <v>250</v>
      </c>
      <c r="Y43" s="221" t="s">
        <v>186</v>
      </c>
      <c r="Z43" s="210"/>
      <c r="AA43" s="210"/>
      <c r="AB43" s="210"/>
      <c r="AC43" s="210"/>
      <c r="AD43" s="210"/>
      <c r="AE43" s="210"/>
      <c r="AF43" s="210"/>
      <c r="AG43" s="210" t="s">
        <v>251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3">
        <v>18</v>
      </c>
      <c r="B44" s="244" t="s">
        <v>260</v>
      </c>
      <c r="C44" s="259" t="s">
        <v>277</v>
      </c>
      <c r="D44" s="245" t="s">
        <v>219</v>
      </c>
      <c r="E44" s="246">
        <v>8.8999999999999999E-3</v>
      </c>
      <c r="F44" s="247"/>
      <c r="G44" s="248">
        <f>ROUND(E44*F44,2)</f>
        <v>0</v>
      </c>
      <c r="H44" s="247"/>
      <c r="I44" s="248">
        <f>ROUND(E44*H44,2)</f>
        <v>0</v>
      </c>
      <c r="J44" s="247"/>
      <c r="K44" s="248">
        <f>ROUND(E44*J44,2)</f>
        <v>0</v>
      </c>
      <c r="L44" s="248">
        <v>12</v>
      </c>
      <c r="M44" s="248">
        <f>G44*(1+L44/100)</f>
        <v>0</v>
      </c>
      <c r="N44" s="246">
        <v>0</v>
      </c>
      <c r="O44" s="246">
        <f>ROUND(E44*N44,2)</f>
        <v>0</v>
      </c>
      <c r="P44" s="246">
        <v>0</v>
      </c>
      <c r="Q44" s="246">
        <f>ROUND(E44*P44,2)</f>
        <v>0</v>
      </c>
      <c r="R44" s="248" t="s">
        <v>213</v>
      </c>
      <c r="S44" s="248" t="s">
        <v>199</v>
      </c>
      <c r="T44" s="249" t="s">
        <v>200</v>
      </c>
      <c r="U44" s="221">
        <v>0</v>
      </c>
      <c r="V44" s="221">
        <f>ROUND(E44*U44,2)</f>
        <v>0</v>
      </c>
      <c r="W44" s="221"/>
      <c r="X44" s="221" t="s">
        <v>250</v>
      </c>
      <c r="Y44" s="221" t="s">
        <v>186</v>
      </c>
      <c r="Z44" s="210"/>
      <c r="AA44" s="210"/>
      <c r="AB44" s="210"/>
      <c r="AC44" s="210"/>
      <c r="AD44" s="210"/>
      <c r="AE44" s="210"/>
      <c r="AF44" s="210"/>
      <c r="AG44" s="210" t="s">
        <v>251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33">
        <v>19</v>
      </c>
      <c r="B45" s="234" t="s">
        <v>262</v>
      </c>
      <c r="C45" s="254" t="s">
        <v>263</v>
      </c>
      <c r="D45" s="235" t="s">
        <v>219</v>
      </c>
      <c r="E45" s="236">
        <v>4.4499999999999998E-2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264</v>
      </c>
      <c r="S45" s="238" t="s">
        <v>199</v>
      </c>
      <c r="T45" s="239" t="s">
        <v>200</v>
      </c>
      <c r="U45" s="221">
        <v>0.752</v>
      </c>
      <c r="V45" s="221">
        <f>ROUND(E45*U45,2)</f>
        <v>0.03</v>
      </c>
      <c r="W45" s="221"/>
      <c r="X45" s="221" t="s">
        <v>250</v>
      </c>
      <c r="Y45" s="221" t="s">
        <v>186</v>
      </c>
      <c r="Z45" s="210"/>
      <c r="AA45" s="210"/>
      <c r="AB45" s="210"/>
      <c r="AC45" s="210"/>
      <c r="AD45" s="210"/>
      <c r="AE45" s="210"/>
      <c r="AF45" s="210"/>
      <c r="AG45" s="210" t="s">
        <v>251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56" t="s">
        <v>265</v>
      </c>
      <c r="D46" s="240"/>
      <c r="E46" s="240"/>
      <c r="F46" s="240"/>
      <c r="G46" s="240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224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nebo vybouraných hmot nošením nebo přehazováním k místu nakládky přístupnému normálním dopravním prostředkům do 10 m,</v>
      </c>
      <c r="BB46" s="210"/>
      <c r="BC46" s="210"/>
      <c r="BD46" s="210"/>
      <c r="BE46" s="210"/>
      <c r="BF46" s="210"/>
      <c r="BG46" s="210"/>
      <c r="BH46" s="210"/>
    </row>
    <row r="47" spans="1:60" ht="22.5" outlineLevel="2" x14ac:dyDescent="0.2">
      <c r="A47" s="217"/>
      <c r="B47" s="218"/>
      <c r="C47" s="261" t="s">
        <v>266</v>
      </c>
      <c r="D47" s="252"/>
      <c r="E47" s="252"/>
      <c r="F47" s="252"/>
      <c r="G47" s="252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257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1" t="str">
        <f>C47</f>
        <v>S naložením suti nebo vybouraných hmot do dopravního prostředku a na jejich vyložením, popřípadě přeložením na normální dopravní prostředek.</v>
      </c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3"/>
      <c r="B48" s="4"/>
      <c r="C48" s="262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v>12</v>
      </c>
      <c r="AF48">
        <v>21</v>
      </c>
      <c r="AG48" t="s">
        <v>164</v>
      </c>
    </row>
    <row r="49" spans="1:33" x14ac:dyDescent="0.2">
      <c r="A49" s="213"/>
      <c r="B49" s="214" t="s">
        <v>29</v>
      </c>
      <c r="C49" s="263"/>
      <c r="D49" s="215"/>
      <c r="E49" s="216"/>
      <c r="F49" s="216"/>
      <c r="G49" s="232">
        <f>G8+G12+G17+G19+G22+G29+G38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f>SUMIF(L7:L47,AE48,G7:G47)</f>
        <v>0</v>
      </c>
      <c r="AF49">
        <f>SUMIF(L7:L47,AF48,G7:G47)</f>
        <v>0</v>
      </c>
      <c r="AG49" t="s">
        <v>267</v>
      </c>
    </row>
    <row r="50" spans="1:33" x14ac:dyDescent="0.2">
      <c r="C50" s="264"/>
      <c r="D50" s="10"/>
      <c r="AG50" t="s">
        <v>268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ej4L56am3YKMLqqnsSwMMOM/UJaQGb3I39aj/QbMrgM7dIUMTJX2D0sVGsXBFoOSbsmImk/p7Oz/lNNLRu0UsQ==" saltValue="A3neW9aUSAi/fbWMhWQ2DA==" spinCount="100000" sheet="1" formatRows="0"/>
  <mergeCells count="9">
    <mergeCell ref="C42:G42"/>
    <mergeCell ref="C46:G46"/>
    <mergeCell ref="C47:G47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88</vt:i4>
      </vt:variant>
    </vt:vector>
  </HeadingPairs>
  <TitlesOfParts>
    <vt:vector size="112" baseType="lpstr">
      <vt:lpstr>Pokyny pro vyplnění</vt:lpstr>
      <vt:lpstr>Stavba</vt:lpstr>
      <vt:lpstr>VzorPolozky</vt:lpstr>
      <vt:lpstr>K47-55 A Pol</vt:lpstr>
      <vt:lpstr>K47-55 B Pol</vt:lpstr>
      <vt:lpstr>K47-55 C Pol</vt:lpstr>
      <vt:lpstr>K47-55 E1 Pol</vt:lpstr>
      <vt:lpstr>K47-55 E2 Pol</vt:lpstr>
      <vt:lpstr>K47-55 E3 Pol</vt:lpstr>
      <vt:lpstr>K47-55 N12 Pol</vt:lpstr>
      <vt:lpstr>K47-55 N3 Pol</vt:lpstr>
      <vt:lpstr>K47-55 N4P Pol</vt:lpstr>
      <vt:lpstr>K47-55 N5P Pol</vt:lpstr>
      <vt:lpstr>K47-55 N6P Pol</vt:lpstr>
      <vt:lpstr>K47-55 N7 Pol</vt:lpstr>
      <vt:lpstr>K47-55 PR Pol</vt:lpstr>
      <vt:lpstr>K47-55 S1 Pol</vt:lpstr>
      <vt:lpstr>K47-55 S2 Pol</vt:lpstr>
      <vt:lpstr>K47-55 S4 Pol</vt:lpstr>
      <vt:lpstr>K47-55 S5 Pol</vt:lpstr>
      <vt:lpstr>K47-55 S6P Pol</vt:lpstr>
      <vt:lpstr>K47-55 S7P Pol</vt:lpstr>
      <vt:lpstr>K47-55 VRN Pol</vt:lpstr>
      <vt:lpstr>K47-55 ZTI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'K47-55 A Pol'!Názvy_tisku</vt:lpstr>
      <vt:lpstr>'K47-55 B Pol'!Názvy_tisku</vt:lpstr>
      <vt:lpstr>'K47-55 C Pol'!Názvy_tisku</vt:lpstr>
      <vt:lpstr>'K47-55 E1 Pol'!Názvy_tisku</vt:lpstr>
      <vt:lpstr>'K47-55 E2 Pol'!Názvy_tisku</vt:lpstr>
      <vt:lpstr>'K47-55 E3 Pol'!Názvy_tisku</vt:lpstr>
      <vt:lpstr>'K47-55 N12 Pol'!Názvy_tisku</vt:lpstr>
      <vt:lpstr>'K47-55 N3 Pol'!Názvy_tisku</vt:lpstr>
      <vt:lpstr>'K47-55 N4P Pol'!Názvy_tisku</vt:lpstr>
      <vt:lpstr>'K47-55 N5P Pol'!Názvy_tisku</vt:lpstr>
      <vt:lpstr>'K47-55 N6P Pol'!Názvy_tisku</vt:lpstr>
      <vt:lpstr>'K47-55 N7 Pol'!Názvy_tisku</vt:lpstr>
      <vt:lpstr>'K47-55 PR Pol'!Názvy_tisku</vt:lpstr>
      <vt:lpstr>'K47-55 S1 Pol'!Názvy_tisku</vt:lpstr>
      <vt:lpstr>'K47-55 S2 Pol'!Názvy_tisku</vt:lpstr>
      <vt:lpstr>'K47-55 S4 Pol'!Názvy_tisku</vt:lpstr>
      <vt:lpstr>'K47-55 S5 Pol'!Názvy_tisku</vt:lpstr>
      <vt:lpstr>'K47-55 S6P Pol'!Názvy_tisku</vt:lpstr>
      <vt:lpstr>'K47-55 S7P Pol'!Názvy_tisku</vt:lpstr>
      <vt:lpstr>'K47-55 VRN Pol'!Názvy_tisku</vt:lpstr>
      <vt:lpstr>'K47-55 ZTI Pol'!Názvy_tisku</vt:lpstr>
      <vt:lpstr>oadresa</vt:lpstr>
      <vt:lpstr>Stavba!Objednatel</vt:lpstr>
      <vt:lpstr>Stavba!Objekt</vt:lpstr>
      <vt:lpstr>'K47-55 A Pol'!Oblast_tisku</vt:lpstr>
      <vt:lpstr>'K47-55 B Pol'!Oblast_tisku</vt:lpstr>
      <vt:lpstr>'K47-55 C Pol'!Oblast_tisku</vt:lpstr>
      <vt:lpstr>'K47-55 E1 Pol'!Oblast_tisku</vt:lpstr>
      <vt:lpstr>'K47-55 E2 Pol'!Oblast_tisku</vt:lpstr>
      <vt:lpstr>'K47-55 E3 Pol'!Oblast_tisku</vt:lpstr>
      <vt:lpstr>'K47-55 N12 Pol'!Oblast_tisku</vt:lpstr>
      <vt:lpstr>'K47-55 N3 Pol'!Oblast_tisku</vt:lpstr>
      <vt:lpstr>'K47-55 N4P Pol'!Oblast_tisku</vt:lpstr>
      <vt:lpstr>'K47-55 N5P Pol'!Oblast_tisku</vt:lpstr>
      <vt:lpstr>'K47-55 N6P Pol'!Oblast_tisku</vt:lpstr>
      <vt:lpstr>'K47-55 N7 Pol'!Oblast_tisku</vt:lpstr>
      <vt:lpstr>'K47-55 PR Pol'!Oblast_tisku</vt:lpstr>
      <vt:lpstr>'K47-55 S1 Pol'!Oblast_tisku</vt:lpstr>
      <vt:lpstr>'K47-55 S2 Pol'!Oblast_tisku</vt:lpstr>
      <vt:lpstr>'K47-55 S4 Pol'!Oblast_tisku</vt:lpstr>
      <vt:lpstr>'K47-55 S5 Pol'!Oblast_tisku</vt:lpstr>
      <vt:lpstr>'K47-55 S6P Pol'!Oblast_tisku</vt:lpstr>
      <vt:lpstr>'K47-55 S7P Pol'!Oblast_tisku</vt:lpstr>
      <vt:lpstr>'K47-55 VRN Pol'!Oblast_tisku</vt:lpstr>
      <vt:lpstr>'K47-55 ZTI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Vala</dc:creator>
  <cp:lastModifiedBy>Jan Vala</cp:lastModifiedBy>
  <cp:lastPrinted>2019-03-19T12:27:02Z</cp:lastPrinted>
  <dcterms:created xsi:type="dcterms:W3CDTF">2009-04-08T07:15:50Z</dcterms:created>
  <dcterms:modified xsi:type="dcterms:W3CDTF">2024-02-05T08:24:30Z</dcterms:modified>
</cp:coreProperties>
</file>