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benza\Desktop\"/>
    </mc:Choice>
  </mc:AlternateContent>
  <xr:revisionPtr revIDLastSave="0" documentId="8_{D33003FE-34E1-4790-8876-2461B898D110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Sheet1" sheetId="1" r:id="rId1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2" i="1" l="1"/>
  <c r="O202" i="1" s="1"/>
  <c r="I198" i="1"/>
  <c r="O198" i="1" s="1"/>
  <c r="I194" i="1"/>
  <c r="O194" i="1" s="1"/>
  <c r="I190" i="1"/>
  <c r="O190" i="1" s="1"/>
  <c r="I186" i="1"/>
  <c r="O186" i="1" s="1"/>
  <c r="I182" i="1"/>
  <c r="O182" i="1" s="1"/>
  <c r="I178" i="1"/>
  <c r="O178" i="1" s="1"/>
  <c r="I174" i="1"/>
  <c r="O174" i="1" s="1"/>
  <c r="I169" i="1"/>
  <c r="O169" i="1" s="1"/>
  <c r="I165" i="1"/>
  <c r="O165" i="1" s="1"/>
  <c r="I161" i="1"/>
  <c r="O161" i="1" s="1"/>
  <c r="I157" i="1"/>
  <c r="O157" i="1" s="1"/>
  <c r="R156" i="1" s="1"/>
  <c r="O156" i="1" s="1"/>
  <c r="I152" i="1"/>
  <c r="O152" i="1" s="1"/>
  <c r="I148" i="1"/>
  <c r="O148" i="1" s="1"/>
  <c r="I144" i="1"/>
  <c r="O144" i="1" s="1"/>
  <c r="I140" i="1"/>
  <c r="O140" i="1" s="1"/>
  <c r="I136" i="1"/>
  <c r="O136" i="1" s="1"/>
  <c r="R135" i="1" s="1"/>
  <c r="O135" i="1" s="1"/>
  <c r="Q135" i="1"/>
  <c r="I135" i="1" s="1"/>
  <c r="I131" i="1"/>
  <c r="O131" i="1" s="1"/>
  <c r="R130" i="1" s="1"/>
  <c r="O130" i="1" s="1"/>
  <c r="Q130" i="1"/>
  <c r="I130" i="1" s="1"/>
  <c r="I126" i="1"/>
  <c r="O126" i="1" s="1"/>
  <c r="I122" i="1"/>
  <c r="O122" i="1" s="1"/>
  <c r="I117" i="1"/>
  <c r="O117" i="1" s="1"/>
  <c r="I113" i="1"/>
  <c r="O113" i="1" s="1"/>
  <c r="I109" i="1"/>
  <c r="O109" i="1" s="1"/>
  <c r="I105" i="1"/>
  <c r="O105" i="1" s="1"/>
  <c r="I101" i="1"/>
  <c r="O101" i="1" s="1"/>
  <c r="I96" i="1"/>
  <c r="O96" i="1" s="1"/>
  <c r="I92" i="1"/>
  <c r="O92" i="1" s="1"/>
  <c r="I88" i="1"/>
  <c r="O88" i="1" s="1"/>
  <c r="I84" i="1"/>
  <c r="O84" i="1" s="1"/>
  <c r="I79" i="1"/>
  <c r="O79" i="1" s="1"/>
  <c r="I75" i="1"/>
  <c r="O75" i="1" s="1"/>
  <c r="I71" i="1"/>
  <c r="O71" i="1" s="1"/>
  <c r="I67" i="1"/>
  <c r="O67" i="1" s="1"/>
  <c r="I63" i="1"/>
  <c r="O63" i="1" s="1"/>
  <c r="I59" i="1"/>
  <c r="O59" i="1" s="1"/>
  <c r="I55" i="1"/>
  <c r="O55" i="1" s="1"/>
  <c r="I50" i="1"/>
  <c r="O50" i="1" s="1"/>
  <c r="I46" i="1"/>
  <c r="O46" i="1" s="1"/>
  <c r="I42" i="1"/>
  <c r="O42" i="1" s="1"/>
  <c r="I38" i="1"/>
  <c r="O38" i="1" s="1"/>
  <c r="I34" i="1"/>
  <c r="O34" i="1" s="1"/>
  <c r="I29" i="1"/>
  <c r="O29" i="1" s="1"/>
  <c r="I25" i="1"/>
  <c r="O25" i="1" s="1"/>
  <c r="I21" i="1"/>
  <c r="O21" i="1" s="1"/>
  <c r="I17" i="1"/>
  <c r="O17" i="1" s="1"/>
  <c r="I13" i="1"/>
  <c r="O13" i="1" s="1"/>
  <c r="I9" i="1"/>
  <c r="O9" i="1" s="1"/>
  <c r="R121" i="1" l="1"/>
  <c r="O121" i="1" s="1"/>
  <c r="R100" i="1"/>
  <c r="O100" i="1" s="1"/>
  <c r="R54" i="1"/>
  <c r="O54" i="1" s="1"/>
  <c r="R173" i="1"/>
  <c r="O173" i="1" s="1"/>
  <c r="R8" i="1"/>
  <c r="O8" i="1" s="1"/>
  <c r="R33" i="1"/>
  <c r="O33" i="1" s="1"/>
  <c r="R83" i="1"/>
  <c r="O83" i="1" s="1"/>
  <c r="Q83" i="1"/>
  <c r="I83" i="1" s="1"/>
  <c r="Q100" i="1"/>
  <c r="I100" i="1" s="1"/>
  <c r="Q156" i="1"/>
  <c r="I156" i="1" s="1"/>
  <c r="Q173" i="1"/>
  <c r="I173" i="1" s="1"/>
  <c r="Q8" i="1"/>
  <c r="I8" i="1" s="1"/>
  <c r="I3" i="1" s="1"/>
  <c r="Q54" i="1"/>
  <c r="I54" i="1" s="1"/>
  <c r="Q121" i="1"/>
  <c r="I121" i="1" s="1"/>
  <c r="Q33" i="1"/>
  <c r="I33" i="1" s="1"/>
  <c r="O2" i="1" l="1"/>
</calcChain>
</file>

<file path=xl/sharedStrings.xml><?xml version="1.0" encoding="utf-8"?>
<sst xmlns="http://schemas.openxmlformats.org/spreadsheetml/2006/main" count="679" uniqueCount="323">
  <si>
    <t>ASPE10</t>
  </si>
  <si>
    <t>S</t>
  </si>
  <si>
    <t>Soupis prací objektu</t>
  </si>
  <si>
    <t xml:space="preserve">Stavba: </t>
  </si>
  <si>
    <t>B327-4/1</t>
  </si>
  <si>
    <t>Projektová dokumentace: vybudování kolektoru Skořepka TSB</t>
  </si>
  <si>
    <t>O</t>
  </si>
  <si>
    <t>Rozpočet:</t>
  </si>
  <si>
    <t>0,00</t>
  </si>
  <si>
    <t>15,00</t>
  </si>
  <si>
    <t>21,00</t>
  </si>
  <si>
    <t>3</t>
  </si>
  <si>
    <t>2</t>
  </si>
  <si>
    <t/>
  </si>
  <si>
    <t>Kolektor Skořepka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</si>
  <si>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</si>
  <si>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</si>
  <si>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</si>
  <si>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</si>
  <si>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</si>
  <si>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</si>
  <si>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</si>
  <si>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</si>
  <si>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</si>
  <si>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</si>
  <si>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</si>
  <si>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</si>
  <si>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</si>
  <si>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</si>
  <si>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</si>
  <si>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</si>
  <si>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</si>
  <si>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</si>
  <si>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</si>
  <si>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</si>
  <si>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014102</t>
  </si>
  <si>
    <t>POPLATKY ZA SKLÁDKU</t>
  </si>
  <si>
    <t>T</t>
  </si>
  <si>
    <t>PP</t>
  </si>
  <si>
    <t>VYBOURANÝ PŮVODNÍ POKLOP 600X600</t>
  </si>
  <si>
    <t>VV</t>
  </si>
  <si>
    <t>0,05=0,050 [A] 
Skládkovné 1 kusu  
(výkup např.  firma PARTR) 5 Kč/1kg litiny ... uvažována váha max 50 kg ... 250 Kč</t>
  </si>
  <si>
    <t>TS</t>
  </si>
  <si>
    <t>Položka zahrnuje:  
- veškeré poplatky provozovateli skládky související s uložením odpadu na skládce.  
Položka nezahrnuje:  
- x</t>
  </si>
  <si>
    <t>014112</t>
  </si>
  <si>
    <t>POPLATKY ZA SKLÁDKU TYP S-IO (INERTNÍ ODPAD)</t>
  </si>
  <si>
    <t>Beton z plochy nad stavební jámou + z vybouraného otvoru ve starém kolektoru</t>
  </si>
  <si>
    <t>(211,5*0,215*2,5)+(1,796*1*0,3*2,5) =115,028 [A] 
Plocha 211,5 m2 odečtena z výkresu "D2 Půdorys"  
Tloušťka uvažována 0,215 m 
2,5 tun / m3 ... uvažovaná objem. hm. betonu</t>
  </si>
  <si>
    <t>02911</t>
  </si>
  <si>
    <t>OSTATNÍ POŽADAVKY - GEODETICKÉ ZAMĚŘENÍ</t>
  </si>
  <si>
    <t>HM</t>
  </si>
  <si>
    <t>Geodetické zaměření - vytyčení stávajících sítí</t>
  </si>
  <si>
    <t>1=1,000 [A] 
Jednotková cena</t>
  </si>
  <si>
    <t>Položka zahrnuje:  
- veškeré náklady spojené s objednatelem požadovanými pracemi  
Položka nezahrnuje:  
- x</t>
  </si>
  <si>
    <t>7</t>
  </si>
  <si>
    <t>02940</t>
  </si>
  <si>
    <t>OSTATNÍ POŽADAVKY - VYPRACOVÁNÍ DOKUMENTACE</t>
  </si>
  <si>
    <t>KPL</t>
  </si>
  <si>
    <t>Vypracování dokumentace DSPS včetně geodetické dokumentace</t>
  </si>
  <si>
    <t>8</t>
  </si>
  <si>
    <t>03100</t>
  </si>
  <si>
    <t>ZAŘÍZENÍ STAVENIŠTĚ - ZŘÍZENÍ, PROVOZ, DEMONTÁŽ</t>
  </si>
  <si>
    <t>Zařízení staveniště</t>
  </si>
  <si>
    <t>Jednotková cena 
1,5 % z celkových nákladů</t>
  </si>
  <si>
    <t>Položka zahrnuje: 
 objednatelem povolené náklady na pořízení (event. pronájem), provozování, udržování a likvidaci zhotovitelova zařízení</t>
  </si>
  <si>
    <t>03730</t>
  </si>
  <si>
    <t>POMOC PRÁCE ZAJIŠŤ NEBO ZŘÍZ OCHRANU INŽENÝRSKÝCH SÍTÍ</t>
  </si>
  <si>
    <t>Ochrana ing sítí dle požadavů správců sítí uvedených v dokladové části</t>
  </si>
  <si>
    <t>Položka zahrnuje: 
- objednatelem povolené náklady na požadovaná zařízení zhotovitele</t>
  </si>
  <si>
    <t>Zemní práce</t>
  </si>
  <si>
    <t>113155</t>
  </si>
  <si>
    <t>ODSTRANĚNÍ KRYTU ZPEVNĚNÝCH PLOCH Z BETONU, ODVOZ DO 8KM</t>
  </si>
  <si>
    <t>M3</t>
  </si>
  <si>
    <t>Odstranění betonu z povrchu nad stavební jámou</t>
  </si>
  <si>
    <t>211,5*0,215=45,473 [B] 
Půdorysná plocha stavební jámy 211,5 m2  (z výkresu D2 půdorys)  
 tloušťka krytu 0,215 m (odhadovaná tloušťka panelů</t>
  </si>
  <si>
    <t>Položka zahrnuje: 
- veškerou manipulaci s vybouranou sutí a s vybouranými hmotami vč. uložení na skládku.  
Položka nezahrnuje: 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</si>
  <si>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</t>
  </si>
  <si>
    <t>115311</t>
  </si>
  <si>
    <t>ČERPÁNÍ VODY Z PODZEMÍ DO 500L/MIN VÝŠKY DO 20M</t>
  </si>
  <si>
    <t>HOD</t>
  </si>
  <si>
    <t>Čerpání vody z hloubky cca 4m</t>
  </si>
  <si>
    <t>Položka zahrnuje:  
- čerpání vody v podzemí  
- náklady na provoz čerpadla včetně nákladu na záložní čerpadlo  
- zřízení čerpací jímky v šachtě  
- svislé potrubí v šachtě  
- potrubí na povrchu zaústěné do usazovacích (čistících) jímek před vypouštěním vod mimo staveniště, zřízení těchto jímek.  
- následná demontáž a likvidace těchto zařízení  
Položka nezahrnuje:  
- x</t>
  </si>
  <si>
    <t>35</t>
  </si>
  <si>
    <t>12573B</t>
  </si>
  <si>
    <t>VYKOPÁVKY ZE ZEMNÍKŮ A SKLÁDEK TŘ. I - DOPRAVA</t>
  </si>
  <si>
    <t>M3KM</t>
  </si>
  <si>
    <t>Návoz zeminy pro zásyp ze zemníku ze vzdálenosti 8 km</t>
  </si>
  <si>
    <t>6,5*(39+2,4)*8=2 152,800 [A] 
Plocha příčného řezu zásypu: 6,5 m2 ... z výkresu "D3 řezy" zaokr na 0,5 m2 nahoru 
Délka uvažovaného zásypu: 39+2,4 m ... z výkresu "D2 půdorys" 
dovoz ze vzdálenosti 8 km</t>
  </si>
  <si>
    <t>Položka zahrnuje:  
- samostatnou dopravu zeminy  
Položka nezahrnuje:  
- x  
Způsob měření:  
- množství se určí jako součin kubatutry [m3] a požadované vzdálenosti [km].</t>
  </si>
  <si>
    <t>12</t>
  </si>
  <si>
    <t>131735</t>
  </si>
  <si>
    <t>HLOUBENÍ JAM ZAPAŽ I NEPAŽ TŘ. I, ODVOZ DO 8KM</t>
  </si>
  <si>
    <t>Vyhloubení stavební jámy pro výstavbu nového kolektoru - v ceně zahrnuto přijatelný objem čepáné vody</t>
  </si>
  <si>
    <t>211,5*3,6=761,400 [A] 
Plocha stavební jámy odměřena z výkresu "D2 Půdorys" 
Hloubka stavební jámy uvažována 3,6 m (po odečtení tloušťky panelů z povrchu dvora 0,215 m</t>
  </si>
  <si>
    <t>Položka zahrnuje: 
- vodorovnou a svislou dopravu,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pažení záporového 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Položka nezahrnuje: 
- uložení zeminy (na skládku, do násypu) ani poplatky za skládku, vykazují se v položce č.0141**</t>
  </si>
  <si>
    <t>14</t>
  </si>
  <si>
    <t>17481</t>
  </si>
  <si>
    <t>a</t>
  </si>
  <si>
    <t>ZÁSYP JAM A RÝH Z NAKUPOVANÝCH MATERIÁLŮ</t>
  </si>
  <si>
    <t>Zásyp zeminou vhodnou do násypů včetně hutnění a staveništní dopravy</t>
  </si>
  <si>
    <t>6,5*(39+2,4)=269,100 [A] 
Plocha příčného řezu zásypu: 6,5 m2 ... z výkresu "D3 řezy" 
Délka uvažovaného zásypu: 39+2,4 m ... z výkresu "D2 půdorys"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</si>
  <si>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</si>
  <si>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Základy</t>
  </si>
  <si>
    <t>16</t>
  </si>
  <si>
    <t>21461D</t>
  </si>
  <si>
    <t>SEPARAČNÍ GEOTEXTILIE DO 400G/M2</t>
  </si>
  <si>
    <t>M2</t>
  </si>
  <si>
    <t>Ochranná geotextilie 400 g/m2</t>
  </si>
  <si>
    <t>((9,52+3,6)*(39+2,4)+9,8)*1,15=635,913 [A] 
délka izolace v příčném řezu - z výkresu "D3 řezy": 9,52+3,6 m 
délka kolektoru - z výkresu "D2 půdorys": 39+2,4 m 
plocha čela kolektoru - z výkresu "D3 řezy": 9,8 m2 
rezerva na přesahy: 15%</t>
  </si>
  <si>
    <t>Položka zahrnuje:  
- dodávku předepsané geotextilie  
- úpravu, očištění a ochranu podkladu  
- přichycení k podkladu, případně zatížení  
- úpravy spojů a zajištění okrajů  
- úpravy pro odvodnění  
- nutné přesahy (nezapočítávají se do výměry)  
- mimostaveništní a vnitrostaveništní dopravu  
Položka nezahrnuje:  
- x</t>
  </si>
  <si>
    <t>17</t>
  </si>
  <si>
    <t>22694</t>
  </si>
  <si>
    <t>ZÁPOROVÉ PAŽENÍ Z KOVU DOČASNÉ</t>
  </si>
  <si>
    <t>Zřízení záporového pažení z HEA 240 včetně převázky z HEA 240</t>
  </si>
  <si>
    <t>((0,011*8,5*67)*7,85)+(0,011*95,2*7,85)=57,397 [A] 
Plocha HEA 240: 0,011 m2  
Délka HEA: 8,5 m 
Počet ks HEA: 67 ... dle výkresu "D2 Půdorys" 
Délka převázky: 95,2m ... dle výkresu "D2 Půdorys"</t>
  </si>
  <si>
    <t>Položka zahrnuje: 
- opotřebení ocelových zápor 
- jejich osazení do připravených vrtů včetně zabetonování konců a obsypu, případně jejich zaberanění , 
- odstranění. 
Položka nezahrnuje: 
- vrty 
Způsob měření: 
- ocelová převázka se započítává do výsledné hmotnosti</t>
  </si>
  <si>
    <t>18</t>
  </si>
  <si>
    <t>22695A</t>
  </si>
  <si>
    <t>VÝDŘEVA ZÁPOROVÉHO PAŽENÍ DOČASNÁ (PLOCHA)</t>
  </si>
  <si>
    <t>Osazení pažin bez ohledu na druh včetně opotřebení a odstranění</t>
  </si>
  <si>
    <t>86,2*4=344,800 [A] 
86,2 m - půdorysná délka pažení dle výkresu "D2 půdorys" 
4 m - uvažovaná výška zapažení dle výkresu "D3 řezy"</t>
  </si>
  <si>
    <t>Položka zahrnuje:  
- osazení pažin bez ohledu na druh  
- jejich opotřebení   
-  odstranění  
Položka nezahrnuje:  
- x</t>
  </si>
  <si>
    <t>19</t>
  </si>
  <si>
    <t>272325</t>
  </si>
  <si>
    <t>ZÁKLADY ZE ŽELEZOBETONU DO C30/37</t>
  </si>
  <si>
    <t>Základová deska kolektoru</t>
  </si>
  <si>
    <t>0,85*(39+2,4)=35,190 [A] 
Plocha příčného řezu desky (spodního dílu kolektoru) dle výkresu "D2 řezy" 0,85 m2 
Délka kolektoru (39+2,4) m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</si>
  <si>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nátěrů zabraňujících soudržnosti betonu a bednění,  
- podpěrné  konstr. (skruže) a lešení všech druhů pro bednění,  vč. ochranných a bezpečnostních opatření a základů těchto konstrukcí a lešení,  
- vytvoření kotevních čel, kapes, nálitků a sedel, zřízení  všech  požadovaných  otvorů, 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  
Položka nezahrnuje:  
- dodání a osazení výztuže</t>
  </si>
  <si>
    <t>20</t>
  </si>
  <si>
    <t>272365</t>
  </si>
  <si>
    <t>VÝZTUŽ ZÁKLADŮ Z OCELI 10505, B500B</t>
  </si>
  <si>
    <t>Výztuž základové desky kolektoru</t>
  </si>
  <si>
    <t>35,2*0,1414*1,2=5,973 [A] 
Objem betonu základu kolektoru z výkresu "D2 půdorys a D3 řezy" 35,2 m3 
hmotnost v t/m3 dle výkresu "D4 schema výztuže) 0,1414 
20% na přesahy 1,2</t>
  </si>
  <si>
    <t>Položka:  
- zahrnuje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  
Položka nezahrnuje:  
- x</t>
  </si>
  <si>
    <t>21</t>
  </si>
  <si>
    <t>288221</t>
  </si>
  <si>
    <t>TRYSKOVÁ INJEKTÁŽ D SLOUPU DO 600MM DL VRTU DO 6M NA POVRCHU</t>
  </si>
  <si>
    <t>v případě nutnosti zajistit dno stavební jámy cementovou injektáží (stanoví geotechnik) bude využita tato položka dle skutečných výměr.</t>
  </si>
  <si>
    <t>Položka zahrnuje:  
- veškerý materiál, výrobky a polotovary, včetně mimostaveništní a vnitrostaveništní dopravy (rovněž přesuny), včetně naložení a složení, případně s uložením.  
Položka nezahrnuje:  
- x</t>
  </si>
  <si>
    <t>13</t>
  </si>
  <si>
    <t>R22694</t>
  </si>
  <si>
    <t>ZÁPOROVÉ PAŽENÍ Z KOVU DOČASNÉ - rozpěry á 3m</t>
  </si>
  <si>
    <t>Rozpěry záporového pažení TR 177,8 x 10</t>
  </si>
  <si>
    <t>72,7*0.005*7,85=2,853 [A] 
Plocha průřezu TR 177,8 x 10: 0.005 m2 
Délka rozpěr: 72,7 m ... dle výkresu "D2 Půdorys"</t>
  </si>
  <si>
    <t>Položka zahrnuje:  
- opotřebení ocelových zápor  
- jejich osazení do připravených vrtů včetně zabetonování konců a obsypu, případně jejich zaberanění ,  
- odstranění.  
Položka nezahrnuje:  
- vrty  
Způsob měření:  
- ocelová převázka se započítává do výsledné hmotnosti</t>
  </si>
  <si>
    <t>Svislé konstrukce</t>
  </si>
  <si>
    <t>22</t>
  </si>
  <si>
    <t>311325</t>
  </si>
  <si>
    <t>ZDI A STĚNY PODP A VOL ZE ŽELEZOBET DO C30/37</t>
  </si>
  <si>
    <t>Stěny kolektoru</t>
  </si>
  <si>
    <t>((0,675*2)*(39+2,4))+(8,2*0,3)=58,350 [A] 
Příčná plocha stěn (0,675*2) 
Délka stěn (39+2,4) 
Objem čela (8,156*0,3) 
(Plochy odečteny z výkresu "D3 řezy"</t>
  </si>
  <si>
    <t>23</t>
  </si>
  <si>
    <t>33817C</t>
  </si>
  <si>
    <t>SLOUPKY PLOTOVÉ Z DÍLCŮ KOVOVÝCH  DO BETONOVÝCH PATEK - pro vrácení plotu</t>
  </si>
  <si>
    <t>KS</t>
  </si>
  <si>
    <t>Sloupky pro plot včetně patek</t>
  </si>
  <si>
    <t>(30,5+14,4)/2=22,450 [A] 
cca 1 ks á 2 m</t>
  </si>
  <si>
    <t>Položka zahrnuje: 
- dodání a osazení předepsaného sloupku včetně PKO 
- případnou betonovou patku z předepsané třídy betonu 
- nutné zemní práce 
Položka nezahrnuje: 
-x</t>
  </si>
  <si>
    <t>25</t>
  </si>
  <si>
    <t>342365</t>
  </si>
  <si>
    <t>VÝZTUŽ STĚN A PŘÍČEK VÝPLŇ A ODDĚL Z OCELI 10505, B500B</t>
  </si>
  <si>
    <t>58,35*0,1414*1,2=9,901 [A] 
Objem betonu stěn kolektoru z výkresu "D2 půdorys a D3 řezy" 58,35 m3 ... viz položka 311325 
hmotnost v t/m3 dle výkresu "D4 schema výztuže) 0,1414 
20% na přesahy 1,2</t>
  </si>
  <si>
    <t>Položka zahrnuje:  
-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proudů.  
Položka nezahrnuje:  
- x</t>
  </si>
  <si>
    <t>36</t>
  </si>
  <si>
    <t>R300000</t>
  </si>
  <si>
    <t>Těsnící pás D 320 mm pro dilatační spáru - vnitřní</t>
  </si>
  <si>
    <t>M</t>
  </si>
  <si>
    <t>Těsnící pás šířky 320 mm, včetně dopravy staveništních přesunů a manipulace. Součástí položky jsou i připadné fixační a kotevní prvky a veškeré dálší materiály a práce nutné pro realizaci</t>
  </si>
  <si>
    <t>11*5=55,000 [A] 
obvod těsnícího pásu v řezu kolektoru: 11 m (dle výkresu "D3 řezy") zaokr na 0,5m nahoru 
počet dilatačních spár 5: (dle výkresu "D2 půdorys")</t>
  </si>
  <si>
    <t>Vodorovné konstrukce</t>
  </si>
  <si>
    <t>26</t>
  </si>
  <si>
    <t>411325</t>
  </si>
  <si>
    <t>STROPY ZE ŽELEZOBETONU DO C30/37</t>
  </si>
  <si>
    <t>Strop kolektoru</t>
  </si>
  <si>
    <t>1,064*(39+2,4)=44,050 [A] 
Příčný průřez stropu 1,064 m2 
délka stropu (39+2,4) m</t>
  </si>
  <si>
    <t>27</t>
  </si>
  <si>
    <t>411365</t>
  </si>
  <si>
    <t>VÝZTUŽ STROPŮ Z BETONÁŘSKÉ OCELI 10505, B500B</t>
  </si>
  <si>
    <t>Výztuž stropu kolektoru</t>
  </si>
  <si>
    <t>44,05*0,1414*1,2=7,474 [A] 
Objem betonu základu kolektoru z výkresu "D2 půdorys a D3 řezy" 44,5 m3 
hmotnost v t/m3 dle výkresu "D4 schema výztuže) 0,1414 
20% na přesahy 1,2</t>
  </si>
  <si>
    <t>Položka zahrnuje: 
- veškerý materiál, výrobky a polotovary, včetně mimostaveništní a vnitrostaveništní dopravy (rovněž přesuny), včetně naložení a složení, případně s uložením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vodivé propojení výztuže, které je součástí ochrany konstrukce proti vlivům bludných proudů, vyvedení do měřících skříní nebo míst pro měření bludných proudů (vlastní měřící skříně se uvádějí položkami SD 74), 
- povrchovou antikorozní úpravu výztuže, 
- separaci výztuže, 
- osazení měřících zařízení a úpravy pro ně, 
- osazení měřících skříní nebo míst pro měření bludných proudů.</t>
  </si>
  <si>
    <t>28</t>
  </si>
  <si>
    <t>451312</t>
  </si>
  <si>
    <t>PODKLADNÍ A VÝPLŇOVÉ VRSTVY Z PROSTÉHO BETONU C12/15</t>
  </si>
  <si>
    <t>Podkladní beton C12/15</t>
  </si>
  <si>
    <t>154,463*0,1=15,446 [A] 
Plocha betonu: 154,463 m2 ...dle výkresu "D2 půdorys" 
Tloušťka betonu: 0,1 m</t>
  </si>
  <si>
    <t>Položka zahrnuje: 
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nátěrů zabraňujících soudržnosti betonu a bednění, 
- podpěrné  konstr. (skruže) a lešení všech druhů pro bednění,  vč. ochranných a bezpečnostních opatření a základů těchto konstrukcí a lešení, 
- vytvoření kotevních čel, kapes, nálitků a sedel, zřízení  všech  požadovaných  otvorů, 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proudů, 
Položka nezahrnuje: 
- x</t>
  </si>
  <si>
    <t>29</t>
  </si>
  <si>
    <t>45152</t>
  </si>
  <si>
    <t>PODKLADNÍ A VÝPLŇOVÉ VRSTVY Z KAMENIVA DRCENÉHO</t>
  </si>
  <si>
    <t>štěrkový podsyp včetně hutnění</t>
  </si>
  <si>
    <t>194,5*0,2=38,900 [A] 
Půdorysná plocha: 194,5 m2... z výkresu "D2 půdorys" 
Tloušťka štěrkového podsypu: 0,2m</t>
  </si>
  <si>
    <t>Položka zahrnuje: 
- dodávku předepsaného kameniva 
- mimostaveništní a vnitrostaveništní dopravu a jeho uložení 
- není-li v zadávací dokumentaci uvedeno jinak, jedná se o nakupovaný materiál</t>
  </si>
  <si>
    <t>31</t>
  </si>
  <si>
    <t>457314</t>
  </si>
  <si>
    <t>VYROVNÁVACÍ A SPÁDOVÝ PROSTÝ BETON C25/30</t>
  </si>
  <si>
    <t>Vyrovnávací klín u průchodu ze starého do nového kolektoru</t>
  </si>
  <si>
    <t>1,212*2,4=2,909 [A] 
Plocha v řezu odečtena z výkresu "D3 řezy" 1,212 m2 
šířka klínu 2,4 m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</si>
  <si>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nátěrů zabraňujících soudržnosti betonu a bednění,  
- podpěrné  konstr. (skruže) a lešení všech druhů pro bednění,  vč. ochranných a bezpečnostních opatření a základů těchto konstrukcí a lešení,  
- vytvoření kotevních čel, kapes, nálitků a sedel, zřízení  všech  požadovaných  otvorů, 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  
Položka nezahrnuje:  
- x</t>
  </si>
  <si>
    <t>Komunikace</t>
  </si>
  <si>
    <t>15</t>
  </si>
  <si>
    <t>56330</t>
  </si>
  <si>
    <t>VOZOVKOVÉ VRSTVY ZE ŠTĚRKODRTI</t>
  </si>
  <si>
    <t>Zásyp horní vrstvy výkopu štěrkodrtí</t>
  </si>
  <si>
    <t>0,92*(39+2,4)=37,260 [A] 
Plocha v příčném řezu dle výkresu "D3 řezy": 0,92  
délka zasýpaného úseku (39+2,4) dle výkresu "D2 půdorys"</t>
  </si>
  <si>
    <t>Položka zahrnuje:  
- dodání kameniva předepsané kvality a zrnitosti  
- rozprostření a zhutnění vrstvy v předepsané tloušťce  
- zřízení vrstvy bez rozlišení šířky, pokládání vrstvy po etapách  
Položka nezahrnuje:  
- postřiky, nátěry</t>
  </si>
  <si>
    <t>32</t>
  </si>
  <si>
    <t>587206</t>
  </si>
  <si>
    <t>PŘEDLÁŽDĚNÍ KRYTU Z BETONOVÝCH DLAŽDIC SE ZÁMKEM</t>
  </si>
  <si>
    <t>Předláždění dotčeného chodníku v celé jeho šíři dle požadavku BKOM</t>
  </si>
  <si>
    <t>13=13,000 [A] 
plocha 13 m2 odečtena z výkresu "C přehledná situace"</t>
  </si>
  <si>
    <t>Položka zahrnuje: 
- pod pojmem *předláždění* se rozumí rozebrání stávající dlažby a pokládka dlažby ze stávajícího dlažebního materiálu (bez dodávky nového) 
- nezbytnou manipulaci s tímto materiálem (nakládání, doprava, složení, očištění) 
- dodání a rozprostření materiálu pro lože a jeho tloušťku předepsanou dokumentací a pro předepsanou výplň spar 
- doplnění plochy s použitím nového materiálu</t>
  </si>
  <si>
    <t>Úpravy povrchů, podlahy, výplně otvorů</t>
  </si>
  <si>
    <t>33</t>
  </si>
  <si>
    <t>631382</t>
  </si>
  <si>
    <t>MAZANINA ZE ŽELEZOBETONU DO C12/15 VČET VÝZTUŽE</t>
  </si>
  <si>
    <t>Ochranná deska kolektoru</t>
  </si>
  <si>
    <t>0,304*(39+2,4)=12,586 [A] 
Příčný průřez (z výkresu "D3 řezy" -  0,304 m2 
délka kolektoru (39+2,4) m</t>
  </si>
  <si>
    <t>Položka zahrnuje: 
- dodání čerstvého betonu (betonové  směsi) požadované kvality 
- uložení do požadovaného tvaru při jakékoliv hustotě výztuže, konzistenci čerstvého betonu a způsobu hutnění 
- ošetření a ochranu betonu 
- dodání a uložení předepsané výztuže v předepsaném množství 
- zhotovení nepropustného, mrazuvzdorného betonu a betonu požadované trvanlivosti a vlastností 
- užití potřebných přísad a technologií výroby betonu 
- zřízení pracovních a dilatačních spar, včetně potřebných úprav, výplně, vložek, opracování, očištění a ošetření 
- bednění požadovaných konstr. (i ztracené) s úpravou  dle požadované  kvality povrchu betonu, včetně odbedňovacích a odskružovacích prostředků 
- podpěrné konstr. (skruže) a lešení všech druhů pro bednění, uložení čerstvého betonu, výztuže a doplňkových konstr., vč. požadovaných otvorů, ochranných a bezpečnostních opatření a základů těchto konstrukcí a lešení 
- vytvoření kotevních čel, kapes, nálitků, a sedel 
- zřízení všech požadovaných  otvorů, kapes, výklenků, prostupů, dutin, drážek a pod., vč. ztížení práce a úprav  kolem nich 
- úpravy pro osazení výztuže, doplňkových konstrukcí a vybavení 
- úpravy povrchu pro položení požadované izolace, povlaků a nátěrů, případně vyspravení 
- nátěry zabraňující soudržnost betonu a bednění 
- výplň, těsnění a tmelení spar a spojů 
- opatření povrchů betonu izolací proti zemní vlhkosti v částech, kde přijdou do styku se zeminou nebo kamenivem 
- případné zřízení spojovací vrstvy u základů 
- úpravy pro osazení zařízení ochrany konstrukce proti vlivu bludných proudů</t>
  </si>
  <si>
    <t>Přidružená stavební výroba</t>
  </si>
  <si>
    <t>52</t>
  </si>
  <si>
    <t>71151</t>
  </si>
  <si>
    <t>OCHRANA IZOLACE V PODZEMÍ</t>
  </si>
  <si>
    <t>Ochrana izolace z extrudovaného polystyrenu tl. 40mm</t>
  </si>
  <si>
    <t>((3*2)*(39+2,4))+9,08=257,480 [A] 
3*2 m - délka obložených stěn v řezu na dvou stranách (dle výkresu "D3 řezy") 
39+2,4 m - délka kolektoru v podélném řezu  (dle výkresu "D3 řezy") 
9,08 - plocha čela  (dle výkresu "D3 řezy") v m2</t>
  </si>
  <si>
    <t>Položka zahrnuje: 
- dodání předepsaného ochranného materiálu 
- zřízení ochrany izolace</t>
  </si>
  <si>
    <t>38</t>
  </si>
  <si>
    <t>711611</t>
  </si>
  <si>
    <t>IZOLACE ŠTOL PROTI ZEM VLHK ASFALT NÁTĚRY</t>
  </si>
  <si>
    <t>Asfaltový penetrační nátěr</t>
  </si>
  <si>
    <t>((9,52+3,6)*(39+2,4))+9,8=552,968 [A] 
délka izolace v příčném řezu - z výkresu "D3 řezy": 9,52+3,6 m 
délka kolektoru - z výkresu "D2 půdorys": 39+2,4 m 
plocha čela kolektoru - z výkresu "D3 řezy": 9,8 m2</t>
  </si>
  <si>
    <t>Položka zahrnuje: 
- dodání předepsaného izolačního materiálu 
- očištění a ošetření podkladu, zadávací dokumentace může zahrnout i případné vyspravení 
- zřízení izolace jako kompletního povlaku, případně komplet. soustavy nebo systému podle příslušného  technolog. předpisu 
- zřízení izolace i jednotlivých vrstev po etapách, včetně pracovních spár a spojů 
- úprava u okrajů, rohů, hran, dilatačních i pracovních spojů, kotev, obrubníků, dilatačních zařízení, odvodnění, otvorů, neizolovaných míst a pod. 
- zajištění odvodnění povrchu izolace, včetně odvodnění nejnižších míst, pokud dokumentace pro zadání stavby nestanoví jinak 
- ochrana izolace do doby zřízení definitivní ochranné vrstvy nebo konstrukce 
- úprava, očištění a ošetření prostoru kolem izolace 
- provedení požadovaných zkoušek</t>
  </si>
  <si>
    <t>39</t>
  </si>
  <si>
    <t>711612</t>
  </si>
  <si>
    <t>IZOLACE ŠTOL PROTI ZEM VLHK ASFALT PÁSY</t>
  </si>
  <si>
    <t>Nastavitelný modifikovaný asfaltový pás</t>
  </si>
  <si>
    <t>Položka zahrnuje:  
- dodání předepsaného izolačního materiálu  
- očištění a ošetření podkladu, zadávací dokumentace může zahrnout i případné vyspravení  
- zřízení izolace jako kompletního povlaku, případně komplet. soustavy nebo systému podle příslušného  technolog. předpisu  
- zřízení izolace i jednotlivých vrstev po etapách, včetně pracovních spár a spojů  
- úprava u okrajů, rohů, hran, dilatačních i pracovních spojů, kotev, obrubníků, dilatačních zařízení, odvodnění, otvorů, neizolovaných míst a pod.  
- zajištění odvodnění povrchu izolace, včetně odvodnění nejnižších míst, pokud dokumentace pro zadání stavby nestanoví jinak  
- ochrana izolace do doby zřízení definitivní ochranné vrstvy nebo konstrukce  
- úprava, očištění a ošetření prostoru kolem izolace  
- provedení požadovaných zkoušek  
Položka nezahrnuje:  
- ochranné vrstvy, např. geotextilii, cementový potěr, izolační přizdívku</t>
  </si>
  <si>
    <t>40</t>
  </si>
  <si>
    <t>76794</t>
  </si>
  <si>
    <t>OPLOCENÍ Z PLECHU</t>
  </si>
  <si>
    <t>Oplocení z plechu - vrácení původního plotu včetně ostnatého drátu a vrat, včetně drobných oprav</t>
  </si>
  <si>
    <t>(30,5+15,4)*2,2=100,980 [A] 
Délky odměřeny z výkresu "D2 Půdorys" 
Plocha je součtem délek plotu a vrat x odhadovaná výška plotu 2,2 m (po horní hranu drátu dle popisu položky ASPE)</t>
  </si>
  <si>
    <t>Položka zahrnuje: 
- vlastní zámečnické výrobky 
- rámy, rošty, lišty, kování, podpěrné, závěsné, upevňovací prvky, spojovací a těsnící materiál, pomocný materiál 
- kompletní povrchovou úpravu 
- ostnatý drát 
Položka nezahrnuje: 
- sloupky a vzpěry, které se vykazují v samostatných položkách 338** 
- podezdívka (272**) 
Způsob měření: 
- uvažovaná plocha se pak vypočítává po horní hranu drátu</t>
  </si>
  <si>
    <t>37</t>
  </si>
  <si>
    <t>R703214</t>
  </si>
  <si>
    <t>KABELOVÝ ŽLAB VČETNĚ UPEVNĚNÍ A PŘÍSLUŠENSTVÍ SVĚTLÉ ŠÍŘKY PŘES 400 DO 600 MM - KOMPOZITNÍ</t>
  </si>
  <si>
    <t>Kompozitní kabelový žlab šířky 450 mm. Kotvení do stěn, dodávka a kompletní provedení, včetně dílenské dokumentace, včetně kotevních prvků, kotevní desky a spojovacího materiálu z nerez oceli tř. A2, hořlavost tř. C-s2,d0</t>
  </si>
  <si>
    <t>49,43*2=98,860 [A] 
půdorysná délka  z výkresu "D2 půdorys" 49,43 m (napojení až po konec starých v původním kolektoru) 
počet kabelových žlabů 2</t>
  </si>
  <si>
    <t>1. Položka obsahuje: 
 – kompletní montáž, rozměření, upevnění, sváření, řezání, spojování a pod.  
 – veškerý spojovací a montážní materiál 
 – pomocné mechanismy a nátěr 
2. Položka neobsahuje: 
 X 
3. Způsob měření: 
Měří se metr délkový.</t>
  </si>
  <si>
    <t>Potrubí</t>
  </si>
  <si>
    <t>41</t>
  </si>
  <si>
    <t>89911F</t>
  </si>
  <si>
    <t>LITINOVÝ POKLOP C250</t>
  </si>
  <si>
    <t>KUS</t>
  </si>
  <si>
    <t>Nový litinový poklop vyplněný betonem 2,1 x 1 m</t>
  </si>
  <si>
    <t>Položka zahrnuje:  
- dodávku a osazení předepsané mříže včetně rámu  
Položka nezahrnuje:  
- x</t>
  </si>
  <si>
    <t>42</t>
  </si>
  <si>
    <t>89911J</t>
  </si>
  <si>
    <t>OCELOVÝ POKLOP C250</t>
  </si>
  <si>
    <t>Ocelový poklop 600 x 600 mm</t>
  </si>
  <si>
    <t>43</t>
  </si>
  <si>
    <t>899123</t>
  </si>
  <si>
    <t>MŘÍŽE Z KOMPOZITU SAMOSTATNÉ</t>
  </si>
  <si>
    <t>osazení zakrytí odtokového žlabu. Včetně dopravy, manipulace a úprav. Součástí položky je kotvení zakrytí</t>
  </si>
  <si>
    <t>4=4,000 [A] 
Standardní rozměr roštu 1220 x 3660 mm (např Prefa kompozity) 
Plocha žlabu 34,5 x 0,3 m 
1,22 / 0,3 = 4,07 =&gt; 3 ks z 1 roštu s hladkým okrajem po řezu 
3 ks x 3,66 m = 10,98 m 
34,5 / 10,98 = 3,14  =&gt; 4 ks roštu</t>
  </si>
  <si>
    <t>44</t>
  </si>
  <si>
    <t>89915</t>
  </si>
  <si>
    <t>STUPADLA (A POD)</t>
  </si>
  <si>
    <t>Ocelová stupadla s PE povlakem</t>
  </si>
  <si>
    <t>11=11,000 [A] 
11 ks stupadel odečteno z výkresu "D3 řezy"</t>
  </si>
  <si>
    <t>Položka zahrnuje:  
- veškerý materiál, výrobky a polotovary  
- mimostaveništní a vnitrostaveništní dopravy (rovněž přesuny), včetně naložení a složení,případně s uložením  
Položka nezahrnuje:  
- x</t>
  </si>
  <si>
    <t>Ostatní konstrukce a práce</t>
  </si>
  <si>
    <t>45</t>
  </si>
  <si>
    <t>916811</t>
  </si>
  <si>
    <t>ODDĚL OPLOCENÍ S PODSTAVCI DRÁTĚNNÉ - DOD A MONTÁŽ</t>
  </si>
  <si>
    <t>Provizorní oplocení po dobu výstavby</t>
  </si>
  <si>
    <t>30.5=30,500 [A] 
Délky odměřeny z výkresu "D2 Půdorys" 
Délka je součtem délek plotu a vrat</t>
  </si>
  <si>
    <t>Položka zahrnuje: 
- dodání zařízení v předepsaném provedení včetně jejich osazení 
- údržbu po celou dobu trvání funkce 
- náhradu zničených nebo ztracených kusů 
- nutnou opravu poškozených částí 
Položka nezahrnuje: 
- x</t>
  </si>
  <si>
    <t>46</t>
  </si>
  <si>
    <t>916813</t>
  </si>
  <si>
    <t>ODDĚL OPLOCENÍ S PODSTAVCI DRÁTĚNNÉ - DEMONTÁŽ</t>
  </si>
  <si>
    <t>Demontáž provizorního oplocení</t>
  </si>
  <si>
    <t>30,5=30,500 [A] 
Délky odměřeny z výkresu "D2 Půdorys" 
Délka je součtem délek plotu a vrat 
DTTO položka 916811</t>
  </si>
  <si>
    <t>Položka zahrnuje:  
- odstranění, demontáž a odklizení materiálu s odvozem na předepsané místo  
Položka nezahrnuje:  
- x</t>
  </si>
  <si>
    <t>47</t>
  </si>
  <si>
    <t>916819</t>
  </si>
  <si>
    <t>ODDĚL OPLOCENÍ S PODSTAVCI DRÁTĚNNÉ - NÁJEMNÉ</t>
  </si>
  <si>
    <t>MDEN</t>
  </si>
  <si>
    <t>Nájemné za provizorní oplocení</t>
  </si>
  <si>
    <t>(30,5)*6*30=5 490,000 [A] 
délka oplocení v metrech viz položka 916811 
Uvažováno 6 měsíců (plánovaná délka výstavby) 
měsíc = cca 30 dní</t>
  </si>
  <si>
    <t>Položka zahrnuje:  
- sazbu za pronájem zařízení  
Položka nezahrnuje:  
- x  
Způsob měření:  
- součin počtu zařízení a počtu dní použití.</t>
  </si>
  <si>
    <t>49</t>
  </si>
  <si>
    <t>966844</t>
  </si>
  <si>
    <t>ODSTRANĚNÍ OPLOCENÍ PLECHOVÉHO</t>
  </si>
  <si>
    <t>Odstranění oplocení plechového včetně vrat, sloupků, základových konstrukcí</t>
  </si>
  <si>
    <t>30,5+15,4=45,900 [A] 
Délky odměřeny z výkresu "D2 Půdorys" DTTO položka 916811 
Délka je součtem délek plotu a vrat</t>
  </si>
  <si>
    <t>Položka zahrnuje: 
- kompletní bourací práce včetně odstranění základových konstrukcí a nezbytného rozsahu zemních prací, 
- veškerou manipulaci s vybouranou sutí a hmotami včetně uložení na skládku, 
- veškeré další práce plynoucí z technologického předpisu a z platných předpisů, 
- odstranění sloupků z jiného materiálu, odstranění vrat a vrátek 
Položka nezahrnuje: 
- poplatek za skládku, který se vykazuje v položce 0141** (s výjimkou malého množství bouraného materiálu, kde je možné poplatek zahrnout do jednotkové ceny bourání – tento fakt musí být uveden v doplňujícím textu k položce)</t>
  </si>
  <si>
    <t>50</t>
  </si>
  <si>
    <t>966899</t>
  </si>
  <si>
    <t>ODSTRANĚNÍ ZEMNÍCH SOUPRAV S POKLOPEM</t>
  </si>
  <si>
    <t>Odstranění starého poklopu k výměně včetně poplatku za skládku</t>
  </si>
  <si>
    <t>1=1,000 [A] 
1 kus</t>
  </si>
  <si>
    <t>Položka zahrnuje: 
- kompletní bourací práce včetně nezbytného rozsahu zemních prací, 
- veškerou manipulaci s vybouranou sutí a hmotami včetně uložení na skládku, 
- veškeré další práce plynoucí z technologického předpisu a z platných předpisů, 
- poplatek za skládku</t>
  </si>
  <si>
    <t>51</t>
  </si>
  <si>
    <t>967165</t>
  </si>
  <si>
    <t>VYBOURÁNÍ ČÁSTÍ KONSTRUKCÍ ŽELEZOBET S ODVOZEM DO 8KM</t>
  </si>
  <si>
    <t>Vybourání otvoru ve starém kolektoru</t>
  </si>
  <si>
    <t>1,8*0,3=0,540 [A] 
Plocha otvoru ( z výkresu D3 řezy) 1,8 m2 
tloušťka konstrukce 0,3 m</t>
  </si>
  <si>
    <t>Položka zahrnuje:  
- veškerou manipulaci s vybouranou sutí a hmotami včetně uložení na skládku,  
- veškeré další práce plynoucí z technologického předpisu a z platných předpisů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</si>
  <si>
    <t>34</t>
  </si>
  <si>
    <t>969157</t>
  </si>
  <si>
    <t>VYBOURÁNÍ POTRUBÍ DN DO 500MM VODOVODNÍCH</t>
  </si>
  <si>
    <t>Vybourání nevyúživáného vodovodního potrubí ponechaného v zemi</t>
  </si>
  <si>
    <t>5,1*2=10,200 [A] 
5,1 m - délka mezi vnější hranou pažení zaokr. na 10 cm nahoru 
2 ks potrubí vedle sebe</t>
  </si>
  <si>
    <t>Položka zahrnuje:  
- veškerou manipulaci s vybouranou sutí a hmotami včetně uložení na skládku  
- veškeré další práce plynoucí z technologického předpisu a z platných předpisů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</si>
  <si>
    <t>53</t>
  </si>
  <si>
    <t>R93135</t>
  </si>
  <si>
    <t>TĚSNĚNÍ PRACOVNÍCH SPAR BOBTNAVÝM PÁSKEM</t>
  </si>
  <si>
    <t>Bobtnavý těsnící pásek v podélných pracovních spárách</t>
  </si>
  <si>
    <t>86=86,000 [A] 
Délka odečtena z výkresu "D2 půdorys"</t>
  </si>
  <si>
    <t>Položka zahrnuje:  
- dodávku a osazení předepsaného materiálu  
- očištění ploch spáry před úpravou  
- očištění okolí spáry po úpravě  
Položka nezahrnuje:  
- x</t>
  </si>
  <si>
    <t xml:space="preserve">1=1,000 [A] 
</t>
  </si>
  <si>
    <t xml:space="preserve">1+1=2,000 [A]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</si>
</sst>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7" x14ac:knownFonts="1">
    <font>
      <sz val="10"/>
      <name val="Arial"/>
    </font>
    <font>
      <b/>
      <sz val="16"/>
      <color rgb="FF000000"/>
      <name val="Arial"/>
    </font>
    <font>
      <b/>
      <sz val="11"/>
      <name val="Arial"/>
    </font>
    <font>
      <sz val="10"/>
      <color rgb="FFFFFFFF"/>
      <name val="Arial"/>
    </font>
    <font>
      <b/>
      <sz val="10"/>
      <name val="Arial"/>
    </font>
    <font>
      <i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3" fillId="3" borderId="1" xfId="6" applyFont="1" applyFill="1" applyBorder="1" applyAlignment="1">
      <alignment horizontal="center" vertical="center" wrapText="1"/>
    </xf>
    <xf numFmtId="0" fontId="0" fillId="2" borderId="3" xfId="6" applyFont="1" applyFill="1" applyBorder="1"/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0" fillId="2" borderId="1" xfId="6" applyFont="1" applyFill="1" applyBorder="1" applyAlignment="1">
      <alignment horizontal="center"/>
    </xf>
    <xf numFmtId="0" fontId="0" fillId="2" borderId="2" xfId="6" applyFont="1" applyFill="1" applyBorder="1"/>
    <xf numFmtId="0" fontId="2" fillId="2" borderId="0" xfId="6" applyFont="1" applyFill="1"/>
    <xf numFmtId="0" fontId="2" fillId="2" borderId="0" xfId="6" applyFont="1" applyFill="1" applyAlignment="1">
      <alignment horizontal="left"/>
    </xf>
    <xf numFmtId="0" fontId="2" fillId="2" borderId="3" xfId="6" applyFont="1" applyFill="1" applyBorder="1"/>
    <xf numFmtId="0" fontId="2" fillId="2" borderId="3" xfId="6" applyFont="1" applyFill="1" applyBorder="1" applyAlignment="1">
      <alignment horizontal="left"/>
    </xf>
    <xf numFmtId="0" fontId="0" fillId="2" borderId="5" xfId="6" applyFont="1" applyFill="1" applyBorder="1"/>
    <xf numFmtId="0" fontId="0" fillId="0" borderId="1" xfId="6" applyFont="1" applyBorder="1"/>
    <xf numFmtId="0" fontId="4" fillId="2" borderId="5" xfId="6" applyFont="1" applyFill="1" applyBorder="1" applyAlignment="1">
      <alignment horizontal="right"/>
    </xf>
    <xf numFmtId="0" fontId="4" fillId="2" borderId="5" xfId="6" applyFont="1" applyFill="1" applyBorder="1" applyAlignment="1">
      <alignment wrapText="1"/>
    </xf>
    <xf numFmtId="4" fontId="4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5" fillId="0" borderId="1" xfId="6" applyFont="1" applyBorder="1" applyAlignment="1">
      <alignment horizontal="left" vertical="center" wrapText="1"/>
    </xf>
    <xf numFmtId="0" fontId="4" fillId="2" borderId="3" xfId="6" applyFont="1" applyFill="1" applyBorder="1" applyAlignment="1">
      <alignment horizontal="right"/>
    </xf>
    <xf numFmtId="4" fontId="4" fillId="2" borderId="3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  <xf numFmtId="0" fontId="3" fillId="3" borderId="1" xfId="6" applyFont="1" applyFill="1" applyBorder="1" applyAlignment="1">
      <alignment horizontal="center" vertical="center" wrapText="1"/>
    </xf>
    <xf numFmtId="0" fontId="2" fillId="2" borderId="0" xfId="6" applyFont="1" applyFill="1" applyAlignment="1">
      <alignment horizontal="right"/>
    </xf>
    <xf numFmtId="0" fontId="0" fillId="2" borderId="0" xfId="6" applyFont="1" applyFill="1"/>
    <xf numFmtId="0" fontId="2" fillId="2" borderId="3" xfId="6" applyFont="1" applyFill="1" applyBorder="1" applyAlignment="1">
      <alignment horizontal="right"/>
    </xf>
    <xf numFmtId="0" fontId="0" fillId="2" borderId="3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5"/>
  <sheetViews>
    <sheetView tabSelected="1" workbookViewId="0">
      <pane ySplit="7" topLeftCell="A153" activePane="bottomLeft" state="frozen"/>
      <selection pane="bottomLeft" activeCell="T163" sqref="T163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0</v>
      </c>
      <c r="B1" s="3"/>
      <c r="C1" s="3"/>
      <c r="D1" s="3"/>
      <c r="E1" s="3"/>
      <c r="F1" s="3"/>
      <c r="G1" s="3"/>
      <c r="H1" s="3"/>
      <c r="I1" s="3"/>
      <c r="P1" t="s">
        <v>11</v>
      </c>
    </row>
    <row r="2" spans="1:18" ht="24.95" customHeight="1" x14ac:dyDescent="0.2">
      <c r="B2" s="3"/>
      <c r="C2" s="3"/>
      <c r="D2" s="3"/>
      <c r="E2" s="4" t="s">
        <v>2</v>
      </c>
      <c r="F2" s="3"/>
      <c r="G2" s="3"/>
      <c r="H2" s="2"/>
      <c r="I2" s="2"/>
      <c r="O2">
        <f>0+O8+O33+O54+O83+O100+O121+O130+O135+O156+O173</f>
        <v>0</v>
      </c>
      <c r="P2" t="s">
        <v>11</v>
      </c>
    </row>
    <row r="3" spans="1:18" ht="15" customHeight="1" x14ac:dyDescent="0.25">
      <c r="A3" t="s">
        <v>1</v>
      </c>
      <c r="B3" s="7" t="s">
        <v>3</v>
      </c>
      <c r="C3" s="29" t="s">
        <v>4</v>
      </c>
      <c r="D3" s="30"/>
      <c r="E3" s="8" t="s">
        <v>5</v>
      </c>
      <c r="F3" s="3"/>
      <c r="G3" s="6"/>
      <c r="H3" s="5" t="s">
        <v>13</v>
      </c>
      <c r="I3" s="27">
        <f>0+I8+I33+I54+I83+I100+I121+I130+I135+I156+I173</f>
        <v>0</v>
      </c>
      <c r="O3" t="s">
        <v>8</v>
      </c>
      <c r="P3" t="s">
        <v>12</v>
      </c>
    </row>
    <row r="4" spans="1:18" ht="15" customHeight="1" x14ac:dyDescent="0.25">
      <c r="A4" t="s">
        <v>6</v>
      </c>
      <c r="B4" s="9" t="s">
        <v>7</v>
      </c>
      <c r="C4" s="31" t="s">
        <v>13</v>
      </c>
      <c r="D4" s="32"/>
      <c r="E4" s="10" t="s">
        <v>14</v>
      </c>
      <c r="F4" s="2"/>
      <c r="G4" s="2"/>
      <c r="H4" s="11"/>
      <c r="I4" s="11"/>
      <c r="O4" t="s">
        <v>9</v>
      </c>
      <c r="P4" t="s">
        <v>12</v>
      </c>
    </row>
    <row r="5" spans="1:18" ht="12.75" customHeight="1" x14ac:dyDescent="0.2">
      <c r="A5" s="28" t="s">
        <v>15</v>
      </c>
      <c r="B5" s="28" t="s">
        <v>17</v>
      </c>
      <c r="C5" s="28" t="s">
        <v>19</v>
      </c>
      <c r="D5" s="28" t="s">
        <v>20</v>
      </c>
      <c r="E5" s="28" t="s">
        <v>21</v>
      </c>
      <c r="F5" s="28" t="s">
        <v>23</v>
      </c>
      <c r="G5" s="28" t="s">
        <v>25</v>
      </c>
      <c r="H5" s="28" t="s">
        <v>27</v>
      </c>
      <c r="I5" s="28"/>
      <c r="O5" t="s">
        <v>10</v>
      </c>
      <c r="P5" t="s">
        <v>12</v>
      </c>
    </row>
    <row r="6" spans="1:18" ht="12.75" customHeight="1" x14ac:dyDescent="0.2">
      <c r="A6" s="28"/>
      <c r="B6" s="28"/>
      <c r="C6" s="28"/>
      <c r="D6" s="28"/>
      <c r="E6" s="28"/>
      <c r="F6" s="28"/>
      <c r="G6" s="28"/>
      <c r="H6" s="1" t="s">
        <v>28</v>
      </c>
      <c r="I6" s="1" t="s">
        <v>30</v>
      </c>
    </row>
    <row r="7" spans="1:18" ht="12.75" customHeight="1" x14ac:dyDescent="0.2">
      <c r="A7" s="1" t="s">
        <v>16</v>
      </c>
      <c r="B7" s="1" t="s">
        <v>18</v>
      </c>
      <c r="C7" s="1" t="s">
        <v>12</v>
      </c>
      <c r="D7" s="1" t="s">
        <v>11</v>
      </c>
      <c r="E7" s="1" t="s">
        <v>22</v>
      </c>
      <c r="F7" s="1" t="s">
        <v>24</v>
      </c>
      <c r="G7" s="1" t="s">
        <v>26</v>
      </c>
      <c r="H7" s="1" t="s">
        <v>29</v>
      </c>
      <c r="I7" s="1" t="s">
        <v>31</v>
      </c>
    </row>
    <row r="8" spans="1:18" ht="12.75" customHeight="1" x14ac:dyDescent="0.2">
      <c r="A8" s="11" t="s">
        <v>32</v>
      </c>
      <c r="B8" s="11"/>
      <c r="C8" s="13" t="s">
        <v>16</v>
      </c>
      <c r="D8" s="11"/>
      <c r="E8" s="14" t="s">
        <v>33</v>
      </c>
      <c r="F8" s="11"/>
      <c r="G8" s="11"/>
      <c r="H8" s="11"/>
      <c r="I8" s="15">
        <f>0+Q8</f>
        <v>0</v>
      </c>
      <c r="O8">
        <f>0+R8</f>
        <v>0</v>
      </c>
      <c r="Q8">
        <f>0+I9+I13+I17+I21+I25+I29</f>
        <v>0</v>
      </c>
      <c r="R8">
        <f>0+O9+O13+O17+O21+O25+O29</f>
        <v>0</v>
      </c>
    </row>
    <row r="9" spans="1:18" x14ac:dyDescent="0.2">
      <c r="A9" s="12" t="s">
        <v>34</v>
      </c>
      <c r="B9" s="16" t="s">
        <v>12</v>
      </c>
      <c r="C9" s="16" t="s">
        <v>35</v>
      </c>
      <c r="D9" s="12" t="s">
        <v>13</v>
      </c>
      <c r="E9" s="17" t="s">
        <v>36</v>
      </c>
      <c r="F9" s="18" t="s">
        <v>37</v>
      </c>
      <c r="G9" s="19">
        <v>0.05</v>
      </c>
      <c r="H9" s="20">
        <v>0</v>
      </c>
      <c r="I9" s="20">
        <f>ROUND(ROUND(H9,2)*ROUND(G9,3),2)</f>
        <v>0</v>
      </c>
      <c r="O9">
        <f>(I9*21)/100</f>
        <v>0</v>
      </c>
      <c r="P9" t="s">
        <v>12</v>
      </c>
    </row>
    <row r="10" spans="1:18" x14ac:dyDescent="0.2">
      <c r="A10" s="21" t="s">
        <v>38</v>
      </c>
      <c r="E10" s="22" t="s">
        <v>39</v>
      </c>
    </row>
    <row r="11" spans="1:18" ht="63.75" x14ac:dyDescent="0.2">
      <c r="A11" s="23" t="s">
        <v>40</v>
      </c>
      <c r="E11" s="24" t="s">
        <v>41</v>
      </c>
    </row>
    <row r="12" spans="1:18" ht="63.75" x14ac:dyDescent="0.2">
      <c r="A12" t="s">
        <v>42</v>
      </c>
      <c r="E12" s="22" t="s">
        <v>43</v>
      </c>
    </row>
    <row r="13" spans="1:18" x14ac:dyDescent="0.2">
      <c r="A13" s="12" t="s">
        <v>34</v>
      </c>
      <c r="B13" s="16" t="s">
        <v>24</v>
      </c>
      <c r="C13" s="16" t="s">
        <v>44</v>
      </c>
      <c r="D13" s="12" t="s">
        <v>13</v>
      </c>
      <c r="E13" s="17" t="s">
        <v>45</v>
      </c>
      <c r="F13" s="18" t="s">
        <v>37</v>
      </c>
      <c r="G13" s="19">
        <v>115.02800000000001</v>
      </c>
      <c r="H13" s="20">
        <v>0</v>
      </c>
      <c r="I13" s="20">
        <f>ROUND(ROUND(H13,2)*ROUND(G13,3),2)</f>
        <v>0</v>
      </c>
      <c r="O13">
        <f>(I13*21)/100</f>
        <v>0</v>
      </c>
      <c r="P13" t="s">
        <v>12</v>
      </c>
    </row>
    <row r="14" spans="1:18" x14ac:dyDescent="0.2">
      <c r="A14" s="21" t="s">
        <v>38</v>
      </c>
      <c r="E14" s="22" t="s">
        <v>46</v>
      </c>
    </row>
    <row r="15" spans="1:18" ht="51" x14ac:dyDescent="0.2">
      <c r="A15" s="23" t="s">
        <v>40</v>
      </c>
      <c r="E15" s="24" t="s">
        <v>47</v>
      </c>
    </row>
    <row r="16" spans="1:18" ht="63.75" x14ac:dyDescent="0.2">
      <c r="A16" t="s">
        <v>42</v>
      </c>
      <c r="E16" s="22" t="s">
        <v>43</v>
      </c>
    </row>
    <row r="17" spans="1:16" x14ac:dyDescent="0.2">
      <c r="A17" s="12" t="s">
        <v>34</v>
      </c>
      <c r="B17" s="16" t="s">
        <v>26</v>
      </c>
      <c r="C17" s="16" t="s">
        <v>48</v>
      </c>
      <c r="D17" s="12" t="s">
        <v>13</v>
      </c>
      <c r="E17" s="17" t="s">
        <v>49</v>
      </c>
      <c r="F17" s="18" t="s">
        <v>50</v>
      </c>
      <c r="G17" s="19">
        <v>1</v>
      </c>
      <c r="H17" s="20">
        <v>0</v>
      </c>
      <c r="I17" s="20">
        <f>ROUND(ROUND(H17,2)*ROUND(G17,3),2)</f>
        <v>0</v>
      </c>
      <c r="O17">
        <f>(I17*21)/100</f>
        <v>0</v>
      </c>
      <c r="P17" t="s">
        <v>12</v>
      </c>
    </row>
    <row r="18" spans="1:16" x14ac:dyDescent="0.2">
      <c r="A18" s="21" t="s">
        <v>38</v>
      </c>
      <c r="E18" s="22" t="s">
        <v>51</v>
      </c>
    </row>
    <row r="19" spans="1:16" ht="38.25" x14ac:dyDescent="0.2">
      <c r="A19" s="23" t="s">
        <v>40</v>
      </c>
      <c r="E19" s="24" t="s">
        <v>52</v>
      </c>
    </row>
    <row r="20" spans="1:16" ht="51" x14ac:dyDescent="0.2">
      <c r="A20" t="s">
        <v>42</v>
      </c>
      <c r="E20" s="22" t="s">
        <v>53</v>
      </c>
    </row>
    <row r="21" spans="1:16" x14ac:dyDescent="0.2">
      <c r="A21" s="12" t="s">
        <v>34</v>
      </c>
      <c r="B21" s="16" t="s">
        <v>54</v>
      </c>
      <c r="C21" s="16" t="s">
        <v>55</v>
      </c>
      <c r="D21" s="12" t="s">
        <v>13</v>
      </c>
      <c r="E21" s="17" t="s">
        <v>56</v>
      </c>
      <c r="F21" s="18" t="s">
        <v>57</v>
      </c>
      <c r="G21" s="19">
        <v>80000</v>
      </c>
      <c r="H21" s="20">
        <v>0</v>
      </c>
      <c r="I21" s="20">
        <f>ROUND(ROUND(H21,2)*ROUND(G21,3),2)</f>
        <v>0</v>
      </c>
      <c r="O21">
        <f>(I21*21)/100</f>
        <v>0</v>
      </c>
      <c r="P21" t="s">
        <v>12</v>
      </c>
    </row>
    <row r="22" spans="1:16" x14ac:dyDescent="0.2">
      <c r="A22" s="21" t="s">
        <v>38</v>
      </c>
      <c r="E22" s="22" t="s">
        <v>58</v>
      </c>
    </row>
    <row r="23" spans="1:16" x14ac:dyDescent="0.2">
      <c r="A23" s="23" t="s">
        <v>40</v>
      </c>
      <c r="E23" s="24" t="s">
        <v>27</v>
      </c>
    </row>
    <row r="24" spans="1:16" ht="51" x14ac:dyDescent="0.2">
      <c r="A24" t="s">
        <v>42</v>
      </c>
      <c r="E24" s="22" t="s">
        <v>53</v>
      </c>
    </row>
    <row r="25" spans="1:16" x14ac:dyDescent="0.2">
      <c r="A25" s="12" t="s">
        <v>34</v>
      </c>
      <c r="B25" s="16" t="s">
        <v>59</v>
      </c>
      <c r="C25" s="16" t="s">
        <v>60</v>
      </c>
      <c r="D25" s="12" t="s">
        <v>13</v>
      </c>
      <c r="E25" s="17" t="s">
        <v>61</v>
      </c>
      <c r="F25" s="18" t="s">
        <v>57</v>
      </c>
      <c r="G25" s="19">
        <v>1</v>
      </c>
      <c r="H25" s="20">
        <v>0</v>
      </c>
      <c r="I25" s="20">
        <f>ROUND(ROUND(H25,2)*ROUND(G25,3),2)</f>
        <v>0</v>
      </c>
      <c r="O25">
        <f>(I25*21)/100</f>
        <v>0</v>
      </c>
      <c r="P25" t="s">
        <v>12</v>
      </c>
    </row>
    <row r="26" spans="1:16" x14ac:dyDescent="0.2">
      <c r="A26" s="21" t="s">
        <v>38</v>
      </c>
      <c r="E26" s="22" t="s">
        <v>62</v>
      </c>
    </row>
    <row r="27" spans="1:16" ht="38.25" x14ac:dyDescent="0.2">
      <c r="A27" s="23" t="s">
        <v>40</v>
      </c>
      <c r="E27" s="24" t="s">
        <v>63</v>
      </c>
    </row>
    <row r="28" spans="1:16" ht="38.25" x14ac:dyDescent="0.2">
      <c r="A28" t="s">
        <v>42</v>
      </c>
      <c r="E28" s="22" t="s">
        <v>64</v>
      </c>
    </row>
    <row r="29" spans="1:16" x14ac:dyDescent="0.2">
      <c r="A29" s="12" t="s">
        <v>34</v>
      </c>
      <c r="B29" s="16" t="s">
        <v>29</v>
      </c>
      <c r="C29" s="16" t="s">
        <v>65</v>
      </c>
      <c r="D29" s="12" t="s">
        <v>13</v>
      </c>
      <c r="E29" s="17" t="s">
        <v>66</v>
      </c>
      <c r="F29" s="18" t="s">
        <v>57</v>
      </c>
      <c r="G29" s="19">
        <v>1</v>
      </c>
      <c r="H29" s="20">
        <v>0</v>
      </c>
      <c r="I29" s="20">
        <f>ROUND(ROUND(H29,2)*ROUND(G29,3),2)</f>
        <v>0</v>
      </c>
      <c r="O29">
        <f>(I29*21)/100</f>
        <v>0</v>
      </c>
      <c r="P29" t="s">
        <v>12</v>
      </c>
    </row>
    <row r="30" spans="1:16" x14ac:dyDescent="0.2">
      <c r="A30" s="21" t="s">
        <v>38</v>
      </c>
      <c r="E30" s="22" t="s">
        <v>67</v>
      </c>
    </row>
    <row r="31" spans="1:16" x14ac:dyDescent="0.2">
      <c r="A31" s="23" t="s">
        <v>40</v>
      </c>
      <c r="E31" s="24" t="s">
        <v>27</v>
      </c>
    </row>
    <row r="32" spans="1:16" ht="25.5" x14ac:dyDescent="0.2">
      <c r="A32" t="s">
        <v>42</v>
      </c>
      <c r="E32" s="22" t="s">
        <v>68</v>
      </c>
    </row>
    <row r="33" spans="1:18" ht="12.75" customHeight="1" x14ac:dyDescent="0.2">
      <c r="A33" s="2" t="s">
        <v>32</v>
      </c>
      <c r="B33" s="2"/>
      <c r="C33" s="25" t="s">
        <v>18</v>
      </c>
      <c r="D33" s="2"/>
      <c r="E33" s="14" t="s">
        <v>69</v>
      </c>
      <c r="F33" s="2"/>
      <c r="G33" s="2"/>
      <c r="H33" s="2"/>
      <c r="I33" s="26">
        <f>0+Q33</f>
        <v>0</v>
      </c>
      <c r="O33">
        <f>0+R33</f>
        <v>0</v>
      </c>
      <c r="Q33">
        <f>0+I34+I38+I42+I46+I50</f>
        <v>0</v>
      </c>
      <c r="R33">
        <f>0+O34+O38+O42+O46+O50</f>
        <v>0</v>
      </c>
    </row>
    <row r="34" spans="1:18" x14ac:dyDescent="0.2">
      <c r="A34" s="12" t="s">
        <v>34</v>
      </c>
      <c r="B34" s="16" t="s">
        <v>31</v>
      </c>
      <c r="C34" s="16" t="s">
        <v>70</v>
      </c>
      <c r="D34" s="12" t="s">
        <v>13</v>
      </c>
      <c r="E34" s="17" t="s">
        <v>71</v>
      </c>
      <c r="F34" s="18" t="s">
        <v>72</v>
      </c>
      <c r="G34" s="19">
        <v>45.472999999999999</v>
      </c>
      <c r="H34" s="20">
        <v>0</v>
      </c>
      <c r="I34" s="20">
        <f>ROUND(ROUND(H34,2)*ROUND(G34,3),2)</f>
        <v>0</v>
      </c>
      <c r="O34">
        <f>(I34*21)/100</f>
        <v>0</v>
      </c>
      <c r="P34" t="s">
        <v>12</v>
      </c>
    </row>
    <row r="35" spans="1:18" x14ac:dyDescent="0.2">
      <c r="A35" s="21" t="s">
        <v>38</v>
      </c>
      <c r="E35" s="22" t="s">
        <v>73</v>
      </c>
    </row>
    <row r="36" spans="1:18" ht="51" x14ac:dyDescent="0.2">
      <c r="A36" s="23" t="s">
        <v>40</v>
      </c>
      <c r="E36" s="24" t="s">
        <v>74</v>
      </c>
    </row>
    <row r="37" spans="1:18" ht="114.75" x14ac:dyDescent="0.2">
      <c r="A37" t="s">
        <v>42</v>
      </c>
      <c r="E37" s="22" t="s">
        <v>75</v>
      </c>
    </row>
    <row r="38" spans="1:18" x14ac:dyDescent="0.2">
      <c r="A38" s="12" t="s">
        <v>34</v>
      </c>
      <c r="B38" s="16" t="s">
        <v>76</v>
      </c>
      <c r="C38" s="16" t="s">
        <v>77</v>
      </c>
      <c r="D38" s="12" t="s">
        <v>13</v>
      </c>
      <c r="E38" s="17" t="s">
        <v>78</v>
      </c>
      <c r="F38" s="18" t="s">
        <v>79</v>
      </c>
      <c r="G38" s="19">
        <v>1</v>
      </c>
      <c r="H38" s="20">
        <v>0</v>
      </c>
      <c r="I38" s="20">
        <f>ROUND(ROUND(H38,2)*ROUND(G38,3),2)</f>
        <v>0</v>
      </c>
      <c r="O38">
        <f>(I38*21)/100</f>
        <v>0</v>
      </c>
      <c r="P38" t="s">
        <v>12</v>
      </c>
    </row>
    <row r="39" spans="1:18" x14ac:dyDescent="0.2">
      <c r="A39" s="21" t="s">
        <v>38</v>
      </c>
      <c r="E39" s="22" t="s">
        <v>80</v>
      </c>
    </row>
    <row r="40" spans="1:18" x14ac:dyDescent="0.2">
      <c r="A40" s="23" t="s">
        <v>40</v>
      </c>
      <c r="E40" s="24" t="s">
        <v>13</v>
      </c>
    </row>
    <row r="41" spans="1:18" ht="127.5" x14ac:dyDescent="0.2">
      <c r="A41" t="s">
        <v>42</v>
      </c>
      <c r="E41" s="22" t="s">
        <v>81</v>
      </c>
    </row>
    <row r="42" spans="1:18" x14ac:dyDescent="0.2">
      <c r="A42" s="12" t="s">
        <v>34</v>
      </c>
      <c r="B42" s="16" t="s">
        <v>82</v>
      </c>
      <c r="C42" s="16" t="s">
        <v>83</v>
      </c>
      <c r="D42" s="12" t="s">
        <v>13</v>
      </c>
      <c r="E42" s="17" t="s">
        <v>84</v>
      </c>
      <c r="F42" s="18" t="s">
        <v>85</v>
      </c>
      <c r="G42" s="19">
        <v>2152.8000000000002</v>
      </c>
      <c r="H42" s="20">
        <v>0</v>
      </c>
      <c r="I42" s="20">
        <f>ROUND(ROUND(H42,2)*ROUND(G42,3),2)</f>
        <v>0</v>
      </c>
      <c r="O42">
        <f>(I42*21)/100</f>
        <v>0</v>
      </c>
      <c r="P42" t="s">
        <v>12</v>
      </c>
    </row>
    <row r="43" spans="1:18" x14ac:dyDescent="0.2">
      <c r="A43" s="21" t="s">
        <v>38</v>
      </c>
      <c r="E43" s="22" t="s">
        <v>86</v>
      </c>
    </row>
    <row r="44" spans="1:18" ht="76.5" x14ac:dyDescent="0.2">
      <c r="A44" s="23" t="s">
        <v>40</v>
      </c>
      <c r="E44" s="24" t="s">
        <v>87</v>
      </c>
    </row>
    <row r="45" spans="1:18" ht="76.5" x14ac:dyDescent="0.2">
      <c r="A45" t="s">
        <v>42</v>
      </c>
      <c r="E45" s="22" t="s">
        <v>88</v>
      </c>
    </row>
    <row r="46" spans="1:18" x14ac:dyDescent="0.2">
      <c r="A46" s="12" t="s">
        <v>34</v>
      </c>
      <c r="B46" s="16" t="s">
        <v>89</v>
      </c>
      <c r="C46" s="16" t="s">
        <v>90</v>
      </c>
      <c r="D46" s="12" t="s">
        <v>13</v>
      </c>
      <c r="E46" s="17" t="s">
        <v>91</v>
      </c>
      <c r="F46" s="18" t="s">
        <v>72</v>
      </c>
      <c r="G46" s="19">
        <v>761.4</v>
      </c>
      <c r="H46" s="20">
        <v>0</v>
      </c>
      <c r="I46" s="20">
        <f>ROUND(ROUND(H46,2)*ROUND(G46,3),2)</f>
        <v>0</v>
      </c>
      <c r="O46">
        <f>(I46*21)/100</f>
        <v>0</v>
      </c>
      <c r="P46" t="s">
        <v>12</v>
      </c>
    </row>
    <row r="47" spans="1:18" ht="25.5" x14ac:dyDescent="0.2">
      <c r="A47" s="21" t="s">
        <v>38</v>
      </c>
      <c r="E47" s="22" t="s">
        <v>92</v>
      </c>
    </row>
    <row r="48" spans="1:18" ht="63.75" x14ac:dyDescent="0.2">
      <c r="A48" s="23" t="s">
        <v>40</v>
      </c>
      <c r="E48" s="24" t="s">
        <v>93</v>
      </c>
    </row>
    <row r="49" spans="1:18" ht="344.25" x14ac:dyDescent="0.2">
      <c r="A49" t="s">
        <v>42</v>
      </c>
      <c r="E49" s="22" t="s">
        <v>94</v>
      </c>
    </row>
    <row r="50" spans="1:18" x14ac:dyDescent="0.2">
      <c r="A50" s="12" t="s">
        <v>34</v>
      </c>
      <c r="B50" s="16" t="s">
        <v>95</v>
      </c>
      <c r="C50" s="16" t="s">
        <v>96</v>
      </c>
      <c r="D50" s="12" t="s">
        <v>97</v>
      </c>
      <c r="E50" s="17" t="s">
        <v>98</v>
      </c>
      <c r="F50" s="18" t="s">
        <v>72</v>
      </c>
      <c r="G50" s="19">
        <v>269.10000000000002</v>
      </c>
      <c r="H50" s="20">
        <v>0</v>
      </c>
      <c r="I50" s="20">
        <f>ROUND(ROUND(H50,2)*ROUND(G50,3),2)</f>
        <v>0</v>
      </c>
      <c r="O50">
        <f>(I50*21)/100</f>
        <v>0</v>
      </c>
      <c r="P50" t="s">
        <v>12</v>
      </c>
    </row>
    <row r="51" spans="1:18" x14ac:dyDescent="0.2">
      <c r="A51" s="21" t="s">
        <v>38</v>
      </c>
      <c r="E51" s="22" t="s">
        <v>99</v>
      </c>
    </row>
    <row r="52" spans="1:18" ht="51" x14ac:dyDescent="0.2">
      <c r="A52" s="23" t="s">
        <v>40</v>
      </c>
      <c r="E52" s="24" t="s">
        <v>100</v>
      </c>
    </row>
    <row r="53" spans="1:18" ht="255" x14ac:dyDescent="0.2">
      <c r="A53" t="s">
        <v>42</v>
      </c>
      <c r="E53" s="22" t="s">
        <v>101</v>
      </c>
    </row>
    <row r="54" spans="1:18" ht="12.75" customHeight="1" x14ac:dyDescent="0.2">
      <c r="A54" s="2" t="s">
        <v>32</v>
      </c>
      <c r="B54" s="2"/>
      <c r="C54" s="25" t="s">
        <v>12</v>
      </c>
      <c r="D54" s="2"/>
      <c r="E54" s="14" t="s">
        <v>102</v>
      </c>
      <c r="F54" s="2"/>
      <c r="G54" s="2"/>
      <c r="H54" s="2"/>
      <c r="I54" s="26">
        <f>0+Q54</f>
        <v>0</v>
      </c>
      <c r="O54">
        <f>0+R54</f>
        <v>0</v>
      </c>
      <c r="Q54">
        <f>0+I55+I59+I63+I67+I71+I75+I79</f>
        <v>0</v>
      </c>
      <c r="R54">
        <f>0+O55+O59+O63+O67+O71+O75+O79</f>
        <v>0</v>
      </c>
    </row>
    <row r="55" spans="1:18" x14ac:dyDescent="0.2">
      <c r="A55" s="12" t="s">
        <v>34</v>
      </c>
      <c r="B55" s="16" t="s">
        <v>103</v>
      </c>
      <c r="C55" s="16" t="s">
        <v>104</v>
      </c>
      <c r="D55" s="12" t="s">
        <v>13</v>
      </c>
      <c r="E55" s="17" t="s">
        <v>105</v>
      </c>
      <c r="F55" s="18" t="s">
        <v>106</v>
      </c>
      <c r="G55" s="19">
        <v>635.91300000000001</v>
      </c>
      <c r="H55" s="20">
        <v>0</v>
      </c>
      <c r="I55" s="20">
        <f>ROUND(ROUND(H55,2)*ROUND(G55,3),2)</f>
        <v>0</v>
      </c>
      <c r="O55">
        <f>(I55*21)/100</f>
        <v>0</v>
      </c>
      <c r="P55" t="s">
        <v>12</v>
      </c>
    </row>
    <row r="56" spans="1:18" x14ac:dyDescent="0.2">
      <c r="A56" s="21" t="s">
        <v>38</v>
      </c>
      <c r="E56" s="22" t="s">
        <v>107</v>
      </c>
    </row>
    <row r="57" spans="1:18" ht="76.5" x14ac:dyDescent="0.2">
      <c r="A57" s="23" t="s">
        <v>40</v>
      </c>
      <c r="E57" s="24" t="s">
        <v>108</v>
      </c>
    </row>
    <row r="58" spans="1:18" ht="127.5" x14ac:dyDescent="0.2">
      <c r="A58" t="s">
        <v>42</v>
      </c>
      <c r="E58" s="22" t="s">
        <v>109</v>
      </c>
    </row>
    <row r="59" spans="1:18" x14ac:dyDescent="0.2">
      <c r="A59" s="12" t="s">
        <v>34</v>
      </c>
      <c r="B59" s="16" t="s">
        <v>110</v>
      </c>
      <c r="C59" s="16" t="s">
        <v>111</v>
      </c>
      <c r="D59" s="12" t="s">
        <v>13</v>
      </c>
      <c r="E59" s="17" t="s">
        <v>112</v>
      </c>
      <c r="F59" s="18" t="s">
        <v>37</v>
      </c>
      <c r="G59" s="19">
        <v>57.396999999999998</v>
      </c>
      <c r="H59" s="20">
        <v>0</v>
      </c>
      <c r="I59" s="20">
        <f>ROUND(ROUND(H59,2)*ROUND(G59,3),2)</f>
        <v>0</v>
      </c>
      <c r="O59">
        <f>(I59*21)/100</f>
        <v>0</v>
      </c>
      <c r="P59" t="s">
        <v>12</v>
      </c>
    </row>
    <row r="60" spans="1:18" x14ac:dyDescent="0.2">
      <c r="A60" s="21" t="s">
        <v>38</v>
      </c>
      <c r="E60" s="22" t="s">
        <v>113</v>
      </c>
    </row>
    <row r="61" spans="1:18" ht="89.25" x14ac:dyDescent="0.2">
      <c r="A61" s="23" t="s">
        <v>40</v>
      </c>
      <c r="E61" s="24" t="s">
        <v>114</v>
      </c>
    </row>
    <row r="62" spans="1:18" ht="114.75" x14ac:dyDescent="0.2">
      <c r="A62" t="s">
        <v>42</v>
      </c>
      <c r="E62" s="22" t="s">
        <v>115</v>
      </c>
    </row>
    <row r="63" spans="1:18" x14ac:dyDescent="0.2">
      <c r="A63" s="12" t="s">
        <v>34</v>
      </c>
      <c r="B63" s="16" t="s">
        <v>116</v>
      </c>
      <c r="C63" s="16" t="s">
        <v>117</v>
      </c>
      <c r="D63" s="12" t="s">
        <v>13</v>
      </c>
      <c r="E63" s="17" t="s">
        <v>118</v>
      </c>
      <c r="F63" s="18" t="s">
        <v>106</v>
      </c>
      <c r="G63" s="19">
        <v>344.8</v>
      </c>
      <c r="H63" s="20">
        <v>0</v>
      </c>
      <c r="I63" s="20">
        <f>ROUND(ROUND(H63,2)*ROUND(G63,3),2)</f>
        <v>0</v>
      </c>
      <c r="O63">
        <f>(I63*21)/100</f>
        <v>0</v>
      </c>
      <c r="P63" t="s">
        <v>12</v>
      </c>
    </row>
    <row r="64" spans="1:18" x14ac:dyDescent="0.2">
      <c r="A64" s="21" t="s">
        <v>38</v>
      </c>
      <c r="E64" s="22" t="s">
        <v>119</v>
      </c>
    </row>
    <row r="65" spans="1:16" ht="51" x14ac:dyDescent="0.2">
      <c r="A65" s="23" t="s">
        <v>40</v>
      </c>
      <c r="E65" s="24" t="s">
        <v>120</v>
      </c>
    </row>
    <row r="66" spans="1:16" ht="76.5" x14ac:dyDescent="0.2">
      <c r="A66" t="s">
        <v>42</v>
      </c>
      <c r="E66" s="22" t="s">
        <v>121</v>
      </c>
    </row>
    <row r="67" spans="1:16" x14ac:dyDescent="0.2">
      <c r="A67" s="12" t="s">
        <v>34</v>
      </c>
      <c r="B67" s="16" t="s">
        <v>122</v>
      </c>
      <c r="C67" s="16" t="s">
        <v>123</v>
      </c>
      <c r="D67" s="12" t="s">
        <v>13</v>
      </c>
      <c r="E67" s="17" t="s">
        <v>124</v>
      </c>
      <c r="F67" s="18" t="s">
        <v>72</v>
      </c>
      <c r="G67" s="19">
        <v>35.19</v>
      </c>
      <c r="H67" s="20">
        <v>0</v>
      </c>
      <c r="I67" s="20">
        <f>ROUND(ROUND(H67,2)*ROUND(G67,3),2)</f>
        <v>0</v>
      </c>
      <c r="O67">
        <f>(I67*21)/100</f>
        <v>0</v>
      </c>
      <c r="P67" t="s">
        <v>12</v>
      </c>
    </row>
    <row r="68" spans="1:16" x14ac:dyDescent="0.2">
      <c r="A68" s="21" t="s">
        <v>38</v>
      </c>
      <c r="E68" s="22" t="s">
        <v>125</v>
      </c>
    </row>
    <row r="69" spans="1:16" ht="63.75" x14ac:dyDescent="0.2">
      <c r="A69" s="23" t="s">
        <v>40</v>
      </c>
      <c r="E69" s="24" t="s">
        <v>126</v>
      </c>
    </row>
    <row r="70" spans="1:16" ht="395.25" x14ac:dyDescent="0.2">
      <c r="A70" t="s">
        <v>42</v>
      </c>
      <c r="E70" s="22" t="s">
        <v>127</v>
      </c>
    </row>
    <row r="71" spans="1:16" x14ac:dyDescent="0.2">
      <c r="A71" s="12" t="s">
        <v>34</v>
      </c>
      <c r="B71" s="16" t="s">
        <v>128</v>
      </c>
      <c r="C71" s="16" t="s">
        <v>129</v>
      </c>
      <c r="D71" s="12" t="s">
        <v>13</v>
      </c>
      <c r="E71" s="17" t="s">
        <v>130</v>
      </c>
      <c r="F71" s="18" t="s">
        <v>37</v>
      </c>
      <c r="G71" s="19">
        <v>5.9729999999999999</v>
      </c>
      <c r="H71" s="20">
        <v>0</v>
      </c>
      <c r="I71" s="20">
        <f>ROUND(ROUND(H71,2)*ROUND(G71,3),2)</f>
        <v>0</v>
      </c>
      <c r="O71">
        <f>(I71*21)/100</f>
        <v>0</v>
      </c>
      <c r="P71" t="s">
        <v>12</v>
      </c>
    </row>
    <row r="72" spans="1:16" x14ac:dyDescent="0.2">
      <c r="A72" s="21" t="s">
        <v>38</v>
      </c>
      <c r="E72" s="22" t="s">
        <v>131</v>
      </c>
    </row>
    <row r="73" spans="1:16" ht="63.75" x14ac:dyDescent="0.2">
      <c r="A73" s="23" t="s">
        <v>40</v>
      </c>
      <c r="E73" s="24" t="s">
        <v>132</v>
      </c>
    </row>
    <row r="74" spans="1:16" ht="306" x14ac:dyDescent="0.2">
      <c r="A74" t="s">
        <v>42</v>
      </c>
      <c r="E74" s="22" t="s">
        <v>133</v>
      </c>
    </row>
    <row r="75" spans="1:16" x14ac:dyDescent="0.2">
      <c r="A75" s="12" t="s">
        <v>34</v>
      </c>
      <c r="B75" s="16" t="s">
        <v>134</v>
      </c>
      <c r="C75" s="16" t="s">
        <v>135</v>
      </c>
      <c r="D75" s="12" t="s">
        <v>13</v>
      </c>
      <c r="E75" s="17" t="s">
        <v>136</v>
      </c>
      <c r="F75" s="18" t="s">
        <v>72</v>
      </c>
      <c r="G75" s="19">
        <v>0</v>
      </c>
      <c r="H75" s="20">
        <v>0</v>
      </c>
      <c r="I75" s="20">
        <f>ROUND(ROUND(H75,2)*ROUND(G75,3),2)</f>
        <v>0</v>
      </c>
      <c r="O75">
        <f>(I75*21)/100</f>
        <v>0</v>
      </c>
      <c r="P75" t="s">
        <v>12</v>
      </c>
    </row>
    <row r="76" spans="1:16" ht="25.5" x14ac:dyDescent="0.2">
      <c r="A76" s="21" t="s">
        <v>38</v>
      </c>
      <c r="E76" s="22" t="s">
        <v>137</v>
      </c>
    </row>
    <row r="77" spans="1:16" x14ac:dyDescent="0.2">
      <c r="A77" s="23" t="s">
        <v>40</v>
      </c>
      <c r="E77" s="24" t="s">
        <v>13</v>
      </c>
    </row>
    <row r="78" spans="1:16" ht="76.5" x14ac:dyDescent="0.2">
      <c r="A78" t="s">
        <v>42</v>
      </c>
      <c r="E78" s="22" t="s">
        <v>138</v>
      </c>
    </row>
    <row r="79" spans="1:16" x14ac:dyDescent="0.2">
      <c r="A79" s="12" t="s">
        <v>34</v>
      </c>
      <c r="B79" s="16" t="s">
        <v>139</v>
      </c>
      <c r="C79" s="16" t="s">
        <v>140</v>
      </c>
      <c r="D79" s="12" t="s">
        <v>13</v>
      </c>
      <c r="E79" s="17" t="s">
        <v>141</v>
      </c>
      <c r="F79" s="18" t="s">
        <v>37</v>
      </c>
      <c r="G79" s="19">
        <v>2.8530000000000002</v>
      </c>
      <c r="H79" s="20">
        <v>0</v>
      </c>
      <c r="I79" s="20">
        <f>ROUND(ROUND(H79,2)*ROUND(G79,3),2)</f>
        <v>0</v>
      </c>
      <c r="O79">
        <f>(I79*21)/100</f>
        <v>0</v>
      </c>
      <c r="P79" t="s">
        <v>12</v>
      </c>
    </row>
    <row r="80" spans="1:16" x14ac:dyDescent="0.2">
      <c r="A80" s="21" t="s">
        <v>38</v>
      </c>
      <c r="E80" s="22" t="s">
        <v>142</v>
      </c>
    </row>
    <row r="81" spans="1:18" ht="51" x14ac:dyDescent="0.2">
      <c r="A81" s="23" t="s">
        <v>40</v>
      </c>
      <c r="E81" s="24" t="s">
        <v>143</v>
      </c>
    </row>
    <row r="82" spans="1:18" ht="114.75" x14ac:dyDescent="0.2">
      <c r="A82" t="s">
        <v>42</v>
      </c>
      <c r="E82" s="22" t="s">
        <v>144</v>
      </c>
    </row>
    <row r="83" spans="1:18" ht="12.75" customHeight="1" x14ac:dyDescent="0.2">
      <c r="A83" s="2" t="s">
        <v>32</v>
      </c>
      <c r="B83" s="2"/>
      <c r="C83" s="25" t="s">
        <v>11</v>
      </c>
      <c r="D83" s="2"/>
      <c r="E83" s="14" t="s">
        <v>145</v>
      </c>
      <c r="F83" s="2"/>
      <c r="G83" s="2"/>
      <c r="H83" s="2"/>
      <c r="I83" s="26">
        <f>0+Q83</f>
        <v>0</v>
      </c>
      <c r="O83">
        <f>0+R83</f>
        <v>0</v>
      </c>
      <c r="Q83">
        <f>0+I84+I88+I92+I96</f>
        <v>0</v>
      </c>
      <c r="R83">
        <f>0+O84+O88+O92+O96</f>
        <v>0</v>
      </c>
    </row>
    <row r="84" spans="1:18" x14ac:dyDescent="0.2">
      <c r="A84" s="12" t="s">
        <v>34</v>
      </c>
      <c r="B84" s="16" t="s">
        <v>146</v>
      </c>
      <c r="C84" s="16" t="s">
        <v>147</v>
      </c>
      <c r="D84" s="12" t="s">
        <v>13</v>
      </c>
      <c r="E84" s="17" t="s">
        <v>148</v>
      </c>
      <c r="F84" s="18" t="s">
        <v>72</v>
      </c>
      <c r="G84" s="19">
        <v>58.35</v>
      </c>
      <c r="H84" s="20">
        <v>0</v>
      </c>
      <c r="I84" s="20">
        <f>ROUND(ROUND(H84,2)*ROUND(G84,3),2)</f>
        <v>0</v>
      </c>
      <c r="O84">
        <f>(I84*21)/100</f>
        <v>0</v>
      </c>
      <c r="P84" t="s">
        <v>12</v>
      </c>
    </row>
    <row r="85" spans="1:18" x14ac:dyDescent="0.2">
      <c r="A85" s="21" t="s">
        <v>38</v>
      </c>
      <c r="E85" s="22" t="s">
        <v>149</v>
      </c>
    </row>
    <row r="86" spans="1:18" ht="76.5" x14ac:dyDescent="0.2">
      <c r="A86" s="23" t="s">
        <v>40</v>
      </c>
      <c r="E86" s="24" t="s">
        <v>150</v>
      </c>
    </row>
    <row r="87" spans="1:18" ht="395.25" x14ac:dyDescent="0.2">
      <c r="A87" t="s">
        <v>42</v>
      </c>
      <c r="E87" s="22" t="s">
        <v>127</v>
      </c>
    </row>
    <row r="88" spans="1:18" ht="25.5" x14ac:dyDescent="0.2">
      <c r="A88" s="12" t="s">
        <v>34</v>
      </c>
      <c r="B88" s="16" t="s">
        <v>151</v>
      </c>
      <c r="C88" s="16" t="s">
        <v>152</v>
      </c>
      <c r="D88" s="12" t="s">
        <v>13</v>
      </c>
      <c r="E88" s="17" t="s">
        <v>153</v>
      </c>
      <c r="F88" s="18" t="s">
        <v>154</v>
      </c>
      <c r="G88" s="19">
        <v>22.45</v>
      </c>
      <c r="H88" s="20">
        <v>0</v>
      </c>
      <c r="I88" s="20">
        <f>ROUND(ROUND(H88,2)*ROUND(G88,3),2)</f>
        <v>0</v>
      </c>
      <c r="O88">
        <f>(I88*21)/100</f>
        <v>0</v>
      </c>
      <c r="P88" t="s">
        <v>12</v>
      </c>
    </row>
    <row r="89" spans="1:18" x14ac:dyDescent="0.2">
      <c r="A89" s="21" t="s">
        <v>38</v>
      </c>
      <c r="E89" s="22" t="s">
        <v>155</v>
      </c>
    </row>
    <row r="90" spans="1:18" ht="38.25" x14ac:dyDescent="0.2">
      <c r="A90" s="23" t="s">
        <v>40</v>
      </c>
      <c r="E90" s="24" t="s">
        <v>156</v>
      </c>
    </row>
    <row r="91" spans="1:18" ht="76.5" x14ac:dyDescent="0.2">
      <c r="A91" t="s">
        <v>42</v>
      </c>
      <c r="E91" s="22" t="s">
        <v>157</v>
      </c>
    </row>
    <row r="92" spans="1:18" x14ac:dyDescent="0.2">
      <c r="A92" s="12" t="s">
        <v>34</v>
      </c>
      <c r="B92" s="16" t="s">
        <v>158</v>
      </c>
      <c r="C92" s="16" t="s">
        <v>159</v>
      </c>
      <c r="D92" s="12" t="s">
        <v>13</v>
      </c>
      <c r="E92" s="17" t="s">
        <v>160</v>
      </c>
      <c r="F92" s="18" t="s">
        <v>37</v>
      </c>
      <c r="G92" s="19">
        <v>9.9009999999999998</v>
      </c>
      <c r="H92" s="20">
        <v>0</v>
      </c>
      <c r="I92" s="20">
        <f>ROUND(ROUND(H92,2)*ROUND(G92,3),2)</f>
        <v>0</v>
      </c>
      <c r="O92">
        <f>(I92*21)/100</f>
        <v>0</v>
      </c>
      <c r="P92" t="s">
        <v>12</v>
      </c>
    </row>
    <row r="93" spans="1:18" x14ac:dyDescent="0.2">
      <c r="A93" s="21" t="s">
        <v>38</v>
      </c>
      <c r="E93" s="22" t="s">
        <v>149</v>
      </c>
    </row>
    <row r="94" spans="1:18" ht="76.5" x14ac:dyDescent="0.2">
      <c r="A94" s="23" t="s">
        <v>40</v>
      </c>
      <c r="E94" s="24" t="s">
        <v>161</v>
      </c>
    </row>
    <row r="95" spans="1:18" ht="306" x14ac:dyDescent="0.2">
      <c r="A95" t="s">
        <v>42</v>
      </c>
      <c r="E95" s="22" t="s">
        <v>162</v>
      </c>
    </row>
    <row r="96" spans="1:18" x14ac:dyDescent="0.2">
      <c r="A96" s="12" t="s">
        <v>34</v>
      </c>
      <c r="B96" s="16" t="s">
        <v>163</v>
      </c>
      <c r="C96" s="16" t="s">
        <v>164</v>
      </c>
      <c r="D96" s="12" t="s">
        <v>13</v>
      </c>
      <c r="E96" s="17" t="s">
        <v>165</v>
      </c>
      <c r="F96" s="18" t="s">
        <v>166</v>
      </c>
      <c r="G96" s="19">
        <v>55</v>
      </c>
      <c r="H96" s="20">
        <v>0</v>
      </c>
      <c r="I96" s="20">
        <f>ROUND(ROUND(H96,2)*ROUND(G96,3),2)</f>
        <v>0</v>
      </c>
      <c r="O96">
        <f>(I96*21)/100</f>
        <v>0</v>
      </c>
      <c r="P96" t="s">
        <v>12</v>
      </c>
    </row>
    <row r="97" spans="1:18" ht="38.25" x14ac:dyDescent="0.2">
      <c r="A97" s="21" t="s">
        <v>38</v>
      </c>
      <c r="E97" s="22" t="s">
        <v>167</v>
      </c>
    </row>
    <row r="98" spans="1:18" ht="63.75" x14ac:dyDescent="0.2">
      <c r="A98" s="23" t="s">
        <v>40</v>
      </c>
      <c r="E98" s="24" t="s">
        <v>168</v>
      </c>
    </row>
    <row r="99" spans="1:18" x14ac:dyDescent="0.2">
      <c r="A99" t="s">
        <v>42</v>
      </c>
      <c r="E99" s="22" t="s">
        <v>13</v>
      </c>
    </row>
    <row r="100" spans="1:18" ht="12.75" customHeight="1" x14ac:dyDescent="0.2">
      <c r="A100" s="2" t="s">
        <v>32</v>
      </c>
      <c r="B100" s="2"/>
      <c r="C100" s="25" t="s">
        <v>22</v>
      </c>
      <c r="D100" s="2"/>
      <c r="E100" s="14" t="s">
        <v>169</v>
      </c>
      <c r="F100" s="2"/>
      <c r="G100" s="2"/>
      <c r="H100" s="2"/>
      <c r="I100" s="26">
        <f>0+Q100</f>
        <v>0</v>
      </c>
      <c r="O100">
        <f>0+R100</f>
        <v>0</v>
      </c>
      <c r="Q100">
        <f>0+I101+I105+I109+I113+I117</f>
        <v>0</v>
      </c>
      <c r="R100">
        <f>0+O101+O105+O109+O113+O117</f>
        <v>0</v>
      </c>
    </row>
    <row r="101" spans="1:18" x14ac:dyDescent="0.2">
      <c r="A101" s="12" t="s">
        <v>34</v>
      </c>
      <c r="B101" s="16" t="s">
        <v>170</v>
      </c>
      <c r="C101" s="16" t="s">
        <v>171</v>
      </c>
      <c r="D101" s="12" t="s">
        <v>13</v>
      </c>
      <c r="E101" s="17" t="s">
        <v>172</v>
      </c>
      <c r="F101" s="18" t="s">
        <v>72</v>
      </c>
      <c r="G101" s="19">
        <v>44.05</v>
      </c>
      <c r="H101" s="20">
        <v>0</v>
      </c>
      <c r="I101" s="20">
        <f>ROUND(ROUND(H101,2)*ROUND(G101,3),2)</f>
        <v>0</v>
      </c>
      <c r="O101">
        <f>(I101*21)/100</f>
        <v>0</v>
      </c>
      <c r="P101" t="s">
        <v>12</v>
      </c>
    </row>
    <row r="102" spans="1:18" x14ac:dyDescent="0.2">
      <c r="A102" s="21" t="s">
        <v>38</v>
      </c>
      <c r="E102" s="22" t="s">
        <v>173</v>
      </c>
    </row>
    <row r="103" spans="1:18" ht="51" x14ac:dyDescent="0.2">
      <c r="A103" s="23" t="s">
        <v>40</v>
      </c>
      <c r="E103" s="24" t="s">
        <v>174</v>
      </c>
    </row>
    <row r="104" spans="1:18" ht="395.25" x14ac:dyDescent="0.2">
      <c r="A104" t="s">
        <v>42</v>
      </c>
      <c r="E104" s="22" t="s">
        <v>127</v>
      </c>
    </row>
    <row r="105" spans="1:18" x14ac:dyDescent="0.2">
      <c r="A105" s="12" t="s">
        <v>34</v>
      </c>
      <c r="B105" s="16" t="s">
        <v>175</v>
      </c>
      <c r="C105" s="16" t="s">
        <v>176</v>
      </c>
      <c r="D105" s="12" t="s">
        <v>13</v>
      </c>
      <c r="E105" s="17" t="s">
        <v>177</v>
      </c>
      <c r="F105" s="18" t="s">
        <v>37</v>
      </c>
      <c r="G105" s="19">
        <v>7.4740000000000002</v>
      </c>
      <c r="H105" s="20">
        <v>0</v>
      </c>
      <c r="I105" s="20">
        <f>ROUND(ROUND(H105,2)*ROUND(G105,3),2)</f>
        <v>0</v>
      </c>
      <c r="O105">
        <f>(I105*21)/100</f>
        <v>0</v>
      </c>
      <c r="P105" t="s">
        <v>12</v>
      </c>
    </row>
    <row r="106" spans="1:18" x14ac:dyDescent="0.2">
      <c r="A106" s="21" t="s">
        <v>38</v>
      </c>
      <c r="E106" s="22" t="s">
        <v>178</v>
      </c>
    </row>
    <row r="107" spans="1:18" ht="63.75" x14ac:dyDescent="0.2">
      <c r="A107" s="23" t="s">
        <v>40</v>
      </c>
      <c r="E107" s="24" t="s">
        <v>179</v>
      </c>
    </row>
    <row r="108" spans="1:18" ht="280.5" x14ac:dyDescent="0.2">
      <c r="A108" t="s">
        <v>42</v>
      </c>
      <c r="E108" s="22" t="s">
        <v>180</v>
      </c>
    </row>
    <row r="109" spans="1:18" x14ac:dyDescent="0.2">
      <c r="A109" s="12" t="s">
        <v>34</v>
      </c>
      <c r="B109" s="16" t="s">
        <v>181</v>
      </c>
      <c r="C109" s="16" t="s">
        <v>182</v>
      </c>
      <c r="D109" s="12" t="s">
        <v>13</v>
      </c>
      <c r="E109" s="17" t="s">
        <v>183</v>
      </c>
      <c r="F109" s="18" t="s">
        <v>72</v>
      </c>
      <c r="G109" s="19">
        <v>15.446</v>
      </c>
      <c r="H109" s="20">
        <v>0</v>
      </c>
      <c r="I109" s="20">
        <f>ROUND(ROUND(H109,2)*ROUND(G109,3),2)</f>
        <v>0</v>
      </c>
      <c r="O109">
        <f>(I109*21)/100</f>
        <v>0</v>
      </c>
      <c r="P109" t="s">
        <v>12</v>
      </c>
    </row>
    <row r="110" spans="1:18" x14ac:dyDescent="0.2">
      <c r="A110" s="21" t="s">
        <v>38</v>
      </c>
      <c r="E110" s="22" t="s">
        <v>184</v>
      </c>
    </row>
    <row r="111" spans="1:18" ht="51" x14ac:dyDescent="0.2">
      <c r="A111" s="23" t="s">
        <v>40</v>
      </c>
      <c r="E111" s="24" t="s">
        <v>185</v>
      </c>
    </row>
    <row r="112" spans="1:18" ht="395.25" x14ac:dyDescent="0.2">
      <c r="A112" t="s">
        <v>42</v>
      </c>
      <c r="E112" s="22" t="s">
        <v>186</v>
      </c>
    </row>
    <row r="113" spans="1:18" x14ac:dyDescent="0.2">
      <c r="A113" s="12" t="s">
        <v>34</v>
      </c>
      <c r="B113" s="16" t="s">
        <v>187</v>
      </c>
      <c r="C113" s="16" t="s">
        <v>188</v>
      </c>
      <c r="D113" s="12" t="s">
        <v>13</v>
      </c>
      <c r="E113" s="17" t="s">
        <v>189</v>
      </c>
      <c r="F113" s="18" t="s">
        <v>72</v>
      </c>
      <c r="G113" s="19">
        <v>38.9</v>
      </c>
      <c r="H113" s="20">
        <v>0</v>
      </c>
      <c r="I113" s="20">
        <f>ROUND(ROUND(H113,2)*ROUND(G113,3),2)</f>
        <v>0</v>
      </c>
      <c r="O113">
        <f>(I113*21)/100</f>
        <v>0</v>
      </c>
      <c r="P113" t="s">
        <v>12</v>
      </c>
    </row>
    <row r="114" spans="1:18" x14ac:dyDescent="0.2">
      <c r="A114" s="21" t="s">
        <v>38</v>
      </c>
      <c r="E114" s="22" t="s">
        <v>190</v>
      </c>
    </row>
    <row r="115" spans="1:18" ht="51" x14ac:dyDescent="0.2">
      <c r="A115" s="23" t="s">
        <v>40</v>
      </c>
      <c r="E115" s="24" t="s">
        <v>191</v>
      </c>
    </row>
    <row r="116" spans="1:18" ht="51" x14ac:dyDescent="0.2">
      <c r="A116" t="s">
        <v>42</v>
      </c>
      <c r="E116" s="22" t="s">
        <v>192</v>
      </c>
    </row>
    <row r="117" spans="1:18" x14ac:dyDescent="0.2">
      <c r="A117" s="12" t="s">
        <v>34</v>
      </c>
      <c r="B117" s="16" t="s">
        <v>193</v>
      </c>
      <c r="C117" s="16" t="s">
        <v>194</v>
      </c>
      <c r="D117" s="12" t="s">
        <v>13</v>
      </c>
      <c r="E117" s="17" t="s">
        <v>195</v>
      </c>
      <c r="F117" s="18" t="s">
        <v>72</v>
      </c>
      <c r="G117" s="19">
        <v>2.9089999999999998</v>
      </c>
      <c r="H117" s="20">
        <v>0</v>
      </c>
      <c r="I117" s="20">
        <f>ROUND(ROUND(H117,2)*ROUND(G117,3),2)</f>
        <v>0</v>
      </c>
      <c r="O117">
        <f>(I117*21)/100</f>
        <v>0</v>
      </c>
      <c r="P117" t="s">
        <v>12</v>
      </c>
    </row>
    <row r="118" spans="1:18" x14ac:dyDescent="0.2">
      <c r="A118" s="21" t="s">
        <v>38</v>
      </c>
      <c r="E118" s="22" t="s">
        <v>196</v>
      </c>
    </row>
    <row r="119" spans="1:18" ht="51" x14ac:dyDescent="0.2">
      <c r="A119" s="23" t="s">
        <v>40</v>
      </c>
      <c r="E119" s="24" t="s">
        <v>197</v>
      </c>
    </row>
    <row r="120" spans="1:18" ht="395.25" x14ac:dyDescent="0.2">
      <c r="A120" t="s">
        <v>42</v>
      </c>
      <c r="E120" s="22" t="s">
        <v>198</v>
      </c>
    </row>
    <row r="121" spans="1:18" ht="12.75" customHeight="1" x14ac:dyDescent="0.2">
      <c r="A121" s="2" t="s">
        <v>32</v>
      </c>
      <c r="B121" s="2"/>
      <c r="C121" s="25" t="s">
        <v>24</v>
      </c>
      <c r="D121" s="2"/>
      <c r="E121" s="14" t="s">
        <v>199</v>
      </c>
      <c r="F121" s="2"/>
      <c r="G121" s="2"/>
      <c r="H121" s="2"/>
      <c r="I121" s="26">
        <f>0+Q121</f>
        <v>0</v>
      </c>
      <c r="O121">
        <f>0+R121</f>
        <v>0</v>
      </c>
      <c r="Q121">
        <f>0+I122+I126</f>
        <v>0</v>
      </c>
      <c r="R121">
        <f>0+O122+O126</f>
        <v>0</v>
      </c>
    </row>
    <row r="122" spans="1:18" x14ac:dyDescent="0.2">
      <c r="A122" s="12" t="s">
        <v>34</v>
      </c>
      <c r="B122" s="16" t="s">
        <v>200</v>
      </c>
      <c r="C122" s="16" t="s">
        <v>201</v>
      </c>
      <c r="D122" s="12" t="s">
        <v>13</v>
      </c>
      <c r="E122" s="17" t="s">
        <v>202</v>
      </c>
      <c r="F122" s="18" t="s">
        <v>72</v>
      </c>
      <c r="G122" s="19">
        <v>37.26</v>
      </c>
      <c r="H122" s="20">
        <v>0</v>
      </c>
      <c r="I122" s="20">
        <f>ROUND(ROUND(H122,2)*ROUND(G122,3),2)</f>
        <v>0</v>
      </c>
      <c r="O122">
        <f>(I122*21)/100</f>
        <v>0</v>
      </c>
      <c r="P122" t="s">
        <v>12</v>
      </c>
    </row>
    <row r="123" spans="1:18" x14ac:dyDescent="0.2">
      <c r="A123" s="21" t="s">
        <v>38</v>
      </c>
      <c r="E123" s="22" t="s">
        <v>203</v>
      </c>
    </row>
    <row r="124" spans="1:18" ht="51" x14ac:dyDescent="0.2">
      <c r="A124" s="23" t="s">
        <v>40</v>
      </c>
      <c r="E124" s="24" t="s">
        <v>204</v>
      </c>
    </row>
    <row r="125" spans="1:18" ht="76.5" x14ac:dyDescent="0.2">
      <c r="A125" t="s">
        <v>42</v>
      </c>
      <c r="E125" s="22" t="s">
        <v>205</v>
      </c>
    </row>
    <row r="126" spans="1:18" x14ac:dyDescent="0.2">
      <c r="A126" s="12" t="s">
        <v>34</v>
      </c>
      <c r="B126" s="16" t="s">
        <v>206</v>
      </c>
      <c r="C126" s="16" t="s">
        <v>207</v>
      </c>
      <c r="D126" s="12" t="s">
        <v>13</v>
      </c>
      <c r="E126" s="17" t="s">
        <v>208</v>
      </c>
      <c r="F126" s="18" t="s">
        <v>106</v>
      </c>
      <c r="G126" s="19">
        <v>13</v>
      </c>
      <c r="H126" s="20">
        <v>0</v>
      </c>
      <c r="I126" s="20">
        <f>ROUND(ROUND(H126,2)*ROUND(G126,3),2)</f>
        <v>0</v>
      </c>
      <c r="O126">
        <f>(I126*21)/100</f>
        <v>0</v>
      </c>
      <c r="P126" t="s">
        <v>12</v>
      </c>
    </row>
    <row r="127" spans="1:18" x14ac:dyDescent="0.2">
      <c r="A127" s="21" t="s">
        <v>38</v>
      </c>
      <c r="E127" s="22" t="s">
        <v>209</v>
      </c>
    </row>
    <row r="128" spans="1:18" ht="38.25" x14ac:dyDescent="0.2">
      <c r="A128" s="23" t="s">
        <v>40</v>
      </c>
      <c r="E128" s="24" t="s">
        <v>210</v>
      </c>
    </row>
    <row r="129" spans="1:18" ht="89.25" x14ac:dyDescent="0.2">
      <c r="A129" t="s">
        <v>42</v>
      </c>
      <c r="E129" s="22" t="s">
        <v>211</v>
      </c>
    </row>
    <row r="130" spans="1:18" ht="12.75" customHeight="1" x14ac:dyDescent="0.2">
      <c r="A130" s="2" t="s">
        <v>32</v>
      </c>
      <c r="B130" s="2"/>
      <c r="C130" s="25" t="s">
        <v>26</v>
      </c>
      <c r="D130" s="2"/>
      <c r="E130" s="14" t="s">
        <v>212</v>
      </c>
      <c r="F130" s="2"/>
      <c r="G130" s="2"/>
      <c r="H130" s="2"/>
      <c r="I130" s="26">
        <f>0+Q130</f>
        <v>0</v>
      </c>
      <c r="O130">
        <f>0+R130</f>
        <v>0</v>
      </c>
      <c r="Q130">
        <f>0+I131</f>
        <v>0</v>
      </c>
      <c r="R130">
        <f>0+O131</f>
        <v>0</v>
      </c>
    </row>
    <row r="131" spans="1:18" x14ac:dyDescent="0.2">
      <c r="A131" s="12" t="s">
        <v>34</v>
      </c>
      <c r="B131" s="16" t="s">
        <v>213</v>
      </c>
      <c r="C131" s="16" t="s">
        <v>214</v>
      </c>
      <c r="D131" s="12" t="s">
        <v>13</v>
      </c>
      <c r="E131" s="17" t="s">
        <v>215</v>
      </c>
      <c r="F131" s="18" t="s">
        <v>72</v>
      </c>
      <c r="G131" s="19">
        <v>12.586</v>
      </c>
      <c r="H131" s="20">
        <v>0</v>
      </c>
      <c r="I131" s="20">
        <f>ROUND(ROUND(H131,2)*ROUND(G131,3),2)</f>
        <v>0</v>
      </c>
      <c r="O131">
        <f>(I131*21)/100</f>
        <v>0</v>
      </c>
      <c r="P131" t="s">
        <v>12</v>
      </c>
    </row>
    <row r="132" spans="1:18" x14ac:dyDescent="0.2">
      <c r="A132" s="21" t="s">
        <v>38</v>
      </c>
      <c r="E132" s="22" t="s">
        <v>216</v>
      </c>
    </row>
    <row r="133" spans="1:18" ht="51" x14ac:dyDescent="0.2">
      <c r="A133" s="23" t="s">
        <v>40</v>
      </c>
      <c r="E133" s="24" t="s">
        <v>217</v>
      </c>
    </row>
    <row r="134" spans="1:18" ht="357" x14ac:dyDescent="0.2">
      <c r="A134" t="s">
        <v>42</v>
      </c>
      <c r="E134" s="22" t="s">
        <v>218</v>
      </c>
    </row>
    <row r="135" spans="1:18" ht="12.75" customHeight="1" x14ac:dyDescent="0.2">
      <c r="A135" s="2" t="s">
        <v>32</v>
      </c>
      <c r="B135" s="2"/>
      <c r="C135" s="25" t="s">
        <v>54</v>
      </c>
      <c r="D135" s="2"/>
      <c r="E135" s="14" t="s">
        <v>219</v>
      </c>
      <c r="F135" s="2"/>
      <c r="G135" s="2"/>
      <c r="H135" s="2"/>
      <c r="I135" s="26">
        <f>0+Q135</f>
        <v>0</v>
      </c>
      <c r="O135">
        <f>0+R135</f>
        <v>0</v>
      </c>
      <c r="Q135">
        <f>0+I136+I140+I144+I148+I152</f>
        <v>0</v>
      </c>
      <c r="R135">
        <f>0+O136+O140+O144+O148+O152</f>
        <v>0</v>
      </c>
    </row>
    <row r="136" spans="1:18" x14ac:dyDescent="0.2">
      <c r="A136" s="12" t="s">
        <v>34</v>
      </c>
      <c r="B136" s="16" t="s">
        <v>220</v>
      </c>
      <c r="C136" s="16" t="s">
        <v>221</v>
      </c>
      <c r="D136" s="12" t="s">
        <v>13</v>
      </c>
      <c r="E136" s="17" t="s">
        <v>222</v>
      </c>
      <c r="F136" s="18" t="s">
        <v>106</v>
      </c>
      <c r="G136" s="19">
        <v>257.48</v>
      </c>
      <c r="H136" s="20">
        <v>0</v>
      </c>
      <c r="I136" s="20">
        <f>ROUND(ROUND(H136,2)*ROUND(G136,3),2)</f>
        <v>0</v>
      </c>
      <c r="O136">
        <f>(I136*21)/100</f>
        <v>0</v>
      </c>
      <c r="P136" t="s">
        <v>12</v>
      </c>
    </row>
    <row r="137" spans="1:18" x14ac:dyDescent="0.2">
      <c r="A137" s="21" t="s">
        <v>38</v>
      </c>
      <c r="E137" s="22" t="s">
        <v>223</v>
      </c>
    </row>
    <row r="138" spans="1:18" ht="63.75" x14ac:dyDescent="0.2">
      <c r="A138" s="23" t="s">
        <v>40</v>
      </c>
      <c r="E138" s="24" t="s">
        <v>224</v>
      </c>
    </row>
    <row r="139" spans="1:18" ht="38.25" x14ac:dyDescent="0.2">
      <c r="A139" t="s">
        <v>42</v>
      </c>
      <c r="E139" s="22" t="s">
        <v>225</v>
      </c>
    </row>
    <row r="140" spans="1:18" x14ac:dyDescent="0.2">
      <c r="A140" s="12" t="s">
        <v>34</v>
      </c>
      <c r="B140" s="16" t="s">
        <v>226</v>
      </c>
      <c r="C140" s="16" t="s">
        <v>227</v>
      </c>
      <c r="D140" s="12" t="s">
        <v>13</v>
      </c>
      <c r="E140" s="17" t="s">
        <v>228</v>
      </c>
      <c r="F140" s="18" t="s">
        <v>106</v>
      </c>
      <c r="G140" s="19">
        <v>552.96799999999996</v>
      </c>
      <c r="H140" s="20">
        <v>0</v>
      </c>
      <c r="I140" s="20">
        <f>ROUND(ROUND(H140,2)*ROUND(G140,3),2)</f>
        <v>0</v>
      </c>
      <c r="O140">
        <f>(I140*21)/100</f>
        <v>0</v>
      </c>
      <c r="P140" t="s">
        <v>12</v>
      </c>
    </row>
    <row r="141" spans="1:18" x14ac:dyDescent="0.2">
      <c r="A141" s="21" t="s">
        <v>38</v>
      </c>
      <c r="E141" s="22" t="s">
        <v>229</v>
      </c>
    </row>
    <row r="142" spans="1:18" ht="63.75" x14ac:dyDescent="0.2">
      <c r="A142" s="23" t="s">
        <v>40</v>
      </c>
      <c r="E142" s="24" t="s">
        <v>230</v>
      </c>
    </row>
    <row r="143" spans="1:18" ht="178.5" x14ac:dyDescent="0.2">
      <c r="A143" t="s">
        <v>42</v>
      </c>
      <c r="E143" s="22" t="s">
        <v>231</v>
      </c>
    </row>
    <row r="144" spans="1:18" x14ac:dyDescent="0.2">
      <c r="A144" s="12" t="s">
        <v>34</v>
      </c>
      <c r="B144" s="16" t="s">
        <v>232</v>
      </c>
      <c r="C144" s="16" t="s">
        <v>233</v>
      </c>
      <c r="D144" s="12" t="s">
        <v>13</v>
      </c>
      <c r="E144" s="17" t="s">
        <v>234</v>
      </c>
      <c r="F144" s="18" t="s">
        <v>106</v>
      </c>
      <c r="G144" s="19">
        <v>635.91300000000001</v>
      </c>
      <c r="H144" s="20">
        <v>0</v>
      </c>
      <c r="I144" s="20">
        <f>ROUND(ROUND(H144,2)*ROUND(G144,3),2)</f>
        <v>0</v>
      </c>
      <c r="O144">
        <f>(I144*21)/100</f>
        <v>0</v>
      </c>
      <c r="P144" t="s">
        <v>12</v>
      </c>
    </row>
    <row r="145" spans="1:18" x14ac:dyDescent="0.2">
      <c r="A145" s="21" t="s">
        <v>38</v>
      </c>
      <c r="E145" s="22" t="s">
        <v>235</v>
      </c>
    </row>
    <row r="146" spans="1:18" ht="76.5" x14ac:dyDescent="0.2">
      <c r="A146" s="23" t="s">
        <v>40</v>
      </c>
      <c r="E146" s="24" t="s">
        <v>108</v>
      </c>
    </row>
    <row r="147" spans="1:18" ht="204" x14ac:dyDescent="0.2">
      <c r="A147" t="s">
        <v>42</v>
      </c>
      <c r="E147" s="22" t="s">
        <v>236</v>
      </c>
    </row>
    <row r="148" spans="1:18" x14ac:dyDescent="0.2">
      <c r="A148" s="12" t="s">
        <v>34</v>
      </c>
      <c r="B148" s="16" t="s">
        <v>237</v>
      </c>
      <c r="C148" s="16" t="s">
        <v>238</v>
      </c>
      <c r="D148" s="12" t="s">
        <v>13</v>
      </c>
      <c r="E148" s="17" t="s">
        <v>239</v>
      </c>
      <c r="F148" s="18" t="s">
        <v>106</v>
      </c>
      <c r="G148" s="19">
        <v>100.98</v>
      </c>
      <c r="H148" s="20">
        <v>0</v>
      </c>
      <c r="I148" s="20">
        <f>ROUND(ROUND(H148,2)*ROUND(G148,3),2)</f>
        <v>0</v>
      </c>
      <c r="O148">
        <f>(I148*21)/100</f>
        <v>0</v>
      </c>
      <c r="P148" t="s">
        <v>12</v>
      </c>
    </row>
    <row r="149" spans="1:18" ht="25.5" x14ac:dyDescent="0.2">
      <c r="A149" s="21" t="s">
        <v>38</v>
      </c>
      <c r="E149" s="22" t="s">
        <v>240</v>
      </c>
    </row>
    <row r="150" spans="1:18" ht="63.75" x14ac:dyDescent="0.2">
      <c r="A150" s="23" t="s">
        <v>40</v>
      </c>
      <c r="E150" s="24" t="s">
        <v>241</v>
      </c>
    </row>
    <row r="151" spans="1:18" ht="140.25" x14ac:dyDescent="0.2">
      <c r="A151" t="s">
        <v>42</v>
      </c>
      <c r="E151" s="22" t="s">
        <v>242</v>
      </c>
    </row>
    <row r="152" spans="1:18" ht="25.5" x14ac:dyDescent="0.2">
      <c r="A152" s="12" t="s">
        <v>34</v>
      </c>
      <c r="B152" s="16" t="s">
        <v>243</v>
      </c>
      <c r="C152" s="16" t="s">
        <v>244</v>
      </c>
      <c r="D152" s="12" t="s">
        <v>13</v>
      </c>
      <c r="E152" s="17" t="s">
        <v>245</v>
      </c>
      <c r="F152" s="18" t="s">
        <v>166</v>
      </c>
      <c r="G152" s="19">
        <v>98.86</v>
      </c>
      <c r="H152" s="20">
        <v>0</v>
      </c>
      <c r="I152" s="20">
        <f>ROUND(ROUND(H152,2)*ROUND(G152,3),2)</f>
        <v>0</v>
      </c>
      <c r="O152">
        <f>(I152*21)/100</f>
        <v>0</v>
      </c>
      <c r="P152" t="s">
        <v>12</v>
      </c>
    </row>
    <row r="153" spans="1:18" ht="38.25" x14ac:dyDescent="0.2">
      <c r="A153" s="21" t="s">
        <v>38</v>
      </c>
      <c r="E153" s="22" t="s">
        <v>246</v>
      </c>
    </row>
    <row r="154" spans="1:18" ht="63.75" x14ac:dyDescent="0.2">
      <c r="A154" s="23" t="s">
        <v>40</v>
      </c>
      <c r="E154" s="24" t="s">
        <v>247</v>
      </c>
    </row>
    <row r="155" spans="1:18" ht="102" x14ac:dyDescent="0.2">
      <c r="A155" t="s">
        <v>42</v>
      </c>
      <c r="E155" s="22" t="s">
        <v>248</v>
      </c>
    </row>
    <row r="156" spans="1:18" ht="12.75" customHeight="1" x14ac:dyDescent="0.2">
      <c r="A156" s="2" t="s">
        <v>32</v>
      </c>
      <c r="B156" s="2"/>
      <c r="C156" s="25" t="s">
        <v>59</v>
      </c>
      <c r="D156" s="2"/>
      <c r="E156" s="14" t="s">
        <v>249</v>
      </c>
      <c r="F156" s="2"/>
      <c r="G156" s="2"/>
      <c r="H156" s="2"/>
      <c r="I156" s="26">
        <f>0+Q156</f>
        <v>0</v>
      </c>
      <c r="O156">
        <f>0+R156</f>
        <v>0</v>
      </c>
      <c r="Q156">
        <f>0+I157+I161+I165+I169</f>
        <v>0</v>
      </c>
      <c r="R156">
        <f>0+O157+O161+O165+O169</f>
        <v>0</v>
      </c>
    </row>
    <row r="157" spans="1:18" x14ac:dyDescent="0.2">
      <c r="A157" s="12" t="s">
        <v>34</v>
      </c>
      <c r="B157" s="16" t="s">
        <v>250</v>
      </c>
      <c r="C157" s="16" t="s">
        <v>251</v>
      </c>
      <c r="D157" s="12" t="s">
        <v>13</v>
      </c>
      <c r="E157" s="17" t="s">
        <v>252</v>
      </c>
      <c r="F157" s="18" t="s">
        <v>253</v>
      </c>
      <c r="G157" s="19">
        <v>1</v>
      </c>
      <c r="H157" s="20">
        <v>0</v>
      </c>
      <c r="I157" s="20">
        <f>ROUND(ROUND(H157,2)*ROUND(G157,3),2)</f>
        <v>0</v>
      </c>
      <c r="O157">
        <f>(I157*21)/100</f>
        <v>0</v>
      </c>
      <c r="P157" t="s">
        <v>12</v>
      </c>
    </row>
    <row r="158" spans="1:18" x14ac:dyDescent="0.2">
      <c r="A158" s="21" t="s">
        <v>38</v>
      </c>
      <c r="E158" s="22" t="s">
        <v>254</v>
      </c>
    </row>
    <row r="159" spans="1:18" ht="25.5" x14ac:dyDescent="0.2">
      <c r="A159" s="23" t="s">
        <v>40</v>
      </c>
      <c r="E159" s="24" t="s">
        <v>321</v>
      </c>
    </row>
    <row r="160" spans="1:18" ht="51" x14ac:dyDescent="0.2">
      <c r="A160" t="s">
        <v>42</v>
      </c>
      <c r="E160" s="22" t="s">
        <v>255</v>
      </c>
    </row>
    <row r="161" spans="1:18" x14ac:dyDescent="0.2">
      <c r="A161" s="12" t="s">
        <v>34</v>
      </c>
      <c r="B161" s="16" t="s">
        <v>256</v>
      </c>
      <c r="C161" s="16" t="s">
        <v>257</v>
      </c>
      <c r="D161" s="12" t="s">
        <v>13</v>
      </c>
      <c r="E161" s="17" t="s">
        <v>258</v>
      </c>
      <c r="F161" s="18" t="s">
        <v>253</v>
      </c>
      <c r="G161" s="19">
        <v>2</v>
      </c>
      <c r="H161" s="20">
        <v>0</v>
      </c>
      <c r="I161" s="20">
        <f>ROUND(ROUND(H161,2)*ROUND(G161,3),2)</f>
        <v>0</v>
      </c>
      <c r="O161">
        <f>(I161*21)/100</f>
        <v>0</v>
      </c>
      <c r="P161" t="s">
        <v>12</v>
      </c>
    </row>
    <row r="162" spans="1:18" x14ac:dyDescent="0.2">
      <c r="A162" s="21" t="s">
        <v>38</v>
      </c>
      <c r="E162" s="22" t="s">
        <v>259</v>
      </c>
    </row>
    <row r="163" spans="1:18" ht="25.5" x14ac:dyDescent="0.2">
      <c r="A163" s="23" t="s">
        <v>40</v>
      </c>
      <c r="E163" s="24" t="s">
        <v>322</v>
      </c>
    </row>
    <row r="164" spans="1:18" ht="51" x14ac:dyDescent="0.2">
      <c r="A164" t="s">
        <v>42</v>
      </c>
      <c r="E164" s="22" t="s">
        <v>255</v>
      </c>
    </row>
    <row r="165" spans="1:18" x14ac:dyDescent="0.2">
      <c r="A165" s="12" t="s">
        <v>34</v>
      </c>
      <c r="B165" s="16" t="s">
        <v>260</v>
      </c>
      <c r="C165" s="16" t="s">
        <v>261</v>
      </c>
      <c r="D165" s="12" t="s">
        <v>13</v>
      </c>
      <c r="E165" s="17" t="s">
        <v>262</v>
      </c>
      <c r="F165" s="18" t="s">
        <v>253</v>
      </c>
      <c r="G165" s="19">
        <v>4</v>
      </c>
      <c r="H165" s="20">
        <v>0</v>
      </c>
      <c r="I165" s="20">
        <f>ROUND(ROUND(H165,2)*ROUND(G165,3),2)</f>
        <v>0</v>
      </c>
      <c r="O165">
        <f>(I165*21)/100</f>
        <v>0</v>
      </c>
      <c r="P165" t="s">
        <v>12</v>
      </c>
    </row>
    <row r="166" spans="1:18" ht="25.5" x14ac:dyDescent="0.2">
      <c r="A166" s="21" t="s">
        <v>38</v>
      </c>
      <c r="E166" s="22" t="s">
        <v>263</v>
      </c>
    </row>
    <row r="167" spans="1:18" ht="89.25" x14ac:dyDescent="0.2">
      <c r="A167" s="23" t="s">
        <v>40</v>
      </c>
      <c r="E167" s="24" t="s">
        <v>264</v>
      </c>
    </row>
    <row r="168" spans="1:18" ht="51" x14ac:dyDescent="0.2">
      <c r="A168" t="s">
        <v>42</v>
      </c>
      <c r="E168" s="22" t="s">
        <v>255</v>
      </c>
    </row>
    <row r="169" spans="1:18" x14ac:dyDescent="0.2">
      <c r="A169" s="12" t="s">
        <v>34</v>
      </c>
      <c r="B169" s="16" t="s">
        <v>265</v>
      </c>
      <c r="C169" s="16" t="s">
        <v>266</v>
      </c>
      <c r="D169" s="12" t="s">
        <v>13</v>
      </c>
      <c r="E169" s="17" t="s">
        <v>267</v>
      </c>
      <c r="F169" s="18" t="s">
        <v>253</v>
      </c>
      <c r="G169" s="19">
        <v>11</v>
      </c>
      <c r="H169" s="20">
        <v>0</v>
      </c>
      <c r="I169" s="20">
        <f>ROUND(ROUND(H169,2)*ROUND(G169,3),2)</f>
        <v>0</v>
      </c>
      <c r="O169">
        <f>(I169*21)/100</f>
        <v>0</v>
      </c>
      <c r="P169" t="s">
        <v>12</v>
      </c>
    </row>
    <row r="170" spans="1:18" x14ac:dyDescent="0.2">
      <c r="A170" s="21" t="s">
        <v>38</v>
      </c>
      <c r="E170" s="22" t="s">
        <v>268</v>
      </c>
    </row>
    <row r="171" spans="1:18" ht="38.25" x14ac:dyDescent="0.2">
      <c r="A171" s="23" t="s">
        <v>40</v>
      </c>
      <c r="E171" s="24" t="s">
        <v>269</v>
      </c>
    </row>
    <row r="172" spans="1:18" ht="76.5" x14ac:dyDescent="0.2">
      <c r="A172" t="s">
        <v>42</v>
      </c>
      <c r="E172" s="22" t="s">
        <v>270</v>
      </c>
    </row>
    <row r="173" spans="1:18" ht="12.75" customHeight="1" x14ac:dyDescent="0.2">
      <c r="A173" s="2" t="s">
        <v>32</v>
      </c>
      <c r="B173" s="2"/>
      <c r="C173" s="25" t="s">
        <v>29</v>
      </c>
      <c r="D173" s="2"/>
      <c r="E173" s="14" t="s">
        <v>271</v>
      </c>
      <c r="F173" s="2"/>
      <c r="G173" s="2"/>
      <c r="H173" s="2"/>
      <c r="I173" s="26">
        <f>0+Q173</f>
        <v>0</v>
      </c>
      <c r="O173">
        <f>0+R173</f>
        <v>0</v>
      </c>
      <c r="Q173">
        <f>0+I174+I178+I182+I186+I190+I194+I198+I202</f>
        <v>0</v>
      </c>
      <c r="R173">
        <f>0+O174+O178+O182+O186+O190+O194+O198+O202</f>
        <v>0</v>
      </c>
    </row>
    <row r="174" spans="1:18" x14ac:dyDescent="0.2">
      <c r="A174" s="12" t="s">
        <v>34</v>
      </c>
      <c r="B174" s="16" t="s">
        <v>272</v>
      </c>
      <c r="C174" s="16" t="s">
        <v>273</v>
      </c>
      <c r="D174" s="12" t="s">
        <v>13</v>
      </c>
      <c r="E174" s="17" t="s">
        <v>274</v>
      </c>
      <c r="F174" s="18" t="s">
        <v>166</v>
      </c>
      <c r="G174" s="19">
        <v>30.5</v>
      </c>
      <c r="H174" s="20">
        <v>0</v>
      </c>
      <c r="I174" s="20">
        <f>ROUND(ROUND(H174,2)*ROUND(G174,3),2)</f>
        <v>0</v>
      </c>
      <c r="O174">
        <f>(I174*21)/100</f>
        <v>0</v>
      </c>
      <c r="P174" t="s">
        <v>12</v>
      </c>
    </row>
    <row r="175" spans="1:18" x14ac:dyDescent="0.2">
      <c r="A175" s="21" t="s">
        <v>38</v>
      </c>
      <c r="E175" s="22" t="s">
        <v>275</v>
      </c>
    </row>
    <row r="176" spans="1:18" ht="51" x14ac:dyDescent="0.2">
      <c r="A176" s="23" t="s">
        <v>40</v>
      </c>
      <c r="E176" s="24" t="s">
        <v>276</v>
      </c>
    </row>
    <row r="177" spans="1:16" ht="89.25" x14ac:dyDescent="0.2">
      <c r="A177" t="s">
        <v>42</v>
      </c>
      <c r="E177" s="22" t="s">
        <v>277</v>
      </c>
    </row>
    <row r="178" spans="1:16" x14ac:dyDescent="0.2">
      <c r="A178" s="12" t="s">
        <v>34</v>
      </c>
      <c r="B178" s="16" t="s">
        <v>278</v>
      </c>
      <c r="C178" s="16" t="s">
        <v>279</v>
      </c>
      <c r="D178" s="12" t="s">
        <v>13</v>
      </c>
      <c r="E178" s="17" t="s">
        <v>280</v>
      </c>
      <c r="F178" s="18" t="s">
        <v>166</v>
      </c>
      <c r="G178" s="19">
        <v>30.5</v>
      </c>
      <c r="H178" s="20">
        <v>0</v>
      </c>
      <c r="I178" s="20">
        <f>ROUND(ROUND(H178,2)*ROUND(G178,3),2)</f>
        <v>0</v>
      </c>
      <c r="O178">
        <f>(I178*21)/100</f>
        <v>0</v>
      </c>
      <c r="P178" t="s">
        <v>12</v>
      </c>
    </row>
    <row r="179" spans="1:16" x14ac:dyDescent="0.2">
      <c r="A179" s="21" t="s">
        <v>38</v>
      </c>
      <c r="E179" s="22" t="s">
        <v>281</v>
      </c>
    </row>
    <row r="180" spans="1:16" ht="76.5" x14ac:dyDescent="0.2">
      <c r="A180" s="23" t="s">
        <v>40</v>
      </c>
      <c r="E180" s="24" t="s">
        <v>282</v>
      </c>
    </row>
    <row r="181" spans="1:16" ht="51" x14ac:dyDescent="0.2">
      <c r="A181" t="s">
        <v>42</v>
      </c>
      <c r="E181" s="22" t="s">
        <v>283</v>
      </c>
    </row>
    <row r="182" spans="1:16" x14ac:dyDescent="0.2">
      <c r="A182" s="12" t="s">
        <v>34</v>
      </c>
      <c r="B182" s="16" t="s">
        <v>284</v>
      </c>
      <c r="C182" s="16" t="s">
        <v>285</v>
      </c>
      <c r="D182" s="12" t="s">
        <v>13</v>
      </c>
      <c r="E182" s="17" t="s">
        <v>286</v>
      </c>
      <c r="F182" s="18" t="s">
        <v>287</v>
      </c>
      <c r="G182" s="19">
        <v>5490</v>
      </c>
      <c r="H182" s="20">
        <v>0</v>
      </c>
      <c r="I182" s="20">
        <f>ROUND(ROUND(H182,2)*ROUND(G182,3),2)</f>
        <v>0</v>
      </c>
      <c r="O182">
        <f>(I182*21)/100</f>
        <v>0</v>
      </c>
      <c r="P182" t="s">
        <v>12</v>
      </c>
    </row>
    <row r="183" spans="1:16" x14ac:dyDescent="0.2">
      <c r="A183" s="21" t="s">
        <v>38</v>
      </c>
      <c r="E183" s="22" t="s">
        <v>288</v>
      </c>
    </row>
    <row r="184" spans="1:16" ht="63.75" x14ac:dyDescent="0.2">
      <c r="A184" s="23" t="s">
        <v>40</v>
      </c>
      <c r="E184" s="24" t="s">
        <v>289</v>
      </c>
    </row>
    <row r="185" spans="1:16" ht="76.5" x14ac:dyDescent="0.2">
      <c r="A185" t="s">
        <v>42</v>
      </c>
      <c r="E185" s="22" t="s">
        <v>290</v>
      </c>
    </row>
    <row r="186" spans="1:16" x14ac:dyDescent="0.2">
      <c r="A186" s="12" t="s">
        <v>34</v>
      </c>
      <c r="B186" s="16" t="s">
        <v>291</v>
      </c>
      <c r="C186" s="16" t="s">
        <v>292</v>
      </c>
      <c r="D186" s="12" t="s">
        <v>13</v>
      </c>
      <c r="E186" s="17" t="s">
        <v>293</v>
      </c>
      <c r="F186" s="18" t="s">
        <v>166</v>
      </c>
      <c r="G186" s="19">
        <v>45.9</v>
      </c>
      <c r="H186" s="20">
        <v>0</v>
      </c>
      <c r="I186" s="20">
        <f>ROUND(ROUND(H186,2)*ROUND(G186,3),2)</f>
        <v>0</v>
      </c>
      <c r="O186">
        <f>(I186*21)/100</f>
        <v>0</v>
      </c>
      <c r="P186" t="s">
        <v>12</v>
      </c>
    </row>
    <row r="187" spans="1:16" x14ac:dyDescent="0.2">
      <c r="A187" s="21" t="s">
        <v>38</v>
      </c>
      <c r="E187" s="22" t="s">
        <v>294</v>
      </c>
    </row>
    <row r="188" spans="1:16" ht="51" x14ac:dyDescent="0.2">
      <c r="A188" s="23" t="s">
        <v>40</v>
      </c>
      <c r="E188" s="24" t="s">
        <v>295</v>
      </c>
    </row>
    <row r="189" spans="1:16" ht="127.5" x14ac:dyDescent="0.2">
      <c r="A189" t="s">
        <v>42</v>
      </c>
      <c r="E189" s="22" t="s">
        <v>296</v>
      </c>
    </row>
    <row r="190" spans="1:16" x14ac:dyDescent="0.2">
      <c r="A190" s="12" t="s">
        <v>34</v>
      </c>
      <c r="B190" s="16" t="s">
        <v>297</v>
      </c>
      <c r="C190" s="16" t="s">
        <v>298</v>
      </c>
      <c r="D190" s="12" t="s">
        <v>13</v>
      </c>
      <c r="E190" s="17" t="s">
        <v>299</v>
      </c>
      <c r="F190" s="18" t="s">
        <v>253</v>
      </c>
      <c r="G190" s="19">
        <v>1</v>
      </c>
      <c r="H190" s="20">
        <v>0</v>
      </c>
      <c r="I190" s="20">
        <f>ROUND(ROUND(H190,2)*ROUND(G190,3),2)</f>
        <v>0</v>
      </c>
      <c r="O190">
        <f>(I190*21)/100</f>
        <v>0</v>
      </c>
      <c r="P190" t="s">
        <v>12</v>
      </c>
    </row>
    <row r="191" spans="1:16" x14ac:dyDescent="0.2">
      <c r="A191" s="21" t="s">
        <v>38</v>
      </c>
      <c r="E191" s="22" t="s">
        <v>300</v>
      </c>
    </row>
    <row r="192" spans="1:16" ht="38.25" x14ac:dyDescent="0.2">
      <c r="A192" s="23" t="s">
        <v>40</v>
      </c>
      <c r="E192" s="24" t="s">
        <v>301</v>
      </c>
    </row>
    <row r="193" spans="1:16" ht="63.75" x14ac:dyDescent="0.2">
      <c r="A193" t="s">
        <v>42</v>
      </c>
      <c r="E193" s="22" t="s">
        <v>302</v>
      </c>
    </row>
    <row r="194" spans="1:16" x14ac:dyDescent="0.2">
      <c r="A194" s="12" t="s">
        <v>34</v>
      </c>
      <c r="B194" s="16" t="s">
        <v>303</v>
      </c>
      <c r="C194" s="16" t="s">
        <v>304</v>
      </c>
      <c r="D194" s="12" t="s">
        <v>13</v>
      </c>
      <c r="E194" s="17" t="s">
        <v>305</v>
      </c>
      <c r="F194" s="18" t="s">
        <v>72</v>
      </c>
      <c r="G194" s="19">
        <v>0.54</v>
      </c>
      <c r="H194" s="20">
        <v>0</v>
      </c>
      <c r="I194" s="20">
        <f>ROUND(ROUND(H194,2)*ROUND(G194,3),2)</f>
        <v>0</v>
      </c>
      <c r="O194">
        <f>(I194*21)/100</f>
        <v>0</v>
      </c>
      <c r="P194" t="s">
        <v>12</v>
      </c>
    </row>
    <row r="195" spans="1:16" x14ac:dyDescent="0.2">
      <c r="A195" s="21" t="s">
        <v>38</v>
      </c>
      <c r="E195" s="22" t="s">
        <v>306</v>
      </c>
    </row>
    <row r="196" spans="1:16" ht="51" x14ac:dyDescent="0.2">
      <c r="A196" s="23" t="s">
        <v>40</v>
      </c>
      <c r="E196" s="24" t="s">
        <v>307</v>
      </c>
    </row>
    <row r="197" spans="1:16" ht="89.25" x14ac:dyDescent="0.2">
      <c r="A197" t="s">
        <v>42</v>
      </c>
      <c r="E197" s="22" t="s">
        <v>308</v>
      </c>
    </row>
    <row r="198" spans="1:16" x14ac:dyDescent="0.2">
      <c r="A198" s="12" t="s">
        <v>34</v>
      </c>
      <c r="B198" s="16" t="s">
        <v>309</v>
      </c>
      <c r="C198" s="16" t="s">
        <v>310</v>
      </c>
      <c r="D198" s="12" t="s">
        <v>13</v>
      </c>
      <c r="E198" s="17" t="s">
        <v>311</v>
      </c>
      <c r="F198" s="18" t="s">
        <v>166</v>
      </c>
      <c r="G198" s="19">
        <v>10.199999999999999</v>
      </c>
      <c r="H198" s="20">
        <v>0</v>
      </c>
      <c r="I198" s="20">
        <f>ROUND(ROUND(H198,2)*ROUND(G198,3),2)</f>
        <v>0</v>
      </c>
      <c r="O198">
        <f>(I198*21)/100</f>
        <v>0</v>
      </c>
      <c r="P198" t="s">
        <v>12</v>
      </c>
    </row>
    <row r="199" spans="1:16" x14ac:dyDescent="0.2">
      <c r="A199" s="21" t="s">
        <v>38</v>
      </c>
      <c r="E199" s="22" t="s">
        <v>312</v>
      </c>
    </row>
    <row r="200" spans="1:16" ht="51" x14ac:dyDescent="0.2">
      <c r="A200" s="23" t="s">
        <v>40</v>
      </c>
      <c r="E200" s="24" t="s">
        <v>313</v>
      </c>
    </row>
    <row r="201" spans="1:16" ht="89.25" x14ac:dyDescent="0.2">
      <c r="A201" t="s">
        <v>42</v>
      </c>
      <c r="E201" s="22" t="s">
        <v>314</v>
      </c>
    </row>
    <row r="202" spans="1:16" x14ac:dyDescent="0.2">
      <c r="A202" s="12" t="s">
        <v>34</v>
      </c>
      <c r="B202" s="16" t="s">
        <v>315</v>
      </c>
      <c r="C202" s="16" t="s">
        <v>316</v>
      </c>
      <c r="D202" s="12" t="s">
        <v>13</v>
      </c>
      <c r="E202" s="17" t="s">
        <v>317</v>
      </c>
      <c r="F202" s="18" t="s">
        <v>166</v>
      </c>
      <c r="G202" s="19">
        <v>86</v>
      </c>
      <c r="H202" s="20">
        <v>0</v>
      </c>
      <c r="I202" s="20">
        <f>ROUND(ROUND(H202,2)*ROUND(G202,3),2)</f>
        <v>0</v>
      </c>
      <c r="O202">
        <f>(I202*21)/100</f>
        <v>0</v>
      </c>
      <c r="P202" t="s">
        <v>12</v>
      </c>
    </row>
    <row r="203" spans="1:16" x14ac:dyDescent="0.2">
      <c r="A203" s="21" t="s">
        <v>38</v>
      </c>
      <c r="E203" s="22" t="s">
        <v>318</v>
      </c>
    </row>
    <row r="204" spans="1:16" ht="38.25" x14ac:dyDescent="0.2">
      <c r="A204" s="23" t="s">
        <v>40</v>
      </c>
      <c r="E204" s="24" t="s">
        <v>319</v>
      </c>
    </row>
    <row r="205" spans="1:16" ht="76.5" x14ac:dyDescent="0.2">
      <c r="A205" t="s">
        <v>42</v>
      </c>
      <c r="E205" s="22" t="s">
        <v>320</v>
      </c>
    </row>
  </sheetData>
  <mergeCells count="10">
    <mergeCell ref="A5:A6"/>
    <mergeCell ref="B5:B6"/>
    <mergeCell ref="C5:C6"/>
    <mergeCell ref="D5:D6"/>
    <mergeCell ref="E5:E6"/>
    <mergeCell ref="F5:F6"/>
    <mergeCell ref="G5:G6"/>
    <mergeCell ref="H5:I5"/>
    <mergeCell ref="C3:D3"/>
    <mergeCell ref="C4:D4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Benza Michael</dc:creator>
  <cp:keywords/>
  <dc:description/>
  <cp:lastModifiedBy>Benza Michael</cp:lastModifiedBy>
  <dcterms:created xsi:type="dcterms:W3CDTF">2025-05-12T07:24:18Z</dcterms:created>
  <dcterms:modified xsi:type="dcterms:W3CDTF">2025-06-17T05:05:05Z</dcterms:modified>
  <cp:category/>
  <cp:contentStatus/>
</cp:coreProperties>
</file>