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 Radek\Radek - práce\Zákázky\2021\Vlašín rozpočty\Sosnová 15\Rozpočty\Změna rozsahu pozink\"/>
    </mc:Choice>
  </mc:AlternateContent>
  <xr:revisionPtr revIDLastSave="0" documentId="8_{BD90CC0D-7D24-42EB-BD59-4CFC5D38AC2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-01 SO-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'SO-01 SO-01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'SO-01 SO-01 Pol'!$A$1:$X$199</definedName>
    <definedName name="_xlnm.Print_Area" localSheetId="1">Stavba!$A$1:$J$63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2" i="1" l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H39" i="1" s="1"/>
  <c r="I39" i="1" s="1"/>
  <c r="I42" i="1" s="1"/>
  <c r="F39" i="1"/>
  <c r="G189" i="12"/>
  <c r="G9" i="12"/>
  <c r="G8" i="12" s="1"/>
  <c r="I9" i="12"/>
  <c r="I8" i="12" s="1"/>
  <c r="K9" i="12"/>
  <c r="K8" i="12" s="1"/>
  <c r="O9" i="12"/>
  <c r="Q9" i="12"/>
  <c r="Q8" i="12" s="1"/>
  <c r="V9" i="12"/>
  <c r="G13" i="12"/>
  <c r="M13" i="12" s="1"/>
  <c r="I13" i="12"/>
  <c r="K13" i="12"/>
  <c r="O13" i="12"/>
  <c r="Q13" i="12"/>
  <c r="V13" i="12"/>
  <c r="V8" i="12" s="1"/>
  <c r="G16" i="12"/>
  <c r="M16" i="12" s="1"/>
  <c r="I16" i="12"/>
  <c r="K16" i="12"/>
  <c r="O16" i="12"/>
  <c r="Q16" i="12"/>
  <c r="V16" i="12"/>
  <c r="G18" i="12"/>
  <c r="M18" i="12" s="1"/>
  <c r="I18" i="12"/>
  <c r="K18" i="12"/>
  <c r="O18" i="12"/>
  <c r="Q18" i="12"/>
  <c r="V18" i="12"/>
  <c r="G33" i="12"/>
  <c r="I33" i="12"/>
  <c r="K33" i="12"/>
  <c r="M33" i="12"/>
  <c r="O33" i="12"/>
  <c r="Q33" i="12"/>
  <c r="V33" i="12"/>
  <c r="G35" i="12"/>
  <c r="I35" i="12"/>
  <c r="K35" i="12"/>
  <c r="M35" i="12"/>
  <c r="O35" i="12"/>
  <c r="Q35" i="12"/>
  <c r="V35" i="12"/>
  <c r="G37" i="12"/>
  <c r="I37" i="12"/>
  <c r="K37" i="12"/>
  <c r="M37" i="12"/>
  <c r="O37" i="12"/>
  <c r="Q37" i="12"/>
  <c r="V37" i="12"/>
  <c r="G47" i="12"/>
  <c r="M47" i="12" s="1"/>
  <c r="I47" i="12"/>
  <c r="K47" i="12"/>
  <c r="O47" i="12"/>
  <c r="Q47" i="12"/>
  <c r="V47" i="12"/>
  <c r="G54" i="12"/>
  <c r="M54" i="12" s="1"/>
  <c r="I54" i="12"/>
  <c r="K54" i="12"/>
  <c r="O54" i="12"/>
  <c r="Q54" i="12"/>
  <c r="V54" i="12"/>
  <c r="G56" i="12"/>
  <c r="M56" i="12" s="1"/>
  <c r="I56" i="12"/>
  <c r="K56" i="12"/>
  <c r="O56" i="12"/>
  <c r="Q56" i="12"/>
  <c r="V56" i="12"/>
  <c r="G58" i="12"/>
  <c r="I58" i="12"/>
  <c r="K58" i="12"/>
  <c r="M58" i="12"/>
  <c r="O58" i="12"/>
  <c r="O8" i="12" s="1"/>
  <c r="Q58" i="12"/>
  <c r="V58" i="12"/>
  <c r="O63" i="12"/>
  <c r="G64" i="12"/>
  <c r="G63" i="12" s="1"/>
  <c r="I64" i="12"/>
  <c r="I63" i="12" s="1"/>
  <c r="K64" i="12"/>
  <c r="K63" i="12" s="1"/>
  <c r="O64" i="12"/>
  <c r="Q64" i="12"/>
  <c r="Q63" i="12" s="1"/>
  <c r="V64" i="12"/>
  <c r="G66" i="12"/>
  <c r="M66" i="12" s="1"/>
  <c r="I66" i="12"/>
  <c r="K66" i="12"/>
  <c r="O66" i="12"/>
  <c r="Q66" i="12"/>
  <c r="V66" i="12"/>
  <c r="V63" i="12" s="1"/>
  <c r="G68" i="12"/>
  <c r="M68" i="12" s="1"/>
  <c r="I68" i="12"/>
  <c r="K68" i="12"/>
  <c r="O68" i="12"/>
  <c r="Q68" i="12"/>
  <c r="V68" i="12"/>
  <c r="G70" i="12"/>
  <c r="M70" i="12" s="1"/>
  <c r="I70" i="12"/>
  <c r="K70" i="12"/>
  <c r="O70" i="12"/>
  <c r="Q70" i="12"/>
  <c r="V70" i="12"/>
  <c r="G75" i="12"/>
  <c r="I75" i="12"/>
  <c r="K75" i="12"/>
  <c r="M75" i="12"/>
  <c r="O75" i="12"/>
  <c r="Q75" i="12"/>
  <c r="V75" i="12"/>
  <c r="G78" i="12"/>
  <c r="I78" i="12"/>
  <c r="K78" i="12"/>
  <c r="M78" i="12"/>
  <c r="O78" i="12"/>
  <c r="Q78" i="12"/>
  <c r="V78" i="12"/>
  <c r="G80" i="12"/>
  <c r="I80" i="12"/>
  <c r="K80" i="12"/>
  <c r="M80" i="12"/>
  <c r="O80" i="12"/>
  <c r="Q80" i="12"/>
  <c r="V80" i="12"/>
  <c r="G82" i="12"/>
  <c r="I82" i="12"/>
  <c r="G83" i="12"/>
  <c r="M83" i="12" s="1"/>
  <c r="I83" i="12"/>
  <c r="K83" i="12"/>
  <c r="O83" i="12"/>
  <c r="O82" i="12" s="1"/>
  <c r="Q83" i="12"/>
  <c r="Q82" i="12" s="1"/>
  <c r="V83" i="12"/>
  <c r="V82" i="12" s="1"/>
  <c r="G86" i="12"/>
  <c r="M86" i="12" s="1"/>
  <c r="I86" i="12"/>
  <c r="K86" i="12"/>
  <c r="K82" i="12" s="1"/>
  <c r="O86" i="12"/>
  <c r="Q86" i="12"/>
  <c r="V86" i="12"/>
  <c r="G88" i="12"/>
  <c r="I88" i="12"/>
  <c r="K88" i="12"/>
  <c r="M88" i="12"/>
  <c r="O88" i="12"/>
  <c r="Q88" i="12"/>
  <c r="V88" i="12"/>
  <c r="G90" i="12"/>
  <c r="I90" i="12"/>
  <c r="K90" i="12"/>
  <c r="M90" i="12"/>
  <c r="O90" i="12"/>
  <c r="Q90" i="12"/>
  <c r="V90" i="12"/>
  <c r="I93" i="12"/>
  <c r="K93" i="12"/>
  <c r="G94" i="12"/>
  <c r="M94" i="12" s="1"/>
  <c r="I94" i="12"/>
  <c r="K94" i="12"/>
  <c r="O94" i="12"/>
  <c r="Q94" i="12"/>
  <c r="Q93" i="12" s="1"/>
  <c r="V94" i="12"/>
  <c r="V93" i="12" s="1"/>
  <c r="G96" i="12"/>
  <c r="M96" i="12" s="1"/>
  <c r="I96" i="12"/>
  <c r="K96" i="12"/>
  <c r="O96" i="12"/>
  <c r="Q96" i="12"/>
  <c r="V96" i="12"/>
  <c r="G98" i="12"/>
  <c r="M98" i="12" s="1"/>
  <c r="I98" i="12"/>
  <c r="K98" i="12"/>
  <c r="O98" i="12"/>
  <c r="O93" i="12" s="1"/>
  <c r="Q98" i="12"/>
  <c r="V98" i="12"/>
  <c r="G100" i="12"/>
  <c r="I100" i="12"/>
  <c r="K100" i="12"/>
  <c r="M100" i="12"/>
  <c r="O100" i="12"/>
  <c r="Q100" i="12"/>
  <c r="V100" i="12"/>
  <c r="G102" i="12"/>
  <c r="I102" i="12"/>
  <c r="K102" i="12"/>
  <c r="M102" i="12"/>
  <c r="O102" i="12"/>
  <c r="Q102" i="12"/>
  <c r="V102" i="12"/>
  <c r="K103" i="12"/>
  <c r="G104" i="12"/>
  <c r="G103" i="12" s="1"/>
  <c r="I104" i="12"/>
  <c r="I103" i="12" s="1"/>
  <c r="K104" i="12"/>
  <c r="O104" i="12"/>
  <c r="O103" i="12" s="1"/>
  <c r="Q104" i="12"/>
  <c r="Q103" i="12" s="1"/>
  <c r="V104" i="12"/>
  <c r="V103" i="12" s="1"/>
  <c r="G107" i="12"/>
  <c r="M107" i="12" s="1"/>
  <c r="I107" i="12"/>
  <c r="K107" i="12"/>
  <c r="O107" i="12"/>
  <c r="Q107" i="12"/>
  <c r="V107" i="12"/>
  <c r="G109" i="12"/>
  <c r="M109" i="12" s="1"/>
  <c r="I109" i="12"/>
  <c r="K109" i="12"/>
  <c r="O109" i="12"/>
  <c r="Q109" i="12"/>
  <c r="V109" i="12"/>
  <c r="G112" i="12"/>
  <c r="I112" i="12"/>
  <c r="K112" i="12"/>
  <c r="M112" i="12"/>
  <c r="O112" i="12"/>
  <c r="Q112" i="12"/>
  <c r="V112" i="12"/>
  <c r="G115" i="12"/>
  <c r="I115" i="12"/>
  <c r="K115" i="12"/>
  <c r="M115" i="12"/>
  <c r="O115" i="12"/>
  <c r="Q115" i="12"/>
  <c r="V115" i="12"/>
  <c r="I116" i="12"/>
  <c r="K116" i="12"/>
  <c r="G117" i="12"/>
  <c r="M117" i="12" s="1"/>
  <c r="I117" i="12"/>
  <c r="K117" i="12"/>
  <c r="O117" i="12"/>
  <c r="O116" i="12" s="1"/>
  <c r="Q117" i="12"/>
  <c r="Q116" i="12" s="1"/>
  <c r="V117" i="12"/>
  <c r="V116" i="12" s="1"/>
  <c r="G125" i="12"/>
  <c r="M125" i="12" s="1"/>
  <c r="I125" i="12"/>
  <c r="K125" i="12"/>
  <c r="O125" i="12"/>
  <c r="Q125" i="12"/>
  <c r="V125" i="12"/>
  <c r="G126" i="12"/>
  <c r="M126" i="12" s="1"/>
  <c r="I126" i="12"/>
  <c r="K126" i="12"/>
  <c r="O126" i="12"/>
  <c r="Q126" i="12"/>
  <c r="V126" i="12"/>
  <c r="G128" i="12"/>
  <c r="O128" i="12"/>
  <c r="Q128" i="12"/>
  <c r="G129" i="12"/>
  <c r="I129" i="12"/>
  <c r="I128" i="12" s="1"/>
  <c r="K129" i="12"/>
  <c r="K128" i="12" s="1"/>
  <c r="M129" i="12"/>
  <c r="M128" i="12" s="1"/>
  <c r="O129" i="12"/>
  <c r="Q129" i="12"/>
  <c r="V129" i="12"/>
  <c r="V128" i="12" s="1"/>
  <c r="K131" i="12"/>
  <c r="G132" i="12"/>
  <c r="G131" i="12" s="1"/>
  <c r="I132" i="12"/>
  <c r="I131" i="12" s="1"/>
  <c r="K132" i="12"/>
  <c r="O132" i="12"/>
  <c r="O131" i="12" s="1"/>
  <c r="Q132" i="12"/>
  <c r="Q131" i="12" s="1"/>
  <c r="V132" i="12"/>
  <c r="V131" i="12" s="1"/>
  <c r="G136" i="12"/>
  <c r="M136" i="12" s="1"/>
  <c r="I136" i="12"/>
  <c r="K136" i="12"/>
  <c r="O136" i="12"/>
  <c r="Q136" i="12"/>
  <c r="V136" i="12"/>
  <c r="G139" i="12"/>
  <c r="I139" i="12"/>
  <c r="K139" i="12"/>
  <c r="M139" i="12"/>
  <c r="O139" i="12"/>
  <c r="Q139" i="12"/>
  <c r="V139" i="12"/>
  <c r="G142" i="12"/>
  <c r="I142" i="12"/>
  <c r="K142" i="12"/>
  <c r="M142" i="12"/>
  <c r="O142" i="12"/>
  <c r="Q142" i="12"/>
  <c r="V142" i="12"/>
  <c r="G144" i="12"/>
  <c r="I144" i="12"/>
  <c r="K144" i="12"/>
  <c r="M144" i="12"/>
  <c r="O144" i="12"/>
  <c r="Q144" i="12"/>
  <c r="V144" i="12"/>
  <c r="G147" i="12"/>
  <c r="I147" i="12"/>
  <c r="K147" i="12"/>
  <c r="O147" i="12"/>
  <c r="G148" i="12"/>
  <c r="M148" i="12" s="1"/>
  <c r="M147" i="12" s="1"/>
  <c r="I148" i="12"/>
  <c r="K148" i="12"/>
  <c r="O148" i="12"/>
  <c r="Q148" i="12"/>
  <c r="Q147" i="12" s="1"/>
  <c r="V148" i="12"/>
  <c r="V147" i="12" s="1"/>
  <c r="G149" i="12"/>
  <c r="K149" i="12"/>
  <c r="V149" i="12"/>
  <c r="G150" i="12"/>
  <c r="M150" i="12" s="1"/>
  <c r="M149" i="12" s="1"/>
  <c r="I150" i="12"/>
  <c r="K150" i="12"/>
  <c r="O150" i="12"/>
  <c r="O149" i="12" s="1"/>
  <c r="Q150" i="12"/>
  <c r="Q149" i="12" s="1"/>
  <c r="V150" i="12"/>
  <c r="G152" i="12"/>
  <c r="I152" i="12"/>
  <c r="I149" i="12" s="1"/>
  <c r="K152" i="12"/>
  <c r="M152" i="12"/>
  <c r="O152" i="12"/>
  <c r="Q152" i="12"/>
  <c r="V152" i="12"/>
  <c r="G154" i="12"/>
  <c r="G153" i="12" s="1"/>
  <c r="I154" i="12"/>
  <c r="K154" i="12"/>
  <c r="M154" i="12"/>
  <c r="O154" i="12"/>
  <c r="Q154" i="12"/>
  <c r="V154" i="12"/>
  <c r="V153" i="12" s="1"/>
  <c r="G155" i="12"/>
  <c r="M155" i="12" s="1"/>
  <c r="I155" i="12"/>
  <c r="I153" i="12" s="1"/>
  <c r="K155" i="12"/>
  <c r="O155" i="12"/>
  <c r="O153" i="12" s="1"/>
  <c r="Q155" i="12"/>
  <c r="V155" i="12"/>
  <c r="G156" i="12"/>
  <c r="M156" i="12" s="1"/>
  <c r="I156" i="12"/>
  <c r="K156" i="12"/>
  <c r="O156" i="12"/>
  <c r="Q156" i="12"/>
  <c r="Q153" i="12" s="1"/>
  <c r="V156" i="12"/>
  <c r="G157" i="12"/>
  <c r="I157" i="12"/>
  <c r="K157" i="12"/>
  <c r="M157" i="12"/>
  <c r="O157" i="12"/>
  <c r="Q157" i="12"/>
  <c r="V157" i="12"/>
  <c r="G158" i="12"/>
  <c r="I158" i="12"/>
  <c r="K158" i="12"/>
  <c r="M158" i="12"/>
  <c r="O158" i="12"/>
  <c r="Q158" i="12"/>
  <c r="V158" i="12"/>
  <c r="G159" i="12"/>
  <c r="I159" i="12"/>
  <c r="K159" i="12"/>
  <c r="M159" i="12"/>
  <c r="O159" i="12"/>
  <c r="Q159" i="12"/>
  <c r="V159" i="12"/>
  <c r="G160" i="12"/>
  <c r="M160" i="12" s="1"/>
  <c r="I160" i="12"/>
  <c r="K160" i="12"/>
  <c r="K153" i="12" s="1"/>
  <c r="O160" i="12"/>
  <c r="Q160" i="12"/>
  <c r="V160" i="12"/>
  <c r="G161" i="12"/>
  <c r="M161" i="12" s="1"/>
  <c r="I161" i="12"/>
  <c r="K161" i="12"/>
  <c r="O161" i="12"/>
  <c r="Q161" i="12"/>
  <c r="V161" i="12"/>
  <c r="G162" i="12"/>
  <c r="M162" i="12" s="1"/>
  <c r="I162" i="12"/>
  <c r="K162" i="12"/>
  <c r="O162" i="12"/>
  <c r="Q162" i="12"/>
  <c r="V162" i="12"/>
  <c r="G163" i="12"/>
  <c r="M163" i="12" s="1"/>
  <c r="I163" i="12"/>
  <c r="K163" i="12"/>
  <c r="O163" i="12"/>
  <c r="Q163" i="12"/>
  <c r="V163" i="12"/>
  <c r="O164" i="12"/>
  <c r="Q164" i="12"/>
  <c r="G165" i="12"/>
  <c r="I165" i="12"/>
  <c r="I164" i="12" s="1"/>
  <c r="K165" i="12"/>
  <c r="K164" i="12" s="1"/>
  <c r="M165" i="12"/>
  <c r="O165" i="12"/>
  <c r="Q165" i="12"/>
  <c r="V165" i="12"/>
  <c r="V164" i="12" s="1"/>
  <c r="G167" i="12"/>
  <c r="I167" i="12"/>
  <c r="K167" i="12"/>
  <c r="M167" i="12"/>
  <c r="O167" i="12"/>
  <c r="Q167" i="12"/>
  <c r="V167" i="12"/>
  <c r="G169" i="12"/>
  <c r="G164" i="12" s="1"/>
  <c r="I169" i="12"/>
  <c r="K169" i="12"/>
  <c r="O169" i="12"/>
  <c r="Q169" i="12"/>
  <c r="V169" i="12"/>
  <c r="G172" i="12"/>
  <c r="M172" i="12" s="1"/>
  <c r="I172" i="12"/>
  <c r="K172" i="12"/>
  <c r="O172" i="12"/>
  <c r="Q172" i="12"/>
  <c r="V172" i="12"/>
  <c r="G174" i="12"/>
  <c r="I174" i="12"/>
  <c r="K174" i="12"/>
  <c r="M174" i="12"/>
  <c r="O174" i="12"/>
  <c r="Q174" i="12"/>
  <c r="V174" i="12"/>
  <c r="O175" i="12"/>
  <c r="G176" i="12"/>
  <c r="G175" i="12" s="1"/>
  <c r="I176" i="12"/>
  <c r="I175" i="12" s="1"/>
  <c r="K176" i="12"/>
  <c r="M176" i="12"/>
  <c r="O176" i="12"/>
  <c r="Q176" i="12"/>
  <c r="Q175" i="12" s="1"/>
  <c r="V176" i="12"/>
  <c r="G177" i="12"/>
  <c r="M177" i="12" s="1"/>
  <c r="I177" i="12"/>
  <c r="K177" i="12"/>
  <c r="K175" i="12" s="1"/>
  <c r="O177" i="12"/>
  <c r="Q177" i="12"/>
  <c r="V177" i="12"/>
  <c r="G178" i="12"/>
  <c r="M178" i="12" s="1"/>
  <c r="I178" i="12"/>
  <c r="K178" i="12"/>
  <c r="O178" i="12"/>
  <c r="Q178" i="12"/>
  <c r="V178" i="12"/>
  <c r="V175" i="12" s="1"/>
  <c r="G179" i="12"/>
  <c r="M179" i="12" s="1"/>
  <c r="I179" i="12"/>
  <c r="K179" i="12"/>
  <c r="O179" i="12"/>
  <c r="Q179" i="12"/>
  <c r="V179" i="12"/>
  <c r="G180" i="12"/>
  <c r="M180" i="12" s="1"/>
  <c r="I180" i="12"/>
  <c r="K180" i="12"/>
  <c r="O180" i="12"/>
  <c r="Q180" i="12"/>
  <c r="V180" i="12"/>
  <c r="G181" i="12"/>
  <c r="I181" i="12"/>
  <c r="K181" i="12"/>
  <c r="M181" i="12"/>
  <c r="O181" i="12"/>
  <c r="Q181" i="12"/>
  <c r="V181" i="12"/>
  <c r="G182" i="12"/>
  <c r="I182" i="12"/>
  <c r="K182" i="12"/>
  <c r="M182" i="12"/>
  <c r="O182" i="12"/>
  <c r="Q182" i="12"/>
  <c r="V182" i="12"/>
  <c r="K183" i="12"/>
  <c r="G184" i="12"/>
  <c r="G183" i="12" s="1"/>
  <c r="I184" i="12"/>
  <c r="I183" i="12" s="1"/>
  <c r="K184" i="12"/>
  <c r="O184" i="12"/>
  <c r="Q184" i="12"/>
  <c r="Q183" i="12" s="1"/>
  <c r="V184" i="12"/>
  <c r="G185" i="12"/>
  <c r="M185" i="12" s="1"/>
  <c r="I185" i="12"/>
  <c r="K185" i="12"/>
  <c r="O185" i="12"/>
  <c r="O183" i="12" s="1"/>
  <c r="Q185" i="12"/>
  <c r="V185" i="12"/>
  <c r="V183" i="12" s="1"/>
  <c r="G186" i="12"/>
  <c r="I186" i="12"/>
  <c r="K186" i="12"/>
  <c r="M186" i="12"/>
  <c r="O186" i="12"/>
  <c r="Q186" i="12"/>
  <c r="V186" i="12"/>
  <c r="G187" i="12"/>
  <c r="I187" i="12"/>
  <c r="K187" i="12"/>
  <c r="M187" i="12"/>
  <c r="O187" i="12"/>
  <c r="Q187" i="12"/>
  <c r="V187" i="12"/>
  <c r="AE189" i="12"/>
  <c r="I20" i="1"/>
  <c r="I19" i="1"/>
  <c r="I18" i="1"/>
  <c r="I17" i="1"/>
  <c r="F42" i="1"/>
  <c r="G23" i="1" s="1"/>
  <c r="G42" i="1"/>
  <c r="G25" i="1" s="1"/>
  <c r="A25" i="1" s="1"/>
  <c r="H40" i="1"/>
  <c r="I40" i="1" s="1"/>
  <c r="J28" i="1"/>
  <c r="J26" i="1"/>
  <c r="G38" i="1"/>
  <c r="F38" i="1"/>
  <c r="J23" i="1"/>
  <c r="J24" i="1"/>
  <c r="J25" i="1"/>
  <c r="J27" i="1"/>
  <c r="E24" i="1"/>
  <c r="E26" i="1"/>
  <c r="I63" i="1" l="1"/>
  <c r="J62" i="1" s="1"/>
  <c r="I16" i="1"/>
  <c r="I21" i="1" s="1"/>
  <c r="H41" i="1"/>
  <c r="I41" i="1" s="1"/>
  <c r="G26" i="1"/>
  <c r="A26" i="1"/>
  <c r="A23" i="1"/>
  <c r="G28" i="1"/>
  <c r="M82" i="12"/>
  <c r="M153" i="12"/>
  <c r="M116" i="12"/>
  <c r="M93" i="12"/>
  <c r="M175" i="12"/>
  <c r="M184" i="12"/>
  <c r="M183" i="12" s="1"/>
  <c r="M169" i="12"/>
  <c r="M164" i="12" s="1"/>
  <c r="M132" i="12"/>
  <c r="M131" i="12" s="1"/>
  <c r="M104" i="12"/>
  <c r="M103" i="12" s="1"/>
  <c r="M64" i="12"/>
  <c r="M63" i="12" s="1"/>
  <c r="M9" i="12"/>
  <c r="M8" i="12" s="1"/>
  <c r="G93" i="12"/>
  <c r="G116" i="12"/>
  <c r="AF189" i="12"/>
  <c r="H42" i="1"/>
  <c r="J41" i="1"/>
  <c r="J39" i="1"/>
  <c r="J42" i="1" s="1"/>
  <c r="J40" i="1"/>
  <c r="J49" i="1" l="1"/>
  <c r="J51" i="1"/>
  <c r="J61" i="1"/>
  <c r="J55" i="1"/>
  <c r="J54" i="1"/>
  <c r="J59" i="1"/>
  <c r="J50" i="1"/>
  <c r="J58" i="1"/>
  <c r="J52" i="1"/>
  <c r="J56" i="1"/>
  <c r="J60" i="1"/>
  <c r="J57" i="1"/>
  <c r="J53" i="1"/>
  <c r="G24" i="1"/>
  <c r="A27" i="1" s="1"/>
  <c r="A29" i="1" s="1"/>
  <c r="G29" i="1" s="1"/>
  <c r="G27" i="1" s="1"/>
  <c r="A24" i="1"/>
  <c r="J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Radek-práce</author>
  </authors>
  <commentList>
    <comment ref="S6" authorId="0" shapeId="0" xr:uid="{DA16F47F-3C6D-416E-8676-939C4DA1CC5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6E003C0-7F3F-4454-A6D8-D5A7A248E9E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<sst xmlns="http://schemas.openxmlformats.org/spreadsheetml/2006/main" count="907" uniqueCount="361">
  <si>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</si>
  <si>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</si>
  <si>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</si>
  <si>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</si>
  <si>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</si>
  <si>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</si>
  <si>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</si>
  <si>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</si>
  <si>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</si>
  <si>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</si>
  <si>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</si>
  <si>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</si>
  <si>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</si>
  <si>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</si>
  <si>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</si>
  <si>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</si>
  <si>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</si>
  <si>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</si>
  <si>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</si>
  <si>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</si>
  <si>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</si>
  <si>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</si>
  <si>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</si>
  <si>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</si>
  <si>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</si>
  <si>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</si>
  <si>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</si>
  <si>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</si>
  <si>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</si>
  <si>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</si>
  <si>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</si>
  <si>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</si>
  <si>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</si>
  <si>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</si>
  <si>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</si>
  <si>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</si>
  <si>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</si>
  <si>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</si>
  <si>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</si>
  <si>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</si>
  <si>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</si>
  <si>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</si>
  <si>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</si>
  <si>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SO-01</t>
  </si>
  <si>
    <t>SVJ Sosnová 15 - pozink, změna rozsahu</t>
  </si>
  <si>
    <t>SVJ Sosnová 15</t>
  </si>
  <si>
    <t>Objekt:</t>
  </si>
  <si>
    <t>Rozpočet:</t>
  </si>
  <si>
    <t>V21002</t>
  </si>
  <si>
    <t>Oprava prostoru před BD Sosnová 15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</si>
  <si>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</si>
  <si>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</si>
  <si>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</si>
  <si>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</si>
  <si>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</si>
  <si>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</si>
  <si>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</si>
  <si>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</si>
  <si>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</si>
  <si>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</si>
  <si>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</si>
  <si>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</si>
  <si>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</si>
  <si>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</si>
  <si>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</si>
  <si>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62</t>
  </si>
  <si>
    <t>Úpravy povrchů vnější</t>
  </si>
  <si>
    <t>91</t>
  </si>
  <si>
    <t>Doplňující práce na komunikaci</t>
  </si>
  <si>
    <t>96</t>
  </si>
  <si>
    <t>Bourání konstrukcí</t>
  </si>
  <si>
    <t>99</t>
  </si>
  <si>
    <t>Staveništní přesun hmot</t>
  </si>
  <si>
    <t>711</t>
  </si>
  <si>
    <t>Izolace proti vodě</t>
  </si>
  <si>
    <t>767</t>
  </si>
  <si>
    <t>Konstrukce zámečnické</t>
  </si>
  <si>
    <t>771</t>
  </si>
  <si>
    <t>Podlahy z dlaždic a obklady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</si>
  <si>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</si>
  <si>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</si>
  <si>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</si>
  <si>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</si>
  <si>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</si>
  <si>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</si>
  <si>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</si>
  <si>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</si>
  <si>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</si>
  <si>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</si>
  <si>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</si>
  <si>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</si>
  <si>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</si>
  <si>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</si>
  <si>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</si>
  <si>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</si>
  <si>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</si>
  <si>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</si>
  <si>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</si>
  <si>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</si>
  <si>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</si>
  <si>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</si>
  <si>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</si>
  <si>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</si>
  <si>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</si>
  <si>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</si>
  <si>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</si>
  <si>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</si>
  <si>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</si>
  <si>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</si>
  <si>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</si>
  <si>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</si>
  <si>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113106121R00</t>
  </si>
  <si>
    <t>Rozebrání dlažeb z betonových dlaždic na sucho</t>
  </si>
  <si>
    <t>m2</t>
  </si>
  <si>
    <t>RTS 21/ I</t>
  </si>
  <si>
    <t>Práce</t>
  </si>
  <si>
    <t>POL1_</t>
  </si>
  <si>
    <t>4,39*3,44</t>
  </si>
  <si>
    <t>VV</t>
  </si>
  <si>
    <t>1,43*1,02</t>
  </si>
  <si>
    <t>okap chodník : 1,67*0,5</t>
  </si>
  <si>
    <t>113107527R00</t>
  </si>
  <si>
    <t>Odstranění podkladu pl. 50 m2,kam.drcené tl.27 cm</t>
  </si>
  <si>
    <t>Odkaz na mn. položky pořadí 1 : 17,39520</t>
  </si>
  <si>
    <t>1,67*0,5</t>
  </si>
  <si>
    <t>113201111R00</t>
  </si>
  <si>
    <t>Vytrhání obrubníků chodníkových a parkových</t>
  </si>
  <si>
    <t>m</t>
  </si>
  <si>
    <t>1,2+4,39</t>
  </si>
  <si>
    <t>139601102R00</t>
  </si>
  <si>
    <t>Ruční výkop jam, rýh a šachet v hornině tř. 3</t>
  </si>
  <si>
    <t>m3</t>
  </si>
  <si>
    <t xml:space="preserve">odkop pro chodníky : </t>
  </si>
  <si>
    <t>Začátek provozního součtu</t>
  </si>
  <si>
    <t xml:space="preserve">  4,39*3,44</t>
  </si>
  <si>
    <t xml:space="preserve">  1,43*1,02</t>
  </si>
  <si>
    <t>Konec provozního součtu</t>
  </si>
  <si>
    <t>16,5602*0,15</t>
  </si>
  <si>
    <t>1,34*0,9*0,45</t>
  </si>
  <si>
    <t>obrubníky : 5,11*0,2*0,35</t>
  </si>
  <si>
    <t>vsak : 0,6*0,6*0,9</t>
  </si>
  <si>
    <t>zídka 4 : (1,5+0,3*2)*0,9*0,6</t>
  </si>
  <si>
    <t>zídka 2 : (1,2+1,34)*0,5*0,3</t>
  </si>
  <si>
    <t>0,6*0,3*0,3</t>
  </si>
  <si>
    <t>schodiště : 1,8*0,6*0,9</t>
  </si>
  <si>
    <t>1,8*0,3*0,5*2+1,8*1,5*0,2</t>
  </si>
  <si>
    <t>162701105R00</t>
  </si>
  <si>
    <t>Vodorovné přemístění výkopku z hor.1-4 do 10000 m</t>
  </si>
  <si>
    <t>Odkaz na mn. položky pořadí 7 : 5,30143</t>
  </si>
  <si>
    <t>162701109R00</t>
  </si>
  <si>
    <t>Příplatek k vod. přemístění hor.1-4 za další 1 km</t>
  </si>
  <si>
    <t>Odkaz na mn. položky pořadí 5 : 5,30143*15</t>
  </si>
  <si>
    <t>167101102R00</t>
  </si>
  <si>
    <t>Nakládání výkopku z hor.1-4 v množství nad 100 m3</t>
  </si>
  <si>
    <t>Odkaz na mn. položky pořadí 4 : 7,32943</t>
  </si>
  <si>
    <t xml:space="preserve">  zídka 4 : (1,5+0,3*2)*0,9*0,3</t>
  </si>
  <si>
    <t xml:space="preserve">  zídka 2 : (1,2+1,34)*0,5*0,3</t>
  </si>
  <si>
    <t xml:space="preserve">  0,6*0,3*0,3</t>
  </si>
  <si>
    <t xml:space="preserve">  schodiště : 1,8*0,3*0,9</t>
  </si>
  <si>
    <t xml:space="preserve">  1,8*0,3*0,5*2</t>
  </si>
  <si>
    <t>-2,028</t>
  </si>
  <si>
    <t>174101101R00</t>
  </si>
  <si>
    <t>Zásyp jam, rýh, šachet se zhutněním</t>
  </si>
  <si>
    <t>zídka 4 : (1,5+0,3*2)*0,9*0,3</t>
  </si>
  <si>
    <t>zídka 2 : (1,2+1,34)*0,5*0,75</t>
  </si>
  <si>
    <t>0,6*0,3*0,75</t>
  </si>
  <si>
    <t>schodiště : 1,8*0,3*0,9</t>
  </si>
  <si>
    <t>1,8*0,3*0,5*2</t>
  </si>
  <si>
    <t>180402111R00</t>
  </si>
  <si>
    <t>Obnovení trávníku parkového, vetikutace, výsev, příp doplnění ornice vč. dodávky travní směsy</t>
  </si>
  <si>
    <t>Indiv</t>
  </si>
  <si>
    <t>(1+1,5+5,11)*1</t>
  </si>
  <si>
    <t>199000002R00</t>
  </si>
  <si>
    <t>Poplatek za skládku horniny 1- 4</t>
  </si>
  <si>
    <t>583418004R</t>
  </si>
  <si>
    <t>Kamenivo drcené frakce  16/32 pro drenáž</t>
  </si>
  <si>
    <t>t</t>
  </si>
  <si>
    <t>SPCM</t>
  </si>
  <si>
    <t>Specifikace</t>
  </si>
  <si>
    <t>POL3_</t>
  </si>
  <si>
    <t xml:space="preserve">  vsak : 0,6*0,6*0,9</t>
  </si>
  <si>
    <t>0,324*1,8</t>
  </si>
  <si>
    <t>215901101RT5</t>
  </si>
  <si>
    <t>Zhutnění podloží vibrační deskou</t>
  </si>
  <si>
    <t>4,09*3,44+1,43*1,02+,021*1,02+0,9*1,34</t>
  </si>
  <si>
    <t>273321321R00</t>
  </si>
  <si>
    <t>Železobeton základových desek C 20/25</t>
  </si>
  <si>
    <t>1,8*1,5*0,15</t>
  </si>
  <si>
    <t>273362021R00</t>
  </si>
  <si>
    <t>Výztuž základových desek ze svařovaných sití KARI</t>
  </si>
  <si>
    <t>(1,8*1,5)*5,44*0,001*1,1</t>
  </si>
  <si>
    <t>274321321R00</t>
  </si>
  <si>
    <t xml:space="preserve">Železobeton základových pasů C 20/25 </t>
  </si>
  <si>
    <t>1,8*1,02*0,8</t>
  </si>
  <si>
    <t>1,8*0,3*0,9*2</t>
  </si>
  <si>
    <t>1,5*0,3*0,8</t>
  </si>
  <si>
    <t>(1,64+1,5)*0,3*0,8</t>
  </si>
  <si>
    <t>274354111R00</t>
  </si>
  <si>
    <t>Bednění základových pasů zřízení</t>
  </si>
  <si>
    <t>(1,8+0,3)*0,9*2</t>
  </si>
  <si>
    <t>1,8*0,8</t>
  </si>
  <si>
    <t>274354211R00</t>
  </si>
  <si>
    <t>Bednění základových pasů odstranění</t>
  </si>
  <si>
    <t>Odkaz na mn. položky pořadí 16 : 5,22000</t>
  </si>
  <si>
    <t>274361214R00</t>
  </si>
  <si>
    <t>Výztuž základových pasů do 12 mm z oceli 10505 (R)</t>
  </si>
  <si>
    <t>3,5544*0,075</t>
  </si>
  <si>
    <t>311351105RT1</t>
  </si>
  <si>
    <t>Bednění nadzákladových zdí oboustranné - zřízení bednicí materiál prkna</t>
  </si>
  <si>
    <t>(1,64+1,5+0,3)*2*0,8</t>
  </si>
  <si>
    <t>(1,5+0,3)*2*0,8</t>
  </si>
  <si>
    <t>311351106R00</t>
  </si>
  <si>
    <t>Bednění nadzákladových zdí oboustranné-odstranění</t>
  </si>
  <si>
    <t>Odkaz na mn. položky pořadí 19 : 8,38400</t>
  </si>
  <si>
    <t>311361821R00</t>
  </si>
  <si>
    <t>Výztuž nadzáklad. zdí z betonářské oceli 10505 (R)</t>
  </si>
  <si>
    <t>1,1136*0,15</t>
  </si>
  <si>
    <t>341321510R00</t>
  </si>
  <si>
    <t>Beton nosných stěn železový C 20/25</t>
  </si>
  <si>
    <t>434121425R00</t>
  </si>
  <si>
    <t>Osazení želbet. stupňů na desku, broušených do betonu</t>
  </si>
  <si>
    <t>15*0,6</t>
  </si>
  <si>
    <t>434311114R00</t>
  </si>
  <si>
    <t>Stupně dusané na terén, na desku, z betonu C 16/20</t>
  </si>
  <si>
    <t>1,8*3</t>
  </si>
  <si>
    <t>434351141R00</t>
  </si>
  <si>
    <t>Bednění stupňů přímočarých - zřízení</t>
  </si>
  <si>
    <t>1,8*0,65+1,02*0,8</t>
  </si>
  <si>
    <t>434351142R00</t>
  </si>
  <si>
    <t>Bednění stupňů přímočarých - odstranění</t>
  </si>
  <si>
    <t>593723023R</t>
  </si>
  <si>
    <t>Stupeň schodišťový SPV 60 600/350/150 nat tryskaný</t>
  </si>
  <si>
    <t>kus</t>
  </si>
  <si>
    <t>564831111RT2</t>
  </si>
  <si>
    <t>Podklad ze štěrkodrti po zhutnění tloušťky 10 cm štěrkodrť frakce 8-16 mm</t>
  </si>
  <si>
    <t>POL1_1</t>
  </si>
  <si>
    <t>Odkaz na mn. položky pořadí 30 : 17,59062</t>
  </si>
  <si>
    <t>564871111RT2</t>
  </si>
  <si>
    <t>Podklad ze štěrkodrti po zhutnění tloušťky 25 cm štěrkodrť frakce 16-32 mm</t>
  </si>
  <si>
    <t>596215021R00</t>
  </si>
  <si>
    <t>Kladení zámkové dlažby tl. 6 cm do drtě tl. 4 cm</t>
  </si>
  <si>
    <t>5924511900R</t>
  </si>
  <si>
    <t>Dlažba GRITO IIII 20x20x6 cm přírodní tryskaný šedý</t>
  </si>
  <si>
    <t>Odkaz na mn. položky pořadí 30 : 17,59062*1,05</t>
  </si>
  <si>
    <t>1,67*0,5*1,05</t>
  </si>
  <si>
    <t>74910901R</t>
  </si>
  <si>
    <t>D+M nádoba na květiny COSTA 2710/355/250 povrch tryskany viz. výpis výrobků č.5 860 l</t>
  </si>
  <si>
    <t>622474110R00</t>
  </si>
  <si>
    <t>Reprofilace beton.povrchů sanační maltou</t>
  </si>
  <si>
    <t>zídka 2 : 1,64*0,7</t>
  </si>
  <si>
    <t>(1,5*0,9)/2</t>
  </si>
  <si>
    <t>(1,64+1,5)*0,3</t>
  </si>
  <si>
    <t>zídka 4 : (1,5+0,9+0,2)*0,3</t>
  </si>
  <si>
    <t>(1,5*0,9)*2*2</t>
  </si>
  <si>
    <t>předložené schodiště-boky : (1,02+0,8)/2*2</t>
  </si>
  <si>
    <t>podstupnice : 1,8*0,65</t>
  </si>
  <si>
    <t>622476213R00</t>
  </si>
  <si>
    <t xml:space="preserve">Zapravení omítky po vybouraném zábradlí - stěrka + omítka </t>
  </si>
  <si>
    <t>kpl</t>
  </si>
  <si>
    <t>622411904R00</t>
  </si>
  <si>
    <t xml:space="preserve">Penetrace podkladů </t>
  </si>
  <si>
    <t>Vlastní</t>
  </si>
  <si>
    <t>Odkaz na mn. položky pořadí 33 : 11,93500</t>
  </si>
  <si>
    <t>917812111RT5</t>
  </si>
  <si>
    <t>Osazení stojat. obrub. bet. bez opěry,lože z kamen včetně obrubníku ABO 100/10/25</t>
  </si>
  <si>
    <t>5,11</t>
  </si>
  <si>
    <t>961055111R00</t>
  </si>
  <si>
    <t>Bourání základů železobetonových</t>
  </si>
  <si>
    <t>(1,64+0,9)*0,3*0,9</t>
  </si>
  <si>
    <t>1,8*1,5*0,25</t>
  </si>
  <si>
    <t>962052211R00</t>
  </si>
  <si>
    <t>Bourání zdiva železobetonového nadzákladového</t>
  </si>
  <si>
    <t>(1,64+0,9)*0,3*0,7</t>
  </si>
  <si>
    <t>1,8*1,02*0,3</t>
  </si>
  <si>
    <t>963042819R00</t>
  </si>
  <si>
    <t>Bourání schodišťových stupňů betonových</t>
  </si>
  <si>
    <t>1,8*4</t>
  </si>
  <si>
    <t>965081922R00</t>
  </si>
  <si>
    <t>Bourání dlažeb beton..do 40 mm, pl. 1 m2</t>
  </si>
  <si>
    <t>1,8*0,3*4</t>
  </si>
  <si>
    <t>976071111R00</t>
  </si>
  <si>
    <t>Vybourání kovových zábradlí a nájezdů pro kočárky vč. zákl. patek</t>
  </si>
  <si>
    <t>6,6+1,5</t>
  </si>
  <si>
    <t>1,5*4</t>
  </si>
  <si>
    <t>999281145R00</t>
  </si>
  <si>
    <t>Přesun hmot pro opravy a údržbu do v. 6 m, nošením</t>
  </si>
  <si>
    <t>Přesun hmot</t>
  </si>
  <si>
    <t>POL7_</t>
  </si>
  <si>
    <t>711823121RT5</t>
  </si>
  <si>
    <t>Montáž nopové fólie svisle včetně dodávky fólie DEKDREN N8</t>
  </si>
  <si>
    <t>(1,2+1,34)*0,75</t>
  </si>
  <si>
    <t>998711201R00</t>
  </si>
  <si>
    <t>Přesun hmot pro izolace proti vodě, výšky do 6 m</t>
  </si>
  <si>
    <t>767 - K1</t>
  </si>
  <si>
    <t>D+M žlabu k Z7 viz. výpis výrobků</t>
  </si>
  <si>
    <t>ks</t>
  </si>
  <si>
    <t>767 - Z</t>
  </si>
  <si>
    <t>Demontáž a likvidace stávajících laviček vč. základu</t>
  </si>
  <si>
    <t>767 - Z4</t>
  </si>
  <si>
    <t xml:space="preserve">D+M Pozinkované zábradlí viz. výpis výrobků </t>
  </si>
  <si>
    <t>767 - Z5</t>
  </si>
  <si>
    <t>D+M Pozinkované madlo viz. výpis výrobků</t>
  </si>
  <si>
    <t>767 - Z6</t>
  </si>
  <si>
    <t>767 - Z7</t>
  </si>
  <si>
    <t>D+M  Pozinkovaná stříška před vstupem viz. výpis výrobků</t>
  </si>
  <si>
    <t>767 - Z8</t>
  </si>
  <si>
    <t>D+M Pozinkované kolejnice pro kočárky viz. výpis výrobků</t>
  </si>
  <si>
    <t>767 - Z9</t>
  </si>
  <si>
    <t>767 - ZL</t>
  </si>
  <si>
    <t>Dodávka nové lavičky vč. základu</t>
  </si>
  <si>
    <t>998767203R00</t>
  </si>
  <si>
    <t>Přesun hmot pro zámečnické konstr., výšky do 24 m</t>
  </si>
  <si>
    <t>771101210R00</t>
  </si>
  <si>
    <t>Penetrace podkladu pod dlažby</t>
  </si>
  <si>
    <t>POL1_7</t>
  </si>
  <si>
    <t>1,8*0,4*4</t>
  </si>
  <si>
    <t>771281211R00</t>
  </si>
  <si>
    <t>Montáž schod.stupňů z dlaždic betonových ,stupnic,lepidlo</t>
  </si>
  <si>
    <t>771578012R00</t>
  </si>
  <si>
    <t>Výplň spáry tmelem PU</t>
  </si>
  <si>
    <t>1,8*5</t>
  </si>
  <si>
    <t>0,4*4*2</t>
  </si>
  <si>
    <t>592451170R</t>
  </si>
  <si>
    <t>Dlažba TINA 600/400/40 přírodní, tryskaná</t>
  </si>
  <si>
    <t xml:space="preserve">ks    </t>
  </si>
  <si>
    <t>POL3_7</t>
  </si>
  <si>
    <t>12</t>
  </si>
  <si>
    <t>998771203R00</t>
  </si>
  <si>
    <t>Přesun hmot pro podlahy z dlaždic, výšky do 24 m</t>
  </si>
  <si>
    <t>979087112R00</t>
  </si>
  <si>
    <t xml:space="preserve">Nakládání suti na dopravní prostředky </t>
  </si>
  <si>
    <t>RTS 20/ I</t>
  </si>
  <si>
    <t>Přesun suti</t>
  </si>
  <si>
    <t>POL8_</t>
  </si>
  <si>
    <t>979011211R00</t>
  </si>
  <si>
    <t>Svislá doprava suti a vybour. hmot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</si>
  <si>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</si>
  <si>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</si>
  <si>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</si>
  <si>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</si>
  <si>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</si>
  <si>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</si>
  <si>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</si>
  <si>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</si>
  <si>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979999999R00</t>
  </si>
  <si>
    <t>Poplatek za skládku 10 % příměsí - DUFONEV Brno</t>
  </si>
  <si>
    <t>005111021R</t>
  </si>
  <si>
    <t>Vytyčení inženýrských sítí</t>
  </si>
  <si>
    <t>Soubor</t>
  </si>
  <si>
    <t>VRN</t>
  </si>
  <si>
    <t>POL99_8</t>
  </si>
  <si>
    <t>005121020R</t>
  </si>
  <si>
    <t>Zábor</t>
  </si>
  <si>
    <t>005121 R</t>
  </si>
  <si>
    <t>Zařízení staveniště, WC</t>
  </si>
  <si>
    <t>05</t>
  </si>
  <si>
    <t>Mimostaveništní doprava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</si>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</sst>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sheetProtection algorithmName="SHA-512" hashValue="tIIcrINsIck37uLlcA1IuEveo48l6TMkqWF8GeWHf4p6ixl27KkU7p0HMcVuqJyDDBPGLTrxAplCYb3AR6YgdA==" saltValue="ZNalLmrjt4tqG5s3ThxgP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6"/>
  <sheetViews>
    <sheetView showGridLines="0" tabSelected="1" topLeftCell="B2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24</v>
      </c>
      <c r="C2" s="113"/>
      <c r="D2" s="114" t="s">
        <v>48</v>
      </c>
      <c r="E2" s="115" t="s">
        <v>49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46</v>
      </c>
      <c r="C3" s="113"/>
      <c r="D3" s="119" t="s">
        <v>43</v>
      </c>
      <c r="E3" s="120" t="s">
        <v>45</v>
      </c>
      <c r="F3" s="121"/>
      <c r="G3" s="121"/>
      <c r="H3" s="121"/>
      <c r="I3" s="121"/>
      <c r="J3" s="122"/>
    </row>
    <row r="4" spans="1:15" ht="23.25" customHeight="1" x14ac:dyDescent="0.2">
      <c r="A4" s="111">
        <v>1376</v>
      </c>
      <c r="B4" s="123" t="s">
        <v>47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9"/>
      <c r="E11" s="129"/>
      <c r="F11" s="129"/>
      <c r="G11" s="129"/>
      <c r="H11" s="18" t="s">
        <v>42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36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6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SUMIF(F49:F62,A16,I49:I62)+SUMIF(F49:F62,"PSU",I49:I62)</f>
        <v>0</v>
      </c>
      <c r="J16" s="85"/>
    </row>
    <row r="17" spans="1:10" ht="23.25" customHeight="1" x14ac:dyDescent="0.2">
      <c r="A17" s="196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SUMIF(F49:F62,A17,I49:I62)</f>
        <v>0</v>
      </c>
      <c r="J17" s="85"/>
    </row>
    <row r="18" spans="1:10" ht="23.25" customHeight="1" x14ac:dyDescent="0.2">
      <c r="A18" s="196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SUMIF(F49:F62,A18,I49:I62)</f>
        <v>0</v>
      </c>
      <c r="J18" s="85"/>
    </row>
    <row r="19" spans="1:10" ht="23.25" customHeight="1" x14ac:dyDescent="0.2">
      <c r="A19" s="196" t="s">
        <v>82</v>
      </c>
      <c r="B19" s="38" t="s">
        <v>29</v>
      </c>
      <c r="C19" s="62"/>
      <c r="D19" s="63"/>
      <c r="E19" s="83"/>
      <c r="F19" s="84"/>
      <c r="G19" s="83"/>
      <c r="H19" s="84"/>
      <c r="I19" s="83">
        <f>SUMIF(F49:F62,A19,I49:I62)</f>
        <v>0</v>
      </c>
      <c r="J19" s="85"/>
    </row>
    <row r="20" spans="1:10" ht="23.25" customHeight="1" x14ac:dyDescent="0.2">
      <c r="A20" s="196" t="s">
        <v>83</v>
      </c>
      <c r="B20" s="38" t="s">
        <v>30</v>
      </c>
      <c r="C20" s="62"/>
      <c r="D20" s="63"/>
      <c r="E20" s="83"/>
      <c r="F20" s="84"/>
      <c r="G20" s="83"/>
      <c r="H20" s="84"/>
      <c r="I20" s="83">
        <f>SUMIF(F49:F62,A20,I49:I62)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6" t="s">
        <v>25</v>
      </c>
      <c r="C28" s="167"/>
      <c r="D28" s="167"/>
      <c r="E28" s="168"/>
      <c r="F28" s="169"/>
      <c r="G28" s="170">
        <f>ZakladDPHSniVypocet+ZakladDPHZaklVypocet</f>
        <v>0</v>
      </c>
      <c r="H28" s="170"/>
      <c r="I28" s="170"/>
      <c r="J28" s="171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6" t="s">
        <v>37</v>
      </c>
      <c r="C29" s="172"/>
      <c r="D29" s="172"/>
      <c r="E29" s="172"/>
      <c r="F29" s="173"/>
      <c r="G29" s="174">
        <f>IF(A29&gt;50, ROUNDUP(A27, 0), ROUNDDOWN(A27, 0))</f>
        <v>0</v>
      </c>
      <c r="H29" s="174"/>
      <c r="I29" s="174"/>
      <c r="J29" s="175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8" t="s">
        <v>17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hidden="1" customHeight="1" x14ac:dyDescent="0.2">
      <c r="A38" s="137" t="s">
        <v>39</v>
      </c>
      <c r="B38" s="142" t="s">
        <v>18</v>
      </c>
      <c r="C38" s="143" t="s">
        <v>6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19</v>
      </c>
      <c r="I38" s="145" t="s">
        <v>1</v>
      </c>
      <c r="J38" s="146" t="s">
        <v>0</v>
      </c>
    </row>
    <row r="39" spans="1:10" ht="25.5" hidden="1" customHeight="1" x14ac:dyDescent="0.2">
      <c r="A39" s="137">
        <v>1</v>
      </c>
      <c r="B39" s="147" t="s">
        <v>50</v>
      </c>
      <c r="C39" s="148"/>
      <c r="D39" s="148"/>
      <c r="E39" s="148"/>
      <c r="F39" s="149">
        <f>'SO-01 SO-01 Pol'!AE189</f>
        <v>0</v>
      </c>
      <c r="G39" s="150">
        <f>'SO-01 SO-01 Pol'!AF189</f>
        <v>0</v>
      </c>
      <c r="H39" s="151">
        <f>(F39*SazbaDPH1/100)+(G39*SazbaDPH2/100)</f>
        <v>0</v>
      </c>
      <c r="I39" s="151">
        <f>F39+G39+H39</f>
        <v>0</v>
      </c>
      <c r="J39" s="152" t="str">
        <f>IF(CenaCelkemVypocet=0,"",I39/CenaCelkemVypocet*100)</f>
        <v/>
      </c>
    </row>
    <row r="40" spans="1:10" ht="25.5" hidden="1" customHeight="1" x14ac:dyDescent="0.2">
      <c r="A40" s="137">
        <v>2</v>
      </c>
      <c r="B40" s="153" t="s">
        <v>43</v>
      </c>
      <c r="C40" s="154" t="s">
        <v>45</v>
      </c>
      <c r="D40" s="154"/>
      <c r="E40" s="154"/>
      <c r="F40" s="155">
        <f>'SO-01 SO-01 Pol'!AE189</f>
        <v>0</v>
      </c>
      <c r="G40" s="156">
        <f>'SO-01 SO-01 Pol'!AF189</f>
        <v>0</v>
      </c>
      <c r="H40" s="156">
        <f>(F40*SazbaDPH1/100)+(G40*SazbaDPH2/100)</f>
        <v>0</v>
      </c>
      <c r="I40" s="156">
        <f>F40+G40+H40</f>
        <v>0</v>
      </c>
      <c r="J40" s="157" t="str">
        <f>IF(CenaCelkemVypocet=0,"",I40/CenaCelkemVypocet*100)</f>
        <v/>
      </c>
    </row>
    <row r="41" spans="1:10" ht="25.5" hidden="1" customHeight="1" x14ac:dyDescent="0.2">
      <c r="A41" s="137">
        <v>3</v>
      </c>
      <c r="B41" s="158" t="s">
        <v>43</v>
      </c>
      <c r="C41" s="148" t="s">
        <v>44</v>
      </c>
      <c r="D41" s="148"/>
      <c r="E41" s="148"/>
      <c r="F41" s="159">
        <f>'SO-01 SO-01 Pol'!AE189</f>
        <v>0</v>
      </c>
      <c r="G41" s="151">
        <f>'SO-01 SO-01 Pol'!AF189</f>
        <v>0</v>
      </c>
      <c r="H41" s="151">
        <f>(F41*SazbaDPH1/100)+(G41*SazbaDPH2/100)</f>
        <v>0</v>
      </c>
      <c r="I41" s="151">
        <f>F41+G41+H41</f>
        <v>0</v>
      </c>
      <c r="J41" s="152" t="str">
        <f>IF(CenaCelkemVypocet=0,"",I41/CenaCelkemVypocet*100)</f>
        <v/>
      </c>
    </row>
    <row r="42" spans="1:10" ht="25.5" hidden="1" customHeight="1" x14ac:dyDescent="0.2">
      <c r="A42" s="137"/>
      <c r="B42" s="160" t="s">
        <v>51</v>
      </c>
      <c r="C42" s="161"/>
      <c r="D42" s="161"/>
      <c r="E42" s="162"/>
      <c r="F42" s="163">
        <f>SUMIF(A39:A41,"=1",F39:F41)</f>
        <v>0</v>
      </c>
      <c r="G42" s="164">
        <f>SUMIF(A39:A41,"=1",G39:G41)</f>
        <v>0</v>
      </c>
      <c r="H42" s="164">
        <f>SUMIF(A39:A41,"=1",H39:H41)</f>
        <v>0</v>
      </c>
      <c r="I42" s="164">
        <f>SUMIF(A39:A41,"=1",I39:I41)</f>
        <v>0</v>
      </c>
      <c r="J42" s="165">
        <f>SUMIF(A39:A41,"=1",J39:J41)</f>
        <v>0</v>
      </c>
    </row>
    <row r="46" spans="1:10" ht="15.75" x14ac:dyDescent="0.25">
      <c r="B46" s="176" t="s">
        <v>53</v>
      </c>
    </row>
    <row r="48" spans="1:10" ht="25.5" customHeight="1" x14ac:dyDescent="0.2">
      <c r="A48" s="178"/>
      <c r="B48" s="181" t="s">
        <v>18</v>
      </c>
      <c r="C48" s="181" t="s">
        <v>6</v>
      </c>
      <c r="D48" s="182"/>
      <c r="E48" s="182"/>
      <c r="F48" s="183" t="s">
        <v>54</v>
      </c>
      <c r="G48" s="183"/>
      <c r="H48" s="183"/>
      <c r="I48" s="183" t="s">
        <v>31</v>
      </c>
      <c r="J48" s="183" t="s">
        <v>0</v>
      </c>
    </row>
    <row r="49" spans="1:10" ht="36.75" customHeight="1" x14ac:dyDescent="0.2">
      <c r="A49" s="179"/>
      <c r="B49" s="184" t="s">
        <v>55</v>
      </c>
      <c r="C49" s="185" t="s">
        <v>56</v>
      </c>
      <c r="D49" s="186"/>
      <c r="E49" s="186"/>
      <c r="F49" s="192" t="s">
        <v>26</v>
      </c>
      <c r="G49" s="193"/>
      <c r="H49" s="193"/>
      <c r="I49" s="193">
        <f>'SO-01 SO-01 Pol'!G8</f>
        <v>0</v>
      </c>
      <c r="J49" s="190" t="str">
        <f>IF(I63=0,"",I49/I63*100)</f>
        <v/>
      </c>
    </row>
    <row r="50" spans="1:10" ht="36.75" customHeight="1" x14ac:dyDescent="0.2">
      <c r="A50" s="179"/>
      <c r="B50" s="184" t="s">
        <v>57</v>
      </c>
      <c r="C50" s="185" t="s">
        <v>58</v>
      </c>
      <c r="D50" s="186"/>
      <c r="E50" s="186"/>
      <c r="F50" s="192" t="s">
        <v>26</v>
      </c>
      <c r="G50" s="193"/>
      <c r="H50" s="193"/>
      <c r="I50" s="193">
        <f>'SO-01 SO-01 Pol'!G63</f>
        <v>0</v>
      </c>
      <c r="J50" s="190" t="str">
        <f>IF(I63=0,"",I50/I63*100)</f>
        <v/>
      </c>
    </row>
    <row r="51" spans="1:10" ht="36.75" customHeight="1" x14ac:dyDescent="0.2">
      <c r="A51" s="179"/>
      <c r="B51" s="184" t="s">
        <v>59</v>
      </c>
      <c r="C51" s="185" t="s">
        <v>60</v>
      </c>
      <c r="D51" s="186"/>
      <c r="E51" s="186"/>
      <c r="F51" s="192" t="s">
        <v>26</v>
      </c>
      <c r="G51" s="193"/>
      <c r="H51" s="193"/>
      <c r="I51" s="193">
        <f>'SO-01 SO-01 Pol'!G82</f>
        <v>0</v>
      </c>
      <c r="J51" s="190" t="str">
        <f>IF(I63=0,"",I51/I63*100)</f>
        <v/>
      </c>
    </row>
    <row r="52" spans="1:10" ht="36.75" customHeight="1" x14ac:dyDescent="0.2">
      <c r="A52" s="179"/>
      <c r="B52" s="184" t="s">
        <v>61</v>
      </c>
      <c r="C52" s="185" t="s">
        <v>62</v>
      </c>
      <c r="D52" s="186"/>
      <c r="E52" s="186"/>
      <c r="F52" s="192" t="s">
        <v>26</v>
      </c>
      <c r="G52" s="193"/>
      <c r="H52" s="193"/>
      <c r="I52" s="193">
        <f>'SO-01 SO-01 Pol'!G93</f>
        <v>0</v>
      </c>
      <c r="J52" s="190" t="str">
        <f>IF(I63=0,"",I52/I63*100)</f>
        <v/>
      </c>
    </row>
    <row r="53" spans="1:10" ht="36.75" customHeight="1" x14ac:dyDescent="0.2">
      <c r="A53" s="179"/>
      <c r="B53" s="184" t="s">
        <v>63</v>
      </c>
      <c r="C53" s="185" t="s">
        <v>64</v>
      </c>
      <c r="D53" s="186"/>
      <c r="E53" s="186"/>
      <c r="F53" s="192" t="s">
        <v>26</v>
      </c>
      <c r="G53" s="193"/>
      <c r="H53" s="193"/>
      <c r="I53" s="193">
        <f>'SO-01 SO-01 Pol'!G103</f>
        <v>0</v>
      </c>
      <c r="J53" s="190" t="str">
        <f>IF(I63=0,"",I53/I63*100)</f>
        <v/>
      </c>
    </row>
    <row r="54" spans="1:10" ht="36.75" customHeight="1" x14ac:dyDescent="0.2">
      <c r="A54" s="179"/>
      <c r="B54" s="184" t="s">
        <v>65</v>
      </c>
      <c r="C54" s="185" t="s">
        <v>66</v>
      </c>
      <c r="D54" s="186"/>
      <c r="E54" s="186"/>
      <c r="F54" s="192" t="s">
        <v>26</v>
      </c>
      <c r="G54" s="193"/>
      <c r="H54" s="193"/>
      <c r="I54" s="193">
        <f>'SO-01 SO-01 Pol'!G116</f>
        <v>0</v>
      </c>
      <c r="J54" s="190" t="str">
        <f>IF(I63=0,"",I54/I63*100)</f>
        <v/>
      </c>
    </row>
    <row r="55" spans="1:10" ht="36.75" customHeight="1" x14ac:dyDescent="0.2">
      <c r="A55" s="179"/>
      <c r="B55" s="184" t="s">
        <v>67</v>
      </c>
      <c r="C55" s="185" t="s">
        <v>68</v>
      </c>
      <c r="D55" s="186"/>
      <c r="E55" s="186"/>
      <c r="F55" s="192" t="s">
        <v>26</v>
      </c>
      <c r="G55" s="193"/>
      <c r="H55" s="193"/>
      <c r="I55" s="193">
        <f>'SO-01 SO-01 Pol'!G128</f>
        <v>0</v>
      </c>
      <c r="J55" s="190" t="str">
        <f>IF(I63=0,"",I55/I63*100)</f>
        <v/>
      </c>
    </row>
    <row r="56" spans="1:10" ht="36.75" customHeight="1" x14ac:dyDescent="0.2">
      <c r="A56" s="179"/>
      <c r="B56" s="184" t="s">
        <v>69</v>
      </c>
      <c r="C56" s="185" t="s">
        <v>70</v>
      </c>
      <c r="D56" s="186"/>
      <c r="E56" s="186"/>
      <c r="F56" s="192" t="s">
        <v>26</v>
      </c>
      <c r="G56" s="193"/>
      <c r="H56" s="193"/>
      <c r="I56" s="193">
        <f>'SO-01 SO-01 Pol'!G131</f>
        <v>0</v>
      </c>
      <c r="J56" s="190" t="str">
        <f>IF(I63=0,"",I56/I63*100)</f>
        <v/>
      </c>
    </row>
    <row r="57" spans="1:10" ht="36.75" customHeight="1" x14ac:dyDescent="0.2">
      <c r="A57" s="179"/>
      <c r="B57" s="184" t="s">
        <v>71</v>
      </c>
      <c r="C57" s="185" t="s">
        <v>72</v>
      </c>
      <c r="D57" s="186"/>
      <c r="E57" s="186"/>
      <c r="F57" s="192" t="s">
        <v>26</v>
      </c>
      <c r="G57" s="193"/>
      <c r="H57" s="193"/>
      <c r="I57" s="193">
        <f>'SO-01 SO-01 Pol'!G147</f>
        <v>0</v>
      </c>
      <c r="J57" s="190" t="str">
        <f>IF(I63=0,"",I57/I63*100)</f>
        <v/>
      </c>
    </row>
    <row r="58" spans="1:10" ht="36.75" customHeight="1" x14ac:dyDescent="0.2">
      <c r="A58" s="179"/>
      <c r="B58" s="184" t="s">
        <v>73</v>
      </c>
      <c r="C58" s="185" t="s">
        <v>74</v>
      </c>
      <c r="D58" s="186"/>
      <c r="E58" s="186"/>
      <c r="F58" s="192" t="s">
        <v>27</v>
      </c>
      <c r="G58" s="193"/>
      <c r="H58" s="193"/>
      <c r="I58" s="193">
        <f>'SO-01 SO-01 Pol'!G149</f>
        <v>0</v>
      </c>
      <c r="J58" s="190" t="str">
        <f>IF(I63=0,"",I58/I63*100)</f>
        <v/>
      </c>
    </row>
    <row r="59" spans="1:10" ht="36.75" customHeight="1" x14ac:dyDescent="0.2">
      <c r="A59" s="179"/>
      <c r="B59" s="184" t="s">
        <v>75</v>
      </c>
      <c r="C59" s="185" t="s">
        <v>76</v>
      </c>
      <c r="D59" s="186"/>
      <c r="E59" s="186"/>
      <c r="F59" s="192" t="s">
        <v>27</v>
      </c>
      <c r="G59" s="193"/>
      <c r="H59" s="193"/>
      <c r="I59" s="193">
        <f>'SO-01 SO-01 Pol'!G153</f>
        <v>0</v>
      </c>
      <c r="J59" s="190" t="str">
        <f>IF(I63=0,"",I59/I63*100)</f>
        <v/>
      </c>
    </row>
    <row r="60" spans="1:10" ht="36.75" customHeight="1" x14ac:dyDescent="0.2">
      <c r="A60" s="179"/>
      <c r="B60" s="184" t="s">
        <v>77</v>
      </c>
      <c r="C60" s="185" t="s">
        <v>78</v>
      </c>
      <c r="D60" s="186"/>
      <c r="E60" s="186"/>
      <c r="F60" s="192" t="s">
        <v>27</v>
      </c>
      <c r="G60" s="193"/>
      <c r="H60" s="193"/>
      <c r="I60" s="193">
        <f>'SO-01 SO-01 Pol'!G164</f>
        <v>0</v>
      </c>
      <c r="J60" s="190" t="str">
        <f>IF(I63=0,"",I60/I63*100)</f>
        <v/>
      </c>
    </row>
    <row r="61" spans="1:10" ht="36.75" customHeight="1" x14ac:dyDescent="0.2">
      <c r="A61" s="179"/>
      <c r="B61" s="184" t="s">
        <v>79</v>
      </c>
      <c r="C61" s="185" t="s">
        <v>80</v>
      </c>
      <c r="D61" s="186"/>
      <c r="E61" s="186"/>
      <c r="F61" s="192" t="s">
        <v>81</v>
      </c>
      <c r="G61" s="193"/>
      <c r="H61" s="193"/>
      <c r="I61" s="193">
        <f>'SO-01 SO-01 Pol'!G175</f>
        <v>0</v>
      </c>
      <c r="J61" s="190" t="str">
        <f>IF(I63=0,"",I61/I63*100)</f>
        <v/>
      </c>
    </row>
    <row r="62" spans="1:10" ht="36.75" customHeight="1" x14ac:dyDescent="0.2">
      <c r="A62" s="179"/>
      <c r="B62" s="184" t="s">
        <v>82</v>
      </c>
      <c r="C62" s="185" t="s">
        <v>29</v>
      </c>
      <c r="D62" s="186"/>
      <c r="E62" s="186"/>
      <c r="F62" s="192" t="s">
        <v>82</v>
      </c>
      <c r="G62" s="193"/>
      <c r="H62" s="193"/>
      <c r="I62" s="193">
        <f>'SO-01 SO-01 Pol'!G183</f>
        <v>0</v>
      </c>
      <c r="J62" s="190" t="str">
        <f>IF(I63=0,"",I62/I63*100)</f>
        <v/>
      </c>
    </row>
    <row r="63" spans="1:10" ht="25.5" customHeight="1" x14ac:dyDescent="0.2">
      <c r="A63" s="180"/>
      <c r="B63" s="187" t="s">
        <v>1</v>
      </c>
      <c r="C63" s="188"/>
      <c r="D63" s="189"/>
      <c r="E63" s="189"/>
      <c r="F63" s="194"/>
      <c r="G63" s="195"/>
      <c r="H63" s="195"/>
      <c r="I63" s="195">
        <f>SUM(I49:I62)</f>
        <v>0</v>
      </c>
      <c r="J63" s="191">
        <f>SUM(J49:J62)</f>
        <v>0</v>
      </c>
    </row>
    <row r="64" spans="1:10" x14ac:dyDescent="0.2">
      <c r="F64" s="135"/>
      <c r="G64" s="135"/>
      <c r="H64" s="135"/>
      <c r="I64" s="135"/>
      <c r="J64" s="136"/>
    </row>
    <row r="65" spans="6:10" x14ac:dyDescent="0.2">
      <c r="F65" s="135"/>
      <c r="G65" s="135"/>
      <c r="H65" s="135"/>
      <c r="I65" s="135"/>
      <c r="J65" s="136"/>
    </row>
    <row r="66" spans="6:10" x14ac:dyDescent="0.2">
      <c r="F66" s="135"/>
      <c r="G66" s="135"/>
      <c r="H66" s="135"/>
      <c r="I66" s="135"/>
      <c r="J66" s="136"/>
    </row>
  </sheetData>
  <sheetProtection algorithmName="SHA-512" hashValue="70yzm+qfkMgSCBLi3mt9G9KlaEjIAi8PsqV1XSXGQ9G2IS9MgiRQjgDlKDiH9sqqnFIWLBSL9tNnk6F/EpcJXg==" saltValue="OfNYs9G9SREsqXjxlZWUZ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60:E60"/>
    <mergeCell ref="C61:E61"/>
    <mergeCell ref="C62:E62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10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ijTejr+q7peqPM81L6AXVrHGDiZyTAYmUTcQDK1zZ/grLNu4WwQ+j4i5dqrWkJV+jZmwUpLzxH6TBznCf8kO3A==" saltValue="v3SKasFfkfdjmQGHnEY2A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D134-5D9F-41F8-BAB6-A1136ACDF29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7" customWidth="1"/>
    <col min="3" max="3" width="38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84</v>
      </c>
    </row>
    <row r="2" spans="1:60" ht="24.95" customHeight="1" x14ac:dyDescent="0.2">
      <c r="A2" s="198" t="s">
        <v>8</v>
      </c>
      <c r="B2" s="49" t="s">
        <v>48</v>
      </c>
      <c r="C2" s="201" t="s">
        <v>49</v>
      </c>
      <c r="D2" s="199"/>
      <c r="E2" s="199"/>
      <c r="F2" s="199"/>
      <c r="G2" s="200"/>
      <c r="AG2" t="s">
        <v>85</v>
      </c>
    </row>
    <row r="3" spans="1:60" ht="24.95" customHeight="1" x14ac:dyDescent="0.2">
      <c r="A3" s="198" t="s">
        <v>9</v>
      </c>
      <c r="B3" s="49" t="s">
        <v>43</v>
      </c>
      <c r="C3" s="201" t="s">
        <v>45</v>
      </c>
      <c r="D3" s="199"/>
      <c r="E3" s="199"/>
      <c r="F3" s="199"/>
      <c r="G3" s="200"/>
      <c r="AC3" s="177" t="s">
        <v>85</v>
      </c>
      <c r="AG3" t="s">
        <v>86</v>
      </c>
    </row>
    <row r="4" spans="1:60" ht="24.95" customHeight="1" x14ac:dyDescent="0.2">
      <c r="A4" s="202" t="s">
        <v>10</v>
      </c>
      <c r="B4" s="203" t="s">
        <v>43</v>
      </c>
      <c r="C4" s="204" t="s">
        <v>44</v>
      </c>
      <c r="D4" s="205"/>
      <c r="E4" s="205"/>
      <c r="F4" s="205"/>
      <c r="G4" s="206"/>
      <c r="AG4" t="s">
        <v>87</v>
      </c>
    </row>
    <row r="5" spans="1:60" x14ac:dyDescent="0.2">
      <c r="D5" s="10"/>
    </row>
    <row r="6" spans="1:60" ht="38.25" x14ac:dyDescent="0.2">
      <c r="A6" s="208" t="s">
        <v>88</v>
      </c>
      <c r="B6" s="210" t="s">
        <v>89</v>
      </c>
      <c r="C6" s="210" t="s">
        <v>90</v>
      </c>
      <c r="D6" s="209" t="s">
        <v>91</v>
      </c>
      <c r="E6" s="208" t="s">
        <v>92</v>
      </c>
      <c r="F6" s="207" t="s">
        <v>93</v>
      </c>
      <c r="G6" s="208" t="s">
        <v>31</v>
      </c>
      <c r="H6" s="211" t="s">
        <v>32</v>
      </c>
      <c r="I6" s="211" t="s">
        <v>94</v>
      </c>
      <c r="J6" s="211" t="s">
        <v>33</v>
      </c>
      <c r="K6" s="211" t="s">
        <v>95</v>
      </c>
      <c r="L6" s="211" t="s">
        <v>96</v>
      </c>
      <c r="M6" s="211" t="s">
        <v>97</v>
      </c>
      <c r="N6" s="211" t="s">
        <v>98</v>
      </c>
      <c r="O6" s="211" t="s">
        <v>99</v>
      </c>
      <c r="P6" s="211" t="s">
        <v>100</v>
      </c>
      <c r="Q6" s="211" t="s">
        <v>101</v>
      </c>
      <c r="R6" s="211" t="s">
        <v>102</v>
      </c>
      <c r="S6" s="211" t="s">
        <v>103</v>
      </c>
      <c r="T6" s="211" t="s">
        <v>104</v>
      </c>
      <c r="U6" s="211" t="s">
        <v>105</v>
      </c>
      <c r="V6" s="211" t="s">
        <v>106</v>
      </c>
      <c r="W6" s="211" t="s">
        <v>107</v>
      </c>
      <c r="X6" s="211" t="s">
        <v>108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">
      <c r="A8" s="239" t="s">
        <v>109</v>
      </c>
      <c r="B8" s="240" t="s">
        <v>55</v>
      </c>
      <c r="C8" s="259" t="s">
        <v>56</v>
      </c>
      <c r="D8" s="241"/>
      <c r="E8" s="242"/>
      <c r="F8" s="243"/>
      <c r="G8" s="244">
        <f>SUMIF(AG9:AG62,"&lt;&gt;NOR",G9:G62)</f>
        <v>0</v>
      </c>
      <c r="H8" s="238"/>
      <c r="I8" s="238">
        <f>SUM(I9:I62)</f>
        <v>0</v>
      </c>
      <c r="J8" s="238"/>
      <c r="K8" s="238">
        <f>SUM(K9:K62)</f>
        <v>0</v>
      </c>
      <c r="L8" s="238"/>
      <c r="M8" s="238">
        <f>SUM(M9:M62)</f>
        <v>0</v>
      </c>
      <c r="N8" s="238"/>
      <c r="O8" s="238">
        <f>SUM(O9:O62)</f>
        <v>0.57999999999999996</v>
      </c>
      <c r="P8" s="238"/>
      <c r="Q8" s="238">
        <f>SUM(Q9:Q62)</f>
        <v>14.46</v>
      </c>
      <c r="R8" s="238"/>
      <c r="S8" s="238"/>
      <c r="T8" s="238"/>
      <c r="U8" s="238"/>
      <c r="V8" s="238">
        <f>SUM(V9:V62)</f>
        <v>47.77000000000001</v>
      </c>
      <c r="W8" s="238"/>
      <c r="X8" s="238"/>
      <c r="AG8" t="s">
        <v>110</v>
      </c>
    </row>
    <row r="9" spans="1:60" outlineLevel="1" x14ac:dyDescent="0.2">
      <c r="A9" s="245">
        <v>1</v>
      </c>
      <c r="B9" s="246" t="s">
        <v>111</v>
      </c>
      <c r="C9" s="260" t="s">
        <v>112</v>
      </c>
      <c r="D9" s="247" t="s">
        <v>113</v>
      </c>
      <c r="E9" s="248">
        <v>17.395199999999999</v>
      </c>
      <c r="F9" s="249"/>
      <c r="G9" s="250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0.13800000000000001</v>
      </c>
      <c r="Q9" s="232">
        <f>ROUND(E9*P9,2)</f>
        <v>2.4</v>
      </c>
      <c r="R9" s="232"/>
      <c r="S9" s="232" t="s">
        <v>114</v>
      </c>
      <c r="T9" s="232" t="s">
        <v>114</v>
      </c>
      <c r="U9" s="232">
        <v>0.16</v>
      </c>
      <c r="V9" s="232">
        <f>ROUND(E9*U9,2)</f>
        <v>2.78</v>
      </c>
      <c r="W9" s="232"/>
      <c r="X9" s="232" t="s">
        <v>115</v>
      </c>
      <c r="Y9" s="212"/>
      <c r="Z9" s="212"/>
      <c r="AA9" s="212"/>
      <c r="AB9" s="212"/>
      <c r="AC9" s="212"/>
      <c r="AD9" s="212"/>
      <c r="AE9" s="212"/>
      <c r="AF9" s="212"/>
      <c r="AG9" s="212" t="s">
        <v>116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29"/>
      <c r="B10" s="230"/>
      <c r="C10" s="261" t="s">
        <v>117</v>
      </c>
      <c r="D10" s="234"/>
      <c r="E10" s="235">
        <v>15.101599999999999</v>
      </c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12"/>
      <c r="Z10" s="212"/>
      <c r="AA10" s="212"/>
      <c r="AB10" s="212"/>
      <c r="AC10" s="212"/>
      <c r="AD10" s="212"/>
      <c r="AE10" s="212"/>
      <c r="AF10" s="212"/>
      <c r="AG10" s="212" t="s">
        <v>118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29"/>
      <c r="B11" s="230"/>
      <c r="C11" s="261" t="s">
        <v>119</v>
      </c>
      <c r="D11" s="234"/>
      <c r="E11" s="235">
        <v>1.4585999999999999</v>
      </c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12"/>
      <c r="Z11" s="212"/>
      <c r="AA11" s="212"/>
      <c r="AB11" s="212"/>
      <c r="AC11" s="212"/>
      <c r="AD11" s="212"/>
      <c r="AE11" s="212"/>
      <c r="AF11" s="212"/>
      <c r="AG11" s="212" t="s">
        <v>118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29"/>
      <c r="B12" s="230"/>
      <c r="C12" s="261" t="s">
        <v>120</v>
      </c>
      <c r="D12" s="234"/>
      <c r="E12" s="235">
        <v>0.83499999999999996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12"/>
      <c r="Z12" s="212"/>
      <c r="AA12" s="212"/>
      <c r="AB12" s="212"/>
      <c r="AC12" s="212"/>
      <c r="AD12" s="212"/>
      <c r="AE12" s="212"/>
      <c r="AF12" s="212"/>
      <c r="AG12" s="212" t="s">
        <v>118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45">
        <v>2</v>
      </c>
      <c r="B13" s="246" t="s">
        <v>121</v>
      </c>
      <c r="C13" s="260" t="s">
        <v>122</v>
      </c>
      <c r="D13" s="247" t="s">
        <v>113</v>
      </c>
      <c r="E13" s="248">
        <v>18.2302</v>
      </c>
      <c r="F13" s="249"/>
      <c r="G13" s="250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0.59399999999999997</v>
      </c>
      <c r="Q13" s="232">
        <f>ROUND(E13*P13,2)</f>
        <v>10.83</v>
      </c>
      <c r="R13" s="232"/>
      <c r="S13" s="232" t="s">
        <v>114</v>
      </c>
      <c r="T13" s="232" t="s">
        <v>114</v>
      </c>
      <c r="U13" s="232">
        <v>0.93</v>
      </c>
      <c r="V13" s="232">
        <f>ROUND(E13*U13,2)</f>
        <v>16.95</v>
      </c>
      <c r="W13" s="232"/>
      <c r="X13" s="232" t="s">
        <v>115</v>
      </c>
      <c r="Y13" s="212"/>
      <c r="Z13" s="212"/>
      <c r="AA13" s="212"/>
      <c r="AB13" s="212"/>
      <c r="AC13" s="212"/>
      <c r="AD13" s="212"/>
      <c r="AE13" s="212"/>
      <c r="AF13" s="212"/>
      <c r="AG13" s="212" t="s">
        <v>116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29"/>
      <c r="B14" s="230"/>
      <c r="C14" s="261" t="s">
        <v>123</v>
      </c>
      <c r="D14" s="234"/>
      <c r="E14" s="235">
        <v>17.395199999999999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12"/>
      <c r="Z14" s="212"/>
      <c r="AA14" s="212"/>
      <c r="AB14" s="212"/>
      <c r="AC14" s="212"/>
      <c r="AD14" s="212"/>
      <c r="AE14" s="212"/>
      <c r="AF14" s="212"/>
      <c r="AG14" s="212" t="s">
        <v>118</v>
      </c>
      <c r="AH14" s="212">
        <v>5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29"/>
      <c r="B15" s="230"/>
      <c r="C15" s="261" t="s">
        <v>124</v>
      </c>
      <c r="D15" s="234"/>
      <c r="E15" s="235">
        <v>0.83499999999999996</v>
      </c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12"/>
      <c r="Z15" s="212"/>
      <c r="AA15" s="212"/>
      <c r="AB15" s="212"/>
      <c r="AC15" s="212"/>
      <c r="AD15" s="212"/>
      <c r="AE15" s="212"/>
      <c r="AF15" s="212"/>
      <c r="AG15" s="212" t="s">
        <v>118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45">
        <v>3</v>
      </c>
      <c r="B16" s="246" t="s">
        <v>125</v>
      </c>
      <c r="C16" s="260" t="s">
        <v>126</v>
      </c>
      <c r="D16" s="247" t="s">
        <v>127</v>
      </c>
      <c r="E16" s="248">
        <v>5.59</v>
      </c>
      <c r="F16" s="249"/>
      <c r="G16" s="250">
        <f>ROUND(E16*F16,2)</f>
        <v>0</v>
      </c>
      <c r="H16" s="233"/>
      <c r="I16" s="232">
        <f>ROUND(E16*H16,2)</f>
        <v>0</v>
      </c>
      <c r="J16" s="233"/>
      <c r="K16" s="232">
        <f>ROUND(E16*J16,2)</f>
        <v>0</v>
      </c>
      <c r="L16" s="232">
        <v>21</v>
      </c>
      <c r="M16" s="232">
        <f>G16*(1+L16/100)</f>
        <v>0</v>
      </c>
      <c r="N16" s="232">
        <v>0</v>
      </c>
      <c r="O16" s="232">
        <f>ROUND(E16*N16,2)</f>
        <v>0</v>
      </c>
      <c r="P16" s="232">
        <v>0.22</v>
      </c>
      <c r="Q16" s="232">
        <f>ROUND(E16*P16,2)</f>
        <v>1.23</v>
      </c>
      <c r="R16" s="232"/>
      <c r="S16" s="232" t="s">
        <v>114</v>
      </c>
      <c r="T16" s="232" t="s">
        <v>114</v>
      </c>
      <c r="U16" s="232">
        <v>0.14000000000000001</v>
      </c>
      <c r="V16" s="232">
        <f>ROUND(E16*U16,2)</f>
        <v>0.78</v>
      </c>
      <c r="W16" s="232"/>
      <c r="X16" s="232" t="s">
        <v>115</v>
      </c>
      <c r="Y16" s="212"/>
      <c r="Z16" s="212"/>
      <c r="AA16" s="212"/>
      <c r="AB16" s="212"/>
      <c r="AC16" s="212"/>
      <c r="AD16" s="212"/>
      <c r="AE16" s="212"/>
      <c r="AF16" s="212"/>
      <c r="AG16" s="212" t="s">
        <v>116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29"/>
      <c r="B17" s="230"/>
      <c r="C17" s="261" t="s">
        <v>128</v>
      </c>
      <c r="D17" s="234"/>
      <c r="E17" s="235">
        <v>5.59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12"/>
      <c r="Z17" s="212"/>
      <c r="AA17" s="212"/>
      <c r="AB17" s="212"/>
      <c r="AC17" s="212"/>
      <c r="AD17" s="212"/>
      <c r="AE17" s="212"/>
      <c r="AF17" s="212"/>
      <c r="AG17" s="212" t="s">
        <v>118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45">
        <v>4</v>
      </c>
      <c r="B18" s="246" t="s">
        <v>129</v>
      </c>
      <c r="C18" s="260" t="s">
        <v>130</v>
      </c>
      <c r="D18" s="247" t="s">
        <v>131</v>
      </c>
      <c r="E18" s="248">
        <v>7.3294300000000003</v>
      </c>
      <c r="F18" s="249"/>
      <c r="G18" s="250">
        <f>ROUND(E18*F18,2)</f>
        <v>0</v>
      </c>
      <c r="H18" s="233"/>
      <c r="I18" s="232">
        <f>ROUND(E18*H18,2)</f>
        <v>0</v>
      </c>
      <c r="J18" s="233"/>
      <c r="K18" s="232">
        <f>ROUND(E18*J18,2)</f>
        <v>0</v>
      </c>
      <c r="L18" s="232">
        <v>21</v>
      </c>
      <c r="M18" s="232">
        <f>G18*(1+L18/100)</f>
        <v>0</v>
      </c>
      <c r="N18" s="232">
        <v>0</v>
      </c>
      <c r="O18" s="232">
        <f>ROUND(E18*N18,2)</f>
        <v>0</v>
      </c>
      <c r="P18" s="232">
        <v>0</v>
      </c>
      <c r="Q18" s="232">
        <f>ROUND(E18*P18,2)</f>
        <v>0</v>
      </c>
      <c r="R18" s="232"/>
      <c r="S18" s="232" t="s">
        <v>114</v>
      </c>
      <c r="T18" s="232" t="s">
        <v>114</v>
      </c>
      <c r="U18" s="232">
        <v>3.53</v>
      </c>
      <c r="V18" s="232">
        <f>ROUND(E18*U18,2)</f>
        <v>25.87</v>
      </c>
      <c r="W18" s="232"/>
      <c r="X18" s="232" t="s">
        <v>115</v>
      </c>
      <c r="Y18" s="212"/>
      <c r="Z18" s="212"/>
      <c r="AA18" s="212"/>
      <c r="AB18" s="212"/>
      <c r="AC18" s="212"/>
      <c r="AD18" s="212"/>
      <c r="AE18" s="212"/>
      <c r="AF18" s="212"/>
      <c r="AG18" s="212" t="s">
        <v>116</v>
      </c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29"/>
      <c r="B19" s="230"/>
      <c r="C19" s="261" t="s">
        <v>132</v>
      </c>
      <c r="D19" s="234"/>
      <c r="E19" s="235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12"/>
      <c r="Z19" s="212"/>
      <c r="AA19" s="212"/>
      <c r="AB19" s="212"/>
      <c r="AC19" s="212"/>
      <c r="AD19" s="212"/>
      <c r="AE19" s="212"/>
      <c r="AF19" s="212"/>
      <c r="AG19" s="212" t="s">
        <v>118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29"/>
      <c r="B20" s="230"/>
      <c r="C20" s="262" t="s">
        <v>133</v>
      </c>
      <c r="D20" s="236"/>
      <c r="E20" s="237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12"/>
      <c r="Z20" s="212"/>
      <c r="AA20" s="212"/>
      <c r="AB20" s="212"/>
      <c r="AC20" s="212"/>
      <c r="AD20" s="212"/>
      <c r="AE20" s="212"/>
      <c r="AF20" s="212"/>
      <c r="AG20" s="212" t="s">
        <v>118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29"/>
      <c r="B21" s="230"/>
      <c r="C21" s="263" t="s">
        <v>134</v>
      </c>
      <c r="D21" s="236"/>
      <c r="E21" s="237">
        <v>15.101599999999999</v>
      </c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12"/>
      <c r="Z21" s="212"/>
      <c r="AA21" s="212"/>
      <c r="AB21" s="212"/>
      <c r="AC21" s="212"/>
      <c r="AD21" s="212"/>
      <c r="AE21" s="212"/>
      <c r="AF21" s="212"/>
      <c r="AG21" s="212" t="s">
        <v>118</v>
      </c>
      <c r="AH21" s="212">
        <v>2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29"/>
      <c r="B22" s="230"/>
      <c r="C22" s="263" t="s">
        <v>135</v>
      </c>
      <c r="D22" s="236"/>
      <c r="E22" s="237">
        <v>1.4585999999999999</v>
      </c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12"/>
      <c r="Z22" s="212"/>
      <c r="AA22" s="212"/>
      <c r="AB22" s="212"/>
      <c r="AC22" s="212"/>
      <c r="AD22" s="212"/>
      <c r="AE22" s="212"/>
      <c r="AF22" s="212"/>
      <c r="AG22" s="212" t="s">
        <v>118</v>
      </c>
      <c r="AH22" s="212">
        <v>2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29"/>
      <c r="B23" s="230"/>
      <c r="C23" s="262" t="s">
        <v>136</v>
      </c>
      <c r="D23" s="236"/>
      <c r="E23" s="237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12"/>
      <c r="Z23" s="212"/>
      <c r="AA23" s="212"/>
      <c r="AB23" s="212"/>
      <c r="AC23" s="212"/>
      <c r="AD23" s="212"/>
      <c r="AE23" s="212"/>
      <c r="AF23" s="212"/>
      <c r="AG23" s="212" t="s">
        <v>118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29"/>
      <c r="B24" s="230"/>
      <c r="C24" s="261" t="s">
        <v>137</v>
      </c>
      <c r="D24" s="234"/>
      <c r="E24" s="235">
        <v>2.4840300000000002</v>
      </c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12"/>
      <c r="Z24" s="212"/>
      <c r="AA24" s="212"/>
      <c r="AB24" s="212"/>
      <c r="AC24" s="212"/>
      <c r="AD24" s="212"/>
      <c r="AE24" s="212"/>
      <c r="AF24" s="212"/>
      <c r="AG24" s="212" t="s">
        <v>118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29"/>
      <c r="B25" s="230"/>
      <c r="C25" s="261" t="s">
        <v>138</v>
      </c>
      <c r="D25" s="234"/>
      <c r="E25" s="235">
        <v>0.54269999999999996</v>
      </c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12"/>
      <c r="Z25" s="212"/>
      <c r="AA25" s="212"/>
      <c r="AB25" s="212"/>
      <c r="AC25" s="212"/>
      <c r="AD25" s="212"/>
      <c r="AE25" s="212"/>
      <c r="AF25" s="212"/>
      <c r="AG25" s="212" t="s">
        <v>118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29"/>
      <c r="B26" s="230"/>
      <c r="C26" s="261" t="s">
        <v>139</v>
      </c>
      <c r="D26" s="234"/>
      <c r="E26" s="235">
        <v>0.35770000000000002</v>
      </c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12"/>
      <c r="Z26" s="212"/>
      <c r="AA26" s="212"/>
      <c r="AB26" s="212"/>
      <c r="AC26" s="212"/>
      <c r="AD26" s="212"/>
      <c r="AE26" s="212"/>
      <c r="AF26" s="212"/>
      <c r="AG26" s="212" t="s">
        <v>118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29"/>
      <c r="B27" s="230"/>
      <c r="C27" s="261" t="s">
        <v>140</v>
      </c>
      <c r="D27" s="234"/>
      <c r="E27" s="235">
        <v>0.32400000000000001</v>
      </c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12"/>
      <c r="Z27" s="212"/>
      <c r="AA27" s="212"/>
      <c r="AB27" s="212"/>
      <c r="AC27" s="212"/>
      <c r="AD27" s="212"/>
      <c r="AE27" s="212"/>
      <c r="AF27" s="212"/>
      <c r="AG27" s="212" t="s">
        <v>118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29"/>
      <c r="B28" s="230"/>
      <c r="C28" s="261" t="s">
        <v>141</v>
      </c>
      <c r="D28" s="234"/>
      <c r="E28" s="235">
        <v>1.1339999999999999</v>
      </c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12"/>
      <c r="Z28" s="212"/>
      <c r="AA28" s="212"/>
      <c r="AB28" s="212"/>
      <c r="AC28" s="212"/>
      <c r="AD28" s="212"/>
      <c r="AE28" s="212"/>
      <c r="AF28" s="212"/>
      <c r="AG28" s="212" t="s">
        <v>118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29"/>
      <c r="B29" s="230"/>
      <c r="C29" s="261" t="s">
        <v>142</v>
      </c>
      <c r="D29" s="234"/>
      <c r="E29" s="235">
        <v>0.38100000000000001</v>
      </c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12"/>
      <c r="Z29" s="212"/>
      <c r="AA29" s="212"/>
      <c r="AB29" s="212"/>
      <c r="AC29" s="212"/>
      <c r="AD29" s="212"/>
      <c r="AE29" s="212"/>
      <c r="AF29" s="212"/>
      <c r="AG29" s="212" t="s">
        <v>118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29"/>
      <c r="B30" s="230"/>
      <c r="C30" s="261" t="s">
        <v>143</v>
      </c>
      <c r="D30" s="234"/>
      <c r="E30" s="235">
        <v>5.3999999999999999E-2</v>
      </c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12"/>
      <c r="Z30" s="212"/>
      <c r="AA30" s="212"/>
      <c r="AB30" s="212"/>
      <c r="AC30" s="212"/>
      <c r="AD30" s="212"/>
      <c r="AE30" s="212"/>
      <c r="AF30" s="212"/>
      <c r="AG30" s="212" t="s">
        <v>118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29"/>
      <c r="B31" s="230"/>
      <c r="C31" s="261" t="s">
        <v>144</v>
      </c>
      <c r="D31" s="234"/>
      <c r="E31" s="235">
        <v>0.97199999999999998</v>
      </c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12"/>
      <c r="Z31" s="212"/>
      <c r="AA31" s="212"/>
      <c r="AB31" s="212"/>
      <c r="AC31" s="212"/>
      <c r="AD31" s="212"/>
      <c r="AE31" s="212"/>
      <c r="AF31" s="212"/>
      <c r="AG31" s="212" t="s">
        <v>118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29"/>
      <c r="B32" s="230"/>
      <c r="C32" s="261" t="s">
        <v>145</v>
      </c>
      <c r="D32" s="234"/>
      <c r="E32" s="235">
        <v>1.08</v>
      </c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12"/>
      <c r="Z32" s="212"/>
      <c r="AA32" s="212"/>
      <c r="AB32" s="212"/>
      <c r="AC32" s="212"/>
      <c r="AD32" s="212"/>
      <c r="AE32" s="212"/>
      <c r="AF32" s="212"/>
      <c r="AG32" s="212" t="s">
        <v>118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1" x14ac:dyDescent="0.2">
      <c r="A33" s="245">
        <v>5</v>
      </c>
      <c r="B33" s="246" t="s">
        <v>146</v>
      </c>
      <c r="C33" s="260" t="s">
        <v>147</v>
      </c>
      <c r="D33" s="247" t="s">
        <v>131</v>
      </c>
      <c r="E33" s="248">
        <v>5.3014299999999999</v>
      </c>
      <c r="F33" s="249"/>
      <c r="G33" s="250">
        <f>ROUND(E33*F33,2)</f>
        <v>0</v>
      </c>
      <c r="H33" s="233"/>
      <c r="I33" s="232">
        <f>ROUND(E33*H33,2)</f>
        <v>0</v>
      </c>
      <c r="J33" s="233"/>
      <c r="K33" s="232">
        <f>ROUND(E33*J33,2)</f>
        <v>0</v>
      </c>
      <c r="L33" s="232">
        <v>21</v>
      </c>
      <c r="M33" s="232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2"/>
      <c r="S33" s="232" t="s">
        <v>114</v>
      </c>
      <c r="T33" s="232" t="s">
        <v>114</v>
      </c>
      <c r="U33" s="232">
        <v>1.0999999999999999E-2</v>
      </c>
      <c r="V33" s="232">
        <f>ROUND(E33*U33,2)</f>
        <v>0.06</v>
      </c>
      <c r="W33" s="232"/>
      <c r="X33" s="232" t="s">
        <v>115</v>
      </c>
      <c r="Y33" s="212"/>
      <c r="Z33" s="212"/>
      <c r="AA33" s="212"/>
      <c r="AB33" s="212"/>
      <c r="AC33" s="212"/>
      <c r="AD33" s="212"/>
      <c r="AE33" s="212"/>
      <c r="AF33" s="212"/>
      <c r="AG33" s="212" t="s">
        <v>116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29"/>
      <c r="B34" s="230"/>
      <c r="C34" s="261" t="s">
        <v>148</v>
      </c>
      <c r="D34" s="234"/>
      <c r="E34" s="235">
        <v>5.3014299999999999</v>
      </c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12"/>
      <c r="Z34" s="212"/>
      <c r="AA34" s="212"/>
      <c r="AB34" s="212"/>
      <c r="AC34" s="212"/>
      <c r="AD34" s="212"/>
      <c r="AE34" s="212"/>
      <c r="AF34" s="212"/>
      <c r="AG34" s="212" t="s">
        <v>118</v>
      </c>
      <c r="AH34" s="212">
        <v>5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45">
        <v>6</v>
      </c>
      <c r="B35" s="246" t="s">
        <v>149</v>
      </c>
      <c r="C35" s="260" t="s">
        <v>150</v>
      </c>
      <c r="D35" s="247" t="s">
        <v>131</v>
      </c>
      <c r="E35" s="248">
        <v>79.521450000000002</v>
      </c>
      <c r="F35" s="249"/>
      <c r="G35" s="250">
        <f>ROUND(E35*F35,2)</f>
        <v>0</v>
      </c>
      <c r="H35" s="233"/>
      <c r="I35" s="232">
        <f>ROUND(E35*H35,2)</f>
        <v>0</v>
      </c>
      <c r="J35" s="233"/>
      <c r="K35" s="232">
        <f>ROUND(E35*J35,2)</f>
        <v>0</v>
      </c>
      <c r="L35" s="232">
        <v>21</v>
      </c>
      <c r="M35" s="232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2"/>
      <c r="S35" s="232" t="s">
        <v>114</v>
      </c>
      <c r="T35" s="232" t="s">
        <v>114</v>
      </c>
      <c r="U35" s="232">
        <v>0</v>
      </c>
      <c r="V35" s="232">
        <f>ROUND(E35*U35,2)</f>
        <v>0</v>
      </c>
      <c r="W35" s="232"/>
      <c r="X35" s="232" t="s">
        <v>115</v>
      </c>
      <c r="Y35" s="212"/>
      <c r="Z35" s="212"/>
      <c r="AA35" s="212"/>
      <c r="AB35" s="212"/>
      <c r="AC35" s="212"/>
      <c r="AD35" s="212"/>
      <c r="AE35" s="212"/>
      <c r="AF35" s="212"/>
      <c r="AG35" s="212" t="s">
        <v>116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29"/>
      <c r="B36" s="230"/>
      <c r="C36" s="261" t="s">
        <v>151</v>
      </c>
      <c r="D36" s="234"/>
      <c r="E36" s="235">
        <v>79.521450000000002</v>
      </c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12"/>
      <c r="Z36" s="212"/>
      <c r="AA36" s="212"/>
      <c r="AB36" s="212"/>
      <c r="AC36" s="212"/>
      <c r="AD36" s="212"/>
      <c r="AE36" s="212"/>
      <c r="AF36" s="212"/>
      <c r="AG36" s="212" t="s">
        <v>118</v>
      </c>
      <c r="AH36" s="212">
        <v>5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45">
        <v>7</v>
      </c>
      <c r="B37" s="246" t="s">
        <v>152</v>
      </c>
      <c r="C37" s="260" t="s">
        <v>153</v>
      </c>
      <c r="D37" s="247" t="s">
        <v>131</v>
      </c>
      <c r="E37" s="248">
        <v>5.3014299999999999</v>
      </c>
      <c r="F37" s="249"/>
      <c r="G37" s="250">
        <f>ROUND(E37*F37,2)</f>
        <v>0</v>
      </c>
      <c r="H37" s="233"/>
      <c r="I37" s="232">
        <f>ROUND(E37*H37,2)</f>
        <v>0</v>
      </c>
      <c r="J37" s="233"/>
      <c r="K37" s="232">
        <f>ROUND(E37*J37,2)</f>
        <v>0</v>
      </c>
      <c r="L37" s="232">
        <v>21</v>
      </c>
      <c r="M37" s="232">
        <f>G37*(1+L37/100)</f>
        <v>0</v>
      </c>
      <c r="N37" s="232">
        <v>0</v>
      </c>
      <c r="O37" s="232">
        <f>ROUND(E37*N37,2)</f>
        <v>0</v>
      </c>
      <c r="P37" s="232">
        <v>0</v>
      </c>
      <c r="Q37" s="232">
        <f>ROUND(E37*P37,2)</f>
        <v>0</v>
      </c>
      <c r="R37" s="232"/>
      <c r="S37" s="232" t="s">
        <v>114</v>
      </c>
      <c r="T37" s="232" t="s">
        <v>114</v>
      </c>
      <c r="U37" s="232">
        <v>0.05</v>
      </c>
      <c r="V37" s="232">
        <f>ROUND(E37*U37,2)</f>
        <v>0.27</v>
      </c>
      <c r="W37" s="232"/>
      <c r="X37" s="232" t="s">
        <v>115</v>
      </c>
      <c r="Y37" s="212"/>
      <c r="Z37" s="212"/>
      <c r="AA37" s="212"/>
      <c r="AB37" s="212"/>
      <c r="AC37" s="212"/>
      <c r="AD37" s="212"/>
      <c r="AE37" s="212"/>
      <c r="AF37" s="212"/>
      <c r="AG37" s="212" t="s">
        <v>116</v>
      </c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29"/>
      <c r="B38" s="230"/>
      <c r="C38" s="261" t="s">
        <v>154</v>
      </c>
      <c r="D38" s="234"/>
      <c r="E38" s="235">
        <v>7.3294300000000003</v>
      </c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12"/>
      <c r="Z38" s="212"/>
      <c r="AA38" s="212"/>
      <c r="AB38" s="212"/>
      <c r="AC38" s="212"/>
      <c r="AD38" s="212"/>
      <c r="AE38" s="212"/>
      <c r="AF38" s="212"/>
      <c r="AG38" s="212" t="s">
        <v>118</v>
      </c>
      <c r="AH38" s="212">
        <v>5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29"/>
      <c r="B39" s="230"/>
      <c r="C39" s="262" t="s">
        <v>133</v>
      </c>
      <c r="D39" s="236"/>
      <c r="E39" s="237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12"/>
      <c r="Z39" s="212"/>
      <c r="AA39" s="212"/>
      <c r="AB39" s="212"/>
      <c r="AC39" s="212"/>
      <c r="AD39" s="212"/>
      <c r="AE39" s="212"/>
      <c r="AF39" s="212"/>
      <c r="AG39" s="212" t="s">
        <v>118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29"/>
      <c r="B40" s="230"/>
      <c r="C40" s="263" t="s">
        <v>155</v>
      </c>
      <c r="D40" s="236"/>
      <c r="E40" s="237">
        <v>0.56699999999999995</v>
      </c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12"/>
      <c r="Z40" s="212"/>
      <c r="AA40" s="212"/>
      <c r="AB40" s="212"/>
      <c r="AC40" s="212"/>
      <c r="AD40" s="212"/>
      <c r="AE40" s="212"/>
      <c r="AF40" s="212"/>
      <c r="AG40" s="212" t="s">
        <v>118</v>
      </c>
      <c r="AH40" s="212">
        <v>2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29"/>
      <c r="B41" s="230"/>
      <c r="C41" s="263" t="s">
        <v>156</v>
      </c>
      <c r="D41" s="236"/>
      <c r="E41" s="237">
        <v>0.38100000000000001</v>
      </c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12"/>
      <c r="Z41" s="212"/>
      <c r="AA41" s="212"/>
      <c r="AB41" s="212"/>
      <c r="AC41" s="212"/>
      <c r="AD41" s="212"/>
      <c r="AE41" s="212"/>
      <c r="AF41" s="212"/>
      <c r="AG41" s="212" t="s">
        <v>118</v>
      </c>
      <c r="AH41" s="212">
        <v>2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">
      <c r="A42" s="229"/>
      <c r="B42" s="230"/>
      <c r="C42" s="263" t="s">
        <v>157</v>
      </c>
      <c r="D42" s="236"/>
      <c r="E42" s="237">
        <v>5.3999999999999999E-2</v>
      </c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12"/>
      <c r="Z42" s="212"/>
      <c r="AA42" s="212"/>
      <c r="AB42" s="212"/>
      <c r="AC42" s="212"/>
      <c r="AD42" s="212"/>
      <c r="AE42" s="212"/>
      <c r="AF42" s="212"/>
      <c r="AG42" s="212" t="s">
        <v>118</v>
      </c>
      <c r="AH42" s="212">
        <v>2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29"/>
      <c r="B43" s="230"/>
      <c r="C43" s="263" t="s">
        <v>158</v>
      </c>
      <c r="D43" s="236"/>
      <c r="E43" s="237">
        <v>0.48599999999999999</v>
      </c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12"/>
      <c r="Z43" s="212"/>
      <c r="AA43" s="212"/>
      <c r="AB43" s="212"/>
      <c r="AC43" s="212"/>
      <c r="AD43" s="212"/>
      <c r="AE43" s="212"/>
      <c r="AF43" s="212"/>
      <c r="AG43" s="212" t="s">
        <v>118</v>
      </c>
      <c r="AH43" s="212">
        <v>2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29"/>
      <c r="B44" s="230"/>
      <c r="C44" s="263" t="s">
        <v>159</v>
      </c>
      <c r="D44" s="236"/>
      <c r="E44" s="237">
        <v>0.54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12"/>
      <c r="Z44" s="212"/>
      <c r="AA44" s="212"/>
      <c r="AB44" s="212"/>
      <c r="AC44" s="212"/>
      <c r="AD44" s="212"/>
      <c r="AE44" s="212"/>
      <c r="AF44" s="212"/>
      <c r="AG44" s="212" t="s">
        <v>118</v>
      </c>
      <c r="AH44" s="212">
        <v>2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29"/>
      <c r="B45" s="230"/>
      <c r="C45" s="262" t="s">
        <v>136</v>
      </c>
      <c r="D45" s="236"/>
      <c r="E45" s="237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12"/>
      <c r="Z45" s="212"/>
      <c r="AA45" s="212"/>
      <c r="AB45" s="212"/>
      <c r="AC45" s="212"/>
      <c r="AD45" s="212"/>
      <c r="AE45" s="212"/>
      <c r="AF45" s="212"/>
      <c r="AG45" s="212" t="s">
        <v>118</v>
      </c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29"/>
      <c r="B46" s="230"/>
      <c r="C46" s="261" t="s">
        <v>160</v>
      </c>
      <c r="D46" s="234"/>
      <c r="E46" s="235">
        <v>-2.028</v>
      </c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12"/>
      <c r="Z46" s="212"/>
      <c r="AA46" s="212"/>
      <c r="AB46" s="212"/>
      <c r="AC46" s="212"/>
      <c r="AD46" s="212"/>
      <c r="AE46" s="212"/>
      <c r="AF46" s="212"/>
      <c r="AG46" s="212" t="s">
        <v>118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45">
        <v>8</v>
      </c>
      <c r="B47" s="246" t="s">
        <v>161</v>
      </c>
      <c r="C47" s="260" t="s">
        <v>162</v>
      </c>
      <c r="D47" s="247" t="s">
        <v>131</v>
      </c>
      <c r="E47" s="248">
        <v>3.0045000000000002</v>
      </c>
      <c r="F47" s="249"/>
      <c r="G47" s="250">
        <f>ROUND(E47*F47,2)</f>
        <v>0</v>
      </c>
      <c r="H47" s="233"/>
      <c r="I47" s="232">
        <f>ROUND(E47*H47,2)</f>
        <v>0</v>
      </c>
      <c r="J47" s="233"/>
      <c r="K47" s="232">
        <f>ROUND(E47*J47,2)</f>
        <v>0</v>
      </c>
      <c r="L47" s="232">
        <v>21</v>
      </c>
      <c r="M47" s="232">
        <f>G47*(1+L47/100)</f>
        <v>0</v>
      </c>
      <c r="N47" s="232">
        <v>0</v>
      </c>
      <c r="O47" s="232">
        <f>ROUND(E47*N47,2)</f>
        <v>0</v>
      </c>
      <c r="P47" s="232">
        <v>0</v>
      </c>
      <c r="Q47" s="232">
        <f>ROUND(E47*P47,2)</f>
        <v>0</v>
      </c>
      <c r="R47" s="232"/>
      <c r="S47" s="232" t="s">
        <v>114</v>
      </c>
      <c r="T47" s="232" t="s">
        <v>114</v>
      </c>
      <c r="U47" s="232">
        <v>0.2</v>
      </c>
      <c r="V47" s="232">
        <f>ROUND(E47*U47,2)</f>
        <v>0.6</v>
      </c>
      <c r="W47" s="232"/>
      <c r="X47" s="232" t="s">
        <v>115</v>
      </c>
      <c r="Y47" s="212"/>
      <c r="Z47" s="212"/>
      <c r="AA47" s="212"/>
      <c r="AB47" s="212"/>
      <c r="AC47" s="212"/>
      <c r="AD47" s="212"/>
      <c r="AE47" s="212"/>
      <c r="AF47" s="212"/>
      <c r="AG47" s="212" t="s">
        <v>116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29"/>
      <c r="B48" s="230"/>
      <c r="C48" s="261" t="s">
        <v>140</v>
      </c>
      <c r="D48" s="234"/>
      <c r="E48" s="235">
        <v>0.32400000000000001</v>
      </c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12"/>
      <c r="Z48" s="212"/>
      <c r="AA48" s="212"/>
      <c r="AB48" s="212"/>
      <c r="AC48" s="212"/>
      <c r="AD48" s="212"/>
      <c r="AE48" s="212"/>
      <c r="AF48" s="212"/>
      <c r="AG48" s="212" t="s">
        <v>118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29"/>
      <c r="B49" s="230"/>
      <c r="C49" s="261" t="s">
        <v>163</v>
      </c>
      <c r="D49" s="234"/>
      <c r="E49" s="235">
        <v>0.56699999999999995</v>
      </c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12"/>
      <c r="Z49" s="212"/>
      <c r="AA49" s="212"/>
      <c r="AB49" s="212"/>
      <c r="AC49" s="212"/>
      <c r="AD49" s="212"/>
      <c r="AE49" s="212"/>
      <c r="AF49" s="212"/>
      <c r="AG49" s="212" t="s">
        <v>118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29"/>
      <c r="B50" s="230"/>
      <c r="C50" s="261" t="s">
        <v>164</v>
      </c>
      <c r="D50" s="234"/>
      <c r="E50" s="235">
        <v>0.95250000000000001</v>
      </c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12"/>
      <c r="Z50" s="212"/>
      <c r="AA50" s="212"/>
      <c r="AB50" s="212"/>
      <c r="AC50" s="212"/>
      <c r="AD50" s="212"/>
      <c r="AE50" s="212"/>
      <c r="AF50" s="212"/>
      <c r="AG50" s="212" t="s">
        <v>118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29"/>
      <c r="B51" s="230"/>
      <c r="C51" s="261" t="s">
        <v>165</v>
      </c>
      <c r="D51" s="234"/>
      <c r="E51" s="235">
        <v>0.13500000000000001</v>
      </c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12"/>
      <c r="Z51" s="212"/>
      <c r="AA51" s="212"/>
      <c r="AB51" s="212"/>
      <c r="AC51" s="212"/>
      <c r="AD51" s="212"/>
      <c r="AE51" s="212"/>
      <c r="AF51" s="212"/>
      <c r="AG51" s="212" t="s">
        <v>118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29"/>
      <c r="B52" s="230"/>
      <c r="C52" s="261" t="s">
        <v>166</v>
      </c>
      <c r="D52" s="234"/>
      <c r="E52" s="235">
        <v>0.48599999999999999</v>
      </c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12"/>
      <c r="Z52" s="212"/>
      <c r="AA52" s="212"/>
      <c r="AB52" s="212"/>
      <c r="AC52" s="212"/>
      <c r="AD52" s="212"/>
      <c r="AE52" s="212"/>
      <c r="AF52" s="212"/>
      <c r="AG52" s="212" t="s">
        <v>118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29"/>
      <c r="B53" s="230"/>
      <c r="C53" s="261" t="s">
        <v>167</v>
      </c>
      <c r="D53" s="234"/>
      <c r="E53" s="235">
        <v>0.54</v>
      </c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12"/>
      <c r="Z53" s="212"/>
      <c r="AA53" s="212"/>
      <c r="AB53" s="212"/>
      <c r="AC53" s="212"/>
      <c r="AD53" s="212"/>
      <c r="AE53" s="212"/>
      <c r="AF53" s="212"/>
      <c r="AG53" s="212" t="s">
        <v>118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1" x14ac:dyDescent="0.2">
      <c r="A54" s="245">
        <v>9</v>
      </c>
      <c r="B54" s="246" t="s">
        <v>168</v>
      </c>
      <c r="C54" s="260" t="s">
        <v>169</v>
      </c>
      <c r="D54" s="247" t="s">
        <v>113</v>
      </c>
      <c r="E54" s="248">
        <v>7.61</v>
      </c>
      <c r="F54" s="249"/>
      <c r="G54" s="250">
        <f>ROUND(E54*F54,2)</f>
        <v>0</v>
      </c>
      <c r="H54" s="233"/>
      <c r="I54" s="232">
        <f>ROUND(E54*H54,2)</f>
        <v>0</v>
      </c>
      <c r="J54" s="233"/>
      <c r="K54" s="232">
        <f>ROUND(E54*J54,2)</f>
        <v>0</v>
      </c>
      <c r="L54" s="232">
        <v>21</v>
      </c>
      <c r="M54" s="232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2"/>
      <c r="S54" s="232" t="s">
        <v>114</v>
      </c>
      <c r="T54" s="232" t="s">
        <v>170</v>
      </c>
      <c r="U54" s="232">
        <v>0.06</v>
      </c>
      <c r="V54" s="232">
        <f>ROUND(E54*U54,2)</f>
        <v>0.46</v>
      </c>
      <c r="W54" s="232"/>
      <c r="X54" s="232" t="s">
        <v>115</v>
      </c>
      <c r="Y54" s="212"/>
      <c r="Z54" s="212"/>
      <c r="AA54" s="212"/>
      <c r="AB54" s="212"/>
      <c r="AC54" s="212"/>
      <c r="AD54" s="212"/>
      <c r="AE54" s="212"/>
      <c r="AF54" s="212"/>
      <c r="AG54" s="212" t="s">
        <v>116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29"/>
      <c r="B55" s="230"/>
      <c r="C55" s="261" t="s">
        <v>171</v>
      </c>
      <c r="D55" s="234"/>
      <c r="E55" s="235">
        <v>7.61</v>
      </c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12"/>
      <c r="Z55" s="212"/>
      <c r="AA55" s="212"/>
      <c r="AB55" s="212"/>
      <c r="AC55" s="212"/>
      <c r="AD55" s="212"/>
      <c r="AE55" s="212"/>
      <c r="AF55" s="212"/>
      <c r="AG55" s="212" t="s">
        <v>118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45">
        <v>10</v>
      </c>
      <c r="B56" s="246" t="s">
        <v>172</v>
      </c>
      <c r="C56" s="260" t="s">
        <v>173</v>
      </c>
      <c r="D56" s="247" t="s">
        <v>131</v>
      </c>
      <c r="E56" s="248">
        <v>5.3014299999999999</v>
      </c>
      <c r="F56" s="249"/>
      <c r="G56" s="250">
        <f>ROUND(E56*F56,2)</f>
        <v>0</v>
      </c>
      <c r="H56" s="233"/>
      <c r="I56" s="232">
        <f>ROUND(E56*H56,2)</f>
        <v>0</v>
      </c>
      <c r="J56" s="233"/>
      <c r="K56" s="232">
        <f>ROUND(E56*J56,2)</f>
        <v>0</v>
      </c>
      <c r="L56" s="232">
        <v>21</v>
      </c>
      <c r="M56" s="232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2"/>
      <c r="S56" s="232" t="s">
        <v>114</v>
      </c>
      <c r="T56" s="232" t="s">
        <v>170</v>
      </c>
      <c r="U56" s="232">
        <v>0</v>
      </c>
      <c r="V56" s="232">
        <f>ROUND(E56*U56,2)</f>
        <v>0</v>
      </c>
      <c r="W56" s="232"/>
      <c r="X56" s="232" t="s">
        <v>115</v>
      </c>
      <c r="Y56" s="212"/>
      <c r="Z56" s="212"/>
      <c r="AA56" s="212"/>
      <c r="AB56" s="212"/>
      <c r="AC56" s="212"/>
      <c r="AD56" s="212"/>
      <c r="AE56" s="212"/>
      <c r="AF56" s="212"/>
      <c r="AG56" s="212" t="s">
        <v>116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1" x14ac:dyDescent="0.2">
      <c r="A57" s="229"/>
      <c r="B57" s="230"/>
      <c r="C57" s="261" t="s">
        <v>148</v>
      </c>
      <c r="D57" s="234"/>
      <c r="E57" s="235">
        <v>5.3014299999999999</v>
      </c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12"/>
      <c r="Z57" s="212"/>
      <c r="AA57" s="212"/>
      <c r="AB57" s="212"/>
      <c r="AC57" s="212"/>
      <c r="AD57" s="212"/>
      <c r="AE57" s="212"/>
      <c r="AF57" s="212"/>
      <c r="AG57" s="212" t="s">
        <v>118</v>
      </c>
      <c r="AH57" s="212">
        <v>5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1" x14ac:dyDescent="0.2">
      <c r="A58" s="245">
        <v>11</v>
      </c>
      <c r="B58" s="246" t="s">
        <v>174</v>
      </c>
      <c r="C58" s="260" t="s">
        <v>175</v>
      </c>
      <c r="D58" s="247" t="s">
        <v>176</v>
      </c>
      <c r="E58" s="248">
        <v>0.58320000000000005</v>
      </c>
      <c r="F58" s="249"/>
      <c r="G58" s="250">
        <f>ROUND(E58*F58,2)</f>
        <v>0</v>
      </c>
      <c r="H58" s="233"/>
      <c r="I58" s="232">
        <f>ROUND(E58*H58,2)</f>
        <v>0</v>
      </c>
      <c r="J58" s="233"/>
      <c r="K58" s="232">
        <f>ROUND(E58*J58,2)</f>
        <v>0</v>
      </c>
      <c r="L58" s="232">
        <v>21</v>
      </c>
      <c r="M58" s="232">
        <f>G58*(1+L58/100)</f>
        <v>0</v>
      </c>
      <c r="N58" s="232">
        <v>1</v>
      </c>
      <c r="O58" s="232">
        <f>ROUND(E58*N58,2)</f>
        <v>0.57999999999999996</v>
      </c>
      <c r="P58" s="232">
        <v>0</v>
      </c>
      <c r="Q58" s="232">
        <f>ROUND(E58*P58,2)</f>
        <v>0</v>
      </c>
      <c r="R58" s="232" t="s">
        <v>177</v>
      </c>
      <c r="S58" s="232" t="s">
        <v>114</v>
      </c>
      <c r="T58" s="232" t="s">
        <v>114</v>
      </c>
      <c r="U58" s="232">
        <v>0</v>
      </c>
      <c r="V58" s="232">
        <f>ROUND(E58*U58,2)</f>
        <v>0</v>
      </c>
      <c r="W58" s="232"/>
      <c r="X58" s="232" t="s">
        <v>178</v>
      </c>
      <c r="Y58" s="212"/>
      <c r="Z58" s="212"/>
      <c r="AA58" s="212"/>
      <c r="AB58" s="212"/>
      <c r="AC58" s="212"/>
      <c r="AD58" s="212"/>
      <c r="AE58" s="212"/>
      <c r="AF58" s="212"/>
      <c r="AG58" s="212" t="s">
        <v>179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29"/>
      <c r="B59" s="230"/>
      <c r="C59" s="262" t="s">
        <v>133</v>
      </c>
      <c r="D59" s="236"/>
      <c r="E59" s="237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12"/>
      <c r="Z59" s="212"/>
      <c r="AA59" s="212"/>
      <c r="AB59" s="212"/>
      <c r="AC59" s="212"/>
      <c r="AD59" s="212"/>
      <c r="AE59" s="212"/>
      <c r="AF59" s="212"/>
      <c r="AG59" s="212" t="s">
        <v>118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29"/>
      <c r="B60" s="230"/>
      <c r="C60" s="263" t="s">
        <v>180</v>
      </c>
      <c r="D60" s="236"/>
      <c r="E60" s="237">
        <v>0.32400000000000001</v>
      </c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12"/>
      <c r="Z60" s="212"/>
      <c r="AA60" s="212"/>
      <c r="AB60" s="212"/>
      <c r="AC60" s="212"/>
      <c r="AD60" s="212"/>
      <c r="AE60" s="212"/>
      <c r="AF60" s="212"/>
      <c r="AG60" s="212" t="s">
        <v>118</v>
      </c>
      <c r="AH60" s="212">
        <v>2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29"/>
      <c r="B61" s="230"/>
      <c r="C61" s="262" t="s">
        <v>136</v>
      </c>
      <c r="D61" s="236"/>
      <c r="E61" s="237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12"/>
      <c r="Z61" s="212"/>
      <c r="AA61" s="212"/>
      <c r="AB61" s="212"/>
      <c r="AC61" s="212"/>
      <c r="AD61" s="212"/>
      <c r="AE61" s="212"/>
      <c r="AF61" s="212"/>
      <c r="AG61" s="212" t="s">
        <v>118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29"/>
      <c r="B62" s="230"/>
      <c r="C62" s="261" t="s">
        <v>181</v>
      </c>
      <c r="D62" s="234"/>
      <c r="E62" s="235">
        <v>0.58320000000000005</v>
      </c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12"/>
      <c r="Z62" s="212"/>
      <c r="AA62" s="212"/>
      <c r="AB62" s="212"/>
      <c r="AC62" s="212"/>
      <c r="AD62" s="212"/>
      <c r="AE62" s="212"/>
      <c r="AF62" s="212"/>
      <c r="AG62" s="212" t="s">
        <v>118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x14ac:dyDescent="0.2">
      <c r="A63" s="239" t="s">
        <v>109</v>
      </c>
      <c r="B63" s="240" t="s">
        <v>57</v>
      </c>
      <c r="C63" s="259" t="s">
        <v>58</v>
      </c>
      <c r="D63" s="241"/>
      <c r="E63" s="242"/>
      <c r="F63" s="243"/>
      <c r="G63" s="244">
        <f>SUMIF(AG64:AG81,"&lt;&gt;NOR",G64:G81)</f>
        <v>0</v>
      </c>
      <c r="H63" s="238"/>
      <c r="I63" s="238">
        <f>SUM(I64:I81)</f>
        <v>0</v>
      </c>
      <c r="J63" s="238"/>
      <c r="K63" s="238">
        <f>SUM(K64:K81)</f>
        <v>0</v>
      </c>
      <c r="L63" s="238"/>
      <c r="M63" s="238">
        <f>SUM(M64:M81)</f>
        <v>0</v>
      </c>
      <c r="N63" s="238"/>
      <c r="O63" s="238">
        <f>SUM(O64:O81)</f>
        <v>10.280000000000001</v>
      </c>
      <c r="P63" s="238"/>
      <c r="Q63" s="238">
        <f>SUM(Q64:Q81)</f>
        <v>0</v>
      </c>
      <c r="R63" s="238"/>
      <c r="S63" s="238"/>
      <c r="T63" s="238"/>
      <c r="U63" s="238"/>
      <c r="V63" s="238">
        <f>SUM(V64:V81)</f>
        <v>19.740000000000002</v>
      </c>
      <c r="W63" s="238"/>
      <c r="X63" s="238"/>
      <c r="AG63" t="s">
        <v>110</v>
      </c>
    </row>
    <row r="64" spans="1:60" outlineLevel="1" x14ac:dyDescent="0.2">
      <c r="A64" s="245">
        <v>12</v>
      </c>
      <c r="B64" s="246" t="s">
        <v>182</v>
      </c>
      <c r="C64" s="260" t="s">
        <v>183</v>
      </c>
      <c r="D64" s="247" t="s">
        <v>113</v>
      </c>
      <c r="E64" s="248">
        <v>16.75562</v>
      </c>
      <c r="F64" s="249"/>
      <c r="G64" s="250">
        <f>ROUND(E64*F64,2)</f>
        <v>0</v>
      </c>
      <c r="H64" s="233"/>
      <c r="I64" s="232">
        <f>ROUND(E64*H64,2)</f>
        <v>0</v>
      </c>
      <c r="J64" s="233"/>
      <c r="K64" s="232">
        <f>ROUND(E64*J64,2)</f>
        <v>0</v>
      </c>
      <c r="L64" s="232">
        <v>21</v>
      </c>
      <c r="M64" s="232">
        <f>G64*(1+L64/100)</f>
        <v>0</v>
      </c>
      <c r="N64" s="232">
        <v>0</v>
      </c>
      <c r="O64" s="232">
        <f>ROUND(E64*N64,2)</f>
        <v>0</v>
      </c>
      <c r="P64" s="232">
        <v>0</v>
      </c>
      <c r="Q64" s="232">
        <f>ROUND(E64*P64,2)</f>
        <v>0</v>
      </c>
      <c r="R64" s="232"/>
      <c r="S64" s="232" t="s">
        <v>114</v>
      </c>
      <c r="T64" s="232" t="s">
        <v>114</v>
      </c>
      <c r="U64" s="232">
        <v>0.15</v>
      </c>
      <c r="V64" s="232">
        <f>ROUND(E64*U64,2)</f>
        <v>2.5099999999999998</v>
      </c>
      <c r="W64" s="232"/>
      <c r="X64" s="232" t="s">
        <v>115</v>
      </c>
      <c r="Y64" s="212"/>
      <c r="Z64" s="212"/>
      <c r="AA64" s="212"/>
      <c r="AB64" s="212"/>
      <c r="AC64" s="212"/>
      <c r="AD64" s="212"/>
      <c r="AE64" s="212"/>
      <c r="AF64" s="212"/>
      <c r="AG64" s="212" t="s">
        <v>116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29"/>
      <c r="B65" s="230"/>
      <c r="C65" s="261" t="s">
        <v>184</v>
      </c>
      <c r="D65" s="234"/>
      <c r="E65" s="235">
        <v>16.75562</v>
      </c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12"/>
      <c r="Z65" s="212"/>
      <c r="AA65" s="212"/>
      <c r="AB65" s="212"/>
      <c r="AC65" s="212"/>
      <c r="AD65" s="212"/>
      <c r="AE65" s="212"/>
      <c r="AF65" s="212"/>
      <c r="AG65" s="212" t="s">
        <v>118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45">
        <v>13</v>
      </c>
      <c r="B66" s="246" t="s">
        <v>185</v>
      </c>
      <c r="C66" s="260" t="s">
        <v>186</v>
      </c>
      <c r="D66" s="247" t="s">
        <v>131</v>
      </c>
      <c r="E66" s="248">
        <v>0.40500000000000003</v>
      </c>
      <c r="F66" s="249"/>
      <c r="G66" s="250">
        <f>ROUND(E66*F66,2)</f>
        <v>0</v>
      </c>
      <c r="H66" s="233"/>
      <c r="I66" s="232">
        <f>ROUND(E66*H66,2)</f>
        <v>0</v>
      </c>
      <c r="J66" s="233"/>
      <c r="K66" s="232">
        <f>ROUND(E66*J66,2)</f>
        <v>0</v>
      </c>
      <c r="L66" s="232">
        <v>21</v>
      </c>
      <c r="M66" s="232">
        <f>G66*(1+L66/100)</f>
        <v>0</v>
      </c>
      <c r="N66" s="232">
        <v>2.5249999999999999</v>
      </c>
      <c r="O66" s="232">
        <f>ROUND(E66*N66,2)</f>
        <v>1.02</v>
      </c>
      <c r="P66" s="232">
        <v>0</v>
      </c>
      <c r="Q66" s="232">
        <f>ROUND(E66*P66,2)</f>
        <v>0</v>
      </c>
      <c r="R66" s="232"/>
      <c r="S66" s="232" t="s">
        <v>114</v>
      </c>
      <c r="T66" s="232" t="s">
        <v>114</v>
      </c>
      <c r="U66" s="232">
        <v>0.48</v>
      </c>
      <c r="V66" s="232">
        <f>ROUND(E66*U66,2)</f>
        <v>0.19</v>
      </c>
      <c r="W66" s="232"/>
      <c r="X66" s="232" t="s">
        <v>115</v>
      </c>
      <c r="Y66" s="212"/>
      <c r="Z66" s="212"/>
      <c r="AA66" s="212"/>
      <c r="AB66" s="212"/>
      <c r="AC66" s="212"/>
      <c r="AD66" s="212"/>
      <c r="AE66" s="212"/>
      <c r="AF66" s="212"/>
      <c r="AG66" s="212" t="s">
        <v>116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29"/>
      <c r="B67" s="230"/>
      <c r="C67" s="261" t="s">
        <v>187</v>
      </c>
      <c r="D67" s="234"/>
      <c r="E67" s="235">
        <v>0.40500000000000003</v>
      </c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12"/>
      <c r="Z67" s="212"/>
      <c r="AA67" s="212"/>
      <c r="AB67" s="212"/>
      <c r="AC67" s="212"/>
      <c r="AD67" s="212"/>
      <c r="AE67" s="212"/>
      <c r="AF67" s="212"/>
      <c r="AG67" s="212" t="s">
        <v>118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1" x14ac:dyDescent="0.2">
      <c r="A68" s="245">
        <v>14</v>
      </c>
      <c r="B68" s="246" t="s">
        <v>188</v>
      </c>
      <c r="C68" s="260" t="s">
        <v>189</v>
      </c>
      <c r="D68" s="247" t="s">
        <v>176</v>
      </c>
      <c r="E68" s="248">
        <v>1.6160000000000001E-2</v>
      </c>
      <c r="F68" s="249"/>
      <c r="G68" s="250">
        <f>ROUND(E68*F68,2)</f>
        <v>0</v>
      </c>
      <c r="H68" s="233"/>
      <c r="I68" s="232">
        <f>ROUND(E68*H68,2)</f>
        <v>0</v>
      </c>
      <c r="J68" s="233"/>
      <c r="K68" s="232">
        <f>ROUND(E68*J68,2)</f>
        <v>0</v>
      </c>
      <c r="L68" s="232">
        <v>21</v>
      </c>
      <c r="M68" s="232">
        <f>G68*(1+L68/100)</f>
        <v>0</v>
      </c>
      <c r="N68" s="232">
        <v>1.0570200000000001</v>
      </c>
      <c r="O68" s="232">
        <f>ROUND(E68*N68,2)</f>
        <v>0.02</v>
      </c>
      <c r="P68" s="232">
        <v>0</v>
      </c>
      <c r="Q68" s="232">
        <f>ROUND(E68*P68,2)</f>
        <v>0</v>
      </c>
      <c r="R68" s="232"/>
      <c r="S68" s="232" t="s">
        <v>114</v>
      </c>
      <c r="T68" s="232" t="s">
        <v>114</v>
      </c>
      <c r="U68" s="232">
        <v>15.23</v>
      </c>
      <c r="V68" s="232">
        <f>ROUND(E68*U68,2)</f>
        <v>0.25</v>
      </c>
      <c r="W68" s="232"/>
      <c r="X68" s="232" t="s">
        <v>115</v>
      </c>
      <c r="Y68" s="212"/>
      <c r="Z68" s="212"/>
      <c r="AA68" s="212"/>
      <c r="AB68" s="212"/>
      <c r="AC68" s="212"/>
      <c r="AD68" s="212"/>
      <c r="AE68" s="212"/>
      <c r="AF68" s="212"/>
      <c r="AG68" s="212" t="s">
        <v>116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29"/>
      <c r="B69" s="230"/>
      <c r="C69" s="261" t="s">
        <v>190</v>
      </c>
      <c r="D69" s="234"/>
      <c r="E69" s="235">
        <v>1.6160000000000001E-2</v>
      </c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12"/>
      <c r="Z69" s="212"/>
      <c r="AA69" s="212"/>
      <c r="AB69" s="212"/>
      <c r="AC69" s="212"/>
      <c r="AD69" s="212"/>
      <c r="AE69" s="212"/>
      <c r="AF69" s="212"/>
      <c r="AG69" s="212" t="s">
        <v>118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45">
        <v>15</v>
      </c>
      <c r="B70" s="246" t="s">
        <v>191</v>
      </c>
      <c r="C70" s="260" t="s">
        <v>192</v>
      </c>
      <c r="D70" s="247" t="s">
        <v>131</v>
      </c>
      <c r="E70" s="248">
        <v>3.5543999999999998</v>
      </c>
      <c r="F70" s="249"/>
      <c r="G70" s="250">
        <f>ROUND(E70*F70,2)</f>
        <v>0</v>
      </c>
      <c r="H70" s="233"/>
      <c r="I70" s="232">
        <f>ROUND(E70*H70,2)</f>
        <v>0</v>
      </c>
      <c r="J70" s="233"/>
      <c r="K70" s="232">
        <f>ROUND(E70*J70,2)</f>
        <v>0</v>
      </c>
      <c r="L70" s="232">
        <v>21</v>
      </c>
      <c r="M70" s="232">
        <f>G70*(1+L70/100)</f>
        <v>0</v>
      </c>
      <c r="N70" s="232">
        <v>2.5249999999999999</v>
      </c>
      <c r="O70" s="232">
        <f>ROUND(E70*N70,2)</f>
        <v>8.9700000000000006</v>
      </c>
      <c r="P70" s="232">
        <v>0</v>
      </c>
      <c r="Q70" s="232">
        <f>ROUND(E70*P70,2)</f>
        <v>0</v>
      </c>
      <c r="R70" s="232"/>
      <c r="S70" s="232" t="s">
        <v>114</v>
      </c>
      <c r="T70" s="232" t="s">
        <v>114</v>
      </c>
      <c r="U70" s="232">
        <v>0.48</v>
      </c>
      <c r="V70" s="232">
        <f>ROUND(E70*U70,2)</f>
        <v>1.71</v>
      </c>
      <c r="W70" s="232"/>
      <c r="X70" s="232" t="s">
        <v>115</v>
      </c>
      <c r="Y70" s="212"/>
      <c r="Z70" s="212"/>
      <c r="AA70" s="212"/>
      <c r="AB70" s="212"/>
      <c r="AC70" s="212"/>
      <c r="AD70" s="212"/>
      <c r="AE70" s="212"/>
      <c r="AF70" s="212"/>
      <c r="AG70" s="212" t="s">
        <v>116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29"/>
      <c r="B71" s="230"/>
      <c r="C71" s="261" t="s">
        <v>193</v>
      </c>
      <c r="D71" s="234"/>
      <c r="E71" s="235">
        <v>1.4688000000000001</v>
      </c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12"/>
      <c r="Z71" s="212"/>
      <c r="AA71" s="212"/>
      <c r="AB71" s="212"/>
      <c r="AC71" s="212"/>
      <c r="AD71" s="212"/>
      <c r="AE71" s="212"/>
      <c r="AF71" s="212"/>
      <c r="AG71" s="212" t="s">
        <v>118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29"/>
      <c r="B72" s="230"/>
      <c r="C72" s="261" t="s">
        <v>194</v>
      </c>
      <c r="D72" s="234"/>
      <c r="E72" s="235">
        <v>0.97199999999999998</v>
      </c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12"/>
      <c r="Z72" s="212"/>
      <c r="AA72" s="212"/>
      <c r="AB72" s="212"/>
      <c r="AC72" s="212"/>
      <c r="AD72" s="212"/>
      <c r="AE72" s="212"/>
      <c r="AF72" s="212"/>
      <c r="AG72" s="212" t="s">
        <v>118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29"/>
      <c r="B73" s="230"/>
      <c r="C73" s="261" t="s">
        <v>195</v>
      </c>
      <c r="D73" s="234"/>
      <c r="E73" s="235">
        <v>0.36</v>
      </c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12"/>
      <c r="Z73" s="212"/>
      <c r="AA73" s="212"/>
      <c r="AB73" s="212"/>
      <c r="AC73" s="212"/>
      <c r="AD73" s="212"/>
      <c r="AE73" s="212"/>
      <c r="AF73" s="212"/>
      <c r="AG73" s="212" t="s">
        <v>118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29"/>
      <c r="B74" s="230"/>
      <c r="C74" s="261" t="s">
        <v>196</v>
      </c>
      <c r="D74" s="234"/>
      <c r="E74" s="235">
        <v>0.75360000000000005</v>
      </c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12"/>
      <c r="Z74" s="212"/>
      <c r="AA74" s="212"/>
      <c r="AB74" s="212"/>
      <c r="AC74" s="212"/>
      <c r="AD74" s="212"/>
      <c r="AE74" s="212"/>
      <c r="AF74" s="212"/>
      <c r="AG74" s="212" t="s">
        <v>118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45">
        <v>16</v>
      </c>
      <c r="B75" s="246" t="s">
        <v>197</v>
      </c>
      <c r="C75" s="260" t="s">
        <v>198</v>
      </c>
      <c r="D75" s="247" t="s">
        <v>113</v>
      </c>
      <c r="E75" s="248">
        <v>5.22</v>
      </c>
      <c r="F75" s="249"/>
      <c r="G75" s="250">
        <f>ROUND(E75*F75,2)</f>
        <v>0</v>
      </c>
      <c r="H75" s="233"/>
      <c r="I75" s="232">
        <f>ROUND(E75*H75,2)</f>
        <v>0</v>
      </c>
      <c r="J75" s="233"/>
      <c r="K75" s="232">
        <f>ROUND(E75*J75,2)</f>
        <v>0</v>
      </c>
      <c r="L75" s="232">
        <v>21</v>
      </c>
      <c r="M75" s="232">
        <f>G75*(1+L75/100)</f>
        <v>0</v>
      </c>
      <c r="N75" s="232">
        <v>2.0000000000000001E-4</v>
      </c>
      <c r="O75" s="232">
        <f>ROUND(E75*N75,2)</f>
        <v>0</v>
      </c>
      <c r="P75" s="232">
        <v>0</v>
      </c>
      <c r="Q75" s="232">
        <f>ROUND(E75*P75,2)</f>
        <v>0</v>
      </c>
      <c r="R75" s="232"/>
      <c r="S75" s="232" t="s">
        <v>114</v>
      </c>
      <c r="T75" s="232" t="s">
        <v>114</v>
      </c>
      <c r="U75" s="232">
        <v>0.45</v>
      </c>
      <c r="V75" s="232">
        <f>ROUND(E75*U75,2)</f>
        <v>2.35</v>
      </c>
      <c r="W75" s="232"/>
      <c r="X75" s="232" t="s">
        <v>115</v>
      </c>
      <c r="Y75" s="212"/>
      <c r="Z75" s="212"/>
      <c r="AA75" s="212"/>
      <c r="AB75" s="212"/>
      <c r="AC75" s="212"/>
      <c r="AD75" s="212"/>
      <c r="AE75" s="212"/>
      <c r="AF75" s="212"/>
      <c r="AG75" s="212" t="s">
        <v>116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29"/>
      <c r="B76" s="230"/>
      <c r="C76" s="261" t="s">
        <v>199</v>
      </c>
      <c r="D76" s="234"/>
      <c r="E76" s="235">
        <v>3.78</v>
      </c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12"/>
      <c r="Z76" s="212"/>
      <c r="AA76" s="212"/>
      <c r="AB76" s="212"/>
      <c r="AC76" s="212"/>
      <c r="AD76" s="212"/>
      <c r="AE76" s="212"/>
      <c r="AF76" s="212"/>
      <c r="AG76" s="212" t="s">
        <v>118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29"/>
      <c r="B77" s="230"/>
      <c r="C77" s="261" t="s">
        <v>200</v>
      </c>
      <c r="D77" s="234"/>
      <c r="E77" s="235">
        <v>1.44</v>
      </c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12"/>
      <c r="Z77" s="212"/>
      <c r="AA77" s="212"/>
      <c r="AB77" s="212"/>
      <c r="AC77" s="212"/>
      <c r="AD77" s="212"/>
      <c r="AE77" s="212"/>
      <c r="AF77" s="212"/>
      <c r="AG77" s="212" t="s">
        <v>118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45">
        <v>17</v>
      </c>
      <c r="B78" s="246" t="s">
        <v>201</v>
      </c>
      <c r="C78" s="260" t="s">
        <v>202</v>
      </c>
      <c r="D78" s="247" t="s">
        <v>113</v>
      </c>
      <c r="E78" s="248">
        <v>5.22</v>
      </c>
      <c r="F78" s="249"/>
      <c r="G78" s="250">
        <f>ROUND(E78*F78,2)</f>
        <v>0</v>
      </c>
      <c r="H78" s="233"/>
      <c r="I78" s="232">
        <f>ROUND(E78*H78,2)</f>
        <v>0</v>
      </c>
      <c r="J78" s="233"/>
      <c r="K78" s="232">
        <f>ROUND(E78*J78,2)</f>
        <v>0</v>
      </c>
      <c r="L78" s="232">
        <v>21</v>
      </c>
      <c r="M78" s="232">
        <f>G78*(1+L78/100)</f>
        <v>0</v>
      </c>
      <c r="N78" s="232">
        <v>0</v>
      </c>
      <c r="O78" s="232">
        <f>ROUND(E78*N78,2)</f>
        <v>0</v>
      </c>
      <c r="P78" s="232">
        <v>0</v>
      </c>
      <c r="Q78" s="232">
        <f>ROUND(E78*P78,2)</f>
        <v>0</v>
      </c>
      <c r="R78" s="232"/>
      <c r="S78" s="232" t="s">
        <v>114</v>
      </c>
      <c r="T78" s="232" t="s">
        <v>114</v>
      </c>
      <c r="U78" s="232">
        <v>0.32</v>
      </c>
      <c r="V78" s="232">
        <f>ROUND(E78*U78,2)</f>
        <v>1.67</v>
      </c>
      <c r="W78" s="232"/>
      <c r="X78" s="232" t="s">
        <v>115</v>
      </c>
      <c r="Y78" s="212"/>
      <c r="Z78" s="212"/>
      <c r="AA78" s="212"/>
      <c r="AB78" s="212"/>
      <c r="AC78" s="212"/>
      <c r="AD78" s="212"/>
      <c r="AE78" s="212"/>
      <c r="AF78" s="212"/>
      <c r="AG78" s="212" t="s">
        <v>116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29"/>
      <c r="B79" s="230"/>
      <c r="C79" s="261" t="s">
        <v>203</v>
      </c>
      <c r="D79" s="234"/>
      <c r="E79" s="235">
        <v>5.22</v>
      </c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12"/>
      <c r="Z79" s="212"/>
      <c r="AA79" s="212"/>
      <c r="AB79" s="212"/>
      <c r="AC79" s="212"/>
      <c r="AD79" s="212"/>
      <c r="AE79" s="212"/>
      <c r="AF79" s="212"/>
      <c r="AG79" s="212" t="s">
        <v>118</v>
      </c>
      <c r="AH79" s="212">
        <v>5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ht="22.5" outlineLevel="1" x14ac:dyDescent="0.2">
      <c r="A80" s="245">
        <v>18</v>
      </c>
      <c r="B80" s="246" t="s">
        <v>204</v>
      </c>
      <c r="C80" s="260" t="s">
        <v>205</v>
      </c>
      <c r="D80" s="247" t="s">
        <v>176</v>
      </c>
      <c r="E80" s="248">
        <v>0.26657999999999998</v>
      </c>
      <c r="F80" s="249"/>
      <c r="G80" s="250">
        <f>ROUND(E80*F80,2)</f>
        <v>0</v>
      </c>
      <c r="H80" s="233"/>
      <c r="I80" s="232">
        <f>ROUND(E80*H80,2)</f>
        <v>0</v>
      </c>
      <c r="J80" s="233"/>
      <c r="K80" s="232">
        <f>ROUND(E80*J80,2)</f>
        <v>0</v>
      </c>
      <c r="L80" s="232">
        <v>21</v>
      </c>
      <c r="M80" s="232">
        <f>G80*(1+L80/100)</f>
        <v>0</v>
      </c>
      <c r="N80" s="232">
        <v>1.00349</v>
      </c>
      <c r="O80" s="232">
        <f>ROUND(E80*N80,2)</f>
        <v>0.27</v>
      </c>
      <c r="P80" s="232">
        <v>0</v>
      </c>
      <c r="Q80" s="232">
        <f>ROUND(E80*P80,2)</f>
        <v>0</v>
      </c>
      <c r="R80" s="232"/>
      <c r="S80" s="232" t="s">
        <v>114</v>
      </c>
      <c r="T80" s="232" t="s">
        <v>114</v>
      </c>
      <c r="U80" s="232">
        <v>41.496000000000002</v>
      </c>
      <c r="V80" s="232">
        <f>ROUND(E80*U80,2)</f>
        <v>11.06</v>
      </c>
      <c r="W80" s="232"/>
      <c r="X80" s="232" t="s">
        <v>115</v>
      </c>
      <c r="Y80" s="212"/>
      <c r="Z80" s="212"/>
      <c r="AA80" s="212"/>
      <c r="AB80" s="212"/>
      <c r="AC80" s="212"/>
      <c r="AD80" s="212"/>
      <c r="AE80" s="212"/>
      <c r="AF80" s="212"/>
      <c r="AG80" s="212" t="s">
        <v>116</v>
      </c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29"/>
      <c r="B81" s="230"/>
      <c r="C81" s="261" t="s">
        <v>206</v>
      </c>
      <c r="D81" s="234"/>
      <c r="E81" s="235">
        <v>0.26657999999999998</v>
      </c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12"/>
      <c r="Z81" s="212"/>
      <c r="AA81" s="212"/>
      <c r="AB81" s="212"/>
      <c r="AC81" s="212"/>
      <c r="AD81" s="212"/>
      <c r="AE81" s="212"/>
      <c r="AF81" s="212"/>
      <c r="AG81" s="212" t="s">
        <v>118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x14ac:dyDescent="0.2">
      <c r="A82" s="239" t="s">
        <v>109</v>
      </c>
      <c r="B82" s="240" t="s">
        <v>59</v>
      </c>
      <c r="C82" s="259" t="s">
        <v>60</v>
      </c>
      <c r="D82" s="241"/>
      <c r="E82" s="242"/>
      <c r="F82" s="243"/>
      <c r="G82" s="244">
        <f>SUMIF(AG83:AG92,"&lt;&gt;NOR",G83:G92)</f>
        <v>0</v>
      </c>
      <c r="H82" s="238"/>
      <c r="I82" s="238">
        <f>SUM(I83:I92)</f>
        <v>0</v>
      </c>
      <c r="J82" s="238"/>
      <c r="K82" s="238">
        <f>SUM(K83:K92)</f>
        <v>0</v>
      </c>
      <c r="L82" s="238"/>
      <c r="M82" s="238">
        <f>SUM(M83:M92)</f>
        <v>0</v>
      </c>
      <c r="N82" s="238"/>
      <c r="O82" s="238">
        <f>SUM(O83:O92)</f>
        <v>3.3</v>
      </c>
      <c r="P82" s="238"/>
      <c r="Q82" s="238">
        <f>SUM(Q83:Q92)</f>
        <v>0</v>
      </c>
      <c r="R82" s="238"/>
      <c r="S82" s="238"/>
      <c r="T82" s="238"/>
      <c r="U82" s="238"/>
      <c r="V82" s="238">
        <f>SUM(V83:V92)</f>
        <v>15.200000000000001</v>
      </c>
      <c r="W82" s="238"/>
      <c r="X82" s="238"/>
      <c r="AG82" t="s">
        <v>110</v>
      </c>
    </row>
    <row r="83" spans="1:60" ht="22.5" outlineLevel="1" x14ac:dyDescent="0.2">
      <c r="A83" s="245">
        <v>19</v>
      </c>
      <c r="B83" s="246" t="s">
        <v>207</v>
      </c>
      <c r="C83" s="260" t="s">
        <v>208</v>
      </c>
      <c r="D83" s="247" t="s">
        <v>113</v>
      </c>
      <c r="E83" s="248">
        <v>8.3840000000000003</v>
      </c>
      <c r="F83" s="249"/>
      <c r="G83" s="250">
        <f>ROUND(E83*F83,2)</f>
        <v>0</v>
      </c>
      <c r="H83" s="233"/>
      <c r="I83" s="232">
        <f>ROUND(E83*H83,2)</f>
        <v>0</v>
      </c>
      <c r="J83" s="233"/>
      <c r="K83" s="232">
        <f>ROUND(E83*J83,2)</f>
        <v>0</v>
      </c>
      <c r="L83" s="232">
        <v>21</v>
      </c>
      <c r="M83" s="232">
        <f>G83*(1+L83/100)</f>
        <v>0</v>
      </c>
      <c r="N83" s="232">
        <v>3.7179999999999998E-2</v>
      </c>
      <c r="O83" s="232">
        <f>ROUND(E83*N83,2)</f>
        <v>0.31</v>
      </c>
      <c r="P83" s="232">
        <v>0</v>
      </c>
      <c r="Q83" s="232">
        <f>ROUND(E83*P83,2)</f>
        <v>0</v>
      </c>
      <c r="R83" s="232"/>
      <c r="S83" s="232" t="s">
        <v>114</v>
      </c>
      <c r="T83" s="232" t="s">
        <v>114</v>
      </c>
      <c r="U83" s="232">
        <v>0.78</v>
      </c>
      <c r="V83" s="232">
        <f>ROUND(E83*U83,2)</f>
        <v>6.54</v>
      </c>
      <c r="W83" s="232"/>
      <c r="X83" s="232" t="s">
        <v>115</v>
      </c>
      <c r="Y83" s="212"/>
      <c r="Z83" s="212"/>
      <c r="AA83" s="212"/>
      <c r="AB83" s="212"/>
      <c r="AC83" s="212"/>
      <c r="AD83" s="212"/>
      <c r="AE83" s="212"/>
      <c r="AF83" s="212"/>
      <c r="AG83" s="212" t="s">
        <v>116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29"/>
      <c r="B84" s="230"/>
      <c r="C84" s="261" t="s">
        <v>209</v>
      </c>
      <c r="D84" s="234"/>
      <c r="E84" s="235">
        <v>5.5039999999999996</v>
      </c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12"/>
      <c r="Z84" s="212"/>
      <c r="AA84" s="212"/>
      <c r="AB84" s="212"/>
      <c r="AC84" s="212"/>
      <c r="AD84" s="212"/>
      <c r="AE84" s="212"/>
      <c r="AF84" s="212"/>
      <c r="AG84" s="212" t="s">
        <v>118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29"/>
      <c r="B85" s="230"/>
      <c r="C85" s="261" t="s">
        <v>210</v>
      </c>
      <c r="D85" s="234"/>
      <c r="E85" s="235">
        <v>2.88</v>
      </c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12"/>
      <c r="Z85" s="212"/>
      <c r="AA85" s="212"/>
      <c r="AB85" s="212"/>
      <c r="AC85" s="212"/>
      <c r="AD85" s="212"/>
      <c r="AE85" s="212"/>
      <c r="AF85" s="212"/>
      <c r="AG85" s="212" t="s">
        <v>118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45">
        <v>20</v>
      </c>
      <c r="B86" s="246" t="s">
        <v>211</v>
      </c>
      <c r="C86" s="260" t="s">
        <v>212</v>
      </c>
      <c r="D86" s="247" t="s">
        <v>113</v>
      </c>
      <c r="E86" s="248">
        <v>8.3840000000000003</v>
      </c>
      <c r="F86" s="249"/>
      <c r="G86" s="250">
        <f>ROUND(E86*F86,2)</f>
        <v>0</v>
      </c>
      <c r="H86" s="233"/>
      <c r="I86" s="232">
        <f>ROUND(E86*H86,2)</f>
        <v>0</v>
      </c>
      <c r="J86" s="233"/>
      <c r="K86" s="232">
        <f>ROUND(E86*J86,2)</f>
        <v>0</v>
      </c>
      <c r="L86" s="232">
        <v>21</v>
      </c>
      <c r="M86" s="232">
        <f>G86*(1+L86/100)</f>
        <v>0</v>
      </c>
      <c r="N86" s="232">
        <v>0</v>
      </c>
      <c r="O86" s="232">
        <f>ROUND(E86*N86,2)</f>
        <v>0</v>
      </c>
      <c r="P86" s="232">
        <v>0</v>
      </c>
      <c r="Q86" s="232">
        <f>ROUND(E86*P86,2)</f>
        <v>0</v>
      </c>
      <c r="R86" s="232"/>
      <c r="S86" s="232" t="s">
        <v>114</v>
      </c>
      <c r="T86" s="232" t="s">
        <v>114</v>
      </c>
      <c r="U86" s="232">
        <v>0.35</v>
      </c>
      <c r="V86" s="232">
        <f>ROUND(E86*U86,2)</f>
        <v>2.93</v>
      </c>
      <c r="W86" s="232"/>
      <c r="X86" s="232" t="s">
        <v>115</v>
      </c>
      <c r="Y86" s="212"/>
      <c r="Z86" s="212"/>
      <c r="AA86" s="212"/>
      <c r="AB86" s="212"/>
      <c r="AC86" s="212"/>
      <c r="AD86" s="212"/>
      <c r="AE86" s="212"/>
      <c r="AF86" s="212"/>
      <c r="AG86" s="212" t="s">
        <v>116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29"/>
      <c r="B87" s="230"/>
      <c r="C87" s="261" t="s">
        <v>213</v>
      </c>
      <c r="D87" s="234"/>
      <c r="E87" s="235">
        <v>8.3840000000000003</v>
      </c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12"/>
      <c r="Z87" s="212"/>
      <c r="AA87" s="212"/>
      <c r="AB87" s="212"/>
      <c r="AC87" s="212"/>
      <c r="AD87" s="212"/>
      <c r="AE87" s="212"/>
      <c r="AF87" s="212"/>
      <c r="AG87" s="212" t="s">
        <v>118</v>
      </c>
      <c r="AH87" s="212">
        <v>5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45">
        <v>21</v>
      </c>
      <c r="B88" s="246" t="s">
        <v>214</v>
      </c>
      <c r="C88" s="260" t="s">
        <v>215</v>
      </c>
      <c r="D88" s="247" t="s">
        <v>176</v>
      </c>
      <c r="E88" s="248">
        <v>0.16703999999999999</v>
      </c>
      <c r="F88" s="249"/>
      <c r="G88" s="250">
        <f>ROUND(E88*F88,2)</f>
        <v>0</v>
      </c>
      <c r="H88" s="233"/>
      <c r="I88" s="232">
        <f>ROUND(E88*H88,2)</f>
        <v>0</v>
      </c>
      <c r="J88" s="233"/>
      <c r="K88" s="232">
        <f>ROUND(E88*J88,2)</f>
        <v>0</v>
      </c>
      <c r="L88" s="232">
        <v>21</v>
      </c>
      <c r="M88" s="232">
        <f>G88*(1+L88/100)</f>
        <v>0</v>
      </c>
      <c r="N88" s="232">
        <v>1.0202899999999999</v>
      </c>
      <c r="O88" s="232">
        <f>ROUND(E88*N88,2)</f>
        <v>0.17</v>
      </c>
      <c r="P88" s="232">
        <v>0</v>
      </c>
      <c r="Q88" s="232">
        <f>ROUND(E88*P88,2)</f>
        <v>0</v>
      </c>
      <c r="R88" s="232"/>
      <c r="S88" s="232" t="s">
        <v>114</v>
      </c>
      <c r="T88" s="232" t="s">
        <v>114</v>
      </c>
      <c r="U88" s="232">
        <v>25.271000000000001</v>
      </c>
      <c r="V88" s="232">
        <f>ROUND(E88*U88,2)</f>
        <v>4.22</v>
      </c>
      <c r="W88" s="232"/>
      <c r="X88" s="232" t="s">
        <v>115</v>
      </c>
      <c r="Y88" s="212"/>
      <c r="Z88" s="212"/>
      <c r="AA88" s="212"/>
      <c r="AB88" s="212"/>
      <c r="AC88" s="212"/>
      <c r="AD88" s="212"/>
      <c r="AE88" s="212"/>
      <c r="AF88" s="212"/>
      <c r="AG88" s="212" t="s">
        <v>116</v>
      </c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29"/>
      <c r="B89" s="230"/>
      <c r="C89" s="261" t="s">
        <v>216</v>
      </c>
      <c r="D89" s="234"/>
      <c r="E89" s="235">
        <v>0.16703999999999999</v>
      </c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12"/>
      <c r="Z89" s="212"/>
      <c r="AA89" s="212"/>
      <c r="AB89" s="212"/>
      <c r="AC89" s="212"/>
      <c r="AD89" s="212"/>
      <c r="AE89" s="212"/>
      <c r="AF89" s="212"/>
      <c r="AG89" s="212" t="s">
        <v>118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45">
        <v>22</v>
      </c>
      <c r="B90" s="246" t="s">
        <v>217</v>
      </c>
      <c r="C90" s="260" t="s">
        <v>218</v>
      </c>
      <c r="D90" s="247" t="s">
        <v>131</v>
      </c>
      <c r="E90" s="248">
        <v>1.1135999999999999</v>
      </c>
      <c r="F90" s="249"/>
      <c r="G90" s="250">
        <f>ROUND(E90*F90,2)</f>
        <v>0</v>
      </c>
      <c r="H90" s="233"/>
      <c r="I90" s="232">
        <f>ROUND(E90*H90,2)</f>
        <v>0</v>
      </c>
      <c r="J90" s="233"/>
      <c r="K90" s="232">
        <f>ROUND(E90*J90,2)</f>
        <v>0</v>
      </c>
      <c r="L90" s="232">
        <v>21</v>
      </c>
      <c r="M90" s="232">
        <f>G90*(1+L90/100)</f>
        <v>0</v>
      </c>
      <c r="N90" s="232">
        <v>2.5280900000000002</v>
      </c>
      <c r="O90" s="232">
        <f>ROUND(E90*N90,2)</f>
        <v>2.82</v>
      </c>
      <c r="P90" s="232">
        <v>0</v>
      </c>
      <c r="Q90" s="232">
        <f>ROUND(E90*P90,2)</f>
        <v>0</v>
      </c>
      <c r="R90" s="232"/>
      <c r="S90" s="232" t="s">
        <v>114</v>
      </c>
      <c r="T90" s="232" t="s">
        <v>114</v>
      </c>
      <c r="U90" s="232">
        <v>1.36</v>
      </c>
      <c r="V90" s="232">
        <f>ROUND(E90*U90,2)</f>
        <v>1.51</v>
      </c>
      <c r="W90" s="232"/>
      <c r="X90" s="232" t="s">
        <v>115</v>
      </c>
      <c r="Y90" s="212"/>
      <c r="Z90" s="212"/>
      <c r="AA90" s="212"/>
      <c r="AB90" s="212"/>
      <c r="AC90" s="212"/>
      <c r="AD90" s="212"/>
      <c r="AE90" s="212"/>
      <c r="AF90" s="212"/>
      <c r="AG90" s="212" t="s">
        <v>116</v>
      </c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29"/>
      <c r="B91" s="230"/>
      <c r="C91" s="261" t="s">
        <v>196</v>
      </c>
      <c r="D91" s="234"/>
      <c r="E91" s="235">
        <v>0.75360000000000005</v>
      </c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12"/>
      <c r="Z91" s="212"/>
      <c r="AA91" s="212"/>
      <c r="AB91" s="212"/>
      <c r="AC91" s="212"/>
      <c r="AD91" s="212"/>
      <c r="AE91" s="212"/>
      <c r="AF91" s="212"/>
      <c r="AG91" s="212" t="s">
        <v>118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29"/>
      <c r="B92" s="230"/>
      <c r="C92" s="261" t="s">
        <v>195</v>
      </c>
      <c r="D92" s="234"/>
      <c r="E92" s="235">
        <v>0.36</v>
      </c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12"/>
      <c r="Z92" s="212"/>
      <c r="AA92" s="212"/>
      <c r="AB92" s="212"/>
      <c r="AC92" s="212"/>
      <c r="AD92" s="212"/>
      <c r="AE92" s="212"/>
      <c r="AF92" s="212"/>
      <c r="AG92" s="212" t="s">
        <v>118</v>
      </c>
      <c r="AH92" s="212">
        <v>0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x14ac:dyDescent="0.2">
      <c r="A93" s="239" t="s">
        <v>109</v>
      </c>
      <c r="B93" s="240" t="s">
        <v>61</v>
      </c>
      <c r="C93" s="259" t="s">
        <v>62</v>
      </c>
      <c r="D93" s="241"/>
      <c r="E93" s="242"/>
      <c r="F93" s="243"/>
      <c r="G93" s="244">
        <f>SUMIF(AG94:AG102,"&lt;&gt;NOR",G94:G102)</f>
        <v>0</v>
      </c>
      <c r="H93" s="238"/>
      <c r="I93" s="238">
        <f>SUM(I94:I102)</f>
        <v>0</v>
      </c>
      <c r="J93" s="238"/>
      <c r="K93" s="238">
        <f>SUM(K94:K102)</f>
        <v>0</v>
      </c>
      <c r="L93" s="238"/>
      <c r="M93" s="238">
        <f>SUM(M94:M102)</f>
        <v>0</v>
      </c>
      <c r="N93" s="238"/>
      <c r="O93" s="238">
        <f>SUM(O94:O102)</f>
        <v>2.5300000000000002</v>
      </c>
      <c r="P93" s="238"/>
      <c r="Q93" s="238">
        <f>SUM(Q94:Q102)</f>
        <v>0</v>
      </c>
      <c r="R93" s="238"/>
      <c r="S93" s="238"/>
      <c r="T93" s="238"/>
      <c r="U93" s="238"/>
      <c r="V93" s="238">
        <f>SUM(V94:V102)</f>
        <v>18.79</v>
      </c>
      <c r="W93" s="238"/>
      <c r="X93" s="238"/>
      <c r="AG93" t="s">
        <v>110</v>
      </c>
    </row>
    <row r="94" spans="1:60" ht="22.5" outlineLevel="1" x14ac:dyDescent="0.2">
      <c r="A94" s="245">
        <v>23</v>
      </c>
      <c r="B94" s="246" t="s">
        <v>219</v>
      </c>
      <c r="C94" s="260" t="s">
        <v>220</v>
      </c>
      <c r="D94" s="247" t="s">
        <v>127</v>
      </c>
      <c r="E94" s="248">
        <v>9</v>
      </c>
      <c r="F94" s="249"/>
      <c r="G94" s="250">
        <f>ROUND(E94*F94,2)</f>
        <v>0</v>
      </c>
      <c r="H94" s="233"/>
      <c r="I94" s="232">
        <f>ROUND(E94*H94,2)</f>
        <v>0</v>
      </c>
      <c r="J94" s="233"/>
      <c r="K94" s="232">
        <f>ROUND(E94*J94,2)</f>
        <v>0</v>
      </c>
      <c r="L94" s="232">
        <v>21</v>
      </c>
      <c r="M94" s="232">
        <f>G94*(1+L94/100)</f>
        <v>0</v>
      </c>
      <c r="N94" s="232">
        <v>3.4610000000000002E-2</v>
      </c>
      <c r="O94" s="232">
        <f>ROUND(E94*N94,2)</f>
        <v>0.31</v>
      </c>
      <c r="P94" s="232">
        <v>0</v>
      </c>
      <c r="Q94" s="232">
        <f>ROUND(E94*P94,2)</f>
        <v>0</v>
      </c>
      <c r="R94" s="232"/>
      <c r="S94" s="232" t="s">
        <v>114</v>
      </c>
      <c r="T94" s="232" t="s">
        <v>170</v>
      </c>
      <c r="U94" s="232">
        <v>1.349</v>
      </c>
      <c r="V94" s="232">
        <f>ROUND(E94*U94,2)</f>
        <v>12.14</v>
      </c>
      <c r="W94" s="232"/>
      <c r="X94" s="232" t="s">
        <v>115</v>
      </c>
      <c r="Y94" s="212"/>
      <c r="Z94" s="212"/>
      <c r="AA94" s="212"/>
      <c r="AB94" s="212"/>
      <c r="AC94" s="212"/>
      <c r="AD94" s="212"/>
      <c r="AE94" s="212"/>
      <c r="AF94" s="212"/>
      <c r="AG94" s="212" t="s">
        <v>116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29"/>
      <c r="B95" s="230"/>
      <c r="C95" s="261" t="s">
        <v>221</v>
      </c>
      <c r="D95" s="234"/>
      <c r="E95" s="235">
        <v>9</v>
      </c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12"/>
      <c r="Z95" s="212"/>
      <c r="AA95" s="212"/>
      <c r="AB95" s="212"/>
      <c r="AC95" s="212"/>
      <c r="AD95" s="212"/>
      <c r="AE95" s="212"/>
      <c r="AF95" s="212"/>
      <c r="AG95" s="212" t="s">
        <v>118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45">
        <v>24</v>
      </c>
      <c r="B96" s="246" t="s">
        <v>222</v>
      </c>
      <c r="C96" s="260" t="s">
        <v>223</v>
      </c>
      <c r="D96" s="247" t="s">
        <v>127</v>
      </c>
      <c r="E96" s="248">
        <v>5.4</v>
      </c>
      <c r="F96" s="249"/>
      <c r="G96" s="250">
        <f>ROUND(E96*F96,2)</f>
        <v>0</v>
      </c>
      <c r="H96" s="233"/>
      <c r="I96" s="232">
        <f>ROUND(E96*H96,2)</f>
        <v>0</v>
      </c>
      <c r="J96" s="233"/>
      <c r="K96" s="232">
        <f>ROUND(E96*J96,2)</f>
        <v>0</v>
      </c>
      <c r="L96" s="232">
        <v>21</v>
      </c>
      <c r="M96" s="232">
        <f>G96*(1+L96/100)</f>
        <v>0</v>
      </c>
      <c r="N96" s="232">
        <v>0.11369</v>
      </c>
      <c r="O96" s="232">
        <f>ROUND(E96*N96,2)</f>
        <v>0.61</v>
      </c>
      <c r="P96" s="232">
        <v>0</v>
      </c>
      <c r="Q96" s="232">
        <f>ROUND(E96*P96,2)</f>
        <v>0</v>
      </c>
      <c r="R96" s="232"/>
      <c r="S96" s="232" t="s">
        <v>114</v>
      </c>
      <c r="T96" s="232" t="s">
        <v>114</v>
      </c>
      <c r="U96" s="232">
        <v>0.56850000000000001</v>
      </c>
      <c r="V96" s="232">
        <f>ROUND(E96*U96,2)</f>
        <v>3.07</v>
      </c>
      <c r="W96" s="232"/>
      <c r="X96" s="232" t="s">
        <v>115</v>
      </c>
      <c r="Y96" s="212"/>
      <c r="Z96" s="212"/>
      <c r="AA96" s="212"/>
      <c r="AB96" s="212"/>
      <c r="AC96" s="212"/>
      <c r="AD96" s="212"/>
      <c r="AE96" s="212"/>
      <c r="AF96" s="212"/>
      <c r="AG96" s="212" t="s">
        <v>116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29"/>
      <c r="B97" s="230"/>
      <c r="C97" s="261" t="s">
        <v>224</v>
      </c>
      <c r="D97" s="234"/>
      <c r="E97" s="235">
        <v>5.4</v>
      </c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12"/>
      <c r="Z97" s="212"/>
      <c r="AA97" s="212"/>
      <c r="AB97" s="212"/>
      <c r="AC97" s="212"/>
      <c r="AD97" s="212"/>
      <c r="AE97" s="212"/>
      <c r="AF97" s="212"/>
      <c r="AG97" s="212" t="s">
        <v>118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45">
        <v>25</v>
      </c>
      <c r="B98" s="246" t="s">
        <v>225</v>
      </c>
      <c r="C98" s="260" t="s">
        <v>226</v>
      </c>
      <c r="D98" s="247" t="s">
        <v>113</v>
      </c>
      <c r="E98" s="248">
        <v>1.986</v>
      </c>
      <c r="F98" s="249"/>
      <c r="G98" s="250">
        <f>ROUND(E98*F98,2)</f>
        <v>0</v>
      </c>
      <c r="H98" s="233"/>
      <c r="I98" s="232">
        <f>ROUND(E98*H98,2)</f>
        <v>0</v>
      </c>
      <c r="J98" s="233"/>
      <c r="K98" s="232">
        <f>ROUND(E98*J98,2)</f>
        <v>0</v>
      </c>
      <c r="L98" s="232">
        <v>21</v>
      </c>
      <c r="M98" s="232">
        <f>G98*(1+L98/100)</f>
        <v>0</v>
      </c>
      <c r="N98" s="232">
        <v>1.6930000000000001E-2</v>
      </c>
      <c r="O98" s="232">
        <f>ROUND(E98*N98,2)</f>
        <v>0.03</v>
      </c>
      <c r="P98" s="232">
        <v>0</v>
      </c>
      <c r="Q98" s="232">
        <f>ROUND(E98*P98,2)</f>
        <v>0</v>
      </c>
      <c r="R98" s="232"/>
      <c r="S98" s="232" t="s">
        <v>114</v>
      </c>
      <c r="T98" s="232" t="s">
        <v>114</v>
      </c>
      <c r="U98" s="232">
        <v>1.5396000000000001</v>
      </c>
      <c r="V98" s="232">
        <f>ROUND(E98*U98,2)</f>
        <v>3.06</v>
      </c>
      <c r="W98" s="232"/>
      <c r="X98" s="232" t="s">
        <v>115</v>
      </c>
      <c r="Y98" s="212"/>
      <c r="Z98" s="212"/>
      <c r="AA98" s="212"/>
      <c r="AB98" s="212"/>
      <c r="AC98" s="212"/>
      <c r="AD98" s="212"/>
      <c r="AE98" s="212"/>
      <c r="AF98" s="212"/>
      <c r="AG98" s="212" t="s">
        <v>116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29"/>
      <c r="B99" s="230"/>
      <c r="C99" s="261" t="s">
        <v>227</v>
      </c>
      <c r="D99" s="234"/>
      <c r="E99" s="235">
        <v>1.986</v>
      </c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12"/>
      <c r="Z99" s="212"/>
      <c r="AA99" s="212"/>
      <c r="AB99" s="212"/>
      <c r="AC99" s="212"/>
      <c r="AD99" s="212"/>
      <c r="AE99" s="212"/>
      <c r="AF99" s="212"/>
      <c r="AG99" s="212" t="s">
        <v>118</v>
      </c>
      <c r="AH99" s="212">
        <v>0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">
      <c r="A100" s="245">
        <v>26</v>
      </c>
      <c r="B100" s="246" t="s">
        <v>228</v>
      </c>
      <c r="C100" s="260" t="s">
        <v>229</v>
      </c>
      <c r="D100" s="247" t="s">
        <v>113</v>
      </c>
      <c r="E100" s="248">
        <v>1.986</v>
      </c>
      <c r="F100" s="249"/>
      <c r="G100" s="250">
        <f>ROUND(E100*F100,2)</f>
        <v>0</v>
      </c>
      <c r="H100" s="233"/>
      <c r="I100" s="232">
        <f>ROUND(E100*H100,2)</f>
        <v>0</v>
      </c>
      <c r="J100" s="233"/>
      <c r="K100" s="232">
        <f>ROUND(E100*J100,2)</f>
        <v>0</v>
      </c>
      <c r="L100" s="232">
        <v>21</v>
      </c>
      <c r="M100" s="232">
        <f>G100*(1+L100/100)</f>
        <v>0</v>
      </c>
      <c r="N100" s="232">
        <v>0</v>
      </c>
      <c r="O100" s="232">
        <f>ROUND(E100*N100,2)</f>
        <v>0</v>
      </c>
      <c r="P100" s="232">
        <v>0</v>
      </c>
      <c r="Q100" s="232">
        <f>ROUND(E100*P100,2)</f>
        <v>0</v>
      </c>
      <c r="R100" s="232"/>
      <c r="S100" s="232" t="s">
        <v>114</v>
      </c>
      <c r="T100" s="232" t="s">
        <v>114</v>
      </c>
      <c r="U100" s="232">
        <v>0.26</v>
      </c>
      <c r="V100" s="232">
        <f>ROUND(E100*U100,2)</f>
        <v>0.52</v>
      </c>
      <c r="W100" s="232"/>
      <c r="X100" s="232" t="s">
        <v>115</v>
      </c>
      <c r="Y100" s="212"/>
      <c r="Z100" s="212"/>
      <c r="AA100" s="212"/>
      <c r="AB100" s="212"/>
      <c r="AC100" s="212"/>
      <c r="AD100" s="212"/>
      <c r="AE100" s="212"/>
      <c r="AF100" s="212"/>
      <c r="AG100" s="212" t="s">
        <v>116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29"/>
      <c r="B101" s="230"/>
      <c r="C101" s="261" t="s">
        <v>227</v>
      </c>
      <c r="D101" s="234"/>
      <c r="E101" s="235">
        <v>1.986</v>
      </c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12"/>
      <c r="Z101" s="212"/>
      <c r="AA101" s="212"/>
      <c r="AB101" s="212"/>
      <c r="AC101" s="212"/>
      <c r="AD101" s="212"/>
      <c r="AE101" s="212"/>
      <c r="AF101" s="212"/>
      <c r="AG101" s="212" t="s">
        <v>118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ht="22.5" outlineLevel="1" x14ac:dyDescent="0.2">
      <c r="A102" s="251">
        <v>27</v>
      </c>
      <c r="B102" s="252" t="s">
        <v>230</v>
      </c>
      <c r="C102" s="264" t="s">
        <v>231</v>
      </c>
      <c r="D102" s="253" t="s">
        <v>232</v>
      </c>
      <c r="E102" s="254">
        <v>15</v>
      </c>
      <c r="F102" s="255"/>
      <c r="G102" s="256">
        <f>ROUND(E102*F102,2)</f>
        <v>0</v>
      </c>
      <c r="H102" s="233"/>
      <c r="I102" s="232">
        <f>ROUND(E102*H102,2)</f>
        <v>0</v>
      </c>
      <c r="J102" s="233"/>
      <c r="K102" s="232">
        <f>ROUND(E102*J102,2)</f>
        <v>0</v>
      </c>
      <c r="L102" s="232">
        <v>21</v>
      </c>
      <c r="M102" s="232">
        <f>G102*(1+L102/100)</f>
        <v>0</v>
      </c>
      <c r="N102" s="232">
        <v>0.105</v>
      </c>
      <c r="O102" s="232">
        <f>ROUND(E102*N102,2)</f>
        <v>1.58</v>
      </c>
      <c r="P102" s="232">
        <v>0</v>
      </c>
      <c r="Q102" s="232">
        <f>ROUND(E102*P102,2)</f>
        <v>0</v>
      </c>
      <c r="R102" s="232" t="s">
        <v>177</v>
      </c>
      <c r="S102" s="232" t="s">
        <v>114</v>
      </c>
      <c r="T102" s="232" t="s">
        <v>170</v>
      </c>
      <c r="U102" s="232">
        <v>0</v>
      </c>
      <c r="V102" s="232">
        <f>ROUND(E102*U102,2)</f>
        <v>0</v>
      </c>
      <c r="W102" s="232"/>
      <c r="X102" s="232" t="s">
        <v>178</v>
      </c>
      <c r="Y102" s="212"/>
      <c r="Z102" s="212"/>
      <c r="AA102" s="212"/>
      <c r="AB102" s="212"/>
      <c r="AC102" s="212"/>
      <c r="AD102" s="212"/>
      <c r="AE102" s="212"/>
      <c r="AF102" s="212"/>
      <c r="AG102" s="212" t="s">
        <v>179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x14ac:dyDescent="0.2">
      <c r="A103" s="239" t="s">
        <v>109</v>
      </c>
      <c r="B103" s="240" t="s">
        <v>63</v>
      </c>
      <c r="C103" s="259" t="s">
        <v>64</v>
      </c>
      <c r="D103" s="241"/>
      <c r="E103" s="242"/>
      <c r="F103" s="243"/>
      <c r="G103" s="244">
        <f>SUMIF(AG104:AG115,"&lt;&gt;NOR",G104:G115)</f>
        <v>0</v>
      </c>
      <c r="H103" s="238"/>
      <c r="I103" s="238">
        <f>SUM(I104:I115)</f>
        <v>0</v>
      </c>
      <c r="J103" s="238"/>
      <c r="K103" s="238">
        <f>SUM(K104:K115)</f>
        <v>0</v>
      </c>
      <c r="L103" s="238"/>
      <c r="M103" s="238">
        <f>SUM(M104:M115)</f>
        <v>0</v>
      </c>
      <c r="N103" s="238"/>
      <c r="O103" s="238">
        <f>SUM(O104:O115)</f>
        <v>19.11</v>
      </c>
      <c r="P103" s="238"/>
      <c r="Q103" s="238">
        <f>SUM(Q104:Q115)</f>
        <v>0</v>
      </c>
      <c r="R103" s="238"/>
      <c r="S103" s="238"/>
      <c r="T103" s="238"/>
      <c r="U103" s="238"/>
      <c r="V103" s="238">
        <f>SUM(V104:V115)</f>
        <v>8.84</v>
      </c>
      <c r="W103" s="238"/>
      <c r="X103" s="238"/>
      <c r="AG103" t="s">
        <v>110</v>
      </c>
    </row>
    <row r="104" spans="1:60" ht="22.5" outlineLevel="1" x14ac:dyDescent="0.2">
      <c r="A104" s="245">
        <v>28</v>
      </c>
      <c r="B104" s="246" t="s">
        <v>233</v>
      </c>
      <c r="C104" s="260" t="s">
        <v>234</v>
      </c>
      <c r="D104" s="247" t="s">
        <v>113</v>
      </c>
      <c r="E104" s="248">
        <v>18.425619999999999</v>
      </c>
      <c r="F104" s="249"/>
      <c r="G104" s="250">
        <f>ROUND(E104*F104,2)</f>
        <v>0</v>
      </c>
      <c r="H104" s="233"/>
      <c r="I104" s="232">
        <f>ROUND(E104*H104,2)</f>
        <v>0</v>
      </c>
      <c r="J104" s="233"/>
      <c r="K104" s="232">
        <f>ROUND(E104*J104,2)</f>
        <v>0</v>
      </c>
      <c r="L104" s="232">
        <v>21</v>
      </c>
      <c r="M104" s="232">
        <f>G104*(1+L104/100)</f>
        <v>0</v>
      </c>
      <c r="N104" s="232">
        <v>0.28799999999999998</v>
      </c>
      <c r="O104" s="232">
        <f>ROUND(E104*N104,2)</f>
        <v>5.31</v>
      </c>
      <c r="P104" s="232">
        <v>0</v>
      </c>
      <c r="Q104" s="232">
        <f>ROUND(E104*P104,2)</f>
        <v>0</v>
      </c>
      <c r="R104" s="232"/>
      <c r="S104" s="232" t="s">
        <v>114</v>
      </c>
      <c r="T104" s="232" t="s">
        <v>170</v>
      </c>
      <c r="U104" s="232">
        <v>2.3E-2</v>
      </c>
      <c r="V104" s="232">
        <f>ROUND(E104*U104,2)</f>
        <v>0.42</v>
      </c>
      <c r="W104" s="232"/>
      <c r="X104" s="232" t="s">
        <v>115</v>
      </c>
      <c r="Y104" s="212"/>
      <c r="Z104" s="212"/>
      <c r="AA104" s="212"/>
      <c r="AB104" s="212"/>
      <c r="AC104" s="212"/>
      <c r="AD104" s="212"/>
      <c r="AE104" s="212"/>
      <c r="AF104" s="212"/>
      <c r="AG104" s="212" t="s">
        <v>235</v>
      </c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29"/>
      <c r="B105" s="230"/>
      <c r="C105" s="261" t="s">
        <v>236</v>
      </c>
      <c r="D105" s="234"/>
      <c r="E105" s="235">
        <v>17.590620000000001</v>
      </c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12"/>
      <c r="Z105" s="212"/>
      <c r="AA105" s="212"/>
      <c r="AB105" s="212"/>
      <c r="AC105" s="212"/>
      <c r="AD105" s="212"/>
      <c r="AE105" s="212"/>
      <c r="AF105" s="212"/>
      <c r="AG105" s="212" t="s">
        <v>118</v>
      </c>
      <c r="AH105" s="212">
        <v>5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1" x14ac:dyDescent="0.2">
      <c r="A106" s="229"/>
      <c r="B106" s="230"/>
      <c r="C106" s="261" t="s">
        <v>124</v>
      </c>
      <c r="D106" s="234"/>
      <c r="E106" s="235">
        <v>0.83499999999999996</v>
      </c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12"/>
      <c r="Z106" s="212"/>
      <c r="AA106" s="212"/>
      <c r="AB106" s="212"/>
      <c r="AC106" s="212"/>
      <c r="AD106" s="212"/>
      <c r="AE106" s="212"/>
      <c r="AF106" s="212"/>
      <c r="AG106" s="212" t="s">
        <v>118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ht="22.5" outlineLevel="1" x14ac:dyDescent="0.2">
      <c r="A107" s="245">
        <v>29</v>
      </c>
      <c r="B107" s="246" t="s">
        <v>237</v>
      </c>
      <c r="C107" s="260" t="s">
        <v>238</v>
      </c>
      <c r="D107" s="247" t="s">
        <v>113</v>
      </c>
      <c r="E107" s="248">
        <v>17.590620000000001</v>
      </c>
      <c r="F107" s="249"/>
      <c r="G107" s="250">
        <f>ROUND(E107*F107,2)</f>
        <v>0</v>
      </c>
      <c r="H107" s="233"/>
      <c r="I107" s="232">
        <f>ROUND(E107*H107,2)</f>
        <v>0</v>
      </c>
      <c r="J107" s="233"/>
      <c r="K107" s="232">
        <f>ROUND(E107*J107,2)</f>
        <v>0</v>
      </c>
      <c r="L107" s="232">
        <v>21</v>
      </c>
      <c r="M107" s="232">
        <f>G107*(1+L107/100)</f>
        <v>0</v>
      </c>
      <c r="N107" s="232">
        <v>0.55125000000000002</v>
      </c>
      <c r="O107" s="232">
        <f>ROUND(E107*N107,2)</f>
        <v>9.6999999999999993</v>
      </c>
      <c r="P107" s="232">
        <v>0</v>
      </c>
      <c r="Q107" s="232">
        <f>ROUND(E107*P107,2)</f>
        <v>0</v>
      </c>
      <c r="R107" s="232"/>
      <c r="S107" s="232" t="s">
        <v>114</v>
      </c>
      <c r="T107" s="232" t="s">
        <v>170</v>
      </c>
      <c r="U107" s="232">
        <v>2.7E-2</v>
      </c>
      <c r="V107" s="232">
        <f>ROUND(E107*U107,2)</f>
        <v>0.47</v>
      </c>
      <c r="W107" s="232"/>
      <c r="X107" s="232" t="s">
        <v>115</v>
      </c>
      <c r="Y107" s="212"/>
      <c r="Z107" s="212"/>
      <c r="AA107" s="212"/>
      <c r="AB107" s="212"/>
      <c r="AC107" s="212"/>
      <c r="AD107" s="212"/>
      <c r="AE107" s="212"/>
      <c r="AF107" s="212"/>
      <c r="AG107" s="212" t="s">
        <v>235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29"/>
      <c r="B108" s="230"/>
      <c r="C108" s="261" t="s">
        <v>236</v>
      </c>
      <c r="D108" s="234"/>
      <c r="E108" s="235">
        <v>17.590620000000001</v>
      </c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12"/>
      <c r="Z108" s="212"/>
      <c r="AA108" s="212"/>
      <c r="AB108" s="212"/>
      <c r="AC108" s="212"/>
      <c r="AD108" s="212"/>
      <c r="AE108" s="212"/>
      <c r="AF108" s="212"/>
      <c r="AG108" s="212" t="s">
        <v>118</v>
      </c>
      <c r="AH108" s="212">
        <v>5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45">
        <v>30</v>
      </c>
      <c r="B109" s="246" t="s">
        <v>239</v>
      </c>
      <c r="C109" s="260" t="s">
        <v>240</v>
      </c>
      <c r="D109" s="247" t="s">
        <v>113</v>
      </c>
      <c r="E109" s="248">
        <v>17.590620000000001</v>
      </c>
      <c r="F109" s="249"/>
      <c r="G109" s="250">
        <f>ROUND(E109*F109,2)</f>
        <v>0</v>
      </c>
      <c r="H109" s="233"/>
      <c r="I109" s="232">
        <f>ROUND(E109*H109,2)</f>
        <v>0</v>
      </c>
      <c r="J109" s="233"/>
      <c r="K109" s="232">
        <f>ROUND(E109*J109,2)</f>
        <v>0</v>
      </c>
      <c r="L109" s="232">
        <v>21</v>
      </c>
      <c r="M109" s="232">
        <f>G109*(1+L109/100)</f>
        <v>0</v>
      </c>
      <c r="N109" s="232">
        <v>7.3899999999999993E-2</v>
      </c>
      <c r="O109" s="232">
        <f>ROUND(E109*N109,2)</f>
        <v>1.3</v>
      </c>
      <c r="P109" s="232">
        <v>0</v>
      </c>
      <c r="Q109" s="232">
        <f>ROUND(E109*P109,2)</f>
        <v>0</v>
      </c>
      <c r="R109" s="232"/>
      <c r="S109" s="232" t="s">
        <v>114</v>
      </c>
      <c r="T109" s="232" t="s">
        <v>114</v>
      </c>
      <c r="U109" s="232">
        <v>0.45200000000000001</v>
      </c>
      <c r="V109" s="232">
        <f>ROUND(E109*U109,2)</f>
        <v>7.95</v>
      </c>
      <c r="W109" s="232"/>
      <c r="X109" s="232" t="s">
        <v>115</v>
      </c>
      <c r="Y109" s="212"/>
      <c r="Z109" s="212"/>
      <c r="AA109" s="212"/>
      <c r="AB109" s="212"/>
      <c r="AC109" s="212"/>
      <c r="AD109" s="212"/>
      <c r="AE109" s="212"/>
      <c r="AF109" s="212"/>
      <c r="AG109" s="212" t="s">
        <v>235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29"/>
      <c r="B110" s="230"/>
      <c r="C110" s="261" t="s">
        <v>184</v>
      </c>
      <c r="D110" s="234"/>
      <c r="E110" s="235">
        <v>16.75562</v>
      </c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12"/>
      <c r="Z110" s="212"/>
      <c r="AA110" s="212"/>
      <c r="AB110" s="212"/>
      <c r="AC110" s="212"/>
      <c r="AD110" s="212"/>
      <c r="AE110" s="212"/>
      <c r="AF110" s="212"/>
      <c r="AG110" s="212" t="s">
        <v>118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29"/>
      <c r="B111" s="230"/>
      <c r="C111" s="261" t="s">
        <v>124</v>
      </c>
      <c r="D111" s="234"/>
      <c r="E111" s="235">
        <v>0.83499999999999996</v>
      </c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12"/>
      <c r="Z111" s="212"/>
      <c r="AA111" s="212"/>
      <c r="AB111" s="212"/>
      <c r="AC111" s="212"/>
      <c r="AD111" s="212"/>
      <c r="AE111" s="212"/>
      <c r="AF111" s="212"/>
      <c r="AG111" s="212" t="s">
        <v>118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">
      <c r="A112" s="245">
        <v>31</v>
      </c>
      <c r="B112" s="246" t="s">
        <v>241</v>
      </c>
      <c r="C112" s="260" t="s">
        <v>242</v>
      </c>
      <c r="D112" s="247" t="s">
        <v>113</v>
      </c>
      <c r="E112" s="248">
        <v>19.346900000000002</v>
      </c>
      <c r="F112" s="249"/>
      <c r="G112" s="250">
        <f>ROUND(E112*F112,2)</f>
        <v>0</v>
      </c>
      <c r="H112" s="233"/>
      <c r="I112" s="232">
        <f>ROUND(E112*H112,2)</f>
        <v>0</v>
      </c>
      <c r="J112" s="233"/>
      <c r="K112" s="232">
        <f>ROUND(E112*J112,2)</f>
        <v>0</v>
      </c>
      <c r="L112" s="232">
        <v>21</v>
      </c>
      <c r="M112" s="232">
        <f>G112*(1+L112/100)</f>
        <v>0</v>
      </c>
      <c r="N112" s="232">
        <v>0.13100000000000001</v>
      </c>
      <c r="O112" s="232">
        <f>ROUND(E112*N112,2)</f>
        <v>2.5299999999999998</v>
      </c>
      <c r="P112" s="232">
        <v>0</v>
      </c>
      <c r="Q112" s="232">
        <f>ROUND(E112*P112,2)</f>
        <v>0</v>
      </c>
      <c r="R112" s="232" t="s">
        <v>177</v>
      </c>
      <c r="S112" s="232" t="s">
        <v>114</v>
      </c>
      <c r="T112" s="232" t="s">
        <v>170</v>
      </c>
      <c r="U112" s="232">
        <v>0</v>
      </c>
      <c r="V112" s="232">
        <f>ROUND(E112*U112,2)</f>
        <v>0</v>
      </c>
      <c r="W112" s="232"/>
      <c r="X112" s="232" t="s">
        <v>178</v>
      </c>
      <c r="Y112" s="212"/>
      <c r="Z112" s="212"/>
      <c r="AA112" s="212"/>
      <c r="AB112" s="212"/>
      <c r="AC112" s="212"/>
      <c r="AD112" s="212"/>
      <c r="AE112" s="212"/>
      <c r="AF112" s="212"/>
      <c r="AG112" s="212" t="s">
        <v>179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1" x14ac:dyDescent="0.2">
      <c r="A113" s="229"/>
      <c r="B113" s="230"/>
      <c r="C113" s="261" t="s">
        <v>243</v>
      </c>
      <c r="D113" s="234"/>
      <c r="E113" s="235">
        <v>18.47015</v>
      </c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12"/>
      <c r="Z113" s="212"/>
      <c r="AA113" s="212"/>
      <c r="AB113" s="212"/>
      <c r="AC113" s="212"/>
      <c r="AD113" s="212"/>
      <c r="AE113" s="212"/>
      <c r="AF113" s="212"/>
      <c r="AG113" s="212" t="s">
        <v>118</v>
      </c>
      <c r="AH113" s="212">
        <v>5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1" x14ac:dyDescent="0.2">
      <c r="A114" s="229"/>
      <c r="B114" s="230"/>
      <c r="C114" s="261" t="s">
        <v>244</v>
      </c>
      <c r="D114" s="234"/>
      <c r="E114" s="235">
        <v>0.87675000000000003</v>
      </c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12"/>
      <c r="Z114" s="212"/>
      <c r="AA114" s="212"/>
      <c r="AB114" s="212"/>
      <c r="AC114" s="212"/>
      <c r="AD114" s="212"/>
      <c r="AE114" s="212"/>
      <c r="AF114" s="212"/>
      <c r="AG114" s="212" t="s">
        <v>118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ht="22.5" outlineLevel="1" x14ac:dyDescent="0.2">
      <c r="A115" s="251">
        <v>32</v>
      </c>
      <c r="B115" s="252" t="s">
        <v>245</v>
      </c>
      <c r="C115" s="264" t="s">
        <v>246</v>
      </c>
      <c r="D115" s="253" t="s">
        <v>232</v>
      </c>
      <c r="E115" s="254">
        <v>2</v>
      </c>
      <c r="F115" s="255"/>
      <c r="G115" s="256">
        <f>ROUND(E115*F115,2)</f>
        <v>0</v>
      </c>
      <c r="H115" s="233"/>
      <c r="I115" s="232">
        <f>ROUND(E115*H115,2)</f>
        <v>0</v>
      </c>
      <c r="J115" s="233"/>
      <c r="K115" s="232">
        <f>ROUND(E115*J115,2)</f>
        <v>0</v>
      </c>
      <c r="L115" s="232">
        <v>21</v>
      </c>
      <c r="M115" s="232">
        <f>G115*(1+L115/100)</f>
        <v>0</v>
      </c>
      <c r="N115" s="232">
        <v>0.13400000000000001</v>
      </c>
      <c r="O115" s="232">
        <f>ROUND(E115*N115,2)</f>
        <v>0.27</v>
      </c>
      <c r="P115" s="232">
        <v>0</v>
      </c>
      <c r="Q115" s="232">
        <f>ROUND(E115*P115,2)</f>
        <v>0</v>
      </c>
      <c r="R115" s="232" t="s">
        <v>177</v>
      </c>
      <c r="S115" s="232" t="s">
        <v>114</v>
      </c>
      <c r="T115" s="232" t="s">
        <v>170</v>
      </c>
      <c r="U115" s="232">
        <v>0</v>
      </c>
      <c r="V115" s="232">
        <f>ROUND(E115*U115,2)</f>
        <v>0</v>
      </c>
      <c r="W115" s="232"/>
      <c r="X115" s="232" t="s">
        <v>178</v>
      </c>
      <c r="Y115" s="212"/>
      <c r="Z115" s="212"/>
      <c r="AA115" s="212"/>
      <c r="AB115" s="212"/>
      <c r="AC115" s="212"/>
      <c r="AD115" s="212"/>
      <c r="AE115" s="212"/>
      <c r="AF115" s="212"/>
      <c r="AG115" s="212" t="s">
        <v>179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x14ac:dyDescent="0.2">
      <c r="A116" s="239" t="s">
        <v>109</v>
      </c>
      <c r="B116" s="240" t="s">
        <v>65</v>
      </c>
      <c r="C116" s="259" t="s">
        <v>66</v>
      </c>
      <c r="D116" s="241"/>
      <c r="E116" s="242"/>
      <c r="F116" s="243"/>
      <c r="G116" s="244">
        <f>SUMIF(AG117:AG127,"&lt;&gt;NOR",G117:G127)</f>
        <v>0</v>
      </c>
      <c r="H116" s="238"/>
      <c r="I116" s="238">
        <f>SUM(I117:I127)</f>
        <v>0</v>
      </c>
      <c r="J116" s="238"/>
      <c r="K116" s="238">
        <f>SUM(K117:K127)</f>
        <v>0</v>
      </c>
      <c r="L116" s="238"/>
      <c r="M116" s="238">
        <f>SUM(M117:M127)</f>
        <v>0</v>
      </c>
      <c r="N116" s="238"/>
      <c r="O116" s="238">
        <f>SUM(O117:O127)</f>
        <v>0.25</v>
      </c>
      <c r="P116" s="238"/>
      <c r="Q116" s="238">
        <f>SUM(Q117:Q127)</f>
        <v>0</v>
      </c>
      <c r="R116" s="238"/>
      <c r="S116" s="238"/>
      <c r="T116" s="238"/>
      <c r="U116" s="238"/>
      <c r="V116" s="238">
        <f>SUM(V117:V127)</f>
        <v>7.01</v>
      </c>
      <c r="W116" s="238"/>
      <c r="X116" s="238"/>
      <c r="AG116" t="s">
        <v>110</v>
      </c>
    </row>
    <row r="117" spans="1:60" outlineLevel="1" x14ac:dyDescent="0.2">
      <c r="A117" s="245">
        <v>33</v>
      </c>
      <c r="B117" s="246" t="s">
        <v>247</v>
      </c>
      <c r="C117" s="260" t="s">
        <v>248</v>
      </c>
      <c r="D117" s="247" t="s">
        <v>113</v>
      </c>
      <c r="E117" s="248">
        <v>11.935</v>
      </c>
      <c r="F117" s="249"/>
      <c r="G117" s="250">
        <f>ROUND(E117*F117,2)</f>
        <v>0</v>
      </c>
      <c r="H117" s="233"/>
      <c r="I117" s="232">
        <f>ROUND(E117*H117,2)</f>
        <v>0</v>
      </c>
      <c r="J117" s="233"/>
      <c r="K117" s="232">
        <f>ROUND(E117*J117,2)</f>
        <v>0</v>
      </c>
      <c r="L117" s="232">
        <v>21</v>
      </c>
      <c r="M117" s="232">
        <f>G117*(1+L117/100)</f>
        <v>0</v>
      </c>
      <c r="N117" s="232">
        <v>1.9429999999999999E-2</v>
      </c>
      <c r="O117" s="232">
        <f>ROUND(E117*N117,2)</f>
        <v>0.23</v>
      </c>
      <c r="P117" s="232">
        <v>0</v>
      </c>
      <c r="Q117" s="232">
        <f>ROUND(E117*P117,2)</f>
        <v>0</v>
      </c>
      <c r="R117" s="232"/>
      <c r="S117" s="232" t="s">
        <v>114</v>
      </c>
      <c r="T117" s="232" t="s">
        <v>114</v>
      </c>
      <c r="U117" s="232">
        <v>0.4</v>
      </c>
      <c r="V117" s="232">
        <f>ROUND(E117*U117,2)</f>
        <v>4.7699999999999996</v>
      </c>
      <c r="W117" s="232"/>
      <c r="X117" s="232" t="s">
        <v>115</v>
      </c>
      <c r="Y117" s="212"/>
      <c r="Z117" s="212"/>
      <c r="AA117" s="212"/>
      <c r="AB117" s="212"/>
      <c r="AC117" s="212"/>
      <c r="AD117" s="212"/>
      <c r="AE117" s="212"/>
      <c r="AF117" s="212"/>
      <c r="AG117" s="212" t="s">
        <v>116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29"/>
      <c r="B118" s="230"/>
      <c r="C118" s="261" t="s">
        <v>249</v>
      </c>
      <c r="D118" s="234"/>
      <c r="E118" s="235">
        <v>1.1479999999999999</v>
      </c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12"/>
      <c r="Z118" s="212"/>
      <c r="AA118" s="212"/>
      <c r="AB118" s="212"/>
      <c r="AC118" s="212"/>
      <c r="AD118" s="212"/>
      <c r="AE118" s="212"/>
      <c r="AF118" s="212"/>
      <c r="AG118" s="212" t="s">
        <v>118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29"/>
      <c r="B119" s="230"/>
      <c r="C119" s="261" t="s">
        <v>250</v>
      </c>
      <c r="D119" s="234"/>
      <c r="E119" s="235">
        <v>0.67500000000000004</v>
      </c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12"/>
      <c r="Z119" s="212"/>
      <c r="AA119" s="212"/>
      <c r="AB119" s="212"/>
      <c r="AC119" s="212"/>
      <c r="AD119" s="212"/>
      <c r="AE119" s="212"/>
      <c r="AF119" s="212"/>
      <c r="AG119" s="212" t="s">
        <v>118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29"/>
      <c r="B120" s="230"/>
      <c r="C120" s="261" t="s">
        <v>251</v>
      </c>
      <c r="D120" s="234"/>
      <c r="E120" s="235">
        <v>0.94199999999999995</v>
      </c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12"/>
      <c r="Z120" s="212"/>
      <c r="AA120" s="212"/>
      <c r="AB120" s="212"/>
      <c r="AC120" s="212"/>
      <c r="AD120" s="212"/>
      <c r="AE120" s="212"/>
      <c r="AF120" s="212"/>
      <c r="AG120" s="212" t="s">
        <v>118</v>
      </c>
      <c r="AH120" s="212">
        <v>0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29"/>
      <c r="B121" s="230"/>
      <c r="C121" s="261" t="s">
        <v>252</v>
      </c>
      <c r="D121" s="234"/>
      <c r="E121" s="235">
        <v>0.78</v>
      </c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12"/>
      <c r="Z121" s="212"/>
      <c r="AA121" s="212"/>
      <c r="AB121" s="212"/>
      <c r="AC121" s="212"/>
      <c r="AD121" s="212"/>
      <c r="AE121" s="212"/>
      <c r="AF121" s="212"/>
      <c r="AG121" s="212" t="s">
        <v>118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29"/>
      <c r="B122" s="230"/>
      <c r="C122" s="261" t="s">
        <v>253</v>
      </c>
      <c r="D122" s="234"/>
      <c r="E122" s="235">
        <v>5.4</v>
      </c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12"/>
      <c r="Z122" s="212"/>
      <c r="AA122" s="212"/>
      <c r="AB122" s="212"/>
      <c r="AC122" s="212"/>
      <c r="AD122" s="212"/>
      <c r="AE122" s="212"/>
      <c r="AF122" s="212"/>
      <c r="AG122" s="212" t="s">
        <v>118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29"/>
      <c r="B123" s="230"/>
      <c r="C123" s="261" t="s">
        <v>254</v>
      </c>
      <c r="D123" s="234"/>
      <c r="E123" s="235">
        <v>1.82</v>
      </c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12"/>
      <c r="Z123" s="212"/>
      <c r="AA123" s="212"/>
      <c r="AB123" s="212"/>
      <c r="AC123" s="212"/>
      <c r="AD123" s="212"/>
      <c r="AE123" s="212"/>
      <c r="AF123" s="212"/>
      <c r="AG123" s="212" t="s">
        <v>118</v>
      </c>
      <c r="AH123" s="212">
        <v>0</v>
      </c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29"/>
      <c r="B124" s="230"/>
      <c r="C124" s="261" t="s">
        <v>255</v>
      </c>
      <c r="D124" s="234"/>
      <c r="E124" s="235">
        <v>1.17</v>
      </c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12"/>
      <c r="Z124" s="212"/>
      <c r="AA124" s="212"/>
      <c r="AB124" s="212"/>
      <c r="AC124" s="212"/>
      <c r="AD124" s="212"/>
      <c r="AE124" s="212"/>
      <c r="AF124" s="212"/>
      <c r="AG124" s="212" t="s">
        <v>118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ht="22.5" outlineLevel="1" x14ac:dyDescent="0.2">
      <c r="A125" s="251">
        <v>34</v>
      </c>
      <c r="B125" s="252" t="s">
        <v>256</v>
      </c>
      <c r="C125" s="264" t="s">
        <v>257</v>
      </c>
      <c r="D125" s="253" t="s">
        <v>258</v>
      </c>
      <c r="E125" s="254">
        <v>1</v>
      </c>
      <c r="F125" s="255"/>
      <c r="G125" s="256">
        <f>ROUND(E125*F125,2)</f>
        <v>0</v>
      </c>
      <c r="H125" s="233"/>
      <c r="I125" s="232">
        <f>ROUND(E125*H125,2)</f>
        <v>0</v>
      </c>
      <c r="J125" s="233"/>
      <c r="K125" s="232">
        <f>ROUND(E125*J125,2)</f>
        <v>0</v>
      </c>
      <c r="L125" s="232">
        <v>21</v>
      </c>
      <c r="M125" s="232">
        <f>G125*(1+L125/100)</f>
        <v>0</v>
      </c>
      <c r="N125" s="232">
        <v>1.72E-2</v>
      </c>
      <c r="O125" s="232">
        <f>ROUND(E125*N125,2)</f>
        <v>0.02</v>
      </c>
      <c r="P125" s="232">
        <v>0</v>
      </c>
      <c r="Q125" s="232">
        <f>ROUND(E125*P125,2)</f>
        <v>0</v>
      </c>
      <c r="R125" s="232"/>
      <c r="S125" s="232" t="s">
        <v>114</v>
      </c>
      <c r="T125" s="232" t="s">
        <v>170</v>
      </c>
      <c r="U125" s="232">
        <v>1.17334</v>
      </c>
      <c r="V125" s="232">
        <f>ROUND(E125*U125,2)</f>
        <v>1.17</v>
      </c>
      <c r="W125" s="232"/>
      <c r="X125" s="232" t="s">
        <v>115</v>
      </c>
      <c r="Y125" s="212"/>
      <c r="Z125" s="212"/>
      <c r="AA125" s="212"/>
      <c r="AB125" s="212"/>
      <c r="AC125" s="212"/>
      <c r="AD125" s="212"/>
      <c r="AE125" s="212"/>
      <c r="AF125" s="212"/>
      <c r="AG125" s="212" t="s">
        <v>116</v>
      </c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1" x14ac:dyDescent="0.2">
      <c r="A126" s="245">
        <v>35</v>
      </c>
      <c r="B126" s="246" t="s">
        <v>259</v>
      </c>
      <c r="C126" s="260" t="s">
        <v>260</v>
      </c>
      <c r="D126" s="247" t="s">
        <v>113</v>
      </c>
      <c r="E126" s="248">
        <v>11.935</v>
      </c>
      <c r="F126" s="249"/>
      <c r="G126" s="250">
        <f>ROUND(E126*F126,2)</f>
        <v>0</v>
      </c>
      <c r="H126" s="233"/>
      <c r="I126" s="232">
        <f>ROUND(E126*H126,2)</f>
        <v>0</v>
      </c>
      <c r="J126" s="233"/>
      <c r="K126" s="232">
        <f>ROUND(E126*J126,2)</f>
        <v>0</v>
      </c>
      <c r="L126" s="232">
        <v>21</v>
      </c>
      <c r="M126" s="232">
        <f>G126*(1+L126/100)</f>
        <v>0</v>
      </c>
      <c r="N126" s="232">
        <v>2.5999999999999998E-4</v>
      </c>
      <c r="O126" s="232">
        <f>ROUND(E126*N126,2)</f>
        <v>0</v>
      </c>
      <c r="P126" s="232">
        <v>0</v>
      </c>
      <c r="Q126" s="232">
        <f>ROUND(E126*P126,2)</f>
        <v>0</v>
      </c>
      <c r="R126" s="232"/>
      <c r="S126" s="232" t="s">
        <v>261</v>
      </c>
      <c r="T126" s="232" t="s">
        <v>170</v>
      </c>
      <c r="U126" s="232">
        <v>0.09</v>
      </c>
      <c r="V126" s="232">
        <f>ROUND(E126*U126,2)</f>
        <v>1.07</v>
      </c>
      <c r="W126" s="232"/>
      <c r="X126" s="232" t="s">
        <v>115</v>
      </c>
      <c r="Y126" s="212"/>
      <c r="Z126" s="212"/>
      <c r="AA126" s="212"/>
      <c r="AB126" s="212"/>
      <c r="AC126" s="212"/>
      <c r="AD126" s="212"/>
      <c r="AE126" s="212"/>
      <c r="AF126" s="212"/>
      <c r="AG126" s="212" t="s">
        <v>116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">
      <c r="A127" s="229"/>
      <c r="B127" s="230"/>
      <c r="C127" s="261" t="s">
        <v>262</v>
      </c>
      <c r="D127" s="234"/>
      <c r="E127" s="235">
        <v>11.935</v>
      </c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12"/>
      <c r="Z127" s="212"/>
      <c r="AA127" s="212"/>
      <c r="AB127" s="212"/>
      <c r="AC127" s="212"/>
      <c r="AD127" s="212"/>
      <c r="AE127" s="212"/>
      <c r="AF127" s="212"/>
      <c r="AG127" s="212" t="s">
        <v>118</v>
      </c>
      <c r="AH127" s="212">
        <v>5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x14ac:dyDescent="0.2">
      <c r="A128" s="239" t="s">
        <v>109</v>
      </c>
      <c r="B128" s="240" t="s">
        <v>67</v>
      </c>
      <c r="C128" s="259" t="s">
        <v>68</v>
      </c>
      <c r="D128" s="241"/>
      <c r="E128" s="242"/>
      <c r="F128" s="243"/>
      <c r="G128" s="244">
        <f>SUMIF(AG129:AG130,"&lt;&gt;NOR",G129:G130)</f>
        <v>0</v>
      </c>
      <c r="H128" s="238"/>
      <c r="I128" s="238">
        <f>SUM(I129:I130)</f>
        <v>0</v>
      </c>
      <c r="J128" s="238"/>
      <c r="K128" s="238">
        <f>SUM(K129:K130)</f>
        <v>0</v>
      </c>
      <c r="L128" s="238"/>
      <c r="M128" s="238">
        <f>SUM(M129:M130)</f>
        <v>0</v>
      </c>
      <c r="N128" s="238"/>
      <c r="O128" s="238">
        <f>SUM(O129:O130)</f>
        <v>0.67</v>
      </c>
      <c r="P128" s="238"/>
      <c r="Q128" s="238">
        <f>SUM(Q129:Q130)</f>
        <v>0</v>
      </c>
      <c r="R128" s="238"/>
      <c r="S128" s="238"/>
      <c r="T128" s="238"/>
      <c r="U128" s="238"/>
      <c r="V128" s="238">
        <f>SUM(V129:V130)</f>
        <v>1.1200000000000001</v>
      </c>
      <c r="W128" s="238"/>
      <c r="X128" s="238"/>
      <c r="AG128" t="s">
        <v>110</v>
      </c>
    </row>
    <row r="129" spans="1:60" ht="22.5" outlineLevel="1" x14ac:dyDescent="0.2">
      <c r="A129" s="245">
        <v>36</v>
      </c>
      <c r="B129" s="246" t="s">
        <v>263</v>
      </c>
      <c r="C129" s="260" t="s">
        <v>264</v>
      </c>
      <c r="D129" s="247" t="s">
        <v>127</v>
      </c>
      <c r="E129" s="248">
        <v>5.1100000000000003</v>
      </c>
      <c r="F129" s="249"/>
      <c r="G129" s="250">
        <f>ROUND(E129*F129,2)</f>
        <v>0</v>
      </c>
      <c r="H129" s="233"/>
      <c r="I129" s="232">
        <f>ROUND(E129*H129,2)</f>
        <v>0</v>
      </c>
      <c r="J129" s="233"/>
      <c r="K129" s="232">
        <f>ROUND(E129*J129,2)</f>
        <v>0</v>
      </c>
      <c r="L129" s="232">
        <v>21</v>
      </c>
      <c r="M129" s="232">
        <f>G129*(1+L129/100)</f>
        <v>0</v>
      </c>
      <c r="N129" s="232">
        <v>0.13206000000000001</v>
      </c>
      <c r="O129" s="232">
        <f>ROUND(E129*N129,2)</f>
        <v>0.67</v>
      </c>
      <c r="P129" s="232">
        <v>0</v>
      </c>
      <c r="Q129" s="232">
        <f>ROUND(E129*P129,2)</f>
        <v>0</v>
      </c>
      <c r="R129" s="232"/>
      <c r="S129" s="232" t="s">
        <v>114</v>
      </c>
      <c r="T129" s="232" t="s">
        <v>114</v>
      </c>
      <c r="U129" s="232">
        <v>0.22</v>
      </c>
      <c r="V129" s="232">
        <f>ROUND(E129*U129,2)</f>
        <v>1.1200000000000001</v>
      </c>
      <c r="W129" s="232"/>
      <c r="X129" s="232" t="s">
        <v>115</v>
      </c>
      <c r="Y129" s="212"/>
      <c r="Z129" s="212"/>
      <c r="AA129" s="212"/>
      <c r="AB129" s="212"/>
      <c r="AC129" s="212"/>
      <c r="AD129" s="212"/>
      <c r="AE129" s="212"/>
      <c r="AF129" s="212"/>
      <c r="AG129" s="212" t="s">
        <v>116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29"/>
      <c r="B130" s="230"/>
      <c r="C130" s="261" t="s">
        <v>265</v>
      </c>
      <c r="D130" s="234"/>
      <c r="E130" s="235">
        <v>5.1100000000000003</v>
      </c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12"/>
      <c r="Z130" s="212"/>
      <c r="AA130" s="212"/>
      <c r="AB130" s="212"/>
      <c r="AC130" s="212"/>
      <c r="AD130" s="212"/>
      <c r="AE130" s="212"/>
      <c r="AF130" s="212"/>
      <c r="AG130" s="212" t="s">
        <v>118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x14ac:dyDescent="0.2">
      <c r="A131" s="239" t="s">
        <v>109</v>
      </c>
      <c r="B131" s="240" t="s">
        <v>69</v>
      </c>
      <c r="C131" s="259" t="s">
        <v>70</v>
      </c>
      <c r="D131" s="241"/>
      <c r="E131" s="242"/>
      <c r="F131" s="243"/>
      <c r="G131" s="244">
        <f>SUMIF(AG132:AG146,"&lt;&gt;NOR",G132:G146)</f>
        <v>0</v>
      </c>
      <c r="H131" s="238"/>
      <c r="I131" s="238">
        <f>SUM(I132:I146)</f>
        <v>0</v>
      </c>
      <c r="J131" s="238"/>
      <c r="K131" s="238">
        <f>SUM(K132:K146)</f>
        <v>0</v>
      </c>
      <c r="L131" s="238"/>
      <c r="M131" s="238">
        <f>SUM(M132:M146)</f>
        <v>0</v>
      </c>
      <c r="N131" s="238"/>
      <c r="O131" s="238">
        <f>SUM(O132:O146)</f>
        <v>0</v>
      </c>
      <c r="P131" s="238"/>
      <c r="Q131" s="238">
        <f>SUM(Q132:Q146)</f>
        <v>12.08</v>
      </c>
      <c r="R131" s="238"/>
      <c r="S131" s="238"/>
      <c r="T131" s="238"/>
      <c r="U131" s="238"/>
      <c r="V131" s="238">
        <f>SUM(V132:V146)</f>
        <v>63.75</v>
      </c>
      <c r="W131" s="238"/>
      <c r="X131" s="238"/>
      <c r="AG131" t="s">
        <v>110</v>
      </c>
    </row>
    <row r="132" spans="1:60" outlineLevel="1" x14ac:dyDescent="0.2">
      <c r="A132" s="245">
        <v>37</v>
      </c>
      <c r="B132" s="246" t="s">
        <v>266</v>
      </c>
      <c r="C132" s="260" t="s">
        <v>267</v>
      </c>
      <c r="D132" s="247" t="s">
        <v>131</v>
      </c>
      <c r="E132" s="248">
        <v>2.8296000000000001</v>
      </c>
      <c r="F132" s="249"/>
      <c r="G132" s="250">
        <f>ROUND(E132*F132,2)</f>
        <v>0</v>
      </c>
      <c r="H132" s="233"/>
      <c r="I132" s="232">
        <f>ROUND(E132*H132,2)</f>
        <v>0</v>
      </c>
      <c r="J132" s="233"/>
      <c r="K132" s="232">
        <f>ROUND(E132*J132,2)</f>
        <v>0</v>
      </c>
      <c r="L132" s="232">
        <v>21</v>
      </c>
      <c r="M132" s="232">
        <f>G132*(1+L132/100)</f>
        <v>0</v>
      </c>
      <c r="N132" s="232">
        <v>0</v>
      </c>
      <c r="O132" s="232">
        <f>ROUND(E132*N132,2)</f>
        <v>0</v>
      </c>
      <c r="P132" s="232">
        <v>2.4</v>
      </c>
      <c r="Q132" s="232">
        <f>ROUND(E132*P132,2)</f>
        <v>6.79</v>
      </c>
      <c r="R132" s="232"/>
      <c r="S132" s="232" t="s">
        <v>114</v>
      </c>
      <c r="T132" s="232" t="s">
        <v>114</v>
      </c>
      <c r="U132" s="232">
        <v>13.3</v>
      </c>
      <c r="V132" s="232">
        <f>ROUND(E132*U132,2)</f>
        <v>37.630000000000003</v>
      </c>
      <c r="W132" s="232"/>
      <c r="X132" s="232" t="s">
        <v>115</v>
      </c>
      <c r="Y132" s="212"/>
      <c r="Z132" s="212"/>
      <c r="AA132" s="212"/>
      <c r="AB132" s="212"/>
      <c r="AC132" s="212"/>
      <c r="AD132" s="212"/>
      <c r="AE132" s="212"/>
      <c r="AF132" s="212"/>
      <c r="AG132" s="212" t="s">
        <v>116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29"/>
      <c r="B133" s="230"/>
      <c r="C133" s="261" t="s">
        <v>268</v>
      </c>
      <c r="D133" s="234"/>
      <c r="E133" s="235">
        <v>0.68579999999999997</v>
      </c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12"/>
      <c r="Z133" s="212"/>
      <c r="AA133" s="212"/>
      <c r="AB133" s="212"/>
      <c r="AC133" s="212"/>
      <c r="AD133" s="212"/>
      <c r="AE133" s="212"/>
      <c r="AF133" s="212"/>
      <c r="AG133" s="212" t="s">
        <v>118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29"/>
      <c r="B134" s="230"/>
      <c r="C134" s="261" t="s">
        <v>269</v>
      </c>
      <c r="D134" s="234"/>
      <c r="E134" s="235">
        <v>0.67500000000000004</v>
      </c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12"/>
      <c r="Z134" s="212"/>
      <c r="AA134" s="212"/>
      <c r="AB134" s="212"/>
      <c r="AC134" s="212"/>
      <c r="AD134" s="212"/>
      <c r="AE134" s="212"/>
      <c r="AF134" s="212"/>
      <c r="AG134" s="212" t="s">
        <v>118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29"/>
      <c r="B135" s="230"/>
      <c r="C135" s="261" t="s">
        <v>193</v>
      </c>
      <c r="D135" s="234"/>
      <c r="E135" s="235">
        <v>1.4688000000000001</v>
      </c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12"/>
      <c r="Z135" s="212"/>
      <c r="AA135" s="212"/>
      <c r="AB135" s="212"/>
      <c r="AC135" s="212"/>
      <c r="AD135" s="212"/>
      <c r="AE135" s="212"/>
      <c r="AF135" s="212"/>
      <c r="AG135" s="212" t="s">
        <v>118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45">
        <v>38</v>
      </c>
      <c r="B136" s="246" t="s">
        <v>270</v>
      </c>
      <c r="C136" s="260" t="s">
        <v>271</v>
      </c>
      <c r="D136" s="247" t="s">
        <v>131</v>
      </c>
      <c r="E136" s="248">
        <v>1.0842000000000001</v>
      </c>
      <c r="F136" s="249"/>
      <c r="G136" s="250">
        <f>ROUND(E136*F136,2)</f>
        <v>0</v>
      </c>
      <c r="H136" s="233"/>
      <c r="I136" s="232">
        <f>ROUND(E136*H136,2)</f>
        <v>0</v>
      </c>
      <c r="J136" s="233"/>
      <c r="K136" s="232">
        <f>ROUND(E136*J136,2)</f>
        <v>0</v>
      </c>
      <c r="L136" s="232">
        <v>21</v>
      </c>
      <c r="M136" s="232">
        <f>G136*(1+L136/100)</f>
        <v>0</v>
      </c>
      <c r="N136" s="232">
        <v>1.47E-3</v>
      </c>
      <c r="O136" s="232">
        <f>ROUND(E136*N136,2)</f>
        <v>0</v>
      </c>
      <c r="P136" s="232">
        <v>2.4</v>
      </c>
      <c r="Q136" s="232">
        <f>ROUND(E136*P136,2)</f>
        <v>2.6</v>
      </c>
      <c r="R136" s="232"/>
      <c r="S136" s="232" t="s">
        <v>114</v>
      </c>
      <c r="T136" s="232" t="s">
        <v>114</v>
      </c>
      <c r="U136" s="232">
        <v>8.5</v>
      </c>
      <c r="V136" s="232">
        <f>ROUND(E136*U136,2)</f>
        <v>9.2200000000000006</v>
      </c>
      <c r="W136" s="232"/>
      <c r="X136" s="232" t="s">
        <v>115</v>
      </c>
      <c r="Y136" s="212"/>
      <c r="Z136" s="212"/>
      <c r="AA136" s="212"/>
      <c r="AB136" s="212"/>
      <c r="AC136" s="212"/>
      <c r="AD136" s="212"/>
      <c r="AE136" s="212"/>
      <c r="AF136" s="212"/>
      <c r="AG136" s="212" t="s">
        <v>116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29"/>
      <c r="B137" s="230"/>
      <c r="C137" s="261" t="s">
        <v>272</v>
      </c>
      <c r="D137" s="234"/>
      <c r="E137" s="235">
        <v>0.53339999999999999</v>
      </c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12"/>
      <c r="Z137" s="212"/>
      <c r="AA137" s="212"/>
      <c r="AB137" s="212"/>
      <c r="AC137" s="212"/>
      <c r="AD137" s="212"/>
      <c r="AE137" s="212"/>
      <c r="AF137" s="212"/>
      <c r="AG137" s="212" t="s">
        <v>118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1" x14ac:dyDescent="0.2">
      <c r="A138" s="229"/>
      <c r="B138" s="230"/>
      <c r="C138" s="261" t="s">
        <v>273</v>
      </c>
      <c r="D138" s="234"/>
      <c r="E138" s="235">
        <v>0.55079999999999996</v>
      </c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12"/>
      <c r="Z138" s="212"/>
      <c r="AA138" s="212"/>
      <c r="AB138" s="212"/>
      <c r="AC138" s="212"/>
      <c r="AD138" s="212"/>
      <c r="AE138" s="212"/>
      <c r="AF138" s="212"/>
      <c r="AG138" s="212" t="s">
        <v>118</v>
      </c>
      <c r="AH138" s="212">
        <v>0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45">
        <v>39</v>
      </c>
      <c r="B139" s="246" t="s">
        <v>274</v>
      </c>
      <c r="C139" s="260" t="s">
        <v>275</v>
      </c>
      <c r="D139" s="247" t="s">
        <v>127</v>
      </c>
      <c r="E139" s="248">
        <v>12.6</v>
      </c>
      <c r="F139" s="249"/>
      <c r="G139" s="250">
        <f>ROUND(E139*F139,2)</f>
        <v>0</v>
      </c>
      <c r="H139" s="233"/>
      <c r="I139" s="232">
        <f>ROUND(E139*H139,2)</f>
        <v>0</v>
      </c>
      <c r="J139" s="233"/>
      <c r="K139" s="232">
        <f>ROUND(E139*J139,2)</f>
        <v>0</v>
      </c>
      <c r="L139" s="232">
        <v>21</v>
      </c>
      <c r="M139" s="232">
        <f>G139*(1+L139/100)</f>
        <v>0</v>
      </c>
      <c r="N139" s="232">
        <v>0</v>
      </c>
      <c r="O139" s="232">
        <f>ROUND(E139*N139,2)</f>
        <v>0</v>
      </c>
      <c r="P139" s="232">
        <v>0.153</v>
      </c>
      <c r="Q139" s="232">
        <f>ROUND(E139*P139,2)</f>
        <v>1.93</v>
      </c>
      <c r="R139" s="232"/>
      <c r="S139" s="232" t="s">
        <v>114</v>
      </c>
      <c r="T139" s="232" t="s">
        <v>114</v>
      </c>
      <c r="U139" s="232">
        <v>0.64</v>
      </c>
      <c r="V139" s="232">
        <f>ROUND(E139*U139,2)</f>
        <v>8.06</v>
      </c>
      <c r="W139" s="232"/>
      <c r="X139" s="232" t="s">
        <v>115</v>
      </c>
      <c r="Y139" s="212"/>
      <c r="Z139" s="212"/>
      <c r="AA139" s="212"/>
      <c r="AB139" s="212"/>
      <c r="AC139" s="212"/>
      <c r="AD139" s="212"/>
      <c r="AE139" s="212"/>
      <c r="AF139" s="212"/>
      <c r="AG139" s="212" t="s">
        <v>116</v>
      </c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29"/>
      <c r="B140" s="230"/>
      <c r="C140" s="261" t="s">
        <v>276</v>
      </c>
      <c r="D140" s="234"/>
      <c r="E140" s="235">
        <v>7.2</v>
      </c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12"/>
      <c r="Z140" s="212"/>
      <c r="AA140" s="212"/>
      <c r="AB140" s="212"/>
      <c r="AC140" s="212"/>
      <c r="AD140" s="212"/>
      <c r="AE140" s="212"/>
      <c r="AF140" s="212"/>
      <c r="AG140" s="212" t="s">
        <v>118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29"/>
      <c r="B141" s="230"/>
      <c r="C141" s="261" t="s">
        <v>224</v>
      </c>
      <c r="D141" s="234"/>
      <c r="E141" s="235">
        <v>5.4</v>
      </c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12"/>
      <c r="Z141" s="212"/>
      <c r="AA141" s="212"/>
      <c r="AB141" s="212"/>
      <c r="AC141" s="212"/>
      <c r="AD141" s="212"/>
      <c r="AE141" s="212"/>
      <c r="AF141" s="212"/>
      <c r="AG141" s="212" t="s">
        <v>118</v>
      </c>
      <c r="AH141" s="212">
        <v>0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outlineLevel="1" x14ac:dyDescent="0.2">
      <c r="A142" s="245">
        <v>40</v>
      </c>
      <c r="B142" s="246" t="s">
        <v>277</v>
      </c>
      <c r="C142" s="260" t="s">
        <v>278</v>
      </c>
      <c r="D142" s="247" t="s">
        <v>113</v>
      </c>
      <c r="E142" s="248">
        <v>2.16</v>
      </c>
      <c r="F142" s="249"/>
      <c r="G142" s="250">
        <f>ROUND(E142*F142,2)</f>
        <v>0</v>
      </c>
      <c r="H142" s="233"/>
      <c r="I142" s="232">
        <f>ROUND(E142*H142,2)</f>
        <v>0</v>
      </c>
      <c r="J142" s="233"/>
      <c r="K142" s="232">
        <f>ROUND(E142*J142,2)</f>
        <v>0</v>
      </c>
      <c r="L142" s="232">
        <v>21</v>
      </c>
      <c r="M142" s="232">
        <f>G142*(1+L142/100)</f>
        <v>0</v>
      </c>
      <c r="N142" s="232">
        <v>0</v>
      </c>
      <c r="O142" s="232">
        <f>ROUND(E142*N142,2)</f>
        <v>0</v>
      </c>
      <c r="P142" s="232">
        <v>0.11</v>
      </c>
      <c r="Q142" s="232">
        <f>ROUND(E142*P142,2)</f>
        <v>0.24</v>
      </c>
      <c r="R142" s="232"/>
      <c r="S142" s="232" t="s">
        <v>114</v>
      </c>
      <c r="T142" s="232" t="s">
        <v>114</v>
      </c>
      <c r="U142" s="232">
        <v>0.5</v>
      </c>
      <c r="V142" s="232">
        <f>ROUND(E142*U142,2)</f>
        <v>1.08</v>
      </c>
      <c r="W142" s="232"/>
      <c r="X142" s="232" t="s">
        <v>115</v>
      </c>
      <c r="Y142" s="212"/>
      <c r="Z142" s="212"/>
      <c r="AA142" s="212"/>
      <c r="AB142" s="212"/>
      <c r="AC142" s="212"/>
      <c r="AD142" s="212"/>
      <c r="AE142" s="212"/>
      <c r="AF142" s="212"/>
      <c r="AG142" s="212" t="s">
        <v>116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1" x14ac:dyDescent="0.2">
      <c r="A143" s="229"/>
      <c r="B143" s="230"/>
      <c r="C143" s="261" t="s">
        <v>279</v>
      </c>
      <c r="D143" s="234"/>
      <c r="E143" s="235">
        <v>2.16</v>
      </c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12"/>
      <c r="Z143" s="212"/>
      <c r="AA143" s="212"/>
      <c r="AB143" s="212"/>
      <c r="AC143" s="212"/>
      <c r="AD143" s="212"/>
      <c r="AE143" s="212"/>
      <c r="AF143" s="212"/>
      <c r="AG143" s="212" t="s">
        <v>118</v>
      </c>
      <c r="AH143" s="212">
        <v>0</v>
      </c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ht="22.5" outlineLevel="1" x14ac:dyDescent="0.2">
      <c r="A144" s="245">
        <v>41</v>
      </c>
      <c r="B144" s="246" t="s">
        <v>280</v>
      </c>
      <c r="C144" s="260" t="s">
        <v>281</v>
      </c>
      <c r="D144" s="247" t="s">
        <v>127</v>
      </c>
      <c r="E144" s="248">
        <v>14.1</v>
      </c>
      <c r="F144" s="249"/>
      <c r="G144" s="250">
        <f>ROUND(E144*F144,2)</f>
        <v>0</v>
      </c>
      <c r="H144" s="233"/>
      <c r="I144" s="232">
        <f>ROUND(E144*H144,2)</f>
        <v>0</v>
      </c>
      <c r="J144" s="233"/>
      <c r="K144" s="232">
        <f>ROUND(E144*J144,2)</f>
        <v>0</v>
      </c>
      <c r="L144" s="232">
        <v>21</v>
      </c>
      <c r="M144" s="232">
        <f>G144*(1+L144/100)</f>
        <v>0</v>
      </c>
      <c r="N144" s="232">
        <v>0</v>
      </c>
      <c r="O144" s="232">
        <f>ROUND(E144*N144,2)</f>
        <v>0</v>
      </c>
      <c r="P144" s="232">
        <v>3.6999999999999998E-2</v>
      </c>
      <c r="Q144" s="232">
        <f>ROUND(E144*P144,2)</f>
        <v>0.52</v>
      </c>
      <c r="R144" s="232"/>
      <c r="S144" s="232" t="s">
        <v>114</v>
      </c>
      <c r="T144" s="232" t="s">
        <v>114</v>
      </c>
      <c r="U144" s="232">
        <v>0.55000000000000004</v>
      </c>
      <c r="V144" s="232">
        <f>ROUND(E144*U144,2)</f>
        <v>7.76</v>
      </c>
      <c r="W144" s="232"/>
      <c r="X144" s="232" t="s">
        <v>115</v>
      </c>
      <c r="Y144" s="212"/>
      <c r="Z144" s="212"/>
      <c r="AA144" s="212"/>
      <c r="AB144" s="212"/>
      <c r="AC144" s="212"/>
      <c r="AD144" s="212"/>
      <c r="AE144" s="212"/>
      <c r="AF144" s="212"/>
      <c r="AG144" s="212" t="s">
        <v>116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29"/>
      <c r="B145" s="230"/>
      <c r="C145" s="261" t="s">
        <v>282</v>
      </c>
      <c r="D145" s="234"/>
      <c r="E145" s="235">
        <v>8.1</v>
      </c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12"/>
      <c r="Z145" s="212"/>
      <c r="AA145" s="212"/>
      <c r="AB145" s="212"/>
      <c r="AC145" s="212"/>
      <c r="AD145" s="212"/>
      <c r="AE145" s="212"/>
      <c r="AF145" s="212"/>
      <c r="AG145" s="212" t="s">
        <v>118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29"/>
      <c r="B146" s="230"/>
      <c r="C146" s="261" t="s">
        <v>283</v>
      </c>
      <c r="D146" s="234"/>
      <c r="E146" s="235">
        <v>6</v>
      </c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12"/>
      <c r="Z146" s="212"/>
      <c r="AA146" s="212"/>
      <c r="AB146" s="212"/>
      <c r="AC146" s="212"/>
      <c r="AD146" s="212"/>
      <c r="AE146" s="212"/>
      <c r="AF146" s="212"/>
      <c r="AG146" s="212" t="s">
        <v>118</v>
      </c>
      <c r="AH146" s="212">
        <v>0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x14ac:dyDescent="0.2">
      <c r="A147" s="239" t="s">
        <v>109</v>
      </c>
      <c r="B147" s="240" t="s">
        <v>71</v>
      </c>
      <c r="C147" s="259" t="s">
        <v>72</v>
      </c>
      <c r="D147" s="241"/>
      <c r="E147" s="242"/>
      <c r="F147" s="243"/>
      <c r="G147" s="244">
        <f>SUMIF(AG148:AG148,"&lt;&gt;NOR",G148:G148)</f>
        <v>0</v>
      </c>
      <c r="H147" s="238"/>
      <c r="I147" s="238">
        <f>SUM(I148:I148)</f>
        <v>0</v>
      </c>
      <c r="J147" s="238"/>
      <c r="K147" s="238">
        <f>SUM(K148:K148)</f>
        <v>0</v>
      </c>
      <c r="L147" s="238"/>
      <c r="M147" s="238">
        <f>SUM(M148:M148)</f>
        <v>0</v>
      </c>
      <c r="N147" s="238"/>
      <c r="O147" s="238">
        <f>SUM(O148:O148)</f>
        <v>0</v>
      </c>
      <c r="P147" s="238"/>
      <c r="Q147" s="238">
        <f>SUM(Q148:Q148)</f>
        <v>0</v>
      </c>
      <c r="R147" s="238"/>
      <c r="S147" s="238"/>
      <c r="T147" s="238"/>
      <c r="U147" s="238"/>
      <c r="V147" s="238">
        <f>SUM(V148:V148)</f>
        <v>77.14</v>
      </c>
      <c r="W147" s="238"/>
      <c r="X147" s="238"/>
      <c r="AG147" t="s">
        <v>110</v>
      </c>
    </row>
    <row r="148" spans="1:60" ht="22.5" outlineLevel="1" x14ac:dyDescent="0.2">
      <c r="A148" s="251">
        <v>42</v>
      </c>
      <c r="B148" s="252" t="s">
        <v>284</v>
      </c>
      <c r="C148" s="264" t="s">
        <v>285</v>
      </c>
      <c r="D148" s="253" t="s">
        <v>176</v>
      </c>
      <c r="E148" s="254">
        <v>36.732210000000002</v>
      </c>
      <c r="F148" s="255"/>
      <c r="G148" s="256">
        <f>ROUND(E148*F148,2)</f>
        <v>0</v>
      </c>
      <c r="H148" s="233"/>
      <c r="I148" s="232">
        <f>ROUND(E148*H148,2)</f>
        <v>0</v>
      </c>
      <c r="J148" s="233"/>
      <c r="K148" s="232">
        <f>ROUND(E148*J148,2)</f>
        <v>0</v>
      </c>
      <c r="L148" s="232">
        <v>21</v>
      </c>
      <c r="M148" s="232">
        <f>G148*(1+L148/100)</f>
        <v>0</v>
      </c>
      <c r="N148" s="232">
        <v>0</v>
      </c>
      <c r="O148" s="232">
        <f>ROUND(E148*N148,2)</f>
        <v>0</v>
      </c>
      <c r="P148" s="232">
        <v>0</v>
      </c>
      <c r="Q148" s="232">
        <f>ROUND(E148*P148,2)</f>
        <v>0</v>
      </c>
      <c r="R148" s="232"/>
      <c r="S148" s="232" t="s">
        <v>114</v>
      </c>
      <c r="T148" s="232" t="s">
        <v>170</v>
      </c>
      <c r="U148" s="232">
        <v>2.1</v>
      </c>
      <c r="V148" s="232">
        <f>ROUND(E148*U148,2)</f>
        <v>77.14</v>
      </c>
      <c r="W148" s="232"/>
      <c r="X148" s="232" t="s">
        <v>286</v>
      </c>
      <c r="Y148" s="212"/>
      <c r="Z148" s="212"/>
      <c r="AA148" s="212"/>
      <c r="AB148" s="212"/>
      <c r="AC148" s="212"/>
      <c r="AD148" s="212"/>
      <c r="AE148" s="212"/>
      <c r="AF148" s="212"/>
      <c r="AG148" s="212" t="s">
        <v>287</v>
      </c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x14ac:dyDescent="0.2">
      <c r="A149" s="239" t="s">
        <v>109</v>
      </c>
      <c r="B149" s="240" t="s">
        <v>73</v>
      </c>
      <c r="C149" s="259" t="s">
        <v>74</v>
      </c>
      <c r="D149" s="241"/>
      <c r="E149" s="242"/>
      <c r="F149" s="243"/>
      <c r="G149" s="244">
        <f>SUMIF(AG150:AG152,"&lt;&gt;NOR",G150:G152)</f>
        <v>0</v>
      </c>
      <c r="H149" s="238"/>
      <c r="I149" s="238">
        <f>SUM(I150:I152)</f>
        <v>0</v>
      </c>
      <c r="J149" s="238"/>
      <c r="K149" s="238">
        <f>SUM(K150:K152)</f>
        <v>0</v>
      </c>
      <c r="L149" s="238"/>
      <c r="M149" s="238">
        <f>SUM(M150:M152)</f>
        <v>0</v>
      </c>
      <c r="N149" s="238"/>
      <c r="O149" s="238">
        <f>SUM(O150:O152)</f>
        <v>0</v>
      </c>
      <c r="P149" s="238"/>
      <c r="Q149" s="238">
        <f>SUM(Q150:Q152)</f>
        <v>0</v>
      </c>
      <c r="R149" s="238"/>
      <c r="S149" s="238"/>
      <c r="T149" s="238"/>
      <c r="U149" s="238"/>
      <c r="V149" s="238">
        <f>SUM(V150:V152)</f>
        <v>0.3</v>
      </c>
      <c r="W149" s="238"/>
      <c r="X149" s="238"/>
      <c r="AG149" t="s">
        <v>110</v>
      </c>
    </row>
    <row r="150" spans="1:60" ht="22.5" outlineLevel="1" x14ac:dyDescent="0.2">
      <c r="A150" s="245">
        <v>43</v>
      </c>
      <c r="B150" s="246" t="s">
        <v>288</v>
      </c>
      <c r="C150" s="260" t="s">
        <v>289</v>
      </c>
      <c r="D150" s="247" t="s">
        <v>113</v>
      </c>
      <c r="E150" s="248">
        <v>1.905</v>
      </c>
      <c r="F150" s="249"/>
      <c r="G150" s="250">
        <f>ROUND(E150*F150,2)</f>
        <v>0</v>
      </c>
      <c r="H150" s="233"/>
      <c r="I150" s="232">
        <f>ROUND(E150*H150,2)</f>
        <v>0</v>
      </c>
      <c r="J150" s="233"/>
      <c r="K150" s="232">
        <f>ROUND(E150*J150,2)</f>
        <v>0</v>
      </c>
      <c r="L150" s="232">
        <v>21</v>
      </c>
      <c r="M150" s="232">
        <f>G150*(1+L150/100)</f>
        <v>0</v>
      </c>
      <c r="N150" s="232">
        <v>6.3000000000000003E-4</v>
      </c>
      <c r="O150" s="232">
        <f>ROUND(E150*N150,2)</f>
        <v>0</v>
      </c>
      <c r="P150" s="232">
        <v>0</v>
      </c>
      <c r="Q150" s="232">
        <f>ROUND(E150*P150,2)</f>
        <v>0</v>
      </c>
      <c r="R150" s="232"/>
      <c r="S150" s="232" t="s">
        <v>114</v>
      </c>
      <c r="T150" s="232" t="s">
        <v>114</v>
      </c>
      <c r="U150" s="232">
        <v>0.16</v>
      </c>
      <c r="V150" s="232">
        <f>ROUND(E150*U150,2)</f>
        <v>0.3</v>
      </c>
      <c r="W150" s="232"/>
      <c r="X150" s="232" t="s">
        <v>115</v>
      </c>
      <c r="Y150" s="212"/>
      <c r="Z150" s="212"/>
      <c r="AA150" s="212"/>
      <c r="AB150" s="212"/>
      <c r="AC150" s="212"/>
      <c r="AD150" s="212"/>
      <c r="AE150" s="212"/>
      <c r="AF150" s="212"/>
      <c r="AG150" s="212" t="s">
        <v>116</v>
      </c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1" x14ac:dyDescent="0.2">
      <c r="A151" s="229"/>
      <c r="B151" s="230"/>
      <c r="C151" s="261" t="s">
        <v>290</v>
      </c>
      <c r="D151" s="234"/>
      <c r="E151" s="235">
        <v>1.905</v>
      </c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12"/>
      <c r="Z151" s="212"/>
      <c r="AA151" s="212"/>
      <c r="AB151" s="212"/>
      <c r="AC151" s="212"/>
      <c r="AD151" s="212"/>
      <c r="AE151" s="212"/>
      <c r="AF151" s="212"/>
      <c r="AG151" s="212" t="s">
        <v>118</v>
      </c>
      <c r="AH151" s="212">
        <v>0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29">
        <v>44</v>
      </c>
      <c r="B152" s="230" t="s">
        <v>291</v>
      </c>
      <c r="C152" s="265" t="s">
        <v>292</v>
      </c>
      <c r="D152" s="231" t="s">
        <v>0</v>
      </c>
      <c r="E152" s="257"/>
      <c r="F152" s="233"/>
      <c r="G152" s="232">
        <f>ROUND(E152*F152,2)</f>
        <v>0</v>
      </c>
      <c r="H152" s="233"/>
      <c r="I152" s="232">
        <f>ROUND(E152*H152,2)</f>
        <v>0</v>
      </c>
      <c r="J152" s="233"/>
      <c r="K152" s="232">
        <f>ROUND(E152*J152,2)</f>
        <v>0</v>
      </c>
      <c r="L152" s="232">
        <v>21</v>
      </c>
      <c r="M152" s="232">
        <f>G152*(1+L152/100)</f>
        <v>0</v>
      </c>
      <c r="N152" s="232">
        <v>0</v>
      </c>
      <c r="O152" s="232">
        <f>ROUND(E152*N152,2)</f>
        <v>0</v>
      </c>
      <c r="P152" s="232">
        <v>0</v>
      </c>
      <c r="Q152" s="232">
        <f>ROUND(E152*P152,2)</f>
        <v>0</v>
      </c>
      <c r="R152" s="232"/>
      <c r="S152" s="232" t="s">
        <v>114</v>
      </c>
      <c r="T152" s="232" t="s">
        <v>114</v>
      </c>
      <c r="U152" s="232">
        <v>0</v>
      </c>
      <c r="V152" s="232">
        <f>ROUND(E152*U152,2)</f>
        <v>0</v>
      </c>
      <c r="W152" s="232"/>
      <c r="X152" s="232" t="s">
        <v>286</v>
      </c>
      <c r="Y152" s="212"/>
      <c r="Z152" s="212"/>
      <c r="AA152" s="212"/>
      <c r="AB152" s="212"/>
      <c r="AC152" s="212"/>
      <c r="AD152" s="212"/>
      <c r="AE152" s="212"/>
      <c r="AF152" s="212"/>
      <c r="AG152" s="212" t="s">
        <v>287</v>
      </c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x14ac:dyDescent="0.2">
      <c r="A153" s="239" t="s">
        <v>109</v>
      </c>
      <c r="B153" s="240" t="s">
        <v>75</v>
      </c>
      <c r="C153" s="259" t="s">
        <v>76</v>
      </c>
      <c r="D153" s="241"/>
      <c r="E153" s="242"/>
      <c r="F153" s="243"/>
      <c r="G153" s="244">
        <f>SUMIF(AG154:AG163,"&lt;&gt;NOR",G154:G163)</f>
        <v>0</v>
      </c>
      <c r="H153" s="238"/>
      <c r="I153" s="238">
        <f>SUM(I154:I163)</f>
        <v>0</v>
      </c>
      <c r="J153" s="238"/>
      <c r="K153" s="238">
        <f>SUM(K154:K163)</f>
        <v>0</v>
      </c>
      <c r="L153" s="238"/>
      <c r="M153" s="238">
        <f>SUM(M154:M163)</f>
        <v>0</v>
      </c>
      <c r="N153" s="238"/>
      <c r="O153" s="238">
        <f>SUM(O154:O163)</f>
        <v>0</v>
      </c>
      <c r="P153" s="238"/>
      <c r="Q153" s="238">
        <f>SUM(Q154:Q163)</f>
        <v>0.15</v>
      </c>
      <c r="R153" s="238"/>
      <c r="S153" s="238"/>
      <c r="T153" s="238"/>
      <c r="U153" s="238"/>
      <c r="V153" s="238">
        <f>SUM(V154:V163)</f>
        <v>0</v>
      </c>
      <c r="W153" s="238"/>
      <c r="X153" s="238"/>
      <c r="AG153" t="s">
        <v>110</v>
      </c>
    </row>
    <row r="154" spans="1:60" outlineLevel="1" x14ac:dyDescent="0.2">
      <c r="A154" s="251">
        <v>45</v>
      </c>
      <c r="B154" s="252" t="s">
        <v>293</v>
      </c>
      <c r="C154" s="264" t="s">
        <v>294</v>
      </c>
      <c r="D154" s="253" t="s">
        <v>295</v>
      </c>
      <c r="E154" s="254">
        <v>1</v>
      </c>
      <c r="F154" s="255"/>
      <c r="G154" s="256">
        <f>ROUND(E154*F154,2)</f>
        <v>0</v>
      </c>
      <c r="H154" s="233"/>
      <c r="I154" s="232">
        <f>ROUND(E154*H154,2)</f>
        <v>0</v>
      </c>
      <c r="J154" s="233"/>
      <c r="K154" s="232">
        <f>ROUND(E154*J154,2)</f>
        <v>0</v>
      </c>
      <c r="L154" s="232">
        <v>21</v>
      </c>
      <c r="M154" s="232">
        <f>G154*(1+L154/100)</f>
        <v>0</v>
      </c>
      <c r="N154" s="232">
        <v>0</v>
      </c>
      <c r="O154" s="232">
        <f>ROUND(E154*N154,2)</f>
        <v>0</v>
      </c>
      <c r="P154" s="232">
        <v>0</v>
      </c>
      <c r="Q154" s="232">
        <f>ROUND(E154*P154,2)</f>
        <v>0</v>
      </c>
      <c r="R154" s="232"/>
      <c r="S154" s="232" t="s">
        <v>261</v>
      </c>
      <c r="T154" s="232" t="s">
        <v>170</v>
      </c>
      <c r="U154" s="232">
        <v>0</v>
      </c>
      <c r="V154" s="232">
        <f>ROUND(E154*U154,2)</f>
        <v>0</v>
      </c>
      <c r="W154" s="232"/>
      <c r="X154" s="232" t="s">
        <v>115</v>
      </c>
      <c r="Y154" s="212"/>
      <c r="Z154" s="212"/>
      <c r="AA154" s="212"/>
      <c r="AB154" s="212"/>
      <c r="AC154" s="212"/>
      <c r="AD154" s="212"/>
      <c r="AE154" s="212"/>
      <c r="AF154" s="212"/>
      <c r="AG154" s="212" t="s">
        <v>116</v>
      </c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51">
        <v>46</v>
      </c>
      <c r="B155" s="252" t="s">
        <v>296</v>
      </c>
      <c r="C155" s="264" t="s">
        <v>297</v>
      </c>
      <c r="D155" s="253" t="s">
        <v>258</v>
      </c>
      <c r="E155" s="254">
        <v>2</v>
      </c>
      <c r="F155" s="255"/>
      <c r="G155" s="256">
        <f>ROUND(E155*F155,2)</f>
        <v>0</v>
      </c>
      <c r="H155" s="233"/>
      <c r="I155" s="232">
        <f>ROUND(E155*H155,2)</f>
        <v>0</v>
      </c>
      <c r="J155" s="233"/>
      <c r="K155" s="232">
        <f>ROUND(E155*J155,2)</f>
        <v>0</v>
      </c>
      <c r="L155" s="232">
        <v>21</v>
      </c>
      <c r="M155" s="232">
        <f>G155*(1+L155/100)</f>
        <v>0</v>
      </c>
      <c r="N155" s="232">
        <v>0</v>
      </c>
      <c r="O155" s="232">
        <f>ROUND(E155*N155,2)</f>
        <v>0</v>
      </c>
      <c r="P155" s="232">
        <v>0</v>
      </c>
      <c r="Q155" s="232">
        <f>ROUND(E155*P155,2)</f>
        <v>0</v>
      </c>
      <c r="R155" s="232"/>
      <c r="S155" s="232" t="s">
        <v>261</v>
      </c>
      <c r="T155" s="232" t="s">
        <v>170</v>
      </c>
      <c r="U155" s="232">
        <v>0</v>
      </c>
      <c r="V155" s="232">
        <f>ROUND(E155*U155,2)</f>
        <v>0</v>
      </c>
      <c r="W155" s="232"/>
      <c r="X155" s="232" t="s">
        <v>115</v>
      </c>
      <c r="Y155" s="212"/>
      <c r="Z155" s="212"/>
      <c r="AA155" s="212"/>
      <c r="AB155" s="212"/>
      <c r="AC155" s="212"/>
      <c r="AD155" s="212"/>
      <c r="AE155" s="212"/>
      <c r="AF155" s="212"/>
      <c r="AG155" s="212" t="s">
        <v>116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outlineLevel="1" x14ac:dyDescent="0.2">
      <c r="A156" s="251">
        <v>47</v>
      </c>
      <c r="B156" s="252" t="s">
        <v>298</v>
      </c>
      <c r="C156" s="264" t="s">
        <v>299</v>
      </c>
      <c r="D156" s="253" t="s">
        <v>295</v>
      </c>
      <c r="E156" s="254">
        <v>1</v>
      </c>
      <c r="F156" s="255"/>
      <c r="G156" s="256">
        <f>ROUND(E156*F156,2)</f>
        <v>0</v>
      </c>
      <c r="H156" s="233"/>
      <c r="I156" s="232">
        <f>ROUND(E156*H156,2)</f>
        <v>0</v>
      </c>
      <c r="J156" s="233"/>
      <c r="K156" s="232">
        <f>ROUND(E156*J156,2)</f>
        <v>0</v>
      </c>
      <c r="L156" s="232">
        <v>21</v>
      </c>
      <c r="M156" s="232">
        <f>G156*(1+L156/100)</f>
        <v>0</v>
      </c>
      <c r="N156" s="232">
        <v>0</v>
      </c>
      <c r="O156" s="232">
        <f>ROUND(E156*N156,2)</f>
        <v>0</v>
      </c>
      <c r="P156" s="232">
        <v>0</v>
      </c>
      <c r="Q156" s="232">
        <f>ROUND(E156*P156,2)</f>
        <v>0</v>
      </c>
      <c r="R156" s="232"/>
      <c r="S156" s="232" t="s">
        <v>261</v>
      </c>
      <c r="T156" s="232" t="s">
        <v>170</v>
      </c>
      <c r="U156" s="232">
        <v>0</v>
      </c>
      <c r="V156" s="232">
        <f>ROUND(E156*U156,2)</f>
        <v>0</v>
      </c>
      <c r="W156" s="232"/>
      <c r="X156" s="232" t="s">
        <v>115</v>
      </c>
      <c r="Y156" s="212"/>
      <c r="Z156" s="212"/>
      <c r="AA156" s="212"/>
      <c r="AB156" s="212"/>
      <c r="AC156" s="212"/>
      <c r="AD156" s="212"/>
      <c r="AE156" s="212"/>
      <c r="AF156" s="212"/>
      <c r="AG156" s="212" t="s">
        <v>116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1" x14ac:dyDescent="0.2">
      <c r="A157" s="251">
        <v>48</v>
      </c>
      <c r="B157" s="252" t="s">
        <v>300</v>
      </c>
      <c r="C157" s="264" t="s">
        <v>301</v>
      </c>
      <c r="D157" s="253" t="s">
        <v>295</v>
      </c>
      <c r="E157" s="254">
        <v>1</v>
      </c>
      <c r="F157" s="255"/>
      <c r="G157" s="256">
        <f>ROUND(E157*F157,2)</f>
        <v>0</v>
      </c>
      <c r="H157" s="233"/>
      <c r="I157" s="232">
        <f>ROUND(E157*H157,2)</f>
        <v>0</v>
      </c>
      <c r="J157" s="233"/>
      <c r="K157" s="232">
        <f>ROUND(E157*J157,2)</f>
        <v>0</v>
      </c>
      <c r="L157" s="232">
        <v>21</v>
      </c>
      <c r="M157" s="232">
        <f>G157*(1+L157/100)</f>
        <v>0</v>
      </c>
      <c r="N157" s="232">
        <v>0</v>
      </c>
      <c r="O157" s="232">
        <f>ROUND(E157*N157,2)</f>
        <v>0</v>
      </c>
      <c r="P157" s="232">
        <v>0</v>
      </c>
      <c r="Q157" s="232">
        <f>ROUND(E157*P157,2)</f>
        <v>0</v>
      </c>
      <c r="R157" s="232"/>
      <c r="S157" s="232" t="s">
        <v>261</v>
      </c>
      <c r="T157" s="232" t="s">
        <v>170</v>
      </c>
      <c r="U157" s="232">
        <v>0</v>
      </c>
      <c r="V157" s="232">
        <f>ROUND(E157*U157,2)</f>
        <v>0</v>
      </c>
      <c r="W157" s="232"/>
      <c r="X157" s="232" t="s">
        <v>115</v>
      </c>
      <c r="Y157" s="212"/>
      <c r="Z157" s="212"/>
      <c r="AA157" s="212"/>
      <c r="AB157" s="212"/>
      <c r="AC157" s="212"/>
      <c r="AD157" s="212"/>
      <c r="AE157" s="212"/>
      <c r="AF157" s="212"/>
      <c r="AG157" s="212" t="s">
        <v>116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51">
        <v>49</v>
      </c>
      <c r="B158" s="252" t="s">
        <v>302</v>
      </c>
      <c r="C158" s="264" t="s">
        <v>301</v>
      </c>
      <c r="D158" s="253" t="s">
        <v>295</v>
      </c>
      <c r="E158" s="254">
        <v>1</v>
      </c>
      <c r="F158" s="255"/>
      <c r="G158" s="256">
        <f>ROUND(E158*F158,2)</f>
        <v>0</v>
      </c>
      <c r="H158" s="233"/>
      <c r="I158" s="232">
        <f>ROUND(E158*H158,2)</f>
        <v>0</v>
      </c>
      <c r="J158" s="233"/>
      <c r="K158" s="232">
        <f>ROUND(E158*J158,2)</f>
        <v>0</v>
      </c>
      <c r="L158" s="232">
        <v>21</v>
      </c>
      <c r="M158" s="232">
        <f>G158*(1+L158/100)</f>
        <v>0</v>
      </c>
      <c r="N158" s="232">
        <v>0</v>
      </c>
      <c r="O158" s="232">
        <f>ROUND(E158*N158,2)</f>
        <v>0</v>
      </c>
      <c r="P158" s="232">
        <v>0</v>
      </c>
      <c r="Q158" s="232">
        <f>ROUND(E158*P158,2)</f>
        <v>0</v>
      </c>
      <c r="R158" s="232"/>
      <c r="S158" s="232" t="s">
        <v>261</v>
      </c>
      <c r="T158" s="232" t="s">
        <v>170</v>
      </c>
      <c r="U158" s="232">
        <v>0</v>
      </c>
      <c r="V158" s="232">
        <f>ROUND(E158*U158,2)</f>
        <v>0</v>
      </c>
      <c r="W158" s="232"/>
      <c r="X158" s="232" t="s">
        <v>115</v>
      </c>
      <c r="Y158" s="212"/>
      <c r="Z158" s="212"/>
      <c r="AA158" s="212"/>
      <c r="AB158" s="212"/>
      <c r="AC158" s="212"/>
      <c r="AD158" s="212"/>
      <c r="AE158" s="212"/>
      <c r="AF158" s="212"/>
      <c r="AG158" s="212" t="s">
        <v>116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ht="22.5" outlineLevel="1" x14ac:dyDescent="0.2">
      <c r="A159" s="251">
        <v>50</v>
      </c>
      <c r="B159" s="252" t="s">
        <v>303</v>
      </c>
      <c r="C159" s="264" t="s">
        <v>304</v>
      </c>
      <c r="D159" s="253" t="s">
        <v>295</v>
      </c>
      <c r="E159" s="254">
        <v>1</v>
      </c>
      <c r="F159" s="255"/>
      <c r="G159" s="256">
        <f>ROUND(E159*F159,2)</f>
        <v>0</v>
      </c>
      <c r="H159" s="233"/>
      <c r="I159" s="232">
        <f>ROUND(E159*H159,2)</f>
        <v>0</v>
      </c>
      <c r="J159" s="233"/>
      <c r="K159" s="232">
        <f>ROUND(E159*J159,2)</f>
        <v>0</v>
      </c>
      <c r="L159" s="232">
        <v>21</v>
      </c>
      <c r="M159" s="232">
        <f>G159*(1+L159/100)</f>
        <v>0</v>
      </c>
      <c r="N159" s="232">
        <v>0</v>
      </c>
      <c r="O159" s="232">
        <f>ROUND(E159*N159,2)</f>
        <v>0</v>
      </c>
      <c r="P159" s="232">
        <v>0</v>
      </c>
      <c r="Q159" s="232">
        <f>ROUND(E159*P159,2)</f>
        <v>0</v>
      </c>
      <c r="R159" s="232"/>
      <c r="S159" s="232" t="s">
        <v>261</v>
      </c>
      <c r="T159" s="232" t="s">
        <v>170</v>
      </c>
      <c r="U159" s="232">
        <v>0</v>
      </c>
      <c r="V159" s="232">
        <f>ROUND(E159*U159,2)</f>
        <v>0</v>
      </c>
      <c r="W159" s="232"/>
      <c r="X159" s="232" t="s">
        <v>115</v>
      </c>
      <c r="Y159" s="212"/>
      <c r="Z159" s="212"/>
      <c r="AA159" s="212"/>
      <c r="AB159" s="212"/>
      <c r="AC159" s="212"/>
      <c r="AD159" s="212"/>
      <c r="AE159" s="212"/>
      <c r="AF159" s="212"/>
      <c r="AG159" s="212" t="s">
        <v>116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ht="22.5" outlineLevel="1" x14ac:dyDescent="0.2">
      <c r="A160" s="251">
        <v>51</v>
      </c>
      <c r="B160" s="252" t="s">
        <v>305</v>
      </c>
      <c r="C160" s="264" t="s">
        <v>306</v>
      </c>
      <c r="D160" s="253" t="s">
        <v>295</v>
      </c>
      <c r="E160" s="254">
        <v>1</v>
      </c>
      <c r="F160" s="255"/>
      <c r="G160" s="256">
        <f>ROUND(E160*F160,2)</f>
        <v>0</v>
      </c>
      <c r="H160" s="233"/>
      <c r="I160" s="232">
        <f>ROUND(E160*H160,2)</f>
        <v>0</v>
      </c>
      <c r="J160" s="233"/>
      <c r="K160" s="232">
        <f>ROUND(E160*J160,2)</f>
        <v>0</v>
      </c>
      <c r="L160" s="232">
        <v>21</v>
      </c>
      <c r="M160" s="232">
        <f>G160*(1+L160/100)</f>
        <v>0</v>
      </c>
      <c r="N160" s="232">
        <v>0</v>
      </c>
      <c r="O160" s="232">
        <f>ROUND(E160*N160,2)</f>
        <v>0</v>
      </c>
      <c r="P160" s="232">
        <v>0</v>
      </c>
      <c r="Q160" s="232">
        <f>ROUND(E160*P160,2)</f>
        <v>0</v>
      </c>
      <c r="R160" s="232"/>
      <c r="S160" s="232" t="s">
        <v>261</v>
      </c>
      <c r="T160" s="232" t="s">
        <v>170</v>
      </c>
      <c r="U160" s="232">
        <v>0</v>
      </c>
      <c r="V160" s="232">
        <f>ROUND(E160*U160,2)</f>
        <v>0</v>
      </c>
      <c r="W160" s="232"/>
      <c r="X160" s="232" t="s">
        <v>115</v>
      </c>
      <c r="Y160" s="212"/>
      <c r="Z160" s="212"/>
      <c r="AA160" s="212"/>
      <c r="AB160" s="212"/>
      <c r="AC160" s="212"/>
      <c r="AD160" s="212"/>
      <c r="AE160" s="212"/>
      <c r="AF160" s="212"/>
      <c r="AG160" s="212" t="s">
        <v>116</v>
      </c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ht="22.5" outlineLevel="1" x14ac:dyDescent="0.2">
      <c r="A161" s="251">
        <v>52</v>
      </c>
      <c r="B161" s="252" t="s">
        <v>307</v>
      </c>
      <c r="C161" s="264" t="s">
        <v>306</v>
      </c>
      <c r="D161" s="253" t="s">
        <v>295</v>
      </c>
      <c r="E161" s="254">
        <v>1</v>
      </c>
      <c r="F161" s="255"/>
      <c r="G161" s="256">
        <f>ROUND(E161*F161,2)</f>
        <v>0</v>
      </c>
      <c r="H161" s="233"/>
      <c r="I161" s="232">
        <f>ROUND(E161*H161,2)</f>
        <v>0</v>
      </c>
      <c r="J161" s="233"/>
      <c r="K161" s="232">
        <f>ROUND(E161*J161,2)</f>
        <v>0</v>
      </c>
      <c r="L161" s="232">
        <v>21</v>
      </c>
      <c r="M161" s="232">
        <f>G161*(1+L161/100)</f>
        <v>0</v>
      </c>
      <c r="N161" s="232">
        <v>0</v>
      </c>
      <c r="O161" s="232">
        <f>ROUND(E161*N161,2)</f>
        <v>0</v>
      </c>
      <c r="P161" s="232">
        <v>0</v>
      </c>
      <c r="Q161" s="232">
        <f>ROUND(E161*P161,2)</f>
        <v>0</v>
      </c>
      <c r="R161" s="232"/>
      <c r="S161" s="232" t="s">
        <v>261</v>
      </c>
      <c r="T161" s="232" t="s">
        <v>170</v>
      </c>
      <c r="U161" s="232">
        <v>0</v>
      </c>
      <c r="V161" s="232">
        <f>ROUND(E161*U161,2)</f>
        <v>0</v>
      </c>
      <c r="W161" s="232"/>
      <c r="X161" s="232" t="s">
        <v>115</v>
      </c>
      <c r="Y161" s="212"/>
      <c r="Z161" s="212"/>
      <c r="AA161" s="212"/>
      <c r="AB161" s="212"/>
      <c r="AC161" s="212"/>
      <c r="AD161" s="212"/>
      <c r="AE161" s="212"/>
      <c r="AF161" s="212"/>
      <c r="AG161" s="212" t="s">
        <v>116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45">
        <v>53</v>
      </c>
      <c r="B162" s="246" t="s">
        <v>308</v>
      </c>
      <c r="C162" s="260" t="s">
        <v>309</v>
      </c>
      <c r="D162" s="247" t="s">
        <v>258</v>
      </c>
      <c r="E162" s="248">
        <v>1</v>
      </c>
      <c r="F162" s="249"/>
      <c r="G162" s="250">
        <f>ROUND(E162*F162,2)</f>
        <v>0</v>
      </c>
      <c r="H162" s="233"/>
      <c r="I162" s="232">
        <f>ROUND(E162*H162,2)</f>
        <v>0</v>
      </c>
      <c r="J162" s="233"/>
      <c r="K162" s="232">
        <f>ROUND(E162*J162,2)</f>
        <v>0</v>
      </c>
      <c r="L162" s="232">
        <v>21</v>
      </c>
      <c r="M162" s="232">
        <f>G162*(1+L162/100)</f>
        <v>0</v>
      </c>
      <c r="N162" s="232">
        <v>0</v>
      </c>
      <c r="O162" s="232">
        <f>ROUND(E162*N162,2)</f>
        <v>0</v>
      </c>
      <c r="P162" s="232">
        <v>0.15</v>
      </c>
      <c r="Q162" s="232">
        <f>ROUND(E162*P162,2)</f>
        <v>0.15</v>
      </c>
      <c r="R162" s="232"/>
      <c r="S162" s="232" t="s">
        <v>261</v>
      </c>
      <c r="T162" s="232" t="s">
        <v>170</v>
      </c>
      <c r="U162" s="232">
        <v>0</v>
      </c>
      <c r="V162" s="232">
        <f>ROUND(E162*U162,2)</f>
        <v>0</v>
      </c>
      <c r="W162" s="232"/>
      <c r="X162" s="232" t="s">
        <v>115</v>
      </c>
      <c r="Y162" s="212"/>
      <c r="Z162" s="212"/>
      <c r="AA162" s="212"/>
      <c r="AB162" s="212"/>
      <c r="AC162" s="212"/>
      <c r="AD162" s="212"/>
      <c r="AE162" s="212"/>
      <c r="AF162" s="212"/>
      <c r="AG162" s="212" t="s">
        <v>116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1" x14ac:dyDescent="0.2">
      <c r="A163" s="229">
        <v>54</v>
      </c>
      <c r="B163" s="230" t="s">
        <v>310</v>
      </c>
      <c r="C163" s="265" t="s">
        <v>311</v>
      </c>
      <c r="D163" s="231" t="s">
        <v>0</v>
      </c>
      <c r="E163" s="257"/>
      <c r="F163" s="233"/>
      <c r="G163" s="232">
        <f>ROUND(E163*F163,2)</f>
        <v>0</v>
      </c>
      <c r="H163" s="233"/>
      <c r="I163" s="232">
        <f>ROUND(E163*H163,2)</f>
        <v>0</v>
      </c>
      <c r="J163" s="233"/>
      <c r="K163" s="232">
        <f>ROUND(E163*J163,2)</f>
        <v>0</v>
      </c>
      <c r="L163" s="232">
        <v>21</v>
      </c>
      <c r="M163" s="232">
        <f>G163*(1+L163/100)</f>
        <v>0</v>
      </c>
      <c r="N163" s="232">
        <v>0</v>
      </c>
      <c r="O163" s="232">
        <f>ROUND(E163*N163,2)</f>
        <v>0</v>
      </c>
      <c r="P163" s="232">
        <v>0</v>
      </c>
      <c r="Q163" s="232">
        <f>ROUND(E163*P163,2)</f>
        <v>0</v>
      </c>
      <c r="R163" s="232"/>
      <c r="S163" s="232" t="s">
        <v>114</v>
      </c>
      <c r="T163" s="232" t="s">
        <v>114</v>
      </c>
      <c r="U163" s="232">
        <v>0</v>
      </c>
      <c r="V163" s="232">
        <f>ROUND(E163*U163,2)</f>
        <v>0</v>
      </c>
      <c r="W163" s="232"/>
      <c r="X163" s="232" t="s">
        <v>286</v>
      </c>
      <c r="Y163" s="212"/>
      <c r="Z163" s="212"/>
      <c r="AA163" s="212"/>
      <c r="AB163" s="212"/>
      <c r="AC163" s="212"/>
      <c r="AD163" s="212"/>
      <c r="AE163" s="212"/>
      <c r="AF163" s="212"/>
      <c r="AG163" s="212" t="s">
        <v>287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x14ac:dyDescent="0.2">
      <c r="A164" s="239" t="s">
        <v>109</v>
      </c>
      <c r="B164" s="240" t="s">
        <v>77</v>
      </c>
      <c r="C164" s="259" t="s">
        <v>78</v>
      </c>
      <c r="D164" s="241"/>
      <c r="E164" s="242"/>
      <c r="F164" s="243"/>
      <c r="G164" s="244">
        <f>SUMIF(AG165:AG174,"&lt;&gt;NOR",G165:G174)</f>
        <v>0</v>
      </c>
      <c r="H164" s="238"/>
      <c r="I164" s="238">
        <f>SUM(I165:I174)</f>
        <v>0</v>
      </c>
      <c r="J164" s="238"/>
      <c r="K164" s="238">
        <f>SUM(K165:K174)</f>
        <v>0</v>
      </c>
      <c r="L164" s="238"/>
      <c r="M164" s="238">
        <f>SUM(M165:M174)</f>
        <v>0</v>
      </c>
      <c r="N164" s="238"/>
      <c r="O164" s="238">
        <f>SUM(O165:O174)</f>
        <v>2.42</v>
      </c>
      <c r="P164" s="238"/>
      <c r="Q164" s="238">
        <f>SUM(Q165:Q174)</f>
        <v>0</v>
      </c>
      <c r="R164" s="238"/>
      <c r="S164" s="238"/>
      <c r="T164" s="238"/>
      <c r="U164" s="238"/>
      <c r="V164" s="238">
        <f>SUM(V165:V174)</f>
        <v>5.169999999999999</v>
      </c>
      <c r="W164" s="238"/>
      <c r="X164" s="238"/>
      <c r="AG164" t="s">
        <v>110</v>
      </c>
    </row>
    <row r="165" spans="1:60" outlineLevel="1" x14ac:dyDescent="0.2">
      <c r="A165" s="245">
        <v>55</v>
      </c>
      <c r="B165" s="246" t="s">
        <v>312</v>
      </c>
      <c r="C165" s="260" t="s">
        <v>313</v>
      </c>
      <c r="D165" s="247" t="s">
        <v>113</v>
      </c>
      <c r="E165" s="248">
        <v>2.88</v>
      </c>
      <c r="F165" s="249"/>
      <c r="G165" s="250">
        <f>ROUND(E165*F165,2)</f>
        <v>0</v>
      </c>
      <c r="H165" s="233"/>
      <c r="I165" s="232">
        <f>ROUND(E165*H165,2)</f>
        <v>0</v>
      </c>
      <c r="J165" s="233"/>
      <c r="K165" s="232">
        <f>ROUND(E165*J165,2)</f>
        <v>0</v>
      </c>
      <c r="L165" s="232">
        <v>21</v>
      </c>
      <c r="M165" s="232">
        <f>G165*(1+L165/100)</f>
        <v>0</v>
      </c>
      <c r="N165" s="232">
        <v>2.1000000000000001E-4</v>
      </c>
      <c r="O165" s="232">
        <f>ROUND(E165*N165,2)</f>
        <v>0</v>
      </c>
      <c r="P165" s="232">
        <v>0</v>
      </c>
      <c r="Q165" s="232">
        <f>ROUND(E165*P165,2)</f>
        <v>0</v>
      </c>
      <c r="R165" s="232"/>
      <c r="S165" s="232" t="s">
        <v>114</v>
      </c>
      <c r="T165" s="232" t="s">
        <v>114</v>
      </c>
      <c r="U165" s="232">
        <v>0.05</v>
      </c>
      <c r="V165" s="232">
        <f>ROUND(E165*U165,2)</f>
        <v>0.14000000000000001</v>
      </c>
      <c r="W165" s="232"/>
      <c r="X165" s="232" t="s">
        <v>115</v>
      </c>
      <c r="Y165" s="212"/>
      <c r="Z165" s="212"/>
      <c r="AA165" s="212"/>
      <c r="AB165" s="212"/>
      <c r="AC165" s="212"/>
      <c r="AD165" s="212"/>
      <c r="AE165" s="212"/>
      <c r="AF165" s="212"/>
      <c r="AG165" s="212" t="s">
        <v>314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">
      <c r="A166" s="229"/>
      <c r="B166" s="230"/>
      <c r="C166" s="261" t="s">
        <v>315</v>
      </c>
      <c r="D166" s="234"/>
      <c r="E166" s="235">
        <v>2.88</v>
      </c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12"/>
      <c r="Z166" s="212"/>
      <c r="AA166" s="212"/>
      <c r="AB166" s="212"/>
      <c r="AC166" s="212"/>
      <c r="AD166" s="212"/>
      <c r="AE166" s="212"/>
      <c r="AF166" s="212"/>
      <c r="AG166" s="212" t="s">
        <v>118</v>
      </c>
      <c r="AH166" s="212">
        <v>0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ht="22.5" outlineLevel="1" x14ac:dyDescent="0.2">
      <c r="A167" s="245">
        <v>56</v>
      </c>
      <c r="B167" s="246" t="s">
        <v>316</v>
      </c>
      <c r="C167" s="260" t="s">
        <v>317</v>
      </c>
      <c r="D167" s="247" t="s">
        <v>127</v>
      </c>
      <c r="E167" s="248">
        <v>7.2</v>
      </c>
      <c r="F167" s="249"/>
      <c r="G167" s="250">
        <f>ROUND(E167*F167,2)</f>
        <v>0</v>
      </c>
      <c r="H167" s="233"/>
      <c r="I167" s="232">
        <f>ROUND(E167*H167,2)</f>
        <v>0</v>
      </c>
      <c r="J167" s="233"/>
      <c r="K167" s="232">
        <f>ROUND(E167*J167,2)</f>
        <v>0</v>
      </c>
      <c r="L167" s="232">
        <v>21</v>
      </c>
      <c r="M167" s="232">
        <f>G167*(1+L167/100)</f>
        <v>0</v>
      </c>
      <c r="N167" s="232">
        <v>4.7980000000000002E-2</v>
      </c>
      <c r="O167" s="232">
        <f>ROUND(E167*N167,2)</f>
        <v>0.35</v>
      </c>
      <c r="P167" s="232">
        <v>0</v>
      </c>
      <c r="Q167" s="232">
        <f>ROUND(E167*P167,2)</f>
        <v>0</v>
      </c>
      <c r="R167" s="232"/>
      <c r="S167" s="232" t="s">
        <v>114</v>
      </c>
      <c r="T167" s="232" t="s">
        <v>170</v>
      </c>
      <c r="U167" s="232">
        <v>0.57999999999999996</v>
      </c>
      <c r="V167" s="232">
        <f>ROUND(E167*U167,2)</f>
        <v>4.18</v>
      </c>
      <c r="W167" s="232"/>
      <c r="X167" s="232" t="s">
        <v>115</v>
      </c>
      <c r="Y167" s="212"/>
      <c r="Z167" s="212"/>
      <c r="AA167" s="212"/>
      <c r="AB167" s="212"/>
      <c r="AC167" s="212"/>
      <c r="AD167" s="212"/>
      <c r="AE167" s="212"/>
      <c r="AF167" s="212"/>
      <c r="AG167" s="212" t="s">
        <v>314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1" x14ac:dyDescent="0.2">
      <c r="A168" s="229"/>
      <c r="B168" s="230"/>
      <c r="C168" s="261" t="s">
        <v>276</v>
      </c>
      <c r="D168" s="234"/>
      <c r="E168" s="235">
        <v>7.2</v>
      </c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12"/>
      <c r="Z168" s="212"/>
      <c r="AA168" s="212"/>
      <c r="AB168" s="212"/>
      <c r="AC168" s="212"/>
      <c r="AD168" s="212"/>
      <c r="AE168" s="212"/>
      <c r="AF168" s="212"/>
      <c r="AG168" s="212" t="s">
        <v>118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1" x14ac:dyDescent="0.2">
      <c r="A169" s="245">
        <v>57</v>
      </c>
      <c r="B169" s="246" t="s">
        <v>318</v>
      </c>
      <c r="C169" s="260" t="s">
        <v>319</v>
      </c>
      <c r="D169" s="247" t="s">
        <v>127</v>
      </c>
      <c r="E169" s="248">
        <v>12.2</v>
      </c>
      <c r="F169" s="249"/>
      <c r="G169" s="250">
        <f>ROUND(E169*F169,2)</f>
        <v>0</v>
      </c>
      <c r="H169" s="233"/>
      <c r="I169" s="232">
        <f>ROUND(E169*H169,2)</f>
        <v>0</v>
      </c>
      <c r="J169" s="233"/>
      <c r="K169" s="232">
        <f>ROUND(E169*J169,2)</f>
        <v>0</v>
      </c>
      <c r="L169" s="232">
        <v>21</v>
      </c>
      <c r="M169" s="232">
        <f>G169*(1+L169/100)</f>
        <v>0</v>
      </c>
      <c r="N169" s="232">
        <v>1.1E-4</v>
      </c>
      <c r="O169" s="232">
        <f>ROUND(E169*N169,2)</f>
        <v>0</v>
      </c>
      <c r="P169" s="232">
        <v>0</v>
      </c>
      <c r="Q169" s="232">
        <f>ROUND(E169*P169,2)</f>
        <v>0</v>
      </c>
      <c r="R169" s="232"/>
      <c r="S169" s="232" t="s">
        <v>114</v>
      </c>
      <c r="T169" s="232" t="s">
        <v>114</v>
      </c>
      <c r="U169" s="232">
        <v>7.0000000000000007E-2</v>
      </c>
      <c r="V169" s="232">
        <f>ROUND(E169*U169,2)</f>
        <v>0.85</v>
      </c>
      <c r="W169" s="232"/>
      <c r="X169" s="232" t="s">
        <v>115</v>
      </c>
      <c r="Y169" s="212"/>
      <c r="Z169" s="212"/>
      <c r="AA169" s="212"/>
      <c r="AB169" s="212"/>
      <c r="AC169" s="212"/>
      <c r="AD169" s="212"/>
      <c r="AE169" s="212"/>
      <c r="AF169" s="212"/>
      <c r="AG169" s="212" t="s">
        <v>314</v>
      </c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29"/>
      <c r="B170" s="230"/>
      <c r="C170" s="261" t="s">
        <v>320</v>
      </c>
      <c r="D170" s="234"/>
      <c r="E170" s="235">
        <v>9</v>
      </c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12"/>
      <c r="Z170" s="212"/>
      <c r="AA170" s="212"/>
      <c r="AB170" s="212"/>
      <c r="AC170" s="212"/>
      <c r="AD170" s="212"/>
      <c r="AE170" s="212"/>
      <c r="AF170" s="212"/>
      <c r="AG170" s="212" t="s">
        <v>118</v>
      </c>
      <c r="AH170" s="212">
        <v>0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1" x14ac:dyDescent="0.2">
      <c r="A171" s="229"/>
      <c r="B171" s="230"/>
      <c r="C171" s="261" t="s">
        <v>321</v>
      </c>
      <c r="D171" s="234"/>
      <c r="E171" s="235">
        <v>3.2</v>
      </c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12"/>
      <c r="Z171" s="212"/>
      <c r="AA171" s="212"/>
      <c r="AB171" s="212"/>
      <c r="AC171" s="212"/>
      <c r="AD171" s="212"/>
      <c r="AE171" s="212"/>
      <c r="AF171" s="212"/>
      <c r="AG171" s="212" t="s">
        <v>118</v>
      </c>
      <c r="AH171" s="212">
        <v>0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45">
        <v>58</v>
      </c>
      <c r="B172" s="246" t="s">
        <v>322</v>
      </c>
      <c r="C172" s="260" t="s">
        <v>323</v>
      </c>
      <c r="D172" s="247" t="s">
        <v>324</v>
      </c>
      <c r="E172" s="248">
        <v>12</v>
      </c>
      <c r="F172" s="249"/>
      <c r="G172" s="250">
        <f>ROUND(E172*F172,2)</f>
        <v>0</v>
      </c>
      <c r="H172" s="233"/>
      <c r="I172" s="232">
        <f>ROUND(E172*H172,2)</f>
        <v>0</v>
      </c>
      <c r="J172" s="233"/>
      <c r="K172" s="232">
        <f>ROUND(E172*J172,2)</f>
        <v>0</v>
      </c>
      <c r="L172" s="232">
        <v>21</v>
      </c>
      <c r="M172" s="232">
        <f>G172*(1+L172/100)</f>
        <v>0</v>
      </c>
      <c r="N172" s="232">
        <v>0.17244999999999999</v>
      </c>
      <c r="O172" s="232">
        <f>ROUND(E172*N172,2)</f>
        <v>2.0699999999999998</v>
      </c>
      <c r="P172" s="232">
        <v>0</v>
      </c>
      <c r="Q172" s="232">
        <f>ROUND(E172*P172,2)</f>
        <v>0</v>
      </c>
      <c r="R172" s="232" t="s">
        <v>177</v>
      </c>
      <c r="S172" s="232" t="s">
        <v>114</v>
      </c>
      <c r="T172" s="232" t="s">
        <v>114</v>
      </c>
      <c r="U172" s="232">
        <v>0</v>
      </c>
      <c r="V172" s="232">
        <f>ROUND(E172*U172,2)</f>
        <v>0</v>
      </c>
      <c r="W172" s="232"/>
      <c r="X172" s="232" t="s">
        <v>178</v>
      </c>
      <c r="Y172" s="212"/>
      <c r="Z172" s="212"/>
      <c r="AA172" s="212"/>
      <c r="AB172" s="212"/>
      <c r="AC172" s="212"/>
      <c r="AD172" s="212"/>
      <c r="AE172" s="212"/>
      <c r="AF172" s="212"/>
      <c r="AG172" s="212" t="s">
        <v>325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1" x14ac:dyDescent="0.2">
      <c r="A173" s="229"/>
      <c r="B173" s="230"/>
      <c r="C173" s="261" t="s">
        <v>326</v>
      </c>
      <c r="D173" s="234"/>
      <c r="E173" s="235">
        <v>12</v>
      </c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12"/>
      <c r="Z173" s="212"/>
      <c r="AA173" s="212"/>
      <c r="AB173" s="212"/>
      <c r="AC173" s="212"/>
      <c r="AD173" s="212"/>
      <c r="AE173" s="212"/>
      <c r="AF173" s="212"/>
      <c r="AG173" s="212" t="s">
        <v>118</v>
      </c>
      <c r="AH173" s="212">
        <v>0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1" x14ac:dyDescent="0.2">
      <c r="A174" s="229">
        <v>59</v>
      </c>
      <c r="B174" s="230" t="s">
        <v>327</v>
      </c>
      <c r="C174" s="265" t="s">
        <v>328</v>
      </c>
      <c r="D174" s="231" t="s">
        <v>0</v>
      </c>
      <c r="E174" s="257"/>
      <c r="F174" s="233"/>
      <c r="G174" s="232">
        <f>ROUND(E174*F174,2)</f>
        <v>0</v>
      </c>
      <c r="H174" s="233"/>
      <c r="I174" s="232">
        <f>ROUND(E174*H174,2)</f>
        <v>0</v>
      </c>
      <c r="J174" s="233"/>
      <c r="K174" s="232">
        <f>ROUND(E174*J174,2)</f>
        <v>0</v>
      </c>
      <c r="L174" s="232">
        <v>21</v>
      </c>
      <c r="M174" s="232">
        <f>G174*(1+L174/100)</f>
        <v>0</v>
      </c>
      <c r="N174" s="232">
        <v>0</v>
      </c>
      <c r="O174" s="232">
        <f>ROUND(E174*N174,2)</f>
        <v>0</v>
      </c>
      <c r="P174" s="232">
        <v>0</v>
      </c>
      <c r="Q174" s="232">
        <f>ROUND(E174*P174,2)</f>
        <v>0</v>
      </c>
      <c r="R174" s="232"/>
      <c r="S174" s="232" t="s">
        <v>114</v>
      </c>
      <c r="T174" s="232" t="s">
        <v>114</v>
      </c>
      <c r="U174" s="232">
        <v>0</v>
      </c>
      <c r="V174" s="232">
        <f>ROUND(E174*U174,2)</f>
        <v>0</v>
      </c>
      <c r="W174" s="232"/>
      <c r="X174" s="232" t="s">
        <v>286</v>
      </c>
      <c r="Y174" s="212"/>
      <c r="Z174" s="212"/>
      <c r="AA174" s="212"/>
      <c r="AB174" s="212"/>
      <c r="AC174" s="212"/>
      <c r="AD174" s="212"/>
      <c r="AE174" s="212"/>
      <c r="AF174" s="212"/>
      <c r="AG174" s="212" t="s">
        <v>287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x14ac:dyDescent="0.2">
      <c r="A175" s="239" t="s">
        <v>109</v>
      </c>
      <c r="B175" s="240" t="s">
        <v>79</v>
      </c>
      <c r="C175" s="259" t="s">
        <v>80</v>
      </c>
      <c r="D175" s="241"/>
      <c r="E175" s="242"/>
      <c r="F175" s="243"/>
      <c r="G175" s="244">
        <f>SUMIF(AG176:AG182,"&lt;&gt;NOR",G176:G182)</f>
        <v>0</v>
      </c>
      <c r="H175" s="238"/>
      <c r="I175" s="238">
        <f>SUM(I176:I182)</f>
        <v>0</v>
      </c>
      <c r="J175" s="238"/>
      <c r="K175" s="238">
        <f>SUM(K176:K182)</f>
        <v>0</v>
      </c>
      <c r="L175" s="238"/>
      <c r="M175" s="238">
        <f>SUM(M176:M182)</f>
        <v>0</v>
      </c>
      <c r="N175" s="238"/>
      <c r="O175" s="238">
        <f>SUM(O176:O182)</f>
        <v>0</v>
      </c>
      <c r="P175" s="238"/>
      <c r="Q175" s="238">
        <f>SUM(Q176:Q182)</f>
        <v>0</v>
      </c>
      <c r="R175" s="238"/>
      <c r="S175" s="238"/>
      <c r="T175" s="238"/>
      <c r="U175" s="238"/>
      <c r="V175" s="238">
        <f>SUM(V176:V182)</f>
        <v>101.71</v>
      </c>
      <c r="W175" s="238"/>
      <c r="X175" s="238"/>
      <c r="AG175" t="s">
        <v>110</v>
      </c>
    </row>
    <row r="176" spans="1:60" outlineLevel="1" x14ac:dyDescent="0.2">
      <c r="A176" s="251">
        <v>60</v>
      </c>
      <c r="B176" s="252" t="s">
        <v>329</v>
      </c>
      <c r="C176" s="264" t="s">
        <v>330</v>
      </c>
      <c r="D176" s="253" t="s">
        <v>176</v>
      </c>
      <c r="E176" s="254">
        <v>26.689299999999999</v>
      </c>
      <c r="F176" s="255"/>
      <c r="G176" s="256">
        <f>ROUND(E176*F176,2)</f>
        <v>0</v>
      </c>
      <c r="H176" s="233"/>
      <c r="I176" s="232">
        <f>ROUND(E176*H176,2)</f>
        <v>0</v>
      </c>
      <c r="J176" s="233"/>
      <c r="K176" s="232">
        <f>ROUND(E176*J176,2)</f>
        <v>0</v>
      </c>
      <c r="L176" s="232">
        <v>21</v>
      </c>
      <c r="M176" s="232">
        <f>G176*(1+L176/100)</f>
        <v>0</v>
      </c>
      <c r="N176" s="232">
        <v>0</v>
      </c>
      <c r="O176" s="232">
        <f>ROUND(E176*N176,2)</f>
        <v>0</v>
      </c>
      <c r="P176" s="232">
        <v>0</v>
      </c>
      <c r="Q176" s="232">
        <f>ROUND(E176*P176,2)</f>
        <v>0</v>
      </c>
      <c r="R176" s="232"/>
      <c r="S176" s="232" t="s">
        <v>114</v>
      </c>
      <c r="T176" s="232" t="s">
        <v>331</v>
      </c>
      <c r="U176" s="232">
        <v>0.16</v>
      </c>
      <c r="V176" s="232">
        <f>ROUND(E176*U176,2)</f>
        <v>4.2699999999999996</v>
      </c>
      <c r="W176" s="232"/>
      <c r="X176" s="232" t="s">
        <v>332</v>
      </c>
      <c r="Y176" s="212"/>
      <c r="Z176" s="212"/>
      <c r="AA176" s="212"/>
      <c r="AB176" s="212"/>
      <c r="AC176" s="212"/>
      <c r="AD176" s="212"/>
      <c r="AE176" s="212"/>
      <c r="AF176" s="212"/>
      <c r="AG176" s="212" t="s">
        <v>333</v>
      </c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1" x14ac:dyDescent="0.2">
      <c r="A177" s="251">
        <v>61</v>
      </c>
      <c r="B177" s="252" t="s">
        <v>334</v>
      </c>
      <c r="C177" s="264" t="s">
        <v>335</v>
      </c>
      <c r="D177" s="253" t="s">
        <v>176</v>
      </c>
      <c r="E177" s="254">
        <v>26.689299999999999</v>
      </c>
      <c r="F177" s="255"/>
      <c r="G177" s="256">
        <f>ROUND(E177*F177,2)</f>
        <v>0</v>
      </c>
      <c r="H177" s="233"/>
      <c r="I177" s="232">
        <f>ROUND(E177*H177,2)</f>
        <v>0</v>
      </c>
      <c r="J177" s="233"/>
      <c r="K177" s="232">
        <f>ROUND(E177*J177,2)</f>
        <v>0</v>
      </c>
      <c r="L177" s="232">
        <v>21</v>
      </c>
      <c r="M177" s="232">
        <f>G177*(1+L177/100)</f>
        <v>0</v>
      </c>
      <c r="N177" s="232">
        <v>0</v>
      </c>
      <c r="O177" s="232">
        <f>ROUND(E177*N177,2)</f>
        <v>0</v>
      </c>
      <c r="P177" s="232">
        <v>0</v>
      </c>
      <c r="Q177" s="232">
        <f>ROUND(E177*P177,2)</f>
        <v>0</v>
      </c>
      <c r="R177" s="232"/>
      <c r="S177" s="232" t="s">
        <v>114</v>
      </c>
      <c r="T177" s="232" t="s">
        <v>114</v>
      </c>
      <c r="U177" s="232">
        <v>2.0089999999999999</v>
      </c>
      <c r="V177" s="232">
        <f>ROUND(E177*U177,2)</f>
        <v>53.62</v>
      </c>
      <c r="W177" s="232"/>
      <c r="X177" s="232" t="s">
        <v>332</v>
      </c>
      <c r="Y177" s="212"/>
      <c r="Z177" s="212"/>
      <c r="AA177" s="212"/>
      <c r="AB177" s="212"/>
      <c r="AC177" s="212"/>
      <c r="AD177" s="212"/>
      <c r="AE177" s="212"/>
      <c r="AF177" s="212"/>
      <c r="AG177" s="212" t="s">
        <v>333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1" x14ac:dyDescent="0.2">
      <c r="A178" s="251">
        <v>62</v>
      </c>
      <c r="B178" s="252" t="s">
        <v>336</v>
      </c>
      <c r="C178" s="264" t="s">
        <v>337</v>
      </c>
      <c r="D178" s="253" t="s">
        <v>176</v>
      </c>
      <c r="E178" s="254">
        <v>26.689299999999999</v>
      </c>
      <c r="F178" s="255"/>
      <c r="G178" s="256">
        <f>ROUND(E178*F178,2)</f>
        <v>0</v>
      </c>
      <c r="H178" s="233"/>
      <c r="I178" s="232">
        <f>ROUND(E178*H178,2)</f>
        <v>0</v>
      </c>
      <c r="J178" s="233"/>
      <c r="K178" s="232">
        <f>ROUND(E178*J178,2)</f>
        <v>0</v>
      </c>
      <c r="L178" s="232">
        <v>21</v>
      </c>
      <c r="M178" s="232">
        <f>G178*(1+L178/100)</f>
        <v>0</v>
      </c>
      <c r="N178" s="232">
        <v>0</v>
      </c>
      <c r="O178" s="232">
        <f>ROUND(E178*N178,2)</f>
        <v>0</v>
      </c>
      <c r="P178" s="232">
        <v>0</v>
      </c>
      <c r="Q178" s="232">
        <f>ROUND(E178*P178,2)</f>
        <v>0</v>
      </c>
      <c r="R178" s="232"/>
      <c r="S178" s="232" t="s">
        <v>114</v>
      </c>
      <c r="T178" s="232" t="s">
        <v>331</v>
      </c>
      <c r="U178" s="232">
        <v>0.49</v>
      </c>
      <c r="V178" s="232">
        <f>ROUND(E178*U178,2)</f>
        <v>13.08</v>
      </c>
      <c r="W178" s="232"/>
      <c r="X178" s="232" t="s">
        <v>332</v>
      </c>
      <c r="Y178" s="212"/>
      <c r="Z178" s="212"/>
      <c r="AA178" s="212"/>
      <c r="AB178" s="212"/>
      <c r="AC178" s="212"/>
      <c r="AD178" s="212"/>
      <c r="AE178" s="212"/>
      <c r="AF178" s="212"/>
      <c r="AG178" s="212" t="s">
        <v>333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51">
        <v>63</v>
      </c>
      <c r="B179" s="252" t="s">
        <v>338</v>
      </c>
      <c r="C179" s="264" t="s">
        <v>339</v>
      </c>
      <c r="D179" s="253" t="s">
        <v>176</v>
      </c>
      <c r="E179" s="254">
        <v>26.689299999999999</v>
      </c>
      <c r="F179" s="255"/>
      <c r="G179" s="256">
        <f>ROUND(E179*F179,2)</f>
        <v>0</v>
      </c>
      <c r="H179" s="233"/>
      <c r="I179" s="232">
        <f>ROUND(E179*H179,2)</f>
        <v>0</v>
      </c>
      <c r="J179" s="233"/>
      <c r="K179" s="232">
        <f>ROUND(E179*J179,2)</f>
        <v>0</v>
      </c>
      <c r="L179" s="232">
        <v>21</v>
      </c>
      <c r="M179" s="232">
        <f>G179*(1+L179/100)</f>
        <v>0</v>
      </c>
      <c r="N179" s="232">
        <v>0</v>
      </c>
      <c r="O179" s="232">
        <f>ROUND(E179*N179,2)</f>
        <v>0</v>
      </c>
      <c r="P179" s="232">
        <v>0</v>
      </c>
      <c r="Q179" s="232">
        <f>ROUND(E179*P179,2)</f>
        <v>0</v>
      </c>
      <c r="R179" s="232"/>
      <c r="S179" s="232" t="s">
        <v>114</v>
      </c>
      <c r="T179" s="232" t="s">
        <v>331</v>
      </c>
      <c r="U179" s="232">
        <v>0</v>
      </c>
      <c r="V179" s="232">
        <f>ROUND(E179*U179,2)</f>
        <v>0</v>
      </c>
      <c r="W179" s="232"/>
      <c r="X179" s="232" t="s">
        <v>332</v>
      </c>
      <c r="Y179" s="212"/>
      <c r="Z179" s="212"/>
      <c r="AA179" s="212"/>
      <c r="AB179" s="212"/>
      <c r="AC179" s="212"/>
      <c r="AD179" s="212"/>
      <c r="AE179" s="212"/>
      <c r="AF179" s="212"/>
      <c r="AG179" s="212" t="s">
        <v>333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51">
        <v>64</v>
      </c>
      <c r="B180" s="252" t="s">
        <v>340</v>
      </c>
      <c r="C180" s="264" t="s">
        <v>341</v>
      </c>
      <c r="D180" s="253" t="s">
        <v>176</v>
      </c>
      <c r="E180" s="254">
        <v>26.689299999999999</v>
      </c>
      <c r="F180" s="255"/>
      <c r="G180" s="256">
        <f>ROUND(E180*F180,2)</f>
        <v>0</v>
      </c>
      <c r="H180" s="233"/>
      <c r="I180" s="232">
        <f>ROUND(E180*H180,2)</f>
        <v>0</v>
      </c>
      <c r="J180" s="233"/>
      <c r="K180" s="232">
        <f>ROUND(E180*J180,2)</f>
        <v>0</v>
      </c>
      <c r="L180" s="232">
        <v>21</v>
      </c>
      <c r="M180" s="232">
        <f>G180*(1+L180/100)</f>
        <v>0</v>
      </c>
      <c r="N180" s="232">
        <v>0</v>
      </c>
      <c r="O180" s="232">
        <f>ROUND(E180*N180,2)</f>
        <v>0</v>
      </c>
      <c r="P180" s="232">
        <v>0</v>
      </c>
      <c r="Q180" s="232">
        <f>ROUND(E180*P180,2)</f>
        <v>0</v>
      </c>
      <c r="R180" s="232"/>
      <c r="S180" s="232" t="s">
        <v>114</v>
      </c>
      <c r="T180" s="232" t="s">
        <v>114</v>
      </c>
      <c r="U180" s="232">
        <v>0.94199999999999995</v>
      </c>
      <c r="V180" s="232">
        <f>ROUND(E180*U180,2)</f>
        <v>25.14</v>
      </c>
      <c r="W180" s="232"/>
      <c r="X180" s="232" t="s">
        <v>332</v>
      </c>
      <c r="Y180" s="212"/>
      <c r="Z180" s="212"/>
      <c r="AA180" s="212"/>
      <c r="AB180" s="212"/>
      <c r="AC180" s="212"/>
      <c r="AD180" s="212"/>
      <c r="AE180" s="212"/>
      <c r="AF180" s="212"/>
      <c r="AG180" s="212" t="s">
        <v>333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1" x14ac:dyDescent="0.2">
      <c r="A181" s="251">
        <v>65</v>
      </c>
      <c r="B181" s="252" t="s">
        <v>342</v>
      </c>
      <c r="C181" s="264" t="s">
        <v>343</v>
      </c>
      <c r="D181" s="253" t="s">
        <v>176</v>
      </c>
      <c r="E181" s="254">
        <v>53.378590000000003</v>
      </c>
      <c r="F181" s="255"/>
      <c r="G181" s="256">
        <f>ROUND(E181*F181,2)</f>
        <v>0</v>
      </c>
      <c r="H181" s="233"/>
      <c r="I181" s="232">
        <f>ROUND(E181*H181,2)</f>
        <v>0</v>
      </c>
      <c r="J181" s="233"/>
      <c r="K181" s="232">
        <f>ROUND(E181*J181,2)</f>
        <v>0</v>
      </c>
      <c r="L181" s="232">
        <v>21</v>
      </c>
      <c r="M181" s="232">
        <f>G181*(1+L181/100)</f>
        <v>0</v>
      </c>
      <c r="N181" s="232">
        <v>0</v>
      </c>
      <c r="O181" s="232">
        <f>ROUND(E181*N181,2)</f>
        <v>0</v>
      </c>
      <c r="P181" s="232">
        <v>0</v>
      </c>
      <c r="Q181" s="232">
        <f>ROUND(E181*P181,2)</f>
        <v>0</v>
      </c>
      <c r="R181" s="232"/>
      <c r="S181" s="232" t="s">
        <v>114</v>
      </c>
      <c r="T181" s="232" t="s">
        <v>114</v>
      </c>
      <c r="U181" s="232">
        <v>0.105</v>
      </c>
      <c r="V181" s="232">
        <f>ROUND(E181*U181,2)</f>
        <v>5.6</v>
      </c>
      <c r="W181" s="232"/>
      <c r="X181" s="232" t="s">
        <v>332</v>
      </c>
      <c r="Y181" s="212"/>
      <c r="Z181" s="212"/>
      <c r="AA181" s="212"/>
      <c r="AB181" s="212"/>
      <c r="AC181" s="212"/>
      <c r="AD181" s="212"/>
      <c r="AE181" s="212"/>
      <c r="AF181" s="212"/>
      <c r="AG181" s="212" t="s">
        <v>333</v>
      </c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1" x14ac:dyDescent="0.2">
      <c r="A182" s="251">
        <v>66</v>
      </c>
      <c r="B182" s="252" t="s">
        <v>344</v>
      </c>
      <c r="C182" s="264" t="s">
        <v>345</v>
      </c>
      <c r="D182" s="253" t="s">
        <v>176</v>
      </c>
      <c r="E182" s="254">
        <v>26.689299999999999</v>
      </c>
      <c r="F182" s="255"/>
      <c r="G182" s="256">
        <f>ROUND(E182*F182,2)</f>
        <v>0</v>
      </c>
      <c r="H182" s="233"/>
      <c r="I182" s="232">
        <f>ROUND(E182*H182,2)</f>
        <v>0</v>
      </c>
      <c r="J182" s="233"/>
      <c r="K182" s="232">
        <f>ROUND(E182*J182,2)</f>
        <v>0</v>
      </c>
      <c r="L182" s="232">
        <v>21</v>
      </c>
      <c r="M182" s="232">
        <f>G182*(1+L182/100)</f>
        <v>0</v>
      </c>
      <c r="N182" s="232">
        <v>0</v>
      </c>
      <c r="O182" s="232">
        <f>ROUND(E182*N182,2)</f>
        <v>0</v>
      </c>
      <c r="P182" s="232">
        <v>0</v>
      </c>
      <c r="Q182" s="232">
        <f>ROUND(E182*P182,2)</f>
        <v>0</v>
      </c>
      <c r="R182" s="232"/>
      <c r="S182" s="232" t="s">
        <v>114</v>
      </c>
      <c r="T182" s="232" t="s">
        <v>114</v>
      </c>
      <c r="U182" s="232">
        <v>0</v>
      </c>
      <c r="V182" s="232">
        <f>ROUND(E182*U182,2)</f>
        <v>0</v>
      </c>
      <c r="W182" s="232"/>
      <c r="X182" s="232" t="s">
        <v>332</v>
      </c>
      <c r="Y182" s="212"/>
      <c r="Z182" s="212"/>
      <c r="AA182" s="212"/>
      <c r="AB182" s="212"/>
      <c r="AC182" s="212"/>
      <c r="AD182" s="212"/>
      <c r="AE182" s="212"/>
      <c r="AF182" s="212"/>
      <c r="AG182" s="212" t="s">
        <v>333</v>
      </c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x14ac:dyDescent="0.2">
      <c r="A183" s="239" t="s">
        <v>109</v>
      </c>
      <c r="B183" s="240" t="s">
        <v>82</v>
      </c>
      <c r="C183" s="259" t="s">
        <v>29</v>
      </c>
      <c r="D183" s="241"/>
      <c r="E183" s="242"/>
      <c r="F183" s="243"/>
      <c r="G183" s="244">
        <f>SUMIF(AG184:AG187,"&lt;&gt;NOR",G184:G187)</f>
        <v>0</v>
      </c>
      <c r="H183" s="238"/>
      <c r="I183" s="238">
        <f>SUM(I184:I187)</f>
        <v>0</v>
      </c>
      <c r="J183" s="238"/>
      <c r="K183" s="238">
        <f>SUM(K184:K187)</f>
        <v>0</v>
      </c>
      <c r="L183" s="238"/>
      <c r="M183" s="238">
        <f>SUM(M184:M187)</f>
        <v>0</v>
      </c>
      <c r="N183" s="238"/>
      <c r="O183" s="238">
        <f>SUM(O184:O187)</f>
        <v>0</v>
      </c>
      <c r="P183" s="238"/>
      <c r="Q183" s="238">
        <f>SUM(Q184:Q187)</f>
        <v>0</v>
      </c>
      <c r="R183" s="238"/>
      <c r="S183" s="238"/>
      <c r="T183" s="238"/>
      <c r="U183" s="238"/>
      <c r="V183" s="238">
        <f>SUM(V184:V187)</f>
        <v>0</v>
      </c>
      <c r="W183" s="238"/>
      <c r="X183" s="238"/>
      <c r="AG183" t="s">
        <v>110</v>
      </c>
    </row>
    <row r="184" spans="1:60" outlineLevel="1" x14ac:dyDescent="0.2">
      <c r="A184" s="251">
        <v>67</v>
      </c>
      <c r="B184" s="252" t="s">
        <v>346</v>
      </c>
      <c r="C184" s="264" t="s">
        <v>347</v>
      </c>
      <c r="D184" s="253" t="s">
        <v>348</v>
      </c>
      <c r="E184" s="254">
        <v>1</v>
      </c>
      <c r="F184" s="255"/>
      <c r="G184" s="256">
        <f>ROUND(E184*F184,2)</f>
        <v>0</v>
      </c>
      <c r="H184" s="233"/>
      <c r="I184" s="232">
        <f>ROUND(E184*H184,2)</f>
        <v>0</v>
      </c>
      <c r="J184" s="233"/>
      <c r="K184" s="232">
        <f>ROUND(E184*J184,2)</f>
        <v>0</v>
      </c>
      <c r="L184" s="232">
        <v>21</v>
      </c>
      <c r="M184" s="232">
        <f>G184*(1+L184/100)</f>
        <v>0</v>
      </c>
      <c r="N184" s="232">
        <v>0</v>
      </c>
      <c r="O184" s="232">
        <f>ROUND(E184*N184,2)</f>
        <v>0</v>
      </c>
      <c r="P184" s="232">
        <v>0</v>
      </c>
      <c r="Q184" s="232">
        <f>ROUND(E184*P184,2)</f>
        <v>0</v>
      </c>
      <c r="R184" s="232"/>
      <c r="S184" s="232" t="s">
        <v>114</v>
      </c>
      <c r="T184" s="232" t="s">
        <v>170</v>
      </c>
      <c r="U184" s="232">
        <v>0</v>
      </c>
      <c r="V184" s="232">
        <f>ROUND(E184*U184,2)</f>
        <v>0</v>
      </c>
      <c r="W184" s="232"/>
      <c r="X184" s="232" t="s">
        <v>349</v>
      </c>
      <c r="Y184" s="212"/>
      <c r="Z184" s="212"/>
      <c r="AA184" s="212"/>
      <c r="AB184" s="212"/>
      <c r="AC184" s="212"/>
      <c r="AD184" s="212"/>
      <c r="AE184" s="212"/>
      <c r="AF184" s="212"/>
      <c r="AG184" s="212" t="s">
        <v>350</v>
      </c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1" x14ac:dyDescent="0.2">
      <c r="A185" s="251">
        <v>68</v>
      </c>
      <c r="B185" s="252" t="s">
        <v>351</v>
      </c>
      <c r="C185" s="264" t="s">
        <v>352</v>
      </c>
      <c r="D185" s="253" t="s">
        <v>348</v>
      </c>
      <c r="E185" s="254">
        <v>1</v>
      </c>
      <c r="F185" s="255"/>
      <c r="G185" s="256">
        <f>ROUND(E185*F185,2)</f>
        <v>0</v>
      </c>
      <c r="H185" s="233"/>
      <c r="I185" s="232">
        <f>ROUND(E185*H185,2)</f>
        <v>0</v>
      </c>
      <c r="J185" s="233"/>
      <c r="K185" s="232">
        <f>ROUND(E185*J185,2)</f>
        <v>0</v>
      </c>
      <c r="L185" s="232">
        <v>21</v>
      </c>
      <c r="M185" s="232">
        <f>G185*(1+L185/100)</f>
        <v>0</v>
      </c>
      <c r="N185" s="232">
        <v>0</v>
      </c>
      <c r="O185" s="232">
        <f>ROUND(E185*N185,2)</f>
        <v>0</v>
      </c>
      <c r="P185" s="232">
        <v>0</v>
      </c>
      <c r="Q185" s="232">
        <f>ROUND(E185*P185,2)</f>
        <v>0</v>
      </c>
      <c r="R185" s="232"/>
      <c r="S185" s="232" t="s">
        <v>114</v>
      </c>
      <c r="T185" s="232" t="s">
        <v>170</v>
      </c>
      <c r="U185" s="232">
        <v>0</v>
      </c>
      <c r="V185" s="232">
        <f>ROUND(E185*U185,2)</f>
        <v>0</v>
      </c>
      <c r="W185" s="232"/>
      <c r="X185" s="232" t="s">
        <v>349</v>
      </c>
      <c r="Y185" s="212"/>
      <c r="Z185" s="212"/>
      <c r="AA185" s="212"/>
      <c r="AB185" s="212"/>
      <c r="AC185" s="212"/>
      <c r="AD185" s="212"/>
      <c r="AE185" s="212"/>
      <c r="AF185" s="212"/>
      <c r="AG185" s="212" t="s">
        <v>350</v>
      </c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51">
        <v>69</v>
      </c>
      <c r="B186" s="252" t="s">
        <v>353</v>
      </c>
      <c r="C186" s="264" t="s">
        <v>354</v>
      </c>
      <c r="D186" s="253" t="s">
        <v>258</v>
      </c>
      <c r="E186" s="254">
        <v>1</v>
      </c>
      <c r="F186" s="255"/>
      <c r="G186" s="256">
        <f>ROUND(E186*F186,2)</f>
        <v>0</v>
      </c>
      <c r="H186" s="233"/>
      <c r="I186" s="232">
        <f>ROUND(E186*H186,2)</f>
        <v>0</v>
      </c>
      <c r="J186" s="233"/>
      <c r="K186" s="232">
        <f>ROUND(E186*J186,2)</f>
        <v>0</v>
      </c>
      <c r="L186" s="232">
        <v>21</v>
      </c>
      <c r="M186" s="232">
        <f>G186*(1+L186/100)</f>
        <v>0</v>
      </c>
      <c r="N186" s="232">
        <v>0</v>
      </c>
      <c r="O186" s="232">
        <f>ROUND(E186*N186,2)</f>
        <v>0</v>
      </c>
      <c r="P186" s="232">
        <v>0</v>
      </c>
      <c r="Q186" s="232">
        <f>ROUND(E186*P186,2)</f>
        <v>0</v>
      </c>
      <c r="R186" s="232"/>
      <c r="S186" s="232" t="s">
        <v>114</v>
      </c>
      <c r="T186" s="232" t="s">
        <v>170</v>
      </c>
      <c r="U186" s="232">
        <v>0</v>
      </c>
      <c r="V186" s="232">
        <f>ROUND(E186*U186,2)</f>
        <v>0</v>
      </c>
      <c r="W186" s="232"/>
      <c r="X186" s="232" t="s">
        <v>349</v>
      </c>
      <c r="Y186" s="212"/>
      <c r="Z186" s="212"/>
      <c r="AA186" s="212"/>
      <c r="AB186" s="212"/>
      <c r="AC186" s="212"/>
      <c r="AD186" s="212"/>
      <c r="AE186" s="212"/>
      <c r="AF186" s="212"/>
      <c r="AG186" s="212" t="s">
        <v>350</v>
      </c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45">
        <v>70</v>
      </c>
      <c r="B187" s="246" t="s">
        <v>355</v>
      </c>
      <c r="C187" s="260" t="s">
        <v>356</v>
      </c>
      <c r="D187" s="247" t="s">
        <v>258</v>
      </c>
      <c r="E187" s="248">
        <v>1</v>
      </c>
      <c r="F187" s="249"/>
      <c r="G187" s="250">
        <f>ROUND(E187*F187,2)</f>
        <v>0</v>
      </c>
      <c r="H187" s="233"/>
      <c r="I187" s="232">
        <f>ROUND(E187*H187,2)</f>
        <v>0</v>
      </c>
      <c r="J187" s="233"/>
      <c r="K187" s="232">
        <f>ROUND(E187*J187,2)</f>
        <v>0</v>
      </c>
      <c r="L187" s="232">
        <v>21</v>
      </c>
      <c r="M187" s="232">
        <f>G187*(1+L187/100)</f>
        <v>0</v>
      </c>
      <c r="N187" s="232">
        <v>0</v>
      </c>
      <c r="O187" s="232">
        <f>ROUND(E187*N187,2)</f>
        <v>0</v>
      </c>
      <c r="P187" s="232">
        <v>0</v>
      </c>
      <c r="Q187" s="232">
        <f>ROUND(E187*P187,2)</f>
        <v>0</v>
      </c>
      <c r="R187" s="232"/>
      <c r="S187" s="232" t="s">
        <v>261</v>
      </c>
      <c r="T187" s="232" t="s">
        <v>170</v>
      </c>
      <c r="U187" s="232">
        <v>0</v>
      </c>
      <c r="V187" s="232">
        <f>ROUND(E187*U187,2)</f>
        <v>0</v>
      </c>
      <c r="W187" s="232"/>
      <c r="X187" s="232" t="s">
        <v>349</v>
      </c>
      <c r="Y187" s="212"/>
      <c r="Z187" s="212"/>
      <c r="AA187" s="212"/>
      <c r="AB187" s="212"/>
      <c r="AC187" s="212"/>
      <c r="AD187" s="212"/>
      <c r="AE187" s="212"/>
      <c r="AF187" s="212"/>
      <c r="AG187" s="212" t="s">
        <v>350</v>
      </c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x14ac:dyDescent="0.2">
      <c r="A188" s="3"/>
      <c r="B188" s="4"/>
      <c r="C188" s="266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AE188">
        <v>15</v>
      </c>
      <c r="AF188">
        <v>21</v>
      </c>
      <c r="AG188" t="s">
        <v>96</v>
      </c>
    </row>
    <row r="189" spans="1:60" x14ac:dyDescent="0.2">
      <c r="A189" s="215"/>
      <c r="B189" s="216" t="s">
        <v>31</v>
      </c>
      <c r="C189" s="267"/>
      <c r="D189" s="217"/>
      <c r="E189" s="218"/>
      <c r="F189" s="218"/>
      <c r="G189" s="258">
        <f>G8+G63+G82+G93+G103+G116+G128+G131+G147+G149+G153+G164+G175+G183</f>
        <v>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AE189">
        <f>SUMIF(L7:L187,AE188,G7:G187)</f>
        <v>0</v>
      </c>
      <c r="AF189">
        <f>SUMIF(L7:L187,AF188,G7:G187)</f>
        <v>0</v>
      </c>
      <c r="AG189" t="s">
        <v>357</v>
      </c>
    </row>
    <row r="190" spans="1:60" x14ac:dyDescent="0.2">
      <c r="A190" s="3"/>
      <c r="B190" s="4"/>
      <c r="C190" s="266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60" x14ac:dyDescent="0.2">
      <c r="A191" s="3"/>
      <c r="B191" s="4"/>
      <c r="C191" s="266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60" x14ac:dyDescent="0.2">
      <c r="A192" s="219" t="s">
        <v>358</v>
      </c>
      <c r="B192" s="219"/>
      <c r="C192" s="268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33" x14ac:dyDescent="0.2">
      <c r="A193" s="220"/>
      <c r="B193" s="221"/>
      <c r="C193" s="269"/>
      <c r="D193" s="221"/>
      <c r="E193" s="221"/>
      <c r="F193" s="221"/>
      <c r="G193" s="22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AG193" t="s">
        <v>359</v>
      </c>
    </row>
    <row r="194" spans="1:33" x14ac:dyDescent="0.2">
      <c r="A194" s="223"/>
      <c r="B194" s="224"/>
      <c r="C194" s="270"/>
      <c r="D194" s="224"/>
      <c r="E194" s="224"/>
      <c r="F194" s="224"/>
      <c r="G194" s="225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33" x14ac:dyDescent="0.2">
      <c r="A195" s="223"/>
      <c r="B195" s="224"/>
      <c r="C195" s="270"/>
      <c r="D195" s="224"/>
      <c r="E195" s="224"/>
      <c r="F195" s="224"/>
      <c r="G195" s="225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33" x14ac:dyDescent="0.2">
      <c r="A196" s="223"/>
      <c r="B196" s="224"/>
      <c r="C196" s="270"/>
      <c r="D196" s="224"/>
      <c r="E196" s="224"/>
      <c r="F196" s="224"/>
      <c r="G196" s="225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33" x14ac:dyDescent="0.2">
      <c r="A197" s="226"/>
      <c r="B197" s="227"/>
      <c r="C197" s="271"/>
      <c r="D197" s="227"/>
      <c r="E197" s="227"/>
      <c r="F197" s="227"/>
      <c r="G197" s="228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33" x14ac:dyDescent="0.2">
      <c r="A198" s="3"/>
      <c r="B198" s="4"/>
      <c r="C198" s="266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33" x14ac:dyDescent="0.2">
      <c r="C199" s="272"/>
      <c r="D199" s="10"/>
      <c r="AG199" t="s">
        <v>360</v>
      </c>
    </row>
    <row r="200" spans="1:33" x14ac:dyDescent="0.2">
      <c r="D200" s="10"/>
    </row>
    <row r="201" spans="1:33" x14ac:dyDescent="0.2">
      <c r="D201" s="10"/>
    </row>
    <row r="202" spans="1:33" x14ac:dyDescent="0.2">
      <c r="D202" s="10"/>
    </row>
    <row r="203" spans="1:33" x14ac:dyDescent="0.2">
      <c r="D203" s="10"/>
    </row>
    <row r="204" spans="1:33" x14ac:dyDescent="0.2">
      <c r="D204" s="10"/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vErRkmB6FpViqHfWlWv6yQK0x5ZnkzqMKWDai3Gb3YzqHiO2nFbWa2gGtK3EefAdhm1QO2psM+ADDubvGGeeQ==" saltValue="JTPUaZ+Vt6iD3ZNoy0pbmA==" spinCount="100000" sheet="1"/>
  <mergeCells count="6">
    <mergeCell ref="A1:G1"/>
    <mergeCell ref="C2:G2"/>
    <mergeCell ref="C3:G3"/>
    <mergeCell ref="C4:G4"/>
    <mergeCell ref="A192:C192"/>
    <mergeCell ref="A193:G19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SO-01 SO-01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'SO-01 SO-01 Pol'!Názvy_tisku</vt:lpstr>
      <vt:lpstr>oadresa</vt:lpstr>
      <vt:lpstr>Stavba!Objednatel</vt:lpstr>
      <vt:lpstr>Stavba!Objekt</vt:lpstr>
      <vt:lpstr>'SO-01 SO-01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2019-03-19T12:27:02Z</cp:lastPrinted>
  <dcterms:created xsi:type="dcterms:W3CDTF">2009-04-08T07:15:50Z</dcterms:created>
  <dcterms:modified xsi:type="dcterms:W3CDTF">2021-06-29T06:30:23Z</dcterms:modified>
</cp:coreProperties>
</file>