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 - Parkoviště" sheetId="2" r:id="rId2"/>
    <sheet name="SO 102 - Chodník" sheetId="3" r:id="rId3"/>
    <sheet name="VRN - Vedlejší rozpočtov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 101 - Parkoviště'!$C$123:$K$363</definedName>
    <definedName name="_xlnm.Print_Area" localSheetId="1">'SO 101 - Parkoviště'!$C$4:$J$76,'SO 101 - Parkoviště'!$C$82:$J$105,'SO 101 - Parkoviště'!$C$111:$K$363</definedName>
    <definedName name="_xlnm.Print_Titles" localSheetId="1">'SO 101 - Parkoviště'!$123:$123</definedName>
    <definedName name="_xlnm._FilterDatabase" localSheetId="2" hidden="1">'SO 102 - Chodník'!$C$120:$K$288</definedName>
    <definedName name="_xlnm.Print_Area" localSheetId="2">'SO 102 - Chodník'!$C$4:$J$76,'SO 102 - Chodník'!$C$82:$J$102,'SO 102 - Chodník'!$C$108:$K$288</definedName>
    <definedName name="_xlnm.Print_Titles" localSheetId="2">'SO 102 - Chodník'!$120:$120</definedName>
    <definedName name="_xlnm._FilterDatabase" localSheetId="3" hidden="1">'VRN - Vedlejší rozpočtové...'!$C$116:$K$135</definedName>
    <definedName name="_xlnm.Print_Area" localSheetId="3">'VRN - Vedlejší rozpočtové...'!$C$4:$J$76,'VRN - Vedlejší rozpočtové...'!$C$82:$J$98,'VRN - Vedlejší rozpočtové...'!$C$104:$K$135</definedName>
    <definedName name="_xlnm.Print_Titles" localSheetId="3">'VRN - Vedlejší rozpočtové...'!$116:$116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92"/>
  <c r="J23"/>
  <c r="J18"/>
  <c r="E18"/>
  <c r="F114"/>
  <c r="J17"/>
  <c r="J12"/>
  <c r="J89"/>
  <c r="E7"/>
  <c r="E85"/>
  <c i="3" r="J37"/>
  <c r="J36"/>
  <c i="1" r="AY96"/>
  <c i="3" r="J35"/>
  <c i="1" r="AX96"/>
  <c i="3" r="BI287"/>
  <c r="BH287"/>
  <c r="BG287"/>
  <c r="BF287"/>
  <c r="T287"/>
  <c r="T286"/>
  <c r="R287"/>
  <c r="R286"/>
  <c r="P287"/>
  <c r="P286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3"/>
  <c r="BH233"/>
  <c r="BG233"/>
  <c r="BF233"/>
  <c r="T233"/>
  <c r="R233"/>
  <c r="P233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1"/>
  <c r="BH211"/>
  <c r="BG211"/>
  <c r="BF211"/>
  <c r="T211"/>
  <c r="R211"/>
  <c r="P211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5"/>
  <c r="BH145"/>
  <c r="BG145"/>
  <c r="BF145"/>
  <c r="T145"/>
  <c r="R145"/>
  <c r="P145"/>
  <c r="BI142"/>
  <c r="BH142"/>
  <c r="BG142"/>
  <c r="BF142"/>
  <c r="T142"/>
  <c r="R142"/>
  <c r="P142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J117"/>
  <c r="F117"/>
  <c r="F115"/>
  <c r="E113"/>
  <c r="J91"/>
  <c r="F91"/>
  <c r="F89"/>
  <c r="E87"/>
  <c r="J24"/>
  <c r="E24"/>
  <c r="J92"/>
  <c r="J23"/>
  <c r="J18"/>
  <c r="E18"/>
  <c r="F92"/>
  <c r="J17"/>
  <c r="J12"/>
  <c r="J115"/>
  <c r="E7"/>
  <c r="E111"/>
  <c i="2" r="J37"/>
  <c r="J36"/>
  <c i="1" r="AY95"/>
  <c i="2" r="J35"/>
  <c i="1" r="AX95"/>
  <c i="2" r="BI362"/>
  <c r="BH362"/>
  <c r="BG362"/>
  <c r="BF362"/>
  <c r="T362"/>
  <c r="T361"/>
  <c r="R362"/>
  <c r="R361"/>
  <c r="P362"/>
  <c r="P361"/>
  <c r="BI359"/>
  <c r="BH359"/>
  <c r="BG359"/>
  <c r="BF359"/>
  <c r="T359"/>
  <c r="R359"/>
  <c r="P359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5"/>
  <c r="BH305"/>
  <c r="BG305"/>
  <c r="BF305"/>
  <c r="T305"/>
  <c r="R305"/>
  <c r="P305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5"/>
  <c r="BH235"/>
  <c r="BG235"/>
  <c r="BF235"/>
  <c r="T235"/>
  <c r="T234"/>
  <c r="R235"/>
  <c r="R234"/>
  <c r="P235"/>
  <c r="P234"/>
  <c r="BI229"/>
  <c r="BH229"/>
  <c r="BG229"/>
  <c r="BF229"/>
  <c r="T229"/>
  <c r="T223"/>
  <c r="R229"/>
  <c r="R223"/>
  <c r="P229"/>
  <c r="P223"/>
  <c r="BI224"/>
  <c r="BH224"/>
  <c r="BG224"/>
  <c r="BF224"/>
  <c r="T224"/>
  <c r="R224"/>
  <c r="P224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5"/>
  <c r="BH205"/>
  <c r="BG205"/>
  <c r="BF205"/>
  <c r="T205"/>
  <c r="R205"/>
  <c r="P205"/>
  <c r="BI197"/>
  <c r="BH197"/>
  <c r="BG197"/>
  <c r="BF197"/>
  <c r="T197"/>
  <c r="R197"/>
  <c r="P197"/>
  <c r="BI194"/>
  <c r="BH194"/>
  <c r="BG194"/>
  <c r="BF194"/>
  <c r="T194"/>
  <c r="R194"/>
  <c r="P194"/>
  <c r="BI186"/>
  <c r="BH186"/>
  <c r="BG186"/>
  <c r="BF186"/>
  <c r="T186"/>
  <c r="R186"/>
  <c r="P186"/>
  <c r="BI182"/>
  <c r="BH182"/>
  <c r="BG182"/>
  <c r="BF182"/>
  <c r="T182"/>
  <c r="R182"/>
  <c r="P182"/>
  <c r="BI174"/>
  <c r="BH174"/>
  <c r="BG174"/>
  <c r="BF174"/>
  <c r="T174"/>
  <c r="R174"/>
  <c r="P174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J120"/>
  <c r="F120"/>
  <c r="F118"/>
  <c r="E116"/>
  <c r="J91"/>
  <c r="F91"/>
  <c r="F89"/>
  <c r="E87"/>
  <c r="J24"/>
  <c r="E24"/>
  <c r="J121"/>
  <c r="J23"/>
  <c r="J18"/>
  <c r="E18"/>
  <c r="F121"/>
  <c r="J17"/>
  <c r="J12"/>
  <c r="J118"/>
  <c r="E7"/>
  <c r="E85"/>
  <c i="1" r="L90"/>
  <c r="AM90"/>
  <c r="AM89"/>
  <c r="L89"/>
  <c r="AM87"/>
  <c r="L87"/>
  <c r="L85"/>
  <c r="L84"/>
  <c i="2" r="J345"/>
  <c r="BK330"/>
  <c r="J300"/>
  <c r="J257"/>
  <c r="BK135"/>
  <c r="BK336"/>
  <c r="BK310"/>
  <c r="BK272"/>
  <c r="J209"/>
  <c r="J279"/>
  <c r="J194"/>
  <c r="BK251"/>
  <c r="BK212"/>
  <c r="J162"/>
  <c r="BK152"/>
  <c i="3" r="BK183"/>
  <c r="BK245"/>
  <c r="BK124"/>
  <c r="J159"/>
  <c r="J287"/>
  <c r="BK277"/>
  <c r="J156"/>
  <c r="J265"/>
  <c r="J274"/>
  <c r="BK132"/>
  <c i="4" r="J127"/>
  <c i="2" r="J342"/>
  <c r="J318"/>
  <c r="BK276"/>
  <c r="J247"/>
  <c r="BK362"/>
  <c r="J339"/>
  <c r="J313"/>
  <c r="J276"/>
  <c r="BK166"/>
  <c r="BK290"/>
  <c r="BK257"/>
  <c r="BK266"/>
  <c r="J166"/>
  <c r="J216"/>
  <c r="J174"/>
  <c r="J127"/>
  <c i="3" r="J280"/>
  <c r="BK249"/>
  <c r="BK174"/>
  <c r="BK211"/>
  <c r="BK265"/>
  <c r="J183"/>
  <c r="J235"/>
  <c r="BK287"/>
  <c r="BK200"/>
  <c r="J211"/>
  <c i="4" r="J121"/>
  <c r="J119"/>
  <c i="2" r="J186"/>
  <c i="1" r="AS94"/>
  <c i="3" r="BK128"/>
  <c r="BK198"/>
  <c r="BK142"/>
  <c r="J179"/>
  <c r="BK216"/>
  <c r="J200"/>
  <c r="J124"/>
  <c r="BK235"/>
  <c r="J255"/>
  <c r="J174"/>
  <c i="4" r="BK132"/>
  <c r="J123"/>
  <c i="2" r="BK359"/>
  <c r="J333"/>
  <c r="BK305"/>
  <c r="J260"/>
  <c r="BK182"/>
  <c r="BK348"/>
  <c r="BK318"/>
  <c r="BK287"/>
  <c r="J219"/>
  <c r="BK294"/>
  <c r="J251"/>
  <c r="J152"/>
  <c r="BK243"/>
  <c r="BK131"/>
  <c r="J131"/>
  <c i="3" r="BK194"/>
  <c r="J194"/>
  <c r="BK221"/>
  <c r="BK202"/>
  <c r="BK179"/>
  <c r="BK167"/>
  <c r="J283"/>
  <c r="BK145"/>
  <c r="J191"/>
  <c i="4" r="BK123"/>
  <c r="BK134"/>
  <c i="2" r="J351"/>
  <c r="J336"/>
  <c r="BK315"/>
  <c r="J272"/>
  <c r="BK216"/>
  <c r="BK174"/>
  <c r="J354"/>
  <c r="J325"/>
  <c r="J290"/>
  <c r="BK260"/>
  <c r="J182"/>
  <c r="J310"/>
  <c r="J266"/>
  <c r="J224"/>
  <c r="BK263"/>
  <c r="BK219"/>
  <c r="J235"/>
  <c r="J205"/>
  <c r="BK140"/>
  <c i="3" r="J171"/>
  <c r="BK226"/>
  <c r="J270"/>
  <c r="J196"/>
  <c r="BK280"/>
  <c r="BK159"/>
  <c r="BK233"/>
  <c r="J245"/>
  <c r="BK153"/>
  <c r="BK274"/>
  <c r="BK196"/>
  <c r="J167"/>
  <c i="4" r="BK121"/>
  <c r="J132"/>
  <c i="2" r="J362"/>
  <c r="BK325"/>
  <c r="J287"/>
  <c r="BK209"/>
  <c r="BK156"/>
  <c r="BK345"/>
  <c r="J330"/>
  <c r="BK300"/>
  <c r="BK235"/>
  <c r="J140"/>
  <c r="BK282"/>
  <c r="J254"/>
  <c r="BK279"/>
  <c r="J135"/>
  <c r="BK224"/>
  <c r="BK160"/>
  <c r="BK127"/>
  <c i="3" r="J186"/>
  <c r="J249"/>
  <c r="J233"/>
  <c r="J128"/>
  <c r="BK283"/>
  <c r="J163"/>
  <c r="BK188"/>
  <c r="J258"/>
  <c r="BK163"/>
  <c r="J202"/>
  <c i="4" r="BK130"/>
  <c r="J134"/>
  <c r="J125"/>
  <c i="2" r="BK354"/>
  <c r="BK339"/>
  <c r="BK313"/>
  <c r="J263"/>
  <c r="J197"/>
  <c r="BK162"/>
  <c r="J359"/>
  <c r="BK342"/>
  <c r="J320"/>
  <c r="J294"/>
  <c r="J269"/>
  <c r="BK197"/>
  <c r="J315"/>
  <c r="BK269"/>
  <c r="BK205"/>
  <c r="BK254"/>
  <c r="BK142"/>
  <c r="BK194"/>
  <c r="J142"/>
  <c i="3" r="J277"/>
  <c r="BK156"/>
  <c r="J188"/>
  <c r="J240"/>
  <c r="J145"/>
  <c r="BK258"/>
  <c r="J221"/>
  <c r="J132"/>
  <c r="BK191"/>
  <c r="J226"/>
  <c i="4" r="BK127"/>
  <c r="BK119"/>
  <c i="2" r="J348"/>
  <c r="BK320"/>
  <c r="BK297"/>
  <c r="J229"/>
  <c r="J160"/>
  <c r="BK351"/>
  <c r="BK333"/>
  <c r="J305"/>
  <c r="BK247"/>
  <c r="J156"/>
  <c r="J297"/>
  <c r="J243"/>
  <c r="J282"/>
  <c r="BK229"/>
  <c r="J212"/>
  <c r="BK186"/>
  <c i="3" r="J216"/>
  <c r="BK252"/>
  <c r="J252"/>
  <c r="BK171"/>
  <c r="J198"/>
  <c r="BK240"/>
  <c r="BK270"/>
  <c r="J142"/>
  <c r="BK255"/>
  <c r="J153"/>
  <c r="BK186"/>
  <c i="4" r="J130"/>
  <c r="BK125"/>
  <c i="2" l="1" r="BK126"/>
  <c r="J126"/>
  <c r="J98"/>
  <c r="T299"/>
  <c r="R242"/>
  <c r="R281"/>
  <c i="3" r="R178"/>
  <c i="2" r="T126"/>
  <c r="BK299"/>
  <c r="J299"/>
  <c r="J103"/>
  <c i="3" r="T123"/>
  <c r="BK232"/>
  <c r="J232"/>
  <c r="J100"/>
  <c i="2" r="T242"/>
  <c r="BK281"/>
  <c r="J281"/>
  <c r="J102"/>
  <c i="3" r="BK123"/>
  <c r="J123"/>
  <c r="J98"/>
  <c r="P232"/>
  <c i="2" r="BK242"/>
  <c r="J242"/>
  <c r="J101"/>
  <c r="T281"/>
  <c i="3" r="R123"/>
  <c r="P178"/>
  <c i="2" r="P242"/>
  <c r="P281"/>
  <c i="3" r="P123"/>
  <c r="P122"/>
  <c r="P121"/>
  <c i="1" r="AU96"/>
  <c i="3" r="T178"/>
  <c i="4" r="P118"/>
  <c r="P117"/>
  <c i="1" r="AU97"/>
  <c i="2" r="P126"/>
  <c r="P125"/>
  <c r="P124"/>
  <c i="1" r="AU95"/>
  <c i="2" r="P299"/>
  <c i="3" r="BK178"/>
  <c r="J178"/>
  <c r="J99"/>
  <c r="T232"/>
  <c i="4" r="R118"/>
  <c r="R117"/>
  <c i="2" r="R126"/>
  <c r="R125"/>
  <c r="R124"/>
  <c r="R299"/>
  <c i="3" r="R232"/>
  <c i="4" r="BK118"/>
  <c r="J118"/>
  <c r="J97"/>
  <c r="T118"/>
  <c r="T117"/>
  <c i="2" r="BK361"/>
  <c r="J361"/>
  <c r="J104"/>
  <c r="BK223"/>
  <c r="J223"/>
  <c r="J99"/>
  <c i="3" r="BK286"/>
  <c r="J286"/>
  <c r="J101"/>
  <c i="2" r="BK234"/>
  <c r="J234"/>
  <c r="J100"/>
  <c i="4" r="J111"/>
  <c r="J114"/>
  <c r="E107"/>
  <c r="BE119"/>
  <c r="BE127"/>
  <c r="BE132"/>
  <c r="BE121"/>
  <c r="BE123"/>
  <c r="BE125"/>
  <c r="F92"/>
  <c r="BE134"/>
  <c i="3" r="BK122"/>
  <c r="J122"/>
  <c r="J97"/>
  <c i="4" r="BE130"/>
  <c i="2" r="BK125"/>
  <c r="J125"/>
  <c r="J97"/>
  <c i="3" r="BE198"/>
  <c r="BE277"/>
  <c r="BE283"/>
  <c r="BE287"/>
  <c r="E85"/>
  <c r="J118"/>
  <c r="BE156"/>
  <c r="BE194"/>
  <c r="BE249"/>
  <c r="BE159"/>
  <c r="J89"/>
  <c r="F118"/>
  <c r="BE132"/>
  <c r="BE142"/>
  <c r="BE171"/>
  <c r="BE226"/>
  <c r="BE245"/>
  <c r="BE252"/>
  <c r="BE124"/>
  <c r="BE128"/>
  <c r="BE145"/>
  <c r="BE186"/>
  <c r="BE221"/>
  <c r="BE233"/>
  <c r="BE240"/>
  <c r="BE265"/>
  <c r="BE188"/>
  <c r="BE191"/>
  <c r="BE258"/>
  <c r="BE280"/>
  <c r="BE163"/>
  <c r="BE167"/>
  <c r="BE179"/>
  <c r="BE183"/>
  <c r="BE196"/>
  <c r="BE211"/>
  <c r="BE216"/>
  <c r="BE235"/>
  <c r="BE270"/>
  <c r="BE274"/>
  <c r="BE153"/>
  <c r="BE174"/>
  <c r="BE200"/>
  <c r="BE202"/>
  <c r="BE255"/>
  <c i="2" r="F92"/>
  <c r="BE140"/>
  <c r="BE142"/>
  <c r="BE152"/>
  <c r="BE156"/>
  <c r="BE166"/>
  <c r="BE182"/>
  <c r="BE205"/>
  <c r="BE209"/>
  <c r="E114"/>
  <c r="BE251"/>
  <c r="BE254"/>
  <c r="BE333"/>
  <c r="J92"/>
  <c r="BE257"/>
  <c r="BE260"/>
  <c r="BE269"/>
  <c r="BE272"/>
  <c r="BE287"/>
  <c r="BE127"/>
  <c r="BE135"/>
  <c r="BE160"/>
  <c r="BE162"/>
  <c r="BE174"/>
  <c r="BE197"/>
  <c r="BE219"/>
  <c r="BE229"/>
  <c r="BE235"/>
  <c r="BE247"/>
  <c r="BE276"/>
  <c r="BE297"/>
  <c r="BE313"/>
  <c r="J89"/>
  <c r="BE194"/>
  <c r="BE216"/>
  <c r="BE243"/>
  <c r="BE263"/>
  <c r="BE279"/>
  <c r="BE282"/>
  <c r="BE290"/>
  <c r="BE300"/>
  <c r="BE305"/>
  <c r="BE310"/>
  <c r="BE315"/>
  <c r="BE320"/>
  <c r="BE339"/>
  <c r="BE131"/>
  <c r="BE186"/>
  <c r="BE212"/>
  <c r="BE224"/>
  <c r="BE266"/>
  <c r="BE294"/>
  <c r="BE318"/>
  <c r="BE325"/>
  <c r="BE330"/>
  <c r="BE336"/>
  <c r="BE342"/>
  <c r="BE345"/>
  <c r="BE348"/>
  <c r="BE351"/>
  <c r="BE354"/>
  <c r="BE359"/>
  <c r="BE362"/>
  <c i="3" r="F36"/>
  <c i="1" r="BC96"/>
  <c i="3" r="J34"/>
  <c i="1" r="AW96"/>
  <c i="3" r="F37"/>
  <c i="1" r="BD96"/>
  <c i="3" r="F35"/>
  <c i="1" r="BB96"/>
  <c i="4" r="F34"/>
  <c i="1" r="BA97"/>
  <c i="2" r="F37"/>
  <c i="1" r="BD95"/>
  <c i="3" r="F34"/>
  <c i="1" r="BA96"/>
  <c i="4" r="F36"/>
  <c i="1" r="BC97"/>
  <c i="4" r="F35"/>
  <c i="1" r="BB97"/>
  <c i="2" r="J34"/>
  <c i="1" r="AW95"/>
  <c i="2" r="F34"/>
  <c i="1" r="BA95"/>
  <c i="4" r="F37"/>
  <c i="1" r="BD97"/>
  <c i="2" r="F35"/>
  <c i="1" r="BB95"/>
  <c i="4" r="J34"/>
  <c i="1" r="AW97"/>
  <c i="2" r="F36"/>
  <c i="1" r="BC95"/>
  <c i="3" l="1" r="R122"/>
  <c r="R121"/>
  <c i="2" r="T125"/>
  <c r="T124"/>
  <c i="3" r="T122"/>
  <c r="T121"/>
  <c i="4" r="BK117"/>
  <c r="J117"/>
  <c r="J96"/>
  <c i="3" r="BK121"/>
  <c r="J121"/>
  <c r="J96"/>
  <c i="2" r="BK124"/>
  <c r="J124"/>
  <c i="1" r="AU94"/>
  <c i="4" r="F33"/>
  <c i="1" r="AZ97"/>
  <c i="4" r="J33"/>
  <c i="1" r="AV97"/>
  <c r="AT97"/>
  <c r="BC94"/>
  <c r="W32"/>
  <c r="BB94"/>
  <c r="W31"/>
  <c i="2" r="J30"/>
  <c i="1" r="AG95"/>
  <c i="3" r="F33"/>
  <c i="1" r="AZ96"/>
  <c i="2" r="F33"/>
  <c i="1" r="AZ95"/>
  <c i="3" r="J33"/>
  <c i="1" r="AV96"/>
  <c r="AT96"/>
  <c i="2" r="J33"/>
  <c i="1" r="AV95"/>
  <c r="AT95"/>
  <c r="BD94"/>
  <c r="W33"/>
  <c r="BA94"/>
  <c r="AW94"/>
  <c r="AK30"/>
  <c l="1" r="AN95"/>
  <c i="2" r="J96"/>
  <c r="J39"/>
  <c i="4" r="J30"/>
  <c i="1" r="AG97"/>
  <c i="3" r="J30"/>
  <c i="1" r="AG96"/>
  <c r="AG94"/>
  <c r="AK26"/>
  <c r="W30"/>
  <c r="AZ94"/>
  <c r="AV94"/>
  <c r="AK29"/>
  <c r="AK35"/>
  <c r="AY94"/>
  <c r="AX94"/>
  <c i="4" l="1" r="J39"/>
  <c i="3" r="J39"/>
  <c i="1" r="AN96"/>
  <c r="AN97"/>
  <c r="AT94"/>
  <c r="AN94"/>
  <c r="W29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<sst xmlns="http://schemas.openxmlformats.org/spreadsheetml/2006/main">
  <si>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</si>
  <si>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</si>
  <si>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</si>
  <si>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</si>
  <si>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</si>
  <si>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{49ba63cb-8bb9-4b82-b6ba-d000176ec557}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</si>
  <si>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</si>
  <si>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</si>
  <si>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</si>
  <si>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</si>
  <si>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</si>
  <si>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</si>
  <si>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</si>
  <si>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</si>
  <si>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1865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</si>
  <si>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</si>
  <si>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</si>
  <si>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Malšovice - chodník, parkoviště</t>
  </si>
  <si>
    <t>0,1</t>
  </si>
  <si>
    <t>KSO:</t>
  </si>
  <si>
    <t>CC-CZ:</t>
  </si>
  <si>
    <t>1</t>
  </si>
  <si>
    <t>Místo:</t>
  </si>
  <si>
    <t>Malšovice</t>
  </si>
  <si>
    <t>Datum:</t>
  </si>
  <si>
    <t>14. 8. 2021</t>
  </si>
  <si>
    <t>10</t>
  </si>
  <si>
    <t>100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</si>
  <si>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</si>
  <si>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</si>
  <si>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</si>
  <si>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</si>
  <si>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</si>
  <si>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</si>
  <si>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</si>
  <si>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Ing. Martina Hřebřinová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</si>
  <si>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</si>
  <si>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</si>
  <si>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</si>
  <si>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</si>
  <si>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</si>
  <si>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</si>
  <si>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</si>
  <si>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</si>
  <si>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</si>
  <si>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</si>
  <si>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</si>
  <si>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</si>
  <si>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</si>
  <si>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</si>
  <si>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</si>
  <si>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</si>
  <si>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</si>
  <si>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</si>
  <si>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</si>
  <si>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</si>
  <si>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</si>
  <si>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</si>
  <si>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</si>
  <si>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</si>
  <si>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</si>
  <si>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</si>
  <si>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</si>
  <si>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</si>
  <si>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</si>
  <si>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</si>
  <si>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</si>
  <si>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</si>
  <si>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</si>
  <si>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</si>
  <si>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</si>
  <si>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</si>
  <si>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</si>
  <si>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</si>
  <si>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</si>
  <si>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</si>
  <si>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</si>
  <si>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</si>
  <si>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</si>
  <si>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</si>
  <si>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</si>
  <si>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</si>
  <si>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</si>
  <si>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</si>
  <si>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</si>
  <si>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</si>
  <si>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Parkoviště</t>
  </si>
  <si>
    <t>STA</t>
  </si>
  <si>
    <t>{38d0f55c-b4ef-420c-983b-8050d7982471}</t>
  </si>
  <si>
    <t>2</t>
  </si>
  <si>
    <t>SO 102</t>
  </si>
  <si>
    <t>Chodník</t>
  </si>
  <si>
    <t>{07cfbfce-267e-4b49-99ca-49df9c7f15b2}</t>
  </si>
  <si>
    <t>VRN</t>
  </si>
  <si>
    <t>Vedlejší rozpočtové náklady</t>
  </si>
  <si>
    <t>{018d0bb4-63cd-4146-890a-fbc52b5bec02}</t>
  </si>
  <si>
    <t>KRYCÍ LIST SOUPISU PRACÍ</t>
  </si>
  <si>
    <t>Objekt:</t>
  </si>
  <si>
    <t>SO 101 - Parkoviště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</si>
  <si>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</si>
  <si>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</si>
  <si>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</si>
  <si>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</si>
  <si>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</si>
  <si>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</si>
  <si>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</si>
  <si>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</si>
  <si>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</si>
  <si>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</si>
  <si>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</si>
  <si>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</si>
  <si>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</si>
  <si>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</si>
  <si>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</si>
  <si>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</si>
  <si>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</si>
  <si>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</si>
  <si>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</si>
  <si>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</si>
  <si>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</si>
  <si>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</si>
  <si>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</si>
  <si>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</si>
  <si>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</si>
  <si>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</si>
  <si>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</si>
  <si>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</si>
  <si>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</si>
  <si>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</si>
  <si>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</si>
  <si>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</si>
  <si>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průměru kmene do 100 mm i s kořeny sklonu terénu do 1:5 ručně</t>
  </si>
  <si>
    <t>m2</t>
  </si>
  <si>
    <t>CS ÚRS 2021 02</t>
  </si>
  <si>
    <t>4</t>
  </si>
  <si>
    <t>1457874402</t>
  </si>
  <si>
    <t>PP</t>
  </si>
  <si>
    <t>Odstranění křovin a stromů s odstraněním kořenů ručně průměru kmene do 100 mm jakékoliv plochy v rovině nebo ve svahu o sklonu do 1:5</t>
  </si>
  <si>
    <t>VV</t>
  </si>
  <si>
    <t>křoviny a porost</t>
  </si>
  <si>
    <t>690,0</t>
  </si>
  <si>
    <t>113107323</t>
  </si>
  <si>
    <t>Odstranění podkladu z kameniva drceného tl 300 mm strojně pl do 50 m2</t>
  </si>
  <si>
    <t>1745948508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</si>
  <si>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</si>
  <si>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výměna kameniva 0/63</t>
  </si>
  <si>
    <t>36,0</t>
  </si>
  <si>
    <t>3</t>
  </si>
  <si>
    <t>119001201</t>
  </si>
  <si>
    <t>Úprava zeminy - přidání sorbentu ropných látek</t>
  </si>
  <si>
    <t>m3</t>
  </si>
  <si>
    <t>-998445703</t>
  </si>
  <si>
    <t>výplň zatravňovací dlažby</t>
  </si>
  <si>
    <t>sorbent ropných látek v poměru 1:6</t>
  </si>
  <si>
    <t>1,1888</t>
  </si>
  <si>
    <t>M</t>
  </si>
  <si>
    <t>58128400R</t>
  </si>
  <si>
    <t>t</t>
  </si>
  <si>
    <t>8</t>
  </si>
  <si>
    <t>-191468756</t>
  </si>
  <si>
    <t>5</t>
  </si>
  <si>
    <t>122251103</t>
  </si>
  <si>
    <t>Odkopávky a prokopávky nezapažené v hornině třídy těžitelnosti I skupiny 3 objem do 100 m3 strojně</t>
  </si>
  <si>
    <t>-1189798122</t>
  </si>
  <si>
    <t>Odkopávky a prokopávky nezapažené strojně v hornině třídy těžitelnosti I skupiny 3 přes 50 do 100 m3</t>
  </si>
  <si>
    <t>odebrání podkladu</t>
  </si>
  <si>
    <t>asfaltové plochy</t>
  </si>
  <si>
    <t>36,0*0,45</t>
  </si>
  <si>
    <t>výměna podloží</t>
  </si>
  <si>
    <t>36,0*0,3</t>
  </si>
  <si>
    <t>parkoviště</t>
  </si>
  <si>
    <t>594,4*0,5</t>
  </si>
  <si>
    <t>Součet</t>
  </si>
  <si>
    <t>6</t>
  </si>
  <si>
    <t>132251103</t>
  </si>
  <si>
    <t>Hloubení rýh nezapažených š do 800 mm v hornině třídy těžitelnosti I skupiny 3 objem do 100 m3 strojně</t>
  </si>
  <si>
    <t>-1739912623</t>
  </si>
  <si>
    <t>Hloubení nezapažených rýh šířky do 800 mm strojně s urovnáním dna do předepsaného profilu a spádu v hornině třídy těžitelnosti I skupiny 3 přes 50 do 100 m3</t>
  </si>
  <si>
    <t xml:space="preserve">hloubení pro odvodnění  - rýha potrubí</t>
  </si>
  <si>
    <t>(16,3+33,70+38)*0,8*1,2</t>
  </si>
  <si>
    <t>7</t>
  </si>
  <si>
    <t>133251101</t>
  </si>
  <si>
    <t>Hloubení šachet nezapažených v hornině třídy těžitelnosti I skupiny 3 objem do 20 m3</t>
  </si>
  <si>
    <t>-1169309130</t>
  </si>
  <si>
    <t>Hloubení nezapažených šachet strojně v hornině třídy těžitelnosti I skupiny 3 do 20 m3</t>
  </si>
  <si>
    <t>hloubení horská vpusť</t>
  </si>
  <si>
    <t>1,0*0,8*0,9</t>
  </si>
  <si>
    <t>16000000R</t>
  </si>
  <si>
    <t>Odvoz, veškerá manipulace a likvidace biologického odpadu</t>
  </si>
  <si>
    <t>kpl</t>
  </si>
  <si>
    <t>1411799260</t>
  </si>
  <si>
    <t>9</t>
  </si>
  <si>
    <t>162301501</t>
  </si>
  <si>
    <t>Vodorovné přemístění křovin do 5 km D kmene do 100 mm</t>
  </si>
  <si>
    <t>-747574626</t>
  </si>
  <si>
    <t xml:space="preserve">Vodorovné přemístění smýcených křovin  do průměru kmene 100 mm na vzdálenost do 5 000 m</t>
  </si>
  <si>
    <t>16270110R</t>
  </si>
  <si>
    <t xml:space="preserve">Vodorovné přemístění výkopku/sypaniny z horniny tř. 1 až 4 - na skládku dle dodavatele </t>
  </si>
  <si>
    <t>1548391485</t>
  </si>
  <si>
    <t>Vodorovné přemístění výkopku/sypaniny z horniny tř. 1 až 4 - na skládku dle dodavatele</t>
  </si>
  <si>
    <t>324,2 "odkopávky</t>
  </si>
  <si>
    <t>84,48 "rýhy</t>
  </si>
  <si>
    <t>0,72 "horská vpusť</t>
  </si>
  <si>
    <t>-10,0 "použití pro hrubé terénní úpravy</t>
  </si>
  <si>
    <t>-63,315 "zpětný zásyp rýh odvodnění</t>
  </si>
  <si>
    <t>11</t>
  </si>
  <si>
    <t>167151101</t>
  </si>
  <si>
    <t>Nakládání výkopku z hornin třídy těžitelnosti I skupiny 1 až 3 do 100 m3</t>
  </si>
  <si>
    <t>132508213</t>
  </si>
  <si>
    <t>Nakládání, skládání a překládání neulehlého výkopku nebo sypaniny strojně nakládání, množství do 100 m3, z horniny třídy těžitelnosti I, skupiny 1 až 3</t>
  </si>
  <si>
    <t>12</t>
  </si>
  <si>
    <t>171151103</t>
  </si>
  <si>
    <t>Uložení sypaniny z hornin soudržných do násypů zhutněných strojně</t>
  </si>
  <si>
    <t>-1677824110</t>
  </si>
  <si>
    <t>Uložení sypanin do násypů strojně s rozprostřením sypaniny ve vrstvách a s hrubým urovnáním zhutněných z hornin soudržných jakékoliv třídy těžitelnosti</t>
  </si>
  <si>
    <t>hrubé terénní úpravy</t>
  </si>
  <si>
    <t>10,0</t>
  </si>
  <si>
    <t>13</t>
  </si>
  <si>
    <t>171201201</t>
  </si>
  <si>
    <t>Uložení sypaniny na skládky</t>
  </si>
  <si>
    <t>-369330209</t>
  </si>
  <si>
    <t>324,20 "odkopávky</t>
  </si>
  <si>
    <t>14</t>
  </si>
  <si>
    <t>171201231</t>
  </si>
  <si>
    <t>Poplatek za uložení zeminy a kamení na recyklační skládce (skládkovné) kód odpadu 17 05 04</t>
  </si>
  <si>
    <t>578450032</t>
  </si>
  <si>
    <t>Poplatek za uložení stavebního odpadu na recyklační skládce (skládkovné) zeminy a kamení zatříděného do Katalogu odpadů pod kódem 17 05 04</t>
  </si>
  <si>
    <t>336,085*1,9</t>
  </si>
  <si>
    <t>175111101</t>
  </si>
  <si>
    <t>Obsypání potrubí ručně sypaninou bez prohození sítem, uloženou do 3 m</t>
  </si>
  <si>
    <t>-1499128242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</si>
  <si>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</si>
  <si>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"odovodnění"</t>
  </si>
  <si>
    <t>zpětný zásyp</t>
  </si>
  <si>
    <t>0,8*33,7</t>
  </si>
  <si>
    <t>0,75*38,0</t>
  </si>
  <si>
    <t>0,85*16,3</t>
  </si>
  <si>
    <t>16</t>
  </si>
  <si>
    <t>181301101</t>
  </si>
  <si>
    <t>Rozprostření ornice tl vrstvy do 100 mm pl do 500 m2 v rovině nebo ve svahu do 1:5</t>
  </si>
  <si>
    <t>205150350</t>
  </si>
  <si>
    <t>Rozprostření a urovnání ornice v rovině nebo ve svahu sklonu do 1:5 při souvislé ploše do 500 m2, tl. vrstvy do 100 mm</t>
  </si>
  <si>
    <t>plocha k zatravnění</t>
  </si>
  <si>
    <t>121,61+50,6</t>
  </si>
  <si>
    <t>17</t>
  </si>
  <si>
    <t>10364101</t>
  </si>
  <si>
    <t xml:space="preserve">zemina pro terénní úpravy -  ornice</t>
  </si>
  <si>
    <t>266353911</t>
  </si>
  <si>
    <t>(121,61+50,6)*0,1*1,7</t>
  </si>
  <si>
    <t>18</t>
  </si>
  <si>
    <t>18141113R</t>
  </si>
  <si>
    <t>Založení parkových trávníků výsevem v rovině, jemná modelace terénu, výsev travního semene, utužení povrchu válcováním, zálivka</t>
  </si>
  <si>
    <t>2070153690</t>
  </si>
  <si>
    <t>Založení trávníku na půdě předem připravené plochy do 1000 m2 výsevem včetně utažení parkového v rovině nebo na svahu do 1:5</t>
  </si>
  <si>
    <t>19</t>
  </si>
  <si>
    <t>00572470</t>
  </si>
  <si>
    <t>osivo směs travní univerzál</t>
  </si>
  <si>
    <t>kg</t>
  </si>
  <si>
    <t>-929260958</t>
  </si>
  <si>
    <t>172,21*0,015 'Přepočtené koeficientem množství</t>
  </si>
  <si>
    <t>20</t>
  </si>
  <si>
    <t>181951112</t>
  </si>
  <si>
    <t>Úprava pláně v hornině třídy těžitelnosti I skupiny 1 až 3 se zhutněním strojně</t>
  </si>
  <si>
    <t>513213130</t>
  </si>
  <si>
    <t>Úprava pláně vyrovnáním výškových rozdílů strojně v hornině třídy těžitelnosti I, skupiny 1 až 3 se zhutněním</t>
  </si>
  <si>
    <t>urovnání a úprava zemní pláně</t>
  </si>
  <si>
    <t>594,4+36,0</t>
  </si>
  <si>
    <t>Zakládání</t>
  </si>
  <si>
    <t>212752104</t>
  </si>
  <si>
    <t>Trativod z drenážních trubek korugovaných PE-HD SN 4 perforace 360° včetně lože otevřený výkop DN 250 pro liniové stavby</t>
  </si>
  <si>
    <t>m</t>
  </si>
  <si>
    <t>2095455352</t>
  </si>
  <si>
    <t>Trativody z drenážních trubek pro liniové stavby a komunikace se zřízením štěrkového lože pod trubky a s jejich obsypem v otevřeném výkopu trubka korugovaná sendvičová PE-HD SN 4 celoperforovaná 360° DN 250</t>
  </si>
  <si>
    <t>"odvodnění"</t>
  </si>
  <si>
    <t>perforované potrubí</t>
  </si>
  <si>
    <t>13,7+20,0</t>
  </si>
  <si>
    <t>22</t>
  </si>
  <si>
    <t>212752106</t>
  </si>
  <si>
    <t>Trativod z drenážních trubek korugovaných PE-HD SN 4 perforace 360° včetně lože otevřený výkop DN 350 pro liniové stavby</t>
  </si>
  <si>
    <t>1776267061</t>
  </si>
  <si>
    <t>Trativody z drenážních trubek pro liniové stavby a komunikace se zřízením štěrkového lože pod trubky a s jejich obsypem v otevřeném výkopu trubka korugovaná sendvičová PE-HD SN 4 celoperforovaná 360° DN 350</t>
  </si>
  <si>
    <t>38,0</t>
  </si>
  <si>
    <t>Vodorovné konstrukce</t>
  </si>
  <si>
    <t>23</t>
  </si>
  <si>
    <t>451573111</t>
  </si>
  <si>
    <t>Lože pod potrubí otevřený výkop ze štěrkopísku</t>
  </si>
  <si>
    <t>364397384</t>
  </si>
  <si>
    <t>Lože pod potrubí, stoky a drobné objekty v otevřeném výkopu z písku a štěrkopísku do 63 mm</t>
  </si>
  <si>
    <t>napojení PVC DN 160</t>
  </si>
  <si>
    <t>88,0*0,8*0,1</t>
  </si>
  <si>
    <t>1,0*0,8*0,1</t>
  </si>
  <si>
    <t>Komunikace pozemní</t>
  </si>
  <si>
    <t>24</t>
  </si>
  <si>
    <t>56452111R</t>
  </si>
  <si>
    <t>Ložná vrstva (písčitá hlína) - 0/4 tl. 50 mm</t>
  </si>
  <si>
    <t>1452224678</t>
  </si>
  <si>
    <t xml:space="preserve">Zřízení podsypu nebo podkladu ze sypaniny  s rozprostřením, vlhčením, a zhutněním, po zhutnění tl. 50 mm</t>
  </si>
  <si>
    <t>kce parkoviště</t>
  </si>
  <si>
    <t>594,4</t>
  </si>
  <si>
    <t>25</t>
  </si>
  <si>
    <t>56477111R</t>
  </si>
  <si>
    <t>Podklad z kameniva hrubého drceného vel. 0-63 mm tl 300 mm</t>
  </si>
  <si>
    <t>2101176021</t>
  </si>
  <si>
    <t xml:space="preserve">Podklad z kameniva hrubého drceného vel. 0-63 mm tl 300 mm
</t>
  </si>
  <si>
    <t>výměna kameniva</t>
  </si>
  <si>
    <t>26</t>
  </si>
  <si>
    <t>564861114</t>
  </si>
  <si>
    <t>Podklad ze štěrkodrtě ŠD tl 230 mm - 32/63</t>
  </si>
  <si>
    <t>867244186</t>
  </si>
  <si>
    <t xml:space="preserve">Podklad ze štěrkodrti ŠD  s rozprostřením a zhutněním, po zhutnění tl. 230 mm</t>
  </si>
  <si>
    <t>27</t>
  </si>
  <si>
    <t>56487111R</t>
  </si>
  <si>
    <t>Podklad nebo podsyp ze štěrku hlinitého tl. 300 mm - 0/32</t>
  </si>
  <si>
    <t>58609490</t>
  </si>
  <si>
    <t>28</t>
  </si>
  <si>
    <t>565145111</t>
  </si>
  <si>
    <t>Asfaltový beton vrstva podkladní ACP 16 (obalované kamenivo OKS) tl 60 mm š do 3 m</t>
  </si>
  <si>
    <t>-1214610182</t>
  </si>
  <si>
    <t xml:space="preserve">Asfaltový beton vrstva podkladní ACP 16 (obalované kamenivo střednězrnné - OKS)  s rozprostřením a zhutněním v pruhu šířky do 3 m, po zhutnění tl. 60 mm</t>
  </si>
  <si>
    <t>29</t>
  </si>
  <si>
    <t>567122111</t>
  </si>
  <si>
    <t>Podklad ze směsi stmelené cementem SC C 8/10 (KSC I) tl 120 mm</t>
  </si>
  <si>
    <t>1604586307</t>
  </si>
  <si>
    <t>Podklad ze směsi stmelené cementem SC bez dilatačních spár, s rozprostřením a zhutněním SC C 8/10 (KSC I), po zhutnění tl. 120 mm</t>
  </si>
  <si>
    <t>30</t>
  </si>
  <si>
    <t>573191111</t>
  </si>
  <si>
    <t>Postřik infiltrační kationaktivní emulzí v množství 1 kg/m2 - PI-E</t>
  </si>
  <si>
    <t>1869971959</t>
  </si>
  <si>
    <t>Postřik infiltrační kationaktivní emulzí v množství 1,00 kg/m2</t>
  </si>
  <si>
    <t>31</t>
  </si>
  <si>
    <t>573231106</t>
  </si>
  <si>
    <t>Postřik živičný spojovací ze silniční emulze v množství 0,30 kg/m2 - PS-E</t>
  </si>
  <si>
    <t>-2038408253</t>
  </si>
  <si>
    <t>Postřik spojovací PS bez posypu kamenivem ze silniční emulze, v množství 0,30 kg/m2</t>
  </si>
  <si>
    <t>32</t>
  </si>
  <si>
    <t>577134111</t>
  </si>
  <si>
    <t>Asfaltový beton vrstva obrusná ACO 11 (ABS) tř. I tl 40 mm š do 3 m z nemodifikovaného asfaltu</t>
  </si>
  <si>
    <t>-1906625688</t>
  </si>
  <si>
    <t xml:space="preserve">Asfaltový beton vrstva obrusná ACO 11 (ABS)  s rozprostřením a se zhutněním z nemodifikovaného asfaltu v pruhu šířky do 3 m tř. I, po zhutnění tl. 40 mm</t>
  </si>
  <si>
    <t>33</t>
  </si>
  <si>
    <t>59641221R</t>
  </si>
  <si>
    <t>Kladení dlažby z vegetačních tvárnic pozemních komunikací tl 80 mm přes 300 m2 (bez lože a výplně)</t>
  </si>
  <si>
    <t>-538836794</t>
  </si>
  <si>
    <t xml:space="preserve">Kladení dlažby z betonových vegetačních dlaždic pozemních komunikací  s s hutněním vibrováním tl. 80 mm, pro plochy přes 300 m2</t>
  </si>
  <si>
    <t>zatravňovací dlažba</t>
  </si>
  <si>
    <t>34</t>
  </si>
  <si>
    <t>5924601R</t>
  </si>
  <si>
    <t xml:space="preserve">dlažba plošná betonová vegetační 200x200x80 </t>
  </si>
  <si>
    <t>1436216880</t>
  </si>
  <si>
    <t xml:space="preserve">dlažba plošná betonová vegetační </t>
  </si>
  <si>
    <t>594,4*1,01 'Přepočtené koeficientem množství</t>
  </si>
  <si>
    <t>35</t>
  </si>
  <si>
    <t>59943211R</t>
  </si>
  <si>
    <t xml:space="preserve">Vyplnění zatravňovací dlažby drobným kamenivem - říční kámen 4/8 </t>
  </si>
  <si>
    <t>1121239409</t>
  </si>
  <si>
    <t>Trubní vedení</t>
  </si>
  <si>
    <t>36</t>
  </si>
  <si>
    <t>871313121</t>
  </si>
  <si>
    <t xml:space="preserve">Montáž kanalizačního potrubí z PVC těsněné gumovým kroužkem otevřený výkop sklon do 20 % DN 160, vč. napojení </t>
  </si>
  <si>
    <t>CS ÚRS 2019 02</t>
  </si>
  <si>
    <t>1814361713</t>
  </si>
  <si>
    <t>Montáž kanalizačního potrubí z plastů z tvrdého PVC těsněných gumovým kroužkem v otevřeném výkopu ve sklonu do 20 % DN 160</t>
  </si>
  <si>
    <t>12,3+4</t>
  </si>
  <si>
    <t>37</t>
  </si>
  <si>
    <t>28611166</t>
  </si>
  <si>
    <t>trubka kanalizační PVC DN 160x5000 mm SN 8</t>
  </si>
  <si>
    <t>-149342823</t>
  </si>
  <si>
    <t>16,3*1,02 'Přepočtené koeficientem množství</t>
  </si>
  <si>
    <t>38</t>
  </si>
  <si>
    <t>89441111R</t>
  </si>
  <si>
    <t>Dodávka a montáž šachta betonová kompletní, DN 1000</t>
  </si>
  <si>
    <t>kus</t>
  </si>
  <si>
    <t>-600177591</t>
  </si>
  <si>
    <t>šachta betonová DN 1000, dl. 2,1 + 1,6</t>
  </si>
  <si>
    <t>1+1</t>
  </si>
  <si>
    <t>39</t>
  </si>
  <si>
    <t>895931111.2</t>
  </si>
  <si>
    <t>Dodávka a montáž vpusť kanalizační horská monolitická, vč. mříže - 1000x800 mm - beton C 30/37 - XF4, výztuž KARI 150/150/80, ocelová mříž do rámu rozm. 800x600 mm</t>
  </si>
  <si>
    <t>-1136112841</t>
  </si>
  <si>
    <t>40</t>
  </si>
  <si>
    <t>895941111.1</t>
  </si>
  <si>
    <t xml:space="preserve">Dodávka a montáž uliční vpusti s bočním vtokem (chodníková)  vč. včetně výkopu jámy, odvozu výkopku na skládku zhotovitele, poplatku za uložení, zhutnění obsypu vpusti</t>
  </si>
  <si>
    <t>-1842893924</t>
  </si>
  <si>
    <t>Zřízení vpusti kanalizační uliční z betonových dílců DN 450 včetně výkopu jámy, odvozu výkopku na skládku zhotovitele, poplatku za uložení, zhutnění obsypu vpusti</t>
  </si>
  <si>
    <t>Ostatní konstrukce a práce, bourání</t>
  </si>
  <si>
    <t>41</t>
  </si>
  <si>
    <t>914111111</t>
  </si>
  <si>
    <t>Montáž svislé dopravní značky základní velikosti do 1 m2 objímkami na sloupky nebo konzoly</t>
  </si>
  <si>
    <t>1890630148</t>
  </si>
  <si>
    <t>"dopravní značka IP11b" 2</t>
  </si>
  <si>
    <t>"dopravní značka IP12" 1</t>
  </si>
  <si>
    <t>"dopravní značka P4" 1</t>
  </si>
  <si>
    <t>42</t>
  </si>
  <si>
    <t>40445625</t>
  </si>
  <si>
    <t>informativní značky provozní IP8, IP9, IP11-IP13 500x700mm</t>
  </si>
  <si>
    <t>128</t>
  </si>
  <si>
    <t>1915882036</t>
  </si>
  <si>
    <t>43</t>
  </si>
  <si>
    <t>40445608</t>
  </si>
  <si>
    <t>značky upravující přednost P1, P4 700mm</t>
  </si>
  <si>
    <t>39232425</t>
  </si>
  <si>
    <t>44</t>
  </si>
  <si>
    <t>91412000R</t>
  </si>
  <si>
    <t>Odstranění uliční vpusti</t>
  </si>
  <si>
    <t>-1386122070</t>
  </si>
  <si>
    <t>45</t>
  </si>
  <si>
    <t>914511111</t>
  </si>
  <si>
    <t>Montáž sloupku dopravních značek délky do 3,5 m s betonovým základem</t>
  </si>
  <si>
    <t>-1112979670</t>
  </si>
  <si>
    <t xml:space="preserve">Montáž sloupku dopravních značek  délky do 3,5 m do betonového základu</t>
  </si>
  <si>
    <t xml:space="preserve">4 "nové SDZ </t>
  </si>
  <si>
    <t>46</t>
  </si>
  <si>
    <t>40445225</t>
  </si>
  <si>
    <t>sloupek Zn pro dopravní značku D 60mm v 3,5m</t>
  </si>
  <si>
    <t>-109576093</t>
  </si>
  <si>
    <t>47</t>
  </si>
  <si>
    <t>915231112</t>
  </si>
  <si>
    <t>Vodorovné dopravní značení přechody pro chodce, šipky, symboly retroreflexní bílý plast</t>
  </si>
  <si>
    <t>1791171326</t>
  </si>
  <si>
    <t xml:space="preserve">Vodorovné dopravní značení stříkaným plastem  přechody pro chodce, šipky, symboly nápisy bílé retroreflexní</t>
  </si>
  <si>
    <t>vodorovné dopravní značení</t>
  </si>
  <si>
    <t>(4,5*0,125*21)+3</t>
  </si>
  <si>
    <t>48</t>
  </si>
  <si>
    <t>915621111</t>
  </si>
  <si>
    <t>Předznačení vodorovného plošného značení</t>
  </si>
  <si>
    <t>973977635</t>
  </si>
  <si>
    <t xml:space="preserve">Předznačení pro vodorovné značení  stříkané barvou nebo prováděné z nátěrových hmot plošné šipky, symboly, nápisy</t>
  </si>
  <si>
    <t>11,8125+3</t>
  </si>
  <si>
    <t>49</t>
  </si>
  <si>
    <t>916131213</t>
  </si>
  <si>
    <t>Osazení silničního obrubníku betonového stojatého s boční opěrou do lože z betonu prostého</t>
  </si>
  <si>
    <t>659616170</t>
  </si>
  <si>
    <t>Osazení silničního obrubníku betonového se zřízením lože, s vyplněním a zatřením spár cementovou maltou stojatého s boční opěrou z betonu prostého, do lože z betonu prostého</t>
  </si>
  <si>
    <t>155,7</t>
  </si>
  <si>
    <t>50</t>
  </si>
  <si>
    <t>59217031</t>
  </si>
  <si>
    <t>obrubník betonový silniční 100 x 15 x 25 cm</t>
  </si>
  <si>
    <t>1609915116</t>
  </si>
  <si>
    <t>155,7*1,05 'Přepočtené koeficientem množství</t>
  </si>
  <si>
    <t>51</t>
  </si>
  <si>
    <t>916231213</t>
  </si>
  <si>
    <t>Osazení chodníkového obrubníku betonového stojatého s boční opěrou do lože z betonu prostého</t>
  </si>
  <si>
    <t>-657151027</t>
  </si>
  <si>
    <t>Osazení chodníkového obrubníku betonového se zřízením lože, s vyplněním a zatřením spár cementovou maltou stojatého s boční opěrou z betonu prostého, do lože z betonu prostého</t>
  </si>
  <si>
    <t>6,25</t>
  </si>
  <si>
    <t>52</t>
  </si>
  <si>
    <t>59217017</t>
  </si>
  <si>
    <t>obrubník betonový chodníkový 1000x100x250mm</t>
  </si>
  <si>
    <t>461349617</t>
  </si>
  <si>
    <t>6,25*1,05 'Přepočtené koeficientem množství</t>
  </si>
  <si>
    <t>53</t>
  </si>
  <si>
    <t>919112213</t>
  </si>
  <si>
    <t>Řezání spár pro vytvoření komůrky š 10 mm hl 30 mm pro těsnící zálivku v živičném krytu</t>
  </si>
  <si>
    <t>1207974144</t>
  </si>
  <si>
    <t>Řezání dilatačních spár v živičném krytu vytvoření komůrky pro těsnící zálivku šířky 10 mm, hloubky 30 mm</t>
  </si>
  <si>
    <t>11,0</t>
  </si>
  <si>
    <t>54</t>
  </si>
  <si>
    <t>919122112</t>
  </si>
  <si>
    <t xml:space="preserve">Těsnění spár zálivkou za tepla pro komůrky š 10 mm hl 30 mm </t>
  </si>
  <si>
    <t>1340643086</t>
  </si>
  <si>
    <t>Utěsnění dilatačních spár zálivkou za tepla v cementobetonovém nebo živičném krytu včetně adhezního nátěru pod zálivkou, pro komůrky šířky 10 mm, hloubky 30 mm</t>
  </si>
  <si>
    <t>55</t>
  </si>
  <si>
    <t>919726123</t>
  </si>
  <si>
    <t>Geotextilie pro ochranu, separaci a filtraci netkaná měrná hmotnost do 500 g/m2</t>
  </si>
  <si>
    <t>1228029178</t>
  </si>
  <si>
    <t>Geotextilie netkaná pro ochranu, separaci nebo filtraci měrná hmotnost přes 300 do 500 g/m2</t>
  </si>
  <si>
    <t>630,4</t>
  </si>
  <si>
    <t>56</t>
  </si>
  <si>
    <t>919735113</t>
  </si>
  <si>
    <t>Řezání stávajícího živičného krytu hl do 150 mm</t>
  </si>
  <si>
    <t>1193081427</t>
  </si>
  <si>
    <t xml:space="preserve">Řezání stávajícího živičného krytu nebo podkladu  hloubky přes 100 do 150 mm</t>
  </si>
  <si>
    <t>57</t>
  </si>
  <si>
    <t>93593241R</t>
  </si>
  <si>
    <t>Odvodňovací plastový žlab pro zatížení D400 vnitřní š 150 mm s roštem můstkovým z litiny</t>
  </si>
  <si>
    <t>1411034688</t>
  </si>
  <si>
    <t>Odvodňovací plastový žlab pro třídu zatížení D 400 vnitřní šířky 150 mm s krycím roštem můstkovým z litiny</t>
  </si>
  <si>
    <t>P</t>
  </si>
  <si>
    <t>Poznámka k položce:_x000d_
vč. napojení do revizní šachty</t>
  </si>
  <si>
    <t>odvodňovací žlab s mříží pro těžký pojezd DN 150</t>
  </si>
  <si>
    <t>7,4</t>
  </si>
  <si>
    <t>58</t>
  </si>
  <si>
    <t>96605000R</t>
  </si>
  <si>
    <t>Odstranění stávajícího oplocení - pletivo, sloupky</t>
  </si>
  <si>
    <t>-811768733</t>
  </si>
  <si>
    <t>Odstranění stávajícího oplocení</t>
  </si>
  <si>
    <t>998</t>
  </si>
  <si>
    <t xml:space="preserve"> Přesun hmot</t>
  </si>
  <si>
    <t>59</t>
  </si>
  <si>
    <t>998223011</t>
  </si>
  <si>
    <t>Přesun hmot pro pozemní komunikace s krytem dlážděným</t>
  </si>
  <si>
    <t>-2114206762</t>
  </si>
  <si>
    <t xml:space="preserve">Přesun hmot pro pozemní komunikace s krytem dlážděným  dopravní vzdálenost do 200 m jakékoliv délky objektu</t>
  </si>
  <si>
    <t>SO 102 - Chodník</t>
  </si>
  <si>
    <t>113106132</t>
  </si>
  <si>
    <t>Rozebrání dlažeb z betonových nebo kamenných dlaždic komunikací pro pěší strojně pl do 50 m2</t>
  </si>
  <si>
    <t>-99493162</t>
  </si>
  <si>
    <t>Rozebrání dlažeb komunikací pro pěší s přemístěním hmot na skládku na vzdálenost do 3 m nebo s naložením na dopravní prostředek s ložem z kameniva nebo živice a s jakoukoliv výplní spár strojně plochy jednotlivě do 50 m2 z betonových nebo kameninových dlaždic, desek nebo tvarovek</t>
  </si>
  <si>
    <t>rozebrání stávající betonové dlažby</t>
  </si>
  <si>
    <t>6,0+1,8+0,6</t>
  </si>
  <si>
    <t>113202111</t>
  </si>
  <si>
    <t>Vytrhání obrub krajníků obrubníků stojatých</t>
  </si>
  <si>
    <t>1631960962</t>
  </si>
  <si>
    <t xml:space="preserve">Vytrhání obrub  s vybouráním lože, s přemístěním hmot na skládku na vzdálenost do 3 m nebo s naložením na dopravní prostředek z krajníků nebo obrubníků stojatých</t>
  </si>
  <si>
    <t>odstranění betonové obruby</t>
  </si>
  <si>
    <t>5,8</t>
  </si>
  <si>
    <t>-69470786</t>
  </si>
  <si>
    <t>62,2*0,45</t>
  </si>
  <si>
    <t>62,2*0,3</t>
  </si>
  <si>
    <t>chodníky</t>
  </si>
  <si>
    <t>28,84</t>
  </si>
  <si>
    <t>-1404586935</t>
  </si>
  <si>
    <t>75,49"odkopávky</t>
  </si>
  <si>
    <t>-277929290</t>
  </si>
  <si>
    <t>806785411</t>
  </si>
  <si>
    <t>75,49 "odkopávky</t>
  </si>
  <si>
    <t>-1047213229</t>
  </si>
  <si>
    <t>75,49*1,9</t>
  </si>
  <si>
    <t>1334395591</t>
  </si>
  <si>
    <t>72,4</t>
  </si>
  <si>
    <t>-837994352</t>
  </si>
  <si>
    <t>72,4*0,1*1,7</t>
  </si>
  <si>
    <t>12,308*1,8 'Přepočtené koeficientem množství</t>
  </si>
  <si>
    <t>1229274011</t>
  </si>
  <si>
    <t>45514929</t>
  </si>
  <si>
    <t>72,4*0,015 'Přepočtené koeficientem množství</t>
  </si>
  <si>
    <t>-1964260275</t>
  </si>
  <si>
    <t>144,6</t>
  </si>
  <si>
    <t>-896772808</t>
  </si>
  <si>
    <t>62,2</t>
  </si>
  <si>
    <t>564851111</t>
  </si>
  <si>
    <t>Podklad ze štěrkodrtě ŠD tl 150 mm - 32/63</t>
  </si>
  <si>
    <t>-1572979292</t>
  </si>
  <si>
    <t xml:space="preserve">Podklad ze štěrkodrti ŠD  s rozprostřením a zhutněním, po zhutnění tl. 150 mm</t>
  </si>
  <si>
    <t>74,0+8,4</t>
  </si>
  <si>
    <t>-2081830355</t>
  </si>
  <si>
    <t>1148730853</t>
  </si>
  <si>
    <t>567122110.1</t>
  </si>
  <si>
    <t>Podklad ze směsi stmelené cementem SC C 8/10 (KSC I) tl 100 mm</t>
  </si>
  <si>
    <t>1086925022</t>
  </si>
  <si>
    <t>Podklad ze směsi stmelené cementem SC bez dilatačních spár, s rozprostřením a zhutněním SC C 8/10 (KSC I), po zhutnění tl. 100 mm</t>
  </si>
  <si>
    <t>2131984053</t>
  </si>
  <si>
    <t>-883496534</t>
  </si>
  <si>
    <t>1744111092</t>
  </si>
  <si>
    <t>-553810894</t>
  </si>
  <si>
    <t>596211110.1</t>
  </si>
  <si>
    <t>Kladení zámkové dlažby komunikací pro pěší tl 60 mm skupiny A pl do 50 m2</t>
  </si>
  <si>
    <t>1321061683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</si>
  <si>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</si>
  <si>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 xml:space="preserve">dlažba šedá </t>
  </si>
  <si>
    <t>10,1+53,1+1,2-2,1+6</t>
  </si>
  <si>
    <t>dlažba červená - BUS</t>
  </si>
  <si>
    <t>4,8</t>
  </si>
  <si>
    <t>dlažba červená reliéfní</t>
  </si>
  <si>
    <t>0,9+0,6+1,1+1,1+1,1+2,1+2,4</t>
  </si>
  <si>
    <t>59245018</t>
  </si>
  <si>
    <t>dlažba tvar obdélník betonová 200x100x60mm přírodní</t>
  </si>
  <si>
    <t>225208475</t>
  </si>
  <si>
    <t>dlažba skladebná betonová 20x10x6 cm přírodní</t>
  </si>
  <si>
    <t>68,3*1,05 'Přepočtené koeficientem množství</t>
  </si>
  <si>
    <t>59245008</t>
  </si>
  <si>
    <t>dlažba tvar obdélník betonová 200x100x60mm barevná</t>
  </si>
  <si>
    <t>1497677424</t>
  </si>
  <si>
    <t>4,8*1,05 'Přepočtené koeficientem množství</t>
  </si>
  <si>
    <t>59245006</t>
  </si>
  <si>
    <t>dlažba tvar obdélník betonová pro nevidomé 200x100x60mm barevná - červená</t>
  </si>
  <si>
    <t>1675540810</t>
  </si>
  <si>
    <t>dlažba skladebná betonová základní pro nevidomé 20 x 10 x 8 cm barevná</t>
  </si>
  <si>
    <t>9,3*1,05 'Přepočtené koeficientem množství</t>
  </si>
  <si>
    <t>596211114</t>
  </si>
  <si>
    <t>Příplatek za kombinaci dvou barev u kladení betonových dlažeb komunikací pro pěší tl 60 mm skupiny A</t>
  </si>
  <si>
    <t>69237722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</si>
  <si>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Příplatek k cenám za dlažbu z prvků dvou barev</t>
  </si>
  <si>
    <t>"chodník"</t>
  </si>
  <si>
    <t>reliéfní červená</t>
  </si>
  <si>
    <t>9,3</t>
  </si>
  <si>
    <t>91411000R</t>
  </si>
  <si>
    <t>Přemístění svislého dopravního značení - IJ4b</t>
  </si>
  <si>
    <t>136111463</t>
  </si>
  <si>
    <t xml:space="preserve">Přemístění svislého dopravního značení </t>
  </si>
  <si>
    <t>-1338073162</t>
  </si>
  <si>
    <t>7,5</t>
  </si>
  <si>
    <t>-547751240</t>
  </si>
  <si>
    <t>1881511837</t>
  </si>
  <si>
    <t xml:space="preserve">kce chodník </t>
  </si>
  <si>
    <t>40,4</t>
  </si>
  <si>
    <t>1578869377</t>
  </si>
  <si>
    <t>40,4*1,05 'Přepočtené koeficientem množství</t>
  </si>
  <si>
    <t>916331112</t>
  </si>
  <si>
    <t>Osazení zahradního obrubníku betonového do lože z betonu s boční opěrou</t>
  </si>
  <si>
    <t>-1194807175</t>
  </si>
  <si>
    <t>Osazení zahradního obrubníku betonového s ložem tl. od 50 do 100 mm z betonu prostého tř. C 12/15 s boční opěrou z betonu prostého tř. C 12/15</t>
  </si>
  <si>
    <t>57,0</t>
  </si>
  <si>
    <t>59217001</t>
  </si>
  <si>
    <t>obrubník betonový zahradní 1000x50x250mm</t>
  </si>
  <si>
    <t>-945636225</t>
  </si>
  <si>
    <t>57*1,05 'Přepočtené koeficientem množství</t>
  </si>
  <si>
    <t>916431112</t>
  </si>
  <si>
    <t>Osazení bezbariérového betonového obrubníku do betonového lože tl 150 mm s boční opěrou</t>
  </si>
  <si>
    <t>1202102797</t>
  </si>
  <si>
    <t xml:space="preserve">Osazení betonového bezbariérového obrubníku  s ložem betonovým tl. 150 mm úložná šířka do 400 mm s boční opěrou</t>
  </si>
  <si>
    <t>kasselský obrubník přímý</t>
  </si>
  <si>
    <t>12,0</t>
  </si>
  <si>
    <t>kasselský obrubník přechodový L+P</t>
  </si>
  <si>
    <t>59217040</t>
  </si>
  <si>
    <t>obrubník betonový bezbariérový náběhový</t>
  </si>
  <si>
    <t>-1349402709</t>
  </si>
  <si>
    <t>12*1,05 'Přepočtené koeficientem množství</t>
  </si>
  <si>
    <t>59217041</t>
  </si>
  <si>
    <t>obrubník betonový bezbariérový přímý</t>
  </si>
  <si>
    <t>-1728710932</t>
  </si>
  <si>
    <t>-1456792206</t>
  </si>
  <si>
    <t>54,8</t>
  </si>
  <si>
    <t>1396628</t>
  </si>
  <si>
    <t>-1204651205</t>
  </si>
  <si>
    <t>-780554989</t>
  </si>
  <si>
    <t>-1357898495</t>
  </si>
  <si>
    <t>VRN - Vedlejší rozpočtové náklady</t>
  </si>
  <si>
    <t>738 42 346</t>
  </si>
  <si>
    <t>034303000</t>
  </si>
  <si>
    <t>DIO - pomocné práce zříz nebo zajišť regulaci a ochranu dopravy</t>
  </si>
  <si>
    <t>1024</t>
  </si>
  <si>
    <t>551335972</t>
  </si>
  <si>
    <t xml:space="preserve">Položka obsahuje veškerá přechodná dopravní značení pro regulaci a ochranu dopravy,
včetně čištění stávající dopravní infrastruktury v průběhu stavby.
</t>
  </si>
  <si>
    <t>034503000</t>
  </si>
  <si>
    <t>Informační tabule (plast A3) na sloupku a mobilním podstavci</t>
  </si>
  <si>
    <t>-672790188</t>
  </si>
  <si>
    <t>Informační tabule na staveništi</t>
  </si>
  <si>
    <t>031203000</t>
  </si>
  <si>
    <t>Příprava území stavby, vč. vytyčení stavby</t>
  </si>
  <si>
    <t>-1480715125</t>
  </si>
  <si>
    <t>Terénní úpravy pro zařízení staveniště</t>
  </si>
  <si>
    <t>045203000</t>
  </si>
  <si>
    <t>Kompletační činnost</t>
  </si>
  <si>
    <t>623293062</t>
  </si>
  <si>
    <t>Zahrnuje veškeré náklady spojené s tvorbou posudků, kontrol, revizních zpráv a dalších úkonů požadovaných dotčenými orgány</t>
  </si>
  <si>
    <t>012303000</t>
  </si>
  <si>
    <t>Geodetické zaměření skutečného provedení</t>
  </si>
  <si>
    <t>203710059</t>
  </si>
  <si>
    <t xml:space="preserve">Náklady na vyhotovení geodetického zaměření skutečného provedení díla včetně jejich předání objednateli v požadované formě a požadovaném počtu.
Geodetické zaměření skutečného provedení díla bude provedeno a ověřeno oprávněným zeměměřičským inženýrem a bude předáno objednateli 3x v tištěné a 1x v elektronické formě na CD (včetně inženýrských sítí). 
V zaměření budou vyznačeny hranice stavby, označeny druhy povrchů (materiál, povrch, barva), snížené obruby, vpusti, poklopy, propustky, lampy, svislé dopravní značení, opěrné zdi,…. Budou spočítány výměry (obruby + dlažby) vč. přiřazení k příslušným položkám a do příslušných SO dle rozpočtu.
</t>
  </si>
  <si>
    <t xml:space="preserve">Poznámka k položce:_x000d_
_x000d_
</t>
  </si>
  <si>
    <t>012403000</t>
  </si>
  <si>
    <t>Geometrický plán</t>
  </si>
  <si>
    <t>1402548446</t>
  </si>
  <si>
    <t xml:space="preserve">Náklady na vyhotovení geometrického plánu včetně jejich předání objednateli v požadované formě a požadovaném počtu.
 - Geometrický plán oddělující stavbu chodníku a souvisejících konstrukčních prvků (opěrné a zárubní zdí, lávky, silniční obruby,…) včetně změn druhu pozemku a způsobu využití kultury (chodník - ostatní plocha / ostatní komunikace), s vyznačením věcných břemen na cizích pozemcích týkajících se např. autobusových zálivů, kabelů a lamp VO a částí chodníků nad vodotečí, tak jak je požadováno ke kolaudaci stavby a pro vklad do Katastru nemovitostí. 9x v tištěné a 1x v elektronické formě na CD. 
</t>
  </si>
  <si>
    <t>011103000</t>
  </si>
  <si>
    <t>Pomocné práce zajišť nebo zříz ochranu inženýrských sítí - příprava území stavby - vytyčení</t>
  </si>
  <si>
    <t>-451743932</t>
  </si>
  <si>
    <t>Geologický průzkum bez rozlišení</t>
  </si>
  <si>
    <t>030001000</t>
  </si>
  <si>
    <t>Zařízení staveniště</t>
  </si>
  <si>
    <t>-314723096</t>
  </si>
  <si>
    <t xml:space="preserve">Položka zahrnuje veškeré náklady spojené s vybudováním, provozem a odstraněním zařízení staveniště
-oplocení
-WC
-zázemí stavby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</si>
</sst>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18</v>
      </c>
    </row>
    <row r="7" s="1" customFormat="1" ht="12" customHeight="1">
      <c r="B7" s="21"/>
      <c r="C7" s="22"/>
      <c r="D7" s="32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21</v>
      </c>
    </row>
    <row r="8" s="1" customFormat="1" ht="12" customHeight="1">
      <c r="B8" s="21"/>
      <c r="C8" s="22"/>
      <c r="D8" s="32" t="s">
        <v>22</v>
      </c>
      <c r="E8" s="22"/>
      <c r="F8" s="22"/>
      <c r="G8" s="22"/>
      <c r="H8" s="22"/>
      <c r="I8" s="22"/>
      <c r="J8" s="22"/>
      <c r="K8" s="27" t="s">
        <v>23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24</v>
      </c>
      <c r="AL8" s="22"/>
      <c r="AM8" s="22"/>
      <c r="AN8" s="33" t="s">
        <v>25</v>
      </c>
      <c r="AO8" s="22"/>
      <c r="AP8" s="22"/>
      <c r="AQ8" s="22"/>
      <c r="AR8" s="20"/>
      <c r="BE8" s="31"/>
      <c r="BS8" s="17" t="s">
        <v>26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27</v>
      </c>
    </row>
    <row r="10" s="1" customFormat="1" ht="12" customHeight="1">
      <c r="B10" s="21"/>
      <c r="C10" s="22"/>
      <c r="D10" s="32" t="s">
        <v>28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29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18</v>
      </c>
    </row>
    <row r="11" s="1" customFormat="1" ht="18.48" customHeight="1">
      <c r="B11" s="21"/>
      <c r="C11" s="22"/>
      <c r="D11" s="22"/>
      <c r="E11" s="27" t="s">
        <v>30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31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18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18</v>
      </c>
    </row>
    <row r="13" s="1" customFormat="1" ht="12" customHeight="1">
      <c r="B13" s="21"/>
      <c r="C13" s="22"/>
      <c r="D13" s="32" t="s">
        <v>32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29</v>
      </c>
      <c r="AL13" s="22"/>
      <c r="AM13" s="22"/>
      <c r="AN13" s="34" t="s">
        <v>33</v>
      </c>
      <c r="AO13" s="22"/>
      <c r="AP13" s="22"/>
      <c r="AQ13" s="22"/>
      <c r="AR13" s="20"/>
      <c r="BE13" s="31"/>
      <c r="BS13" s="17" t="s">
        <v>18</v>
      </c>
    </row>
    <row r="14">
      <c r="B14" s="21"/>
      <c r="C14" s="22"/>
      <c r="D14" s="22"/>
      <c r="E14" s="34" t="s">
        <v>33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31</v>
      </c>
      <c r="AL14" s="22"/>
      <c r="AM14" s="22"/>
      <c r="AN14" s="34" t="s">
        <v>33</v>
      </c>
      <c r="AO14" s="22"/>
      <c r="AP14" s="22"/>
      <c r="AQ14" s="22"/>
      <c r="AR14" s="20"/>
      <c r="BE14" s="31"/>
      <c r="BS14" s="17" t="s">
        <v>18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34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29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31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29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31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36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53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54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55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56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55</v>
      </c>
      <c r="AI60" s="42"/>
      <c r="AJ60" s="42"/>
      <c r="AK60" s="42"/>
      <c r="AL60" s="42"/>
      <c r="AM60" s="64" t="s">
        <v>56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57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58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55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56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55</v>
      </c>
      <c r="AI75" s="42"/>
      <c r="AJ75" s="42"/>
      <c r="AK75" s="42"/>
      <c r="AL75" s="42"/>
      <c r="AM75" s="64" t="s">
        <v>56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59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1865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Malšovice - chodník, parkoviště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22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Malšovice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24</v>
      </c>
      <c r="AJ87" s="40"/>
      <c r="AK87" s="40"/>
      <c r="AL87" s="40"/>
      <c r="AM87" s="79" t="str">
        <f>IF(AN8= "","",AN8)</f>
        <v>14. 8. 2021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28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Malšovice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34</v>
      </c>
      <c r="AJ89" s="40"/>
      <c r="AK89" s="40"/>
      <c r="AL89" s="40"/>
      <c r="AM89" s="80" t="str">
        <f>IF(E17="","",E17)</f>
        <v>Ing. Martina Hřebřinová</v>
      </c>
      <c r="AN89" s="71"/>
      <c r="AO89" s="71"/>
      <c r="AP89" s="71"/>
      <c r="AQ89" s="40"/>
      <c r="AR89" s="44"/>
      <c r="AS89" s="81" t="s">
        <v>60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32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37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61</v>
      </c>
      <c r="D92" s="94"/>
      <c r="E92" s="94"/>
      <c r="F92" s="94"/>
      <c r="G92" s="94"/>
      <c r="H92" s="95"/>
      <c r="I92" s="96" t="s">
        <v>62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63</v>
      </c>
      <c r="AH92" s="94"/>
      <c r="AI92" s="94"/>
      <c r="AJ92" s="94"/>
      <c r="AK92" s="94"/>
      <c r="AL92" s="94"/>
      <c r="AM92" s="94"/>
      <c r="AN92" s="96" t="s">
        <v>64</v>
      </c>
      <c r="AO92" s="94"/>
      <c r="AP92" s="98"/>
      <c r="AQ92" s="99" t="s">
        <v>65</v>
      </c>
      <c r="AR92" s="44"/>
      <c r="AS92" s="100" t="s">
        <v>66</v>
      </c>
      <c r="AT92" s="101" t="s">
        <v>67</v>
      </c>
      <c r="AU92" s="101" t="s">
        <v>68</v>
      </c>
      <c r="AV92" s="101" t="s">
        <v>69</v>
      </c>
      <c r="AW92" s="101" t="s">
        <v>70</v>
      </c>
      <c r="AX92" s="101" t="s">
        <v>71</v>
      </c>
      <c r="AY92" s="101" t="s">
        <v>72</v>
      </c>
      <c r="AZ92" s="101" t="s">
        <v>73</v>
      </c>
      <c r="BA92" s="101" t="s">
        <v>74</v>
      </c>
      <c r="BB92" s="101" t="s">
        <v>75</v>
      </c>
      <c r="BC92" s="101" t="s">
        <v>76</v>
      </c>
      <c r="BD92" s="102" t="s">
        <v>77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78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79</v>
      </c>
      <c r="BT94" s="117" t="s">
        <v>80</v>
      </c>
      <c r="BU94" s="118" t="s">
        <v>81</v>
      </c>
      <c r="BV94" s="117" t="s">
        <v>82</v>
      </c>
      <c r="BW94" s="117" t="s">
        <v>5</v>
      </c>
      <c r="BX94" s="117" t="s">
        <v>83</v>
      </c>
      <c r="CL94" s="117" t="s">
        <v>1</v>
      </c>
    </row>
    <row r="95" s="7" customFormat="1" ht="16.5" customHeight="1">
      <c r="A95" s="119" t="s">
        <v>84</v>
      </c>
      <c r="B95" s="120"/>
      <c r="C95" s="121"/>
      <c r="D95" s="122" t="s">
        <v>85</v>
      </c>
      <c r="E95" s="122"/>
      <c r="F95" s="122"/>
      <c r="G95" s="122"/>
      <c r="H95" s="122"/>
      <c r="I95" s="123"/>
      <c r="J95" s="122" t="s">
        <v>86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101 - Parkoviště'!J30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87</v>
      </c>
      <c r="AR95" s="126"/>
      <c r="AS95" s="127">
        <v>0</v>
      </c>
      <c r="AT95" s="128">
        <f>ROUND(SUM(AV95:AW95),2)</f>
        <v>0</v>
      </c>
      <c r="AU95" s="129">
        <f>'SO 101 - Parkoviště'!P124</f>
        <v>0</v>
      </c>
      <c r="AV95" s="128">
        <f>'SO 101 - Parkoviště'!J33</f>
        <v>0</v>
      </c>
      <c r="AW95" s="128">
        <f>'SO 101 - Parkoviště'!J34</f>
        <v>0</v>
      </c>
      <c r="AX95" s="128">
        <f>'SO 101 - Parkoviště'!J35</f>
        <v>0</v>
      </c>
      <c r="AY95" s="128">
        <f>'SO 101 - Parkoviště'!J36</f>
        <v>0</v>
      </c>
      <c r="AZ95" s="128">
        <f>'SO 101 - Parkoviště'!F33</f>
        <v>0</v>
      </c>
      <c r="BA95" s="128">
        <f>'SO 101 - Parkoviště'!F34</f>
        <v>0</v>
      </c>
      <c r="BB95" s="128">
        <f>'SO 101 - Parkoviště'!F35</f>
        <v>0</v>
      </c>
      <c r="BC95" s="128">
        <f>'SO 101 - Parkoviště'!F36</f>
        <v>0</v>
      </c>
      <c r="BD95" s="130">
        <f>'SO 101 - Parkoviště'!F37</f>
        <v>0</v>
      </c>
      <c r="BE95" s="7"/>
      <c r="BT95" s="131" t="s">
        <v>21</v>
      </c>
      <c r="BV95" s="131" t="s">
        <v>82</v>
      </c>
      <c r="BW95" s="131" t="s">
        <v>88</v>
      </c>
      <c r="BX95" s="131" t="s">
        <v>5</v>
      </c>
      <c r="CL95" s="131" t="s">
        <v>1</v>
      </c>
      <c r="CM95" s="131" t="s">
        <v>89</v>
      </c>
    </row>
    <row r="96" s="7" customFormat="1" ht="16.5" customHeight="1">
      <c r="A96" s="119" t="s">
        <v>84</v>
      </c>
      <c r="B96" s="120"/>
      <c r="C96" s="121"/>
      <c r="D96" s="122" t="s">
        <v>90</v>
      </c>
      <c r="E96" s="122"/>
      <c r="F96" s="122"/>
      <c r="G96" s="122"/>
      <c r="H96" s="122"/>
      <c r="I96" s="123"/>
      <c r="J96" s="122" t="s">
        <v>91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 102 - Chodník'!J30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87</v>
      </c>
      <c r="AR96" s="126"/>
      <c r="AS96" s="127">
        <v>0</v>
      </c>
      <c r="AT96" s="128">
        <f>ROUND(SUM(AV96:AW96),2)</f>
        <v>0</v>
      </c>
      <c r="AU96" s="129">
        <f>'SO 102 - Chodník'!P121</f>
        <v>0</v>
      </c>
      <c r="AV96" s="128">
        <f>'SO 102 - Chodník'!J33</f>
        <v>0</v>
      </c>
      <c r="AW96" s="128">
        <f>'SO 102 - Chodník'!J34</f>
        <v>0</v>
      </c>
      <c r="AX96" s="128">
        <f>'SO 102 - Chodník'!J35</f>
        <v>0</v>
      </c>
      <c r="AY96" s="128">
        <f>'SO 102 - Chodník'!J36</f>
        <v>0</v>
      </c>
      <c r="AZ96" s="128">
        <f>'SO 102 - Chodník'!F33</f>
        <v>0</v>
      </c>
      <c r="BA96" s="128">
        <f>'SO 102 - Chodník'!F34</f>
        <v>0</v>
      </c>
      <c r="BB96" s="128">
        <f>'SO 102 - Chodník'!F35</f>
        <v>0</v>
      </c>
      <c r="BC96" s="128">
        <f>'SO 102 - Chodník'!F36</f>
        <v>0</v>
      </c>
      <c r="BD96" s="130">
        <f>'SO 102 - Chodník'!F37</f>
        <v>0</v>
      </c>
      <c r="BE96" s="7"/>
      <c r="BT96" s="131" t="s">
        <v>21</v>
      </c>
      <c r="BV96" s="131" t="s">
        <v>82</v>
      </c>
      <c r="BW96" s="131" t="s">
        <v>92</v>
      </c>
      <c r="BX96" s="131" t="s">
        <v>5</v>
      </c>
      <c r="CL96" s="131" t="s">
        <v>1</v>
      </c>
      <c r="CM96" s="131" t="s">
        <v>89</v>
      </c>
    </row>
    <row r="97" s="7" customFormat="1" ht="16.5" customHeight="1">
      <c r="A97" s="119" t="s">
        <v>84</v>
      </c>
      <c r="B97" s="120"/>
      <c r="C97" s="121"/>
      <c r="D97" s="122" t="s">
        <v>93</v>
      </c>
      <c r="E97" s="122"/>
      <c r="F97" s="122"/>
      <c r="G97" s="122"/>
      <c r="H97" s="122"/>
      <c r="I97" s="123"/>
      <c r="J97" s="122" t="s">
        <v>94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'VRN - Vedlejší rozpočtové...'!J30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87</v>
      </c>
      <c r="AR97" s="126"/>
      <c r="AS97" s="132">
        <v>0</v>
      </c>
      <c r="AT97" s="133">
        <f>ROUND(SUM(AV97:AW97),2)</f>
        <v>0</v>
      </c>
      <c r="AU97" s="134">
        <f>'VRN - Vedlejší rozpočtové...'!P117</f>
        <v>0</v>
      </c>
      <c r="AV97" s="133">
        <f>'VRN - Vedlejší rozpočtové...'!J33</f>
        <v>0</v>
      </c>
      <c r="AW97" s="133">
        <f>'VRN - Vedlejší rozpočtové...'!J34</f>
        <v>0</v>
      </c>
      <c r="AX97" s="133">
        <f>'VRN - Vedlejší rozpočtové...'!J35</f>
        <v>0</v>
      </c>
      <c r="AY97" s="133">
        <f>'VRN - Vedlejší rozpočtové...'!J36</f>
        <v>0</v>
      </c>
      <c r="AZ97" s="133">
        <f>'VRN - Vedlejší rozpočtové...'!F33</f>
        <v>0</v>
      </c>
      <c r="BA97" s="133">
        <f>'VRN - Vedlejší rozpočtové...'!F34</f>
        <v>0</v>
      </c>
      <c r="BB97" s="133">
        <f>'VRN - Vedlejší rozpočtové...'!F35</f>
        <v>0</v>
      </c>
      <c r="BC97" s="133">
        <f>'VRN - Vedlejší rozpočtové...'!F36</f>
        <v>0</v>
      </c>
      <c r="BD97" s="135">
        <f>'VRN - Vedlejší rozpočtové...'!F37</f>
        <v>0</v>
      </c>
      <c r="BE97" s="7"/>
      <c r="BT97" s="131" t="s">
        <v>21</v>
      </c>
      <c r="BV97" s="131" t="s">
        <v>82</v>
      </c>
      <c r="BW97" s="131" t="s">
        <v>95</v>
      </c>
      <c r="BX97" s="131" t="s">
        <v>5</v>
      </c>
      <c r="CL97" s="131" t="s">
        <v>1</v>
      </c>
      <c r="CM97" s="131" t="s">
        <v>89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DcZkQQZ4SsAXu+upXiHHMMOdI+zlgxj4hbwl9ANEzhH/NcIOdsb7cIyTVaT+i9N9LiaZz4J2lPQK/47sZaLTZw==" hashValue="tOq28idmqMdGNSiGcYOypWVHLjGH98ZVbDSCTRvgQtqleN1Vo56COXVM5zIa9HUoOUyGVSAVmhADnTa/cvoszA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101 - Parkoviště'!C2" display="/"/>
    <hyperlink ref="A96" location="'SO 102 - Chodník'!C2" display="/"/>
    <hyperlink ref="A9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96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- chodník, parkoviště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19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22</v>
      </c>
      <c r="E12" s="38"/>
      <c r="F12" s="143" t="s">
        <v>23</v>
      </c>
      <c r="G12" s="38"/>
      <c r="H12" s="38"/>
      <c r="I12" s="140" t="s">
        <v>24</v>
      </c>
      <c r="J12" s="144" t="str">
        <f>'Rekapitulace stavby'!AN8</f>
        <v>14. 8. 2021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28</v>
      </c>
      <c r="E14" s="38"/>
      <c r="F14" s="38"/>
      <c r="G14" s="38"/>
      <c r="H14" s="38"/>
      <c r="I14" s="140" t="s">
        <v>29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30</v>
      </c>
      <c r="F15" s="38"/>
      <c r="G15" s="38"/>
      <c r="H15" s="38"/>
      <c r="I15" s="140" t="s">
        <v>31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32</v>
      </c>
      <c r="E17" s="38"/>
      <c r="F17" s="38"/>
      <c r="G17" s="38"/>
      <c r="H17" s="38"/>
      <c r="I17" s="140" t="s">
        <v>29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31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34</v>
      </c>
      <c r="E20" s="38"/>
      <c r="F20" s="38"/>
      <c r="G20" s="38"/>
      <c r="H20" s="38"/>
      <c r="I20" s="140" t="s">
        <v>29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35</v>
      </c>
      <c r="F21" s="38"/>
      <c r="G21" s="38"/>
      <c r="H21" s="38"/>
      <c r="I21" s="140" t="s">
        <v>31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29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31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ROUND((SUM(BE124:BE363)),  2)</f>
        <v>0</v>
      </c>
      <c r="G33" s="38"/>
      <c r="H33" s="38"/>
      <c r="I33" s="155">
        <v>0.20999999999999999</v>
      </c>
      <c r="J33" s="154">
        <f>ROUND(((SUM(BE124:BE363))*I33),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ROUND((SUM(BF124:BF363)),  2)</f>
        <v>0</v>
      </c>
      <c r="G34" s="38"/>
      <c r="H34" s="38"/>
      <c r="I34" s="155">
        <v>0.14999999999999999</v>
      </c>
      <c r="J34" s="154">
        <f>ROUND(((SUM(BF124:BF363))*I34),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ROUND((SUM(BG124:BG363)),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ROUND((SUM(BH124:BH363)),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ROUND((SUM(BI124:BI363)),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- chodník, parkoviště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101 - Parkoviště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22</v>
      </c>
      <c r="D89" s="40"/>
      <c r="E89" s="40"/>
      <c r="F89" s="27" t="str">
        <f>F12</f>
        <v>Malšovice</v>
      </c>
      <c r="G89" s="40"/>
      <c r="H89" s="40"/>
      <c r="I89" s="32" t="s">
        <v>24</v>
      </c>
      <c r="J89" s="79" t="str">
        <f>IF(J12="","",J12)</f>
        <v>14. 8. 2021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28</v>
      </c>
      <c r="D91" s="40"/>
      <c r="E91" s="40"/>
      <c r="F91" s="27" t="str">
        <f>E15</f>
        <v>Obec Malšovice</v>
      </c>
      <c r="G91" s="40"/>
      <c r="H91" s="40"/>
      <c r="I91" s="32" t="s">
        <v>34</v>
      </c>
      <c r="J91" s="36" t="str">
        <f>E21</f>
        <v>Ing. Martina Hřebřinová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32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100</v>
      </c>
      <c r="D94" s="176"/>
      <c r="E94" s="176"/>
      <c r="F94" s="176"/>
      <c r="G94" s="176"/>
      <c r="H94" s="176"/>
      <c r="I94" s="176"/>
      <c r="J94" s="177" t="s">
        <v>101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102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103</v>
      </c>
    </row>
    <row r="97" s="9" customFormat="1" ht="24.96" customHeight="1">
      <c r="A97" s="9"/>
      <c r="B97" s="179"/>
      <c r="C97" s="180"/>
      <c r="D97" s="181" t="s">
        <v>104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105</v>
      </c>
      <c r="E98" s="188"/>
      <c r="F98" s="188"/>
      <c r="G98" s="188"/>
      <c r="H98" s="188"/>
      <c r="I98" s="188"/>
      <c r="J98" s="189">
        <f>J126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106</v>
      </c>
      <c r="E99" s="188"/>
      <c r="F99" s="188"/>
      <c r="G99" s="188"/>
      <c r="H99" s="188"/>
      <c r="I99" s="188"/>
      <c r="J99" s="189">
        <f>J223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107</v>
      </c>
      <c r="E100" s="188"/>
      <c r="F100" s="188"/>
      <c r="G100" s="188"/>
      <c r="H100" s="188"/>
      <c r="I100" s="188"/>
      <c r="J100" s="189">
        <f>J234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108</v>
      </c>
      <c r="E101" s="188"/>
      <c r="F101" s="188"/>
      <c r="G101" s="188"/>
      <c r="H101" s="188"/>
      <c r="I101" s="188"/>
      <c r="J101" s="189">
        <f>J242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109</v>
      </c>
      <c r="E102" s="188"/>
      <c r="F102" s="188"/>
      <c r="G102" s="188"/>
      <c r="H102" s="188"/>
      <c r="I102" s="188"/>
      <c r="J102" s="189">
        <f>J281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110</v>
      </c>
      <c r="E103" s="188"/>
      <c r="F103" s="188"/>
      <c r="G103" s="188"/>
      <c r="H103" s="188"/>
      <c r="I103" s="188"/>
      <c r="J103" s="189">
        <f>J299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111</v>
      </c>
      <c r="E104" s="188"/>
      <c r="F104" s="188"/>
      <c r="G104" s="188"/>
      <c r="H104" s="188"/>
      <c r="I104" s="188"/>
      <c r="J104" s="189">
        <f>J361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112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74" t="str">
        <f>E7</f>
        <v>Malšovice - chodník, parkoviště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97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SO 101 - Parkoviště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22</v>
      </c>
      <c r="D118" s="40"/>
      <c r="E118" s="40"/>
      <c r="F118" s="27" t="str">
        <f>F12</f>
        <v>Malšovice</v>
      </c>
      <c r="G118" s="40"/>
      <c r="H118" s="40"/>
      <c r="I118" s="32" t="s">
        <v>24</v>
      </c>
      <c r="J118" s="79" t="str">
        <f>IF(J12="","",J12)</f>
        <v>14. 8. 2021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28</v>
      </c>
      <c r="D120" s="40"/>
      <c r="E120" s="40"/>
      <c r="F120" s="27" t="str">
        <f>E15</f>
        <v>Obec Malšovice</v>
      </c>
      <c r="G120" s="40"/>
      <c r="H120" s="40"/>
      <c r="I120" s="32" t="s">
        <v>34</v>
      </c>
      <c r="J120" s="36" t="str">
        <f>E21</f>
        <v>Ing. Martina Hřebřinová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32</v>
      </c>
      <c r="D121" s="40"/>
      <c r="E121" s="40"/>
      <c r="F121" s="27" t="str">
        <f>IF(E18="","",E18)</f>
        <v>Vyplň údaj</v>
      </c>
      <c r="G121" s="40"/>
      <c r="H121" s="40"/>
      <c r="I121" s="32" t="s">
        <v>37</v>
      </c>
      <c r="J121" s="36" t="str">
        <f>E24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113</v>
      </c>
      <c r="D123" s="194" t="s">
        <v>65</v>
      </c>
      <c r="E123" s="194" t="s">
        <v>61</v>
      </c>
      <c r="F123" s="194" t="s">
        <v>62</v>
      </c>
      <c r="G123" s="194" t="s">
        <v>114</v>
      </c>
      <c r="H123" s="194" t="s">
        <v>115</v>
      </c>
      <c r="I123" s="194" t="s">
        <v>116</v>
      </c>
      <c r="J123" s="194" t="s">
        <v>101</v>
      </c>
      <c r="K123" s="195" t="s">
        <v>117</v>
      </c>
      <c r="L123" s="196"/>
      <c r="M123" s="100" t="s">
        <v>1</v>
      </c>
      <c r="N123" s="101" t="s">
        <v>44</v>
      </c>
      <c r="O123" s="101" t="s">
        <v>118</v>
      </c>
      <c r="P123" s="101" t="s">
        <v>119</v>
      </c>
      <c r="Q123" s="101" t="s">
        <v>120</v>
      </c>
      <c r="R123" s="101" t="s">
        <v>121</v>
      </c>
      <c r="S123" s="101" t="s">
        <v>122</v>
      </c>
      <c r="T123" s="102" t="s">
        <v>123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124</v>
      </c>
      <c r="D124" s="40"/>
      <c r="E124" s="40"/>
      <c r="F124" s="40"/>
      <c r="G124" s="40"/>
      <c r="H124" s="40"/>
      <c r="I124" s="40"/>
      <c r="J124" s="197">
        <f>BK124</f>
        <v>0</v>
      </c>
      <c r="K124" s="40"/>
      <c r="L124" s="44"/>
      <c r="M124" s="103"/>
      <c r="N124" s="198"/>
      <c r="O124" s="104"/>
      <c r="P124" s="199">
        <f>P125</f>
        <v>0</v>
      </c>
      <c r="Q124" s="104"/>
      <c r="R124" s="199">
        <f>R125</f>
        <v>272.41822557</v>
      </c>
      <c r="S124" s="104"/>
      <c r="T124" s="200">
        <f>T125</f>
        <v>17.34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79</v>
      </c>
      <c r="AU124" s="17" t="s">
        <v>103</v>
      </c>
      <c r="BK124" s="201">
        <f>BK125</f>
        <v>0</v>
      </c>
    </row>
    <row r="125" s="12" customFormat="1" ht="25.92" customHeight="1">
      <c r="A125" s="12"/>
      <c r="B125" s="202"/>
      <c r="C125" s="203"/>
      <c r="D125" s="204" t="s">
        <v>79</v>
      </c>
      <c r="E125" s="205" t="s">
        <v>125</v>
      </c>
      <c r="F125" s="205" t="s">
        <v>126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P126+P223+P234+P242+P281+P299+P361</f>
        <v>0</v>
      </c>
      <c r="Q125" s="210"/>
      <c r="R125" s="211">
        <f>R126+R223+R234+R242+R281+R299+R361</f>
        <v>272.41822557</v>
      </c>
      <c r="S125" s="210"/>
      <c r="T125" s="212">
        <f>T126+T223+T234+T242+T281+T299+T361</f>
        <v>17.34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21</v>
      </c>
      <c r="AT125" s="214" t="s">
        <v>79</v>
      </c>
      <c r="AU125" s="214" t="s">
        <v>80</v>
      </c>
      <c r="AY125" s="213" t="s">
        <v>127</v>
      </c>
      <c r="BK125" s="215">
        <f>BK126+BK223+BK234+BK242+BK281+BK299+BK361</f>
        <v>0</v>
      </c>
    </row>
    <row r="126" s="12" customFormat="1" ht="22.8" customHeight="1">
      <c r="A126" s="12"/>
      <c r="B126" s="202"/>
      <c r="C126" s="203"/>
      <c r="D126" s="204" t="s">
        <v>79</v>
      </c>
      <c r="E126" s="216" t="s">
        <v>21</v>
      </c>
      <c r="F126" s="216" t="s">
        <v>128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SUM(P127:P222)</f>
        <v>0</v>
      </c>
      <c r="Q126" s="210"/>
      <c r="R126" s="211">
        <f>SUM(R127:R222)</f>
        <v>29.918583000000002</v>
      </c>
      <c r="S126" s="210"/>
      <c r="T126" s="212">
        <f>SUM(T127:T222)</f>
        <v>15.84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21</v>
      </c>
      <c r="AT126" s="214" t="s">
        <v>79</v>
      </c>
      <c r="AU126" s="214" t="s">
        <v>21</v>
      </c>
      <c r="AY126" s="213" t="s">
        <v>127</v>
      </c>
      <c r="BK126" s="215">
        <f>SUM(BK127:BK222)</f>
        <v>0</v>
      </c>
    </row>
    <row r="127" s="2" customFormat="1" ht="33" customHeight="1">
      <c r="A127" s="38"/>
      <c r="B127" s="39"/>
      <c r="C127" s="218" t="s">
        <v>21</v>
      </c>
      <c r="D127" s="218" t="s">
        <v>129</v>
      </c>
      <c r="E127" s="219" t="s">
        <v>130</v>
      </c>
      <c r="F127" s="220" t="s">
        <v>131</v>
      </c>
      <c r="G127" s="221" t="s">
        <v>132</v>
      </c>
      <c r="H127" s="222">
        <v>690</v>
      </c>
      <c r="I127" s="223"/>
      <c r="J127" s="224">
        <f>ROUND(I127*H127,2)</f>
        <v>0</v>
      </c>
      <c r="K127" s="220" t="s">
        <v>133</v>
      </c>
      <c r="L127" s="44"/>
      <c r="M127" s="225" t="s">
        <v>1</v>
      </c>
      <c r="N127" s="226" t="s">
        <v>45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134</v>
      </c>
      <c r="AT127" s="229" t="s">
        <v>129</v>
      </c>
      <c r="AU127" s="229" t="s">
        <v>89</v>
      </c>
      <c r="AY127" s="17" t="s">
        <v>127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21</v>
      </c>
      <c r="BK127" s="230">
        <f>ROUND(I127*H127,2)</f>
        <v>0</v>
      </c>
      <c r="BL127" s="17" t="s">
        <v>134</v>
      </c>
      <c r="BM127" s="229" t="s">
        <v>135</v>
      </c>
    </row>
    <row r="128" s="2" customFormat="1">
      <c r="A128" s="38"/>
      <c r="B128" s="39"/>
      <c r="C128" s="40"/>
      <c r="D128" s="231" t="s">
        <v>136</v>
      </c>
      <c r="E128" s="40"/>
      <c r="F128" s="232" t="s">
        <v>137</v>
      </c>
      <c r="G128" s="40"/>
      <c r="H128" s="40"/>
      <c r="I128" s="233"/>
      <c r="J128" s="40"/>
      <c r="K128" s="40"/>
      <c r="L128" s="44"/>
      <c r="M128" s="234"/>
      <c r="N128" s="235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136</v>
      </c>
      <c r="AU128" s="17" t="s">
        <v>89</v>
      </c>
    </row>
    <row r="129" s="13" customFormat="1">
      <c r="A129" s="13"/>
      <c r="B129" s="236"/>
      <c r="C129" s="237"/>
      <c r="D129" s="231" t="s">
        <v>138</v>
      </c>
      <c r="E129" s="238" t="s">
        <v>1</v>
      </c>
      <c r="F129" s="239" t="s">
        <v>139</v>
      </c>
      <c r="G129" s="237"/>
      <c r="H129" s="238" t="s">
        <v>1</v>
      </c>
      <c r="I129" s="240"/>
      <c r="J129" s="237"/>
      <c r="K129" s="237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138</v>
      </c>
      <c r="AU129" s="245" t="s">
        <v>89</v>
      </c>
      <c r="AV129" s="13" t="s">
        <v>21</v>
      </c>
      <c r="AW129" s="13" t="s">
        <v>36</v>
      </c>
      <c r="AX129" s="13" t="s">
        <v>80</v>
      </c>
      <c r="AY129" s="245" t="s">
        <v>127</v>
      </c>
    </row>
    <row r="130" s="14" customFormat="1">
      <c r="A130" s="14"/>
      <c r="B130" s="246"/>
      <c r="C130" s="247"/>
      <c r="D130" s="231" t="s">
        <v>138</v>
      </c>
      <c r="E130" s="248" t="s">
        <v>1</v>
      </c>
      <c r="F130" s="249" t="s">
        <v>140</v>
      </c>
      <c r="G130" s="247"/>
      <c r="H130" s="250">
        <v>690</v>
      </c>
      <c r="I130" s="251"/>
      <c r="J130" s="247"/>
      <c r="K130" s="247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138</v>
      </c>
      <c r="AU130" s="256" t="s">
        <v>89</v>
      </c>
      <c r="AV130" s="14" t="s">
        <v>89</v>
      </c>
      <c r="AW130" s="14" t="s">
        <v>36</v>
      </c>
      <c r="AX130" s="14" t="s">
        <v>21</v>
      </c>
      <c r="AY130" s="256" t="s">
        <v>127</v>
      </c>
    </row>
    <row r="131" s="2" customFormat="1" ht="24.15" customHeight="1">
      <c r="A131" s="38"/>
      <c r="B131" s="39"/>
      <c r="C131" s="218" t="s">
        <v>89</v>
      </c>
      <c r="D131" s="218" t="s">
        <v>129</v>
      </c>
      <c r="E131" s="219" t="s">
        <v>141</v>
      </c>
      <c r="F131" s="220" t="s">
        <v>142</v>
      </c>
      <c r="G131" s="221" t="s">
        <v>132</v>
      </c>
      <c r="H131" s="222">
        <v>36</v>
      </c>
      <c r="I131" s="223"/>
      <c r="J131" s="224">
        <f>ROUND(I131*H131,2)</f>
        <v>0</v>
      </c>
      <c r="K131" s="220" t="s">
        <v>133</v>
      </c>
      <c r="L131" s="44"/>
      <c r="M131" s="225" t="s">
        <v>1</v>
      </c>
      <c r="N131" s="226" t="s">
        <v>45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0.44</v>
      </c>
      <c r="T131" s="228">
        <f>S131*H131</f>
        <v>15.84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134</v>
      </c>
      <c r="AT131" s="229" t="s">
        <v>129</v>
      </c>
      <c r="AU131" s="229" t="s">
        <v>89</v>
      </c>
      <c r="AY131" s="17" t="s">
        <v>127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21</v>
      </c>
      <c r="BK131" s="230">
        <f>ROUND(I131*H131,2)</f>
        <v>0</v>
      </c>
      <c r="BL131" s="17" t="s">
        <v>134</v>
      </c>
      <c r="BM131" s="229" t="s">
        <v>143</v>
      </c>
    </row>
    <row r="132" s="2" customFormat="1">
      <c r="A132" s="38"/>
      <c r="B132" s="39"/>
      <c r="C132" s="40"/>
      <c r="D132" s="231" t="s">
        <v>136</v>
      </c>
      <c r="E132" s="40"/>
      <c r="F132" s="232" t="s">
        <v>144</v>
      </c>
      <c r="G132" s="40"/>
      <c r="H132" s="40"/>
      <c r="I132" s="233"/>
      <c r="J132" s="40"/>
      <c r="K132" s="40"/>
      <c r="L132" s="44"/>
      <c r="M132" s="234"/>
      <c r="N132" s="235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136</v>
      </c>
      <c r="AU132" s="17" t="s">
        <v>89</v>
      </c>
    </row>
    <row r="133" s="13" customFormat="1">
      <c r="A133" s="13"/>
      <c r="B133" s="236"/>
      <c r="C133" s="237"/>
      <c r="D133" s="231" t="s">
        <v>138</v>
      </c>
      <c r="E133" s="238" t="s">
        <v>1</v>
      </c>
      <c r="F133" s="239" t="s">
        <v>145</v>
      </c>
      <c r="G133" s="237"/>
      <c r="H133" s="238" t="s">
        <v>1</v>
      </c>
      <c r="I133" s="240"/>
      <c r="J133" s="237"/>
      <c r="K133" s="237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138</v>
      </c>
      <c r="AU133" s="245" t="s">
        <v>89</v>
      </c>
      <c r="AV133" s="13" t="s">
        <v>21</v>
      </c>
      <c r="AW133" s="13" t="s">
        <v>36</v>
      </c>
      <c r="AX133" s="13" t="s">
        <v>80</v>
      </c>
      <c r="AY133" s="245" t="s">
        <v>127</v>
      </c>
    </row>
    <row r="134" s="14" customFormat="1">
      <c r="A134" s="14"/>
      <c r="B134" s="246"/>
      <c r="C134" s="247"/>
      <c r="D134" s="231" t="s">
        <v>138</v>
      </c>
      <c r="E134" s="248" t="s">
        <v>1</v>
      </c>
      <c r="F134" s="249" t="s">
        <v>146</v>
      </c>
      <c r="G134" s="247"/>
      <c r="H134" s="250">
        <v>36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138</v>
      </c>
      <c r="AU134" s="256" t="s">
        <v>89</v>
      </c>
      <c r="AV134" s="14" t="s">
        <v>89</v>
      </c>
      <c r="AW134" s="14" t="s">
        <v>36</v>
      </c>
      <c r="AX134" s="14" t="s">
        <v>21</v>
      </c>
      <c r="AY134" s="256" t="s">
        <v>127</v>
      </c>
    </row>
    <row r="135" s="2" customFormat="1" ht="16.5" customHeight="1">
      <c r="A135" s="38"/>
      <c r="B135" s="39"/>
      <c r="C135" s="218" t="s">
        <v>147</v>
      </c>
      <c r="D135" s="218" t="s">
        <v>129</v>
      </c>
      <c r="E135" s="219" t="s">
        <v>148</v>
      </c>
      <c r="F135" s="220" t="s">
        <v>149</v>
      </c>
      <c r="G135" s="221" t="s">
        <v>150</v>
      </c>
      <c r="H135" s="222">
        <v>1.1890000000000001</v>
      </c>
      <c r="I135" s="223"/>
      <c r="J135" s="224">
        <f>ROUND(I135*H135,2)</f>
        <v>0</v>
      </c>
      <c r="K135" s="220" t="s">
        <v>133</v>
      </c>
      <c r="L135" s="44"/>
      <c r="M135" s="225" t="s">
        <v>1</v>
      </c>
      <c r="N135" s="226" t="s">
        <v>45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134</v>
      </c>
      <c r="AT135" s="229" t="s">
        <v>129</v>
      </c>
      <c r="AU135" s="229" t="s">
        <v>89</v>
      </c>
      <c r="AY135" s="17" t="s">
        <v>127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21</v>
      </c>
      <c r="BK135" s="230">
        <f>ROUND(I135*H135,2)</f>
        <v>0</v>
      </c>
      <c r="BL135" s="17" t="s">
        <v>134</v>
      </c>
      <c r="BM135" s="229" t="s">
        <v>151</v>
      </c>
    </row>
    <row r="136" s="2" customFormat="1">
      <c r="A136" s="38"/>
      <c r="B136" s="39"/>
      <c r="C136" s="40"/>
      <c r="D136" s="231" t="s">
        <v>136</v>
      </c>
      <c r="E136" s="40"/>
      <c r="F136" s="232" t="s">
        <v>149</v>
      </c>
      <c r="G136" s="40"/>
      <c r="H136" s="40"/>
      <c r="I136" s="233"/>
      <c r="J136" s="40"/>
      <c r="K136" s="40"/>
      <c r="L136" s="44"/>
      <c r="M136" s="234"/>
      <c r="N136" s="235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136</v>
      </c>
      <c r="AU136" s="17" t="s">
        <v>89</v>
      </c>
    </row>
    <row r="137" s="13" customFormat="1">
      <c r="A137" s="13"/>
      <c r="B137" s="236"/>
      <c r="C137" s="237"/>
      <c r="D137" s="231" t="s">
        <v>138</v>
      </c>
      <c r="E137" s="238" t="s">
        <v>1</v>
      </c>
      <c r="F137" s="239" t="s">
        <v>152</v>
      </c>
      <c r="G137" s="237"/>
      <c r="H137" s="238" t="s">
        <v>1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138</v>
      </c>
      <c r="AU137" s="245" t="s">
        <v>89</v>
      </c>
      <c r="AV137" s="13" t="s">
        <v>21</v>
      </c>
      <c r="AW137" s="13" t="s">
        <v>36</v>
      </c>
      <c r="AX137" s="13" t="s">
        <v>80</v>
      </c>
      <c r="AY137" s="245" t="s">
        <v>127</v>
      </c>
    </row>
    <row r="138" s="13" customFormat="1">
      <c r="A138" s="13"/>
      <c r="B138" s="236"/>
      <c r="C138" s="237"/>
      <c r="D138" s="231" t="s">
        <v>138</v>
      </c>
      <c r="E138" s="238" t="s">
        <v>1</v>
      </c>
      <c r="F138" s="239" t="s">
        <v>153</v>
      </c>
      <c r="G138" s="237"/>
      <c r="H138" s="238" t="s">
        <v>1</v>
      </c>
      <c r="I138" s="240"/>
      <c r="J138" s="237"/>
      <c r="K138" s="237"/>
      <c r="L138" s="241"/>
      <c r="M138" s="242"/>
      <c r="N138" s="243"/>
      <c r="O138" s="243"/>
      <c r="P138" s="243"/>
      <c r="Q138" s="243"/>
      <c r="R138" s="243"/>
      <c r="S138" s="243"/>
      <c r="T138" s="24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5" t="s">
        <v>138</v>
      </c>
      <c r="AU138" s="245" t="s">
        <v>89</v>
      </c>
      <c r="AV138" s="13" t="s">
        <v>21</v>
      </c>
      <c r="AW138" s="13" t="s">
        <v>36</v>
      </c>
      <c r="AX138" s="13" t="s">
        <v>80</v>
      </c>
      <c r="AY138" s="245" t="s">
        <v>127</v>
      </c>
    </row>
    <row r="139" s="14" customFormat="1">
      <c r="A139" s="14"/>
      <c r="B139" s="246"/>
      <c r="C139" s="247"/>
      <c r="D139" s="231" t="s">
        <v>138</v>
      </c>
      <c r="E139" s="248" t="s">
        <v>1</v>
      </c>
      <c r="F139" s="249" t="s">
        <v>154</v>
      </c>
      <c r="G139" s="247"/>
      <c r="H139" s="250">
        <v>1.1890000000000001</v>
      </c>
      <c r="I139" s="251"/>
      <c r="J139" s="247"/>
      <c r="K139" s="247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138</v>
      </c>
      <c r="AU139" s="256" t="s">
        <v>89</v>
      </c>
      <c r="AV139" s="14" t="s">
        <v>89</v>
      </c>
      <c r="AW139" s="14" t="s">
        <v>36</v>
      </c>
      <c r="AX139" s="14" t="s">
        <v>21</v>
      </c>
      <c r="AY139" s="256" t="s">
        <v>127</v>
      </c>
    </row>
    <row r="140" s="2" customFormat="1" ht="16.5" customHeight="1">
      <c r="A140" s="38"/>
      <c r="B140" s="39"/>
      <c r="C140" s="257" t="s">
        <v>134</v>
      </c>
      <c r="D140" s="257" t="s">
        <v>155</v>
      </c>
      <c r="E140" s="258" t="s">
        <v>156</v>
      </c>
      <c r="F140" s="259" t="s">
        <v>153</v>
      </c>
      <c r="G140" s="260" t="s">
        <v>157</v>
      </c>
      <c r="H140" s="261">
        <v>0.64000000000000001</v>
      </c>
      <c r="I140" s="262"/>
      <c r="J140" s="263">
        <f>ROUND(I140*H140,2)</f>
        <v>0</v>
      </c>
      <c r="K140" s="259" t="s">
        <v>1</v>
      </c>
      <c r="L140" s="264"/>
      <c r="M140" s="265" t="s">
        <v>1</v>
      </c>
      <c r="N140" s="266" t="s">
        <v>45</v>
      </c>
      <c r="O140" s="91"/>
      <c r="P140" s="227">
        <f>O140*H140</f>
        <v>0</v>
      </c>
      <c r="Q140" s="227">
        <v>1</v>
      </c>
      <c r="R140" s="227">
        <f>Q140*H140</f>
        <v>0.64000000000000001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158</v>
      </c>
      <c r="AT140" s="229" t="s">
        <v>155</v>
      </c>
      <c r="AU140" s="229" t="s">
        <v>89</v>
      </c>
      <c r="AY140" s="17" t="s">
        <v>127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21</v>
      </c>
      <c r="BK140" s="230">
        <f>ROUND(I140*H140,2)</f>
        <v>0</v>
      </c>
      <c r="BL140" s="17" t="s">
        <v>134</v>
      </c>
      <c r="BM140" s="229" t="s">
        <v>159</v>
      </c>
    </row>
    <row r="141" s="2" customFormat="1">
      <c r="A141" s="38"/>
      <c r="B141" s="39"/>
      <c r="C141" s="40"/>
      <c r="D141" s="231" t="s">
        <v>136</v>
      </c>
      <c r="E141" s="40"/>
      <c r="F141" s="232" t="s">
        <v>153</v>
      </c>
      <c r="G141" s="40"/>
      <c r="H141" s="40"/>
      <c r="I141" s="233"/>
      <c r="J141" s="40"/>
      <c r="K141" s="40"/>
      <c r="L141" s="44"/>
      <c r="M141" s="234"/>
      <c r="N141" s="235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136</v>
      </c>
      <c r="AU141" s="17" t="s">
        <v>89</v>
      </c>
    </row>
    <row r="142" s="2" customFormat="1" ht="33" customHeight="1">
      <c r="A142" s="38"/>
      <c r="B142" s="39"/>
      <c r="C142" s="218" t="s">
        <v>160</v>
      </c>
      <c r="D142" s="218" t="s">
        <v>129</v>
      </c>
      <c r="E142" s="219" t="s">
        <v>161</v>
      </c>
      <c r="F142" s="220" t="s">
        <v>162</v>
      </c>
      <c r="G142" s="221" t="s">
        <v>150</v>
      </c>
      <c r="H142" s="222">
        <v>324.19999999999999</v>
      </c>
      <c r="I142" s="223"/>
      <c r="J142" s="224">
        <f>ROUND(I142*H142,2)</f>
        <v>0</v>
      </c>
      <c r="K142" s="220" t="s">
        <v>133</v>
      </c>
      <c r="L142" s="44"/>
      <c r="M142" s="225" t="s">
        <v>1</v>
      </c>
      <c r="N142" s="226" t="s">
        <v>45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134</v>
      </c>
      <c r="AT142" s="229" t="s">
        <v>129</v>
      </c>
      <c r="AU142" s="229" t="s">
        <v>89</v>
      </c>
      <c r="AY142" s="17" t="s">
        <v>127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21</v>
      </c>
      <c r="BK142" s="230">
        <f>ROUND(I142*H142,2)</f>
        <v>0</v>
      </c>
      <c r="BL142" s="17" t="s">
        <v>134</v>
      </c>
      <c r="BM142" s="229" t="s">
        <v>163</v>
      </c>
    </row>
    <row r="143" s="2" customFormat="1">
      <c r="A143" s="38"/>
      <c r="B143" s="39"/>
      <c r="C143" s="40"/>
      <c r="D143" s="231" t="s">
        <v>136</v>
      </c>
      <c r="E143" s="40"/>
      <c r="F143" s="232" t="s">
        <v>164</v>
      </c>
      <c r="G143" s="40"/>
      <c r="H143" s="40"/>
      <c r="I143" s="233"/>
      <c r="J143" s="40"/>
      <c r="K143" s="40"/>
      <c r="L143" s="44"/>
      <c r="M143" s="234"/>
      <c r="N143" s="235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136</v>
      </c>
      <c r="AU143" s="17" t="s">
        <v>89</v>
      </c>
    </row>
    <row r="144" s="13" customFormat="1">
      <c r="A144" s="13"/>
      <c r="B144" s="236"/>
      <c r="C144" s="237"/>
      <c r="D144" s="231" t="s">
        <v>138</v>
      </c>
      <c r="E144" s="238" t="s">
        <v>1</v>
      </c>
      <c r="F144" s="239" t="s">
        <v>165</v>
      </c>
      <c r="G144" s="237"/>
      <c r="H144" s="238" t="s">
        <v>1</v>
      </c>
      <c r="I144" s="240"/>
      <c r="J144" s="237"/>
      <c r="K144" s="237"/>
      <c r="L144" s="241"/>
      <c r="M144" s="242"/>
      <c r="N144" s="243"/>
      <c r="O144" s="243"/>
      <c r="P144" s="243"/>
      <c r="Q144" s="243"/>
      <c r="R144" s="243"/>
      <c r="S144" s="243"/>
      <c r="T144" s="24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5" t="s">
        <v>138</v>
      </c>
      <c r="AU144" s="245" t="s">
        <v>89</v>
      </c>
      <c r="AV144" s="13" t="s">
        <v>21</v>
      </c>
      <c r="AW144" s="13" t="s">
        <v>36</v>
      </c>
      <c r="AX144" s="13" t="s">
        <v>80</v>
      </c>
      <c r="AY144" s="245" t="s">
        <v>127</v>
      </c>
    </row>
    <row r="145" s="13" customFormat="1">
      <c r="A145" s="13"/>
      <c r="B145" s="236"/>
      <c r="C145" s="237"/>
      <c r="D145" s="231" t="s">
        <v>138</v>
      </c>
      <c r="E145" s="238" t="s">
        <v>1</v>
      </c>
      <c r="F145" s="239" t="s">
        <v>166</v>
      </c>
      <c r="G145" s="237"/>
      <c r="H145" s="238" t="s">
        <v>1</v>
      </c>
      <c r="I145" s="240"/>
      <c r="J145" s="237"/>
      <c r="K145" s="237"/>
      <c r="L145" s="241"/>
      <c r="M145" s="242"/>
      <c r="N145" s="243"/>
      <c r="O145" s="243"/>
      <c r="P145" s="243"/>
      <c r="Q145" s="243"/>
      <c r="R145" s="243"/>
      <c r="S145" s="243"/>
      <c r="T145" s="24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5" t="s">
        <v>138</v>
      </c>
      <c r="AU145" s="245" t="s">
        <v>89</v>
      </c>
      <c r="AV145" s="13" t="s">
        <v>21</v>
      </c>
      <c r="AW145" s="13" t="s">
        <v>36</v>
      </c>
      <c r="AX145" s="13" t="s">
        <v>80</v>
      </c>
      <c r="AY145" s="245" t="s">
        <v>127</v>
      </c>
    </row>
    <row r="146" s="14" customFormat="1">
      <c r="A146" s="14"/>
      <c r="B146" s="246"/>
      <c r="C146" s="247"/>
      <c r="D146" s="231" t="s">
        <v>138</v>
      </c>
      <c r="E146" s="248" t="s">
        <v>1</v>
      </c>
      <c r="F146" s="249" t="s">
        <v>167</v>
      </c>
      <c r="G146" s="247"/>
      <c r="H146" s="250">
        <v>16.199999999999999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138</v>
      </c>
      <c r="AU146" s="256" t="s">
        <v>89</v>
      </c>
      <c r="AV146" s="14" t="s">
        <v>89</v>
      </c>
      <c r="AW146" s="14" t="s">
        <v>36</v>
      </c>
      <c r="AX146" s="14" t="s">
        <v>80</v>
      </c>
      <c r="AY146" s="256" t="s">
        <v>127</v>
      </c>
    </row>
    <row r="147" s="13" customFormat="1">
      <c r="A147" s="13"/>
      <c r="B147" s="236"/>
      <c r="C147" s="237"/>
      <c r="D147" s="231" t="s">
        <v>138</v>
      </c>
      <c r="E147" s="238" t="s">
        <v>1</v>
      </c>
      <c r="F147" s="239" t="s">
        <v>168</v>
      </c>
      <c r="G147" s="237"/>
      <c r="H147" s="238" t="s">
        <v>1</v>
      </c>
      <c r="I147" s="240"/>
      <c r="J147" s="237"/>
      <c r="K147" s="237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138</v>
      </c>
      <c r="AU147" s="245" t="s">
        <v>89</v>
      </c>
      <c r="AV147" s="13" t="s">
        <v>21</v>
      </c>
      <c r="AW147" s="13" t="s">
        <v>36</v>
      </c>
      <c r="AX147" s="13" t="s">
        <v>80</v>
      </c>
      <c r="AY147" s="245" t="s">
        <v>127</v>
      </c>
    </row>
    <row r="148" s="14" customFormat="1">
      <c r="A148" s="14"/>
      <c r="B148" s="246"/>
      <c r="C148" s="247"/>
      <c r="D148" s="231" t="s">
        <v>138</v>
      </c>
      <c r="E148" s="248" t="s">
        <v>1</v>
      </c>
      <c r="F148" s="249" t="s">
        <v>169</v>
      </c>
      <c r="G148" s="247"/>
      <c r="H148" s="250">
        <v>10.800000000000001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138</v>
      </c>
      <c r="AU148" s="256" t="s">
        <v>89</v>
      </c>
      <c r="AV148" s="14" t="s">
        <v>89</v>
      </c>
      <c r="AW148" s="14" t="s">
        <v>36</v>
      </c>
      <c r="AX148" s="14" t="s">
        <v>80</v>
      </c>
      <c r="AY148" s="256" t="s">
        <v>127</v>
      </c>
    </row>
    <row r="149" s="13" customFormat="1">
      <c r="A149" s="13"/>
      <c r="B149" s="236"/>
      <c r="C149" s="237"/>
      <c r="D149" s="231" t="s">
        <v>138</v>
      </c>
      <c r="E149" s="238" t="s">
        <v>1</v>
      </c>
      <c r="F149" s="239" t="s">
        <v>170</v>
      </c>
      <c r="G149" s="237"/>
      <c r="H149" s="238" t="s">
        <v>1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138</v>
      </c>
      <c r="AU149" s="245" t="s">
        <v>89</v>
      </c>
      <c r="AV149" s="13" t="s">
        <v>21</v>
      </c>
      <c r="AW149" s="13" t="s">
        <v>36</v>
      </c>
      <c r="AX149" s="13" t="s">
        <v>80</v>
      </c>
      <c r="AY149" s="245" t="s">
        <v>127</v>
      </c>
    </row>
    <row r="150" s="14" customFormat="1">
      <c r="A150" s="14"/>
      <c r="B150" s="246"/>
      <c r="C150" s="247"/>
      <c r="D150" s="231" t="s">
        <v>138</v>
      </c>
      <c r="E150" s="248" t="s">
        <v>1</v>
      </c>
      <c r="F150" s="249" t="s">
        <v>171</v>
      </c>
      <c r="G150" s="247"/>
      <c r="H150" s="250">
        <v>297.19999999999999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138</v>
      </c>
      <c r="AU150" s="256" t="s">
        <v>89</v>
      </c>
      <c r="AV150" s="14" t="s">
        <v>89</v>
      </c>
      <c r="AW150" s="14" t="s">
        <v>36</v>
      </c>
      <c r="AX150" s="14" t="s">
        <v>80</v>
      </c>
      <c r="AY150" s="256" t="s">
        <v>127</v>
      </c>
    </row>
    <row r="151" s="15" customFormat="1">
      <c r="A151" s="15"/>
      <c r="B151" s="267"/>
      <c r="C151" s="268"/>
      <c r="D151" s="231" t="s">
        <v>138</v>
      </c>
      <c r="E151" s="269" t="s">
        <v>1</v>
      </c>
      <c r="F151" s="270" t="s">
        <v>172</v>
      </c>
      <c r="G151" s="268"/>
      <c r="H151" s="271">
        <v>324.19999999999999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7" t="s">
        <v>138</v>
      </c>
      <c r="AU151" s="277" t="s">
        <v>89</v>
      </c>
      <c r="AV151" s="15" t="s">
        <v>134</v>
      </c>
      <c r="AW151" s="15" t="s">
        <v>36</v>
      </c>
      <c r="AX151" s="15" t="s">
        <v>21</v>
      </c>
      <c r="AY151" s="277" t="s">
        <v>127</v>
      </c>
    </row>
    <row r="152" s="2" customFormat="1" ht="33" customHeight="1">
      <c r="A152" s="38"/>
      <c r="B152" s="39"/>
      <c r="C152" s="218" t="s">
        <v>173</v>
      </c>
      <c r="D152" s="218" t="s">
        <v>129</v>
      </c>
      <c r="E152" s="219" t="s">
        <v>174</v>
      </c>
      <c r="F152" s="220" t="s">
        <v>175</v>
      </c>
      <c r="G152" s="221" t="s">
        <v>150</v>
      </c>
      <c r="H152" s="222">
        <v>84.480000000000004</v>
      </c>
      <c r="I152" s="223"/>
      <c r="J152" s="224">
        <f>ROUND(I152*H152,2)</f>
        <v>0</v>
      </c>
      <c r="K152" s="220" t="s">
        <v>133</v>
      </c>
      <c r="L152" s="44"/>
      <c r="M152" s="225" t="s">
        <v>1</v>
      </c>
      <c r="N152" s="226" t="s">
        <v>45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134</v>
      </c>
      <c r="AT152" s="229" t="s">
        <v>129</v>
      </c>
      <c r="AU152" s="229" t="s">
        <v>89</v>
      </c>
      <c r="AY152" s="17" t="s">
        <v>127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21</v>
      </c>
      <c r="BK152" s="230">
        <f>ROUND(I152*H152,2)</f>
        <v>0</v>
      </c>
      <c r="BL152" s="17" t="s">
        <v>134</v>
      </c>
      <c r="BM152" s="229" t="s">
        <v>176</v>
      </c>
    </row>
    <row r="153" s="2" customFormat="1">
      <c r="A153" s="38"/>
      <c r="B153" s="39"/>
      <c r="C153" s="40"/>
      <c r="D153" s="231" t="s">
        <v>136</v>
      </c>
      <c r="E153" s="40"/>
      <c r="F153" s="232" t="s">
        <v>177</v>
      </c>
      <c r="G153" s="40"/>
      <c r="H153" s="40"/>
      <c r="I153" s="233"/>
      <c r="J153" s="40"/>
      <c r="K153" s="40"/>
      <c r="L153" s="44"/>
      <c r="M153" s="234"/>
      <c r="N153" s="23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136</v>
      </c>
      <c r="AU153" s="17" t="s">
        <v>89</v>
      </c>
    </row>
    <row r="154" s="13" customFormat="1">
      <c r="A154" s="13"/>
      <c r="B154" s="236"/>
      <c r="C154" s="237"/>
      <c r="D154" s="231" t="s">
        <v>138</v>
      </c>
      <c r="E154" s="238" t="s">
        <v>1</v>
      </c>
      <c r="F154" s="239" t="s">
        <v>178</v>
      </c>
      <c r="G154" s="237"/>
      <c r="H154" s="238" t="s">
        <v>1</v>
      </c>
      <c r="I154" s="240"/>
      <c r="J154" s="237"/>
      <c r="K154" s="237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138</v>
      </c>
      <c r="AU154" s="245" t="s">
        <v>89</v>
      </c>
      <c r="AV154" s="13" t="s">
        <v>21</v>
      </c>
      <c r="AW154" s="13" t="s">
        <v>36</v>
      </c>
      <c r="AX154" s="13" t="s">
        <v>80</v>
      </c>
      <c r="AY154" s="245" t="s">
        <v>127</v>
      </c>
    </row>
    <row r="155" s="14" customFormat="1">
      <c r="A155" s="14"/>
      <c r="B155" s="246"/>
      <c r="C155" s="247"/>
      <c r="D155" s="231" t="s">
        <v>138</v>
      </c>
      <c r="E155" s="248" t="s">
        <v>1</v>
      </c>
      <c r="F155" s="249" t="s">
        <v>179</v>
      </c>
      <c r="G155" s="247"/>
      <c r="H155" s="250">
        <v>84.480000000000004</v>
      </c>
      <c r="I155" s="251"/>
      <c r="J155" s="247"/>
      <c r="K155" s="247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138</v>
      </c>
      <c r="AU155" s="256" t="s">
        <v>89</v>
      </c>
      <c r="AV155" s="14" t="s">
        <v>89</v>
      </c>
      <c r="AW155" s="14" t="s">
        <v>36</v>
      </c>
      <c r="AX155" s="14" t="s">
        <v>21</v>
      </c>
      <c r="AY155" s="256" t="s">
        <v>127</v>
      </c>
    </row>
    <row r="156" s="2" customFormat="1" ht="24.15" customHeight="1">
      <c r="A156" s="38"/>
      <c r="B156" s="39"/>
      <c r="C156" s="218" t="s">
        <v>180</v>
      </c>
      <c r="D156" s="218" t="s">
        <v>129</v>
      </c>
      <c r="E156" s="219" t="s">
        <v>181</v>
      </c>
      <c r="F156" s="220" t="s">
        <v>182</v>
      </c>
      <c r="G156" s="221" t="s">
        <v>150</v>
      </c>
      <c r="H156" s="222">
        <v>0.71999999999999997</v>
      </c>
      <c r="I156" s="223"/>
      <c r="J156" s="224">
        <f>ROUND(I156*H156,2)</f>
        <v>0</v>
      </c>
      <c r="K156" s="220" t="s">
        <v>133</v>
      </c>
      <c r="L156" s="44"/>
      <c r="M156" s="225" t="s">
        <v>1</v>
      </c>
      <c r="N156" s="226" t="s">
        <v>45</v>
      </c>
      <c r="O156" s="91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134</v>
      </c>
      <c r="AT156" s="229" t="s">
        <v>129</v>
      </c>
      <c r="AU156" s="229" t="s">
        <v>89</v>
      </c>
      <c r="AY156" s="17" t="s">
        <v>127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21</v>
      </c>
      <c r="BK156" s="230">
        <f>ROUND(I156*H156,2)</f>
        <v>0</v>
      </c>
      <c r="BL156" s="17" t="s">
        <v>134</v>
      </c>
      <c r="BM156" s="229" t="s">
        <v>183</v>
      </c>
    </row>
    <row r="157" s="2" customFormat="1">
      <c r="A157" s="38"/>
      <c r="B157" s="39"/>
      <c r="C157" s="40"/>
      <c r="D157" s="231" t="s">
        <v>136</v>
      </c>
      <c r="E157" s="40"/>
      <c r="F157" s="232" t="s">
        <v>184</v>
      </c>
      <c r="G157" s="40"/>
      <c r="H157" s="40"/>
      <c r="I157" s="233"/>
      <c r="J157" s="40"/>
      <c r="K157" s="40"/>
      <c r="L157" s="44"/>
      <c r="M157" s="234"/>
      <c r="N157" s="23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136</v>
      </c>
      <c r="AU157" s="17" t="s">
        <v>89</v>
      </c>
    </row>
    <row r="158" s="13" customFormat="1">
      <c r="A158" s="13"/>
      <c r="B158" s="236"/>
      <c r="C158" s="237"/>
      <c r="D158" s="231" t="s">
        <v>138</v>
      </c>
      <c r="E158" s="238" t="s">
        <v>1</v>
      </c>
      <c r="F158" s="239" t="s">
        <v>185</v>
      </c>
      <c r="G158" s="237"/>
      <c r="H158" s="238" t="s">
        <v>1</v>
      </c>
      <c r="I158" s="240"/>
      <c r="J158" s="237"/>
      <c r="K158" s="237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138</v>
      </c>
      <c r="AU158" s="245" t="s">
        <v>89</v>
      </c>
      <c r="AV158" s="13" t="s">
        <v>21</v>
      </c>
      <c r="AW158" s="13" t="s">
        <v>36</v>
      </c>
      <c r="AX158" s="13" t="s">
        <v>80</v>
      </c>
      <c r="AY158" s="245" t="s">
        <v>127</v>
      </c>
    </row>
    <row r="159" s="14" customFormat="1">
      <c r="A159" s="14"/>
      <c r="B159" s="246"/>
      <c r="C159" s="247"/>
      <c r="D159" s="231" t="s">
        <v>138</v>
      </c>
      <c r="E159" s="248" t="s">
        <v>1</v>
      </c>
      <c r="F159" s="249" t="s">
        <v>186</v>
      </c>
      <c r="G159" s="247"/>
      <c r="H159" s="250">
        <v>0.71999999999999997</v>
      </c>
      <c r="I159" s="251"/>
      <c r="J159" s="247"/>
      <c r="K159" s="247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138</v>
      </c>
      <c r="AU159" s="256" t="s">
        <v>89</v>
      </c>
      <c r="AV159" s="14" t="s">
        <v>89</v>
      </c>
      <c r="AW159" s="14" t="s">
        <v>36</v>
      </c>
      <c r="AX159" s="14" t="s">
        <v>21</v>
      </c>
      <c r="AY159" s="256" t="s">
        <v>127</v>
      </c>
    </row>
    <row r="160" s="2" customFormat="1" ht="24.15" customHeight="1">
      <c r="A160" s="38"/>
      <c r="B160" s="39"/>
      <c r="C160" s="218" t="s">
        <v>158</v>
      </c>
      <c r="D160" s="218" t="s">
        <v>129</v>
      </c>
      <c r="E160" s="219" t="s">
        <v>187</v>
      </c>
      <c r="F160" s="220" t="s">
        <v>188</v>
      </c>
      <c r="G160" s="221" t="s">
        <v>189</v>
      </c>
      <c r="H160" s="222">
        <v>1</v>
      </c>
      <c r="I160" s="223"/>
      <c r="J160" s="224">
        <f>ROUND(I160*H160,2)</f>
        <v>0</v>
      </c>
      <c r="K160" s="220" t="s">
        <v>1</v>
      </c>
      <c r="L160" s="44"/>
      <c r="M160" s="225" t="s">
        <v>1</v>
      </c>
      <c r="N160" s="226" t="s">
        <v>45</v>
      </c>
      <c r="O160" s="91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9" t="s">
        <v>134</v>
      </c>
      <c r="AT160" s="229" t="s">
        <v>129</v>
      </c>
      <c r="AU160" s="229" t="s">
        <v>89</v>
      </c>
      <c r="AY160" s="17" t="s">
        <v>127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7" t="s">
        <v>21</v>
      </c>
      <c r="BK160" s="230">
        <f>ROUND(I160*H160,2)</f>
        <v>0</v>
      </c>
      <c r="BL160" s="17" t="s">
        <v>134</v>
      </c>
      <c r="BM160" s="229" t="s">
        <v>190</v>
      </c>
    </row>
    <row r="161" s="2" customFormat="1">
      <c r="A161" s="38"/>
      <c r="B161" s="39"/>
      <c r="C161" s="40"/>
      <c r="D161" s="231" t="s">
        <v>136</v>
      </c>
      <c r="E161" s="40"/>
      <c r="F161" s="232" t="s">
        <v>188</v>
      </c>
      <c r="G161" s="40"/>
      <c r="H161" s="40"/>
      <c r="I161" s="233"/>
      <c r="J161" s="40"/>
      <c r="K161" s="40"/>
      <c r="L161" s="44"/>
      <c r="M161" s="234"/>
      <c r="N161" s="235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136</v>
      </c>
      <c r="AU161" s="17" t="s">
        <v>89</v>
      </c>
    </row>
    <row r="162" s="2" customFormat="1" ht="24.15" customHeight="1">
      <c r="A162" s="38"/>
      <c r="B162" s="39"/>
      <c r="C162" s="218" t="s">
        <v>191</v>
      </c>
      <c r="D162" s="218" t="s">
        <v>129</v>
      </c>
      <c r="E162" s="219" t="s">
        <v>192</v>
      </c>
      <c r="F162" s="220" t="s">
        <v>193</v>
      </c>
      <c r="G162" s="221" t="s">
        <v>132</v>
      </c>
      <c r="H162" s="222">
        <v>690</v>
      </c>
      <c r="I162" s="223"/>
      <c r="J162" s="224">
        <f>ROUND(I162*H162,2)</f>
        <v>0</v>
      </c>
      <c r="K162" s="220" t="s">
        <v>133</v>
      </c>
      <c r="L162" s="44"/>
      <c r="M162" s="225" t="s">
        <v>1</v>
      </c>
      <c r="N162" s="226" t="s">
        <v>45</v>
      </c>
      <c r="O162" s="91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134</v>
      </c>
      <c r="AT162" s="229" t="s">
        <v>129</v>
      </c>
      <c r="AU162" s="229" t="s">
        <v>89</v>
      </c>
      <c r="AY162" s="17" t="s">
        <v>127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21</v>
      </c>
      <c r="BK162" s="230">
        <f>ROUND(I162*H162,2)</f>
        <v>0</v>
      </c>
      <c r="BL162" s="17" t="s">
        <v>134</v>
      </c>
      <c r="BM162" s="229" t="s">
        <v>194</v>
      </c>
    </row>
    <row r="163" s="2" customFormat="1">
      <c r="A163" s="38"/>
      <c r="B163" s="39"/>
      <c r="C163" s="40"/>
      <c r="D163" s="231" t="s">
        <v>136</v>
      </c>
      <c r="E163" s="40"/>
      <c r="F163" s="232" t="s">
        <v>195</v>
      </c>
      <c r="G163" s="40"/>
      <c r="H163" s="40"/>
      <c r="I163" s="233"/>
      <c r="J163" s="40"/>
      <c r="K163" s="40"/>
      <c r="L163" s="44"/>
      <c r="M163" s="234"/>
      <c r="N163" s="235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136</v>
      </c>
      <c r="AU163" s="17" t="s">
        <v>89</v>
      </c>
    </row>
    <row r="164" s="13" customFormat="1">
      <c r="A164" s="13"/>
      <c r="B164" s="236"/>
      <c r="C164" s="237"/>
      <c r="D164" s="231" t="s">
        <v>138</v>
      </c>
      <c r="E164" s="238" t="s">
        <v>1</v>
      </c>
      <c r="F164" s="239" t="s">
        <v>139</v>
      </c>
      <c r="G164" s="237"/>
      <c r="H164" s="238" t="s">
        <v>1</v>
      </c>
      <c r="I164" s="240"/>
      <c r="J164" s="237"/>
      <c r="K164" s="237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138</v>
      </c>
      <c r="AU164" s="245" t="s">
        <v>89</v>
      </c>
      <c r="AV164" s="13" t="s">
        <v>21</v>
      </c>
      <c r="AW164" s="13" t="s">
        <v>36</v>
      </c>
      <c r="AX164" s="13" t="s">
        <v>80</v>
      </c>
      <c r="AY164" s="245" t="s">
        <v>127</v>
      </c>
    </row>
    <row r="165" s="14" customFormat="1">
      <c r="A165" s="14"/>
      <c r="B165" s="246"/>
      <c r="C165" s="247"/>
      <c r="D165" s="231" t="s">
        <v>138</v>
      </c>
      <c r="E165" s="248" t="s">
        <v>1</v>
      </c>
      <c r="F165" s="249" t="s">
        <v>140</v>
      </c>
      <c r="G165" s="247"/>
      <c r="H165" s="250">
        <v>690</v>
      </c>
      <c r="I165" s="251"/>
      <c r="J165" s="247"/>
      <c r="K165" s="247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138</v>
      </c>
      <c r="AU165" s="256" t="s">
        <v>89</v>
      </c>
      <c r="AV165" s="14" t="s">
        <v>89</v>
      </c>
      <c r="AW165" s="14" t="s">
        <v>36</v>
      </c>
      <c r="AX165" s="14" t="s">
        <v>21</v>
      </c>
      <c r="AY165" s="256" t="s">
        <v>127</v>
      </c>
    </row>
    <row r="166" s="2" customFormat="1" ht="24.15" customHeight="1">
      <c r="A166" s="38"/>
      <c r="B166" s="39"/>
      <c r="C166" s="218" t="s">
        <v>26</v>
      </c>
      <c r="D166" s="218" t="s">
        <v>129</v>
      </c>
      <c r="E166" s="219" t="s">
        <v>196</v>
      </c>
      <c r="F166" s="220" t="s">
        <v>197</v>
      </c>
      <c r="G166" s="221" t="s">
        <v>150</v>
      </c>
      <c r="H166" s="222">
        <v>336.08499999999998</v>
      </c>
      <c r="I166" s="223"/>
      <c r="J166" s="224">
        <f>ROUND(I166*H166,2)</f>
        <v>0</v>
      </c>
      <c r="K166" s="220" t="s">
        <v>1</v>
      </c>
      <c r="L166" s="44"/>
      <c r="M166" s="225" t="s">
        <v>1</v>
      </c>
      <c r="N166" s="226" t="s">
        <v>45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134</v>
      </c>
      <c r="AT166" s="229" t="s">
        <v>129</v>
      </c>
      <c r="AU166" s="229" t="s">
        <v>89</v>
      </c>
      <c r="AY166" s="17" t="s">
        <v>127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21</v>
      </c>
      <c r="BK166" s="230">
        <f>ROUND(I166*H166,2)</f>
        <v>0</v>
      </c>
      <c r="BL166" s="17" t="s">
        <v>134</v>
      </c>
      <c r="BM166" s="229" t="s">
        <v>198</v>
      </c>
    </row>
    <row r="167" s="2" customFormat="1">
      <c r="A167" s="38"/>
      <c r="B167" s="39"/>
      <c r="C167" s="40"/>
      <c r="D167" s="231" t="s">
        <v>136</v>
      </c>
      <c r="E167" s="40"/>
      <c r="F167" s="232" t="s">
        <v>199</v>
      </c>
      <c r="G167" s="40"/>
      <c r="H167" s="40"/>
      <c r="I167" s="233"/>
      <c r="J167" s="40"/>
      <c r="K167" s="40"/>
      <c r="L167" s="44"/>
      <c r="M167" s="234"/>
      <c r="N167" s="235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136</v>
      </c>
      <c r="AU167" s="17" t="s">
        <v>89</v>
      </c>
    </row>
    <row r="168" s="14" customFormat="1">
      <c r="A168" s="14"/>
      <c r="B168" s="246"/>
      <c r="C168" s="247"/>
      <c r="D168" s="231" t="s">
        <v>138</v>
      </c>
      <c r="E168" s="248" t="s">
        <v>1</v>
      </c>
      <c r="F168" s="249" t="s">
        <v>200</v>
      </c>
      <c r="G168" s="247"/>
      <c r="H168" s="250">
        <v>324.19999999999999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138</v>
      </c>
      <c r="AU168" s="256" t="s">
        <v>89</v>
      </c>
      <c r="AV168" s="14" t="s">
        <v>89</v>
      </c>
      <c r="AW168" s="14" t="s">
        <v>36</v>
      </c>
      <c r="AX168" s="14" t="s">
        <v>80</v>
      </c>
      <c r="AY168" s="256" t="s">
        <v>127</v>
      </c>
    </row>
    <row r="169" s="14" customFormat="1">
      <c r="A169" s="14"/>
      <c r="B169" s="246"/>
      <c r="C169" s="247"/>
      <c r="D169" s="231" t="s">
        <v>138</v>
      </c>
      <c r="E169" s="248" t="s">
        <v>1</v>
      </c>
      <c r="F169" s="249" t="s">
        <v>201</v>
      </c>
      <c r="G169" s="247"/>
      <c r="H169" s="250">
        <v>84.480000000000004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138</v>
      </c>
      <c r="AU169" s="256" t="s">
        <v>89</v>
      </c>
      <c r="AV169" s="14" t="s">
        <v>89</v>
      </c>
      <c r="AW169" s="14" t="s">
        <v>36</v>
      </c>
      <c r="AX169" s="14" t="s">
        <v>80</v>
      </c>
      <c r="AY169" s="256" t="s">
        <v>127</v>
      </c>
    </row>
    <row r="170" s="14" customFormat="1">
      <c r="A170" s="14"/>
      <c r="B170" s="246"/>
      <c r="C170" s="247"/>
      <c r="D170" s="231" t="s">
        <v>138</v>
      </c>
      <c r="E170" s="248" t="s">
        <v>1</v>
      </c>
      <c r="F170" s="249" t="s">
        <v>202</v>
      </c>
      <c r="G170" s="247"/>
      <c r="H170" s="250">
        <v>0.71999999999999997</v>
      </c>
      <c r="I170" s="251"/>
      <c r="J170" s="247"/>
      <c r="K170" s="247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138</v>
      </c>
      <c r="AU170" s="256" t="s">
        <v>89</v>
      </c>
      <c r="AV170" s="14" t="s">
        <v>89</v>
      </c>
      <c r="AW170" s="14" t="s">
        <v>36</v>
      </c>
      <c r="AX170" s="14" t="s">
        <v>80</v>
      </c>
      <c r="AY170" s="256" t="s">
        <v>127</v>
      </c>
    </row>
    <row r="171" s="14" customFormat="1">
      <c r="A171" s="14"/>
      <c r="B171" s="246"/>
      <c r="C171" s="247"/>
      <c r="D171" s="231" t="s">
        <v>138</v>
      </c>
      <c r="E171" s="248" t="s">
        <v>1</v>
      </c>
      <c r="F171" s="249" t="s">
        <v>203</v>
      </c>
      <c r="G171" s="247"/>
      <c r="H171" s="250">
        <v>-10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138</v>
      </c>
      <c r="AU171" s="256" t="s">
        <v>89</v>
      </c>
      <c r="AV171" s="14" t="s">
        <v>89</v>
      </c>
      <c r="AW171" s="14" t="s">
        <v>36</v>
      </c>
      <c r="AX171" s="14" t="s">
        <v>80</v>
      </c>
      <c r="AY171" s="256" t="s">
        <v>127</v>
      </c>
    </row>
    <row r="172" s="14" customFormat="1">
      <c r="A172" s="14"/>
      <c r="B172" s="246"/>
      <c r="C172" s="247"/>
      <c r="D172" s="231" t="s">
        <v>138</v>
      </c>
      <c r="E172" s="248" t="s">
        <v>1</v>
      </c>
      <c r="F172" s="249" t="s">
        <v>204</v>
      </c>
      <c r="G172" s="247"/>
      <c r="H172" s="250">
        <v>-63.314999999999998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138</v>
      </c>
      <c r="AU172" s="256" t="s">
        <v>89</v>
      </c>
      <c r="AV172" s="14" t="s">
        <v>89</v>
      </c>
      <c r="AW172" s="14" t="s">
        <v>36</v>
      </c>
      <c r="AX172" s="14" t="s">
        <v>80</v>
      </c>
      <c r="AY172" s="256" t="s">
        <v>127</v>
      </c>
    </row>
    <row r="173" s="15" customFormat="1">
      <c r="A173" s="15"/>
      <c r="B173" s="267"/>
      <c r="C173" s="268"/>
      <c r="D173" s="231" t="s">
        <v>138</v>
      </c>
      <c r="E173" s="269" t="s">
        <v>1</v>
      </c>
      <c r="F173" s="270" t="s">
        <v>172</v>
      </c>
      <c r="G173" s="268"/>
      <c r="H173" s="271">
        <v>336.08499999999998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7" t="s">
        <v>138</v>
      </c>
      <c r="AU173" s="277" t="s">
        <v>89</v>
      </c>
      <c r="AV173" s="15" t="s">
        <v>134</v>
      </c>
      <c r="AW173" s="15" t="s">
        <v>36</v>
      </c>
      <c r="AX173" s="15" t="s">
        <v>21</v>
      </c>
      <c r="AY173" s="277" t="s">
        <v>127</v>
      </c>
    </row>
    <row r="174" s="2" customFormat="1" ht="24.15" customHeight="1">
      <c r="A174" s="38"/>
      <c r="B174" s="39"/>
      <c r="C174" s="218" t="s">
        <v>205</v>
      </c>
      <c r="D174" s="218" t="s">
        <v>129</v>
      </c>
      <c r="E174" s="219" t="s">
        <v>206</v>
      </c>
      <c r="F174" s="220" t="s">
        <v>207</v>
      </c>
      <c r="G174" s="221" t="s">
        <v>150</v>
      </c>
      <c r="H174" s="222">
        <v>336.08499999999998</v>
      </c>
      <c r="I174" s="223"/>
      <c r="J174" s="224">
        <f>ROUND(I174*H174,2)</f>
        <v>0</v>
      </c>
      <c r="K174" s="220" t="s">
        <v>133</v>
      </c>
      <c r="L174" s="44"/>
      <c r="M174" s="225" t="s">
        <v>1</v>
      </c>
      <c r="N174" s="226" t="s">
        <v>45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134</v>
      </c>
      <c r="AT174" s="229" t="s">
        <v>129</v>
      </c>
      <c r="AU174" s="229" t="s">
        <v>89</v>
      </c>
      <c r="AY174" s="17" t="s">
        <v>127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21</v>
      </c>
      <c r="BK174" s="230">
        <f>ROUND(I174*H174,2)</f>
        <v>0</v>
      </c>
      <c r="BL174" s="17" t="s">
        <v>134</v>
      </c>
      <c r="BM174" s="229" t="s">
        <v>208</v>
      </c>
    </row>
    <row r="175" s="2" customFormat="1">
      <c r="A175" s="38"/>
      <c r="B175" s="39"/>
      <c r="C175" s="40"/>
      <c r="D175" s="231" t="s">
        <v>136</v>
      </c>
      <c r="E175" s="40"/>
      <c r="F175" s="232" t="s">
        <v>209</v>
      </c>
      <c r="G175" s="40"/>
      <c r="H175" s="40"/>
      <c r="I175" s="233"/>
      <c r="J175" s="40"/>
      <c r="K175" s="40"/>
      <c r="L175" s="44"/>
      <c r="M175" s="234"/>
      <c r="N175" s="235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136</v>
      </c>
      <c r="AU175" s="17" t="s">
        <v>89</v>
      </c>
    </row>
    <row r="176" s="14" customFormat="1">
      <c r="A176" s="14"/>
      <c r="B176" s="246"/>
      <c r="C176" s="247"/>
      <c r="D176" s="231" t="s">
        <v>138</v>
      </c>
      <c r="E176" s="248" t="s">
        <v>1</v>
      </c>
      <c r="F176" s="249" t="s">
        <v>200</v>
      </c>
      <c r="G176" s="247"/>
      <c r="H176" s="250">
        <v>324.19999999999999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138</v>
      </c>
      <c r="AU176" s="256" t="s">
        <v>89</v>
      </c>
      <c r="AV176" s="14" t="s">
        <v>89</v>
      </c>
      <c r="AW176" s="14" t="s">
        <v>36</v>
      </c>
      <c r="AX176" s="14" t="s">
        <v>80</v>
      </c>
      <c r="AY176" s="256" t="s">
        <v>127</v>
      </c>
    </row>
    <row r="177" s="14" customFormat="1">
      <c r="A177" s="14"/>
      <c r="B177" s="246"/>
      <c r="C177" s="247"/>
      <c r="D177" s="231" t="s">
        <v>138</v>
      </c>
      <c r="E177" s="248" t="s">
        <v>1</v>
      </c>
      <c r="F177" s="249" t="s">
        <v>201</v>
      </c>
      <c r="G177" s="247"/>
      <c r="H177" s="250">
        <v>84.480000000000004</v>
      </c>
      <c r="I177" s="251"/>
      <c r="J177" s="247"/>
      <c r="K177" s="247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138</v>
      </c>
      <c r="AU177" s="256" t="s">
        <v>89</v>
      </c>
      <c r="AV177" s="14" t="s">
        <v>89</v>
      </c>
      <c r="AW177" s="14" t="s">
        <v>36</v>
      </c>
      <c r="AX177" s="14" t="s">
        <v>80</v>
      </c>
      <c r="AY177" s="256" t="s">
        <v>127</v>
      </c>
    </row>
    <row r="178" s="14" customFormat="1">
      <c r="A178" s="14"/>
      <c r="B178" s="246"/>
      <c r="C178" s="247"/>
      <c r="D178" s="231" t="s">
        <v>138</v>
      </c>
      <c r="E178" s="248" t="s">
        <v>1</v>
      </c>
      <c r="F178" s="249" t="s">
        <v>202</v>
      </c>
      <c r="G178" s="247"/>
      <c r="H178" s="250">
        <v>0.71999999999999997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138</v>
      </c>
      <c r="AU178" s="256" t="s">
        <v>89</v>
      </c>
      <c r="AV178" s="14" t="s">
        <v>89</v>
      </c>
      <c r="AW178" s="14" t="s">
        <v>36</v>
      </c>
      <c r="AX178" s="14" t="s">
        <v>80</v>
      </c>
      <c r="AY178" s="256" t="s">
        <v>127</v>
      </c>
    </row>
    <row r="179" s="14" customFormat="1">
      <c r="A179" s="14"/>
      <c r="B179" s="246"/>
      <c r="C179" s="247"/>
      <c r="D179" s="231" t="s">
        <v>138</v>
      </c>
      <c r="E179" s="248" t="s">
        <v>1</v>
      </c>
      <c r="F179" s="249" t="s">
        <v>203</v>
      </c>
      <c r="G179" s="247"/>
      <c r="H179" s="250">
        <v>-10</v>
      </c>
      <c r="I179" s="251"/>
      <c r="J179" s="247"/>
      <c r="K179" s="247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138</v>
      </c>
      <c r="AU179" s="256" t="s">
        <v>89</v>
      </c>
      <c r="AV179" s="14" t="s">
        <v>89</v>
      </c>
      <c r="AW179" s="14" t="s">
        <v>36</v>
      </c>
      <c r="AX179" s="14" t="s">
        <v>80</v>
      </c>
      <c r="AY179" s="256" t="s">
        <v>127</v>
      </c>
    </row>
    <row r="180" s="14" customFormat="1">
      <c r="A180" s="14"/>
      <c r="B180" s="246"/>
      <c r="C180" s="247"/>
      <c r="D180" s="231" t="s">
        <v>138</v>
      </c>
      <c r="E180" s="248" t="s">
        <v>1</v>
      </c>
      <c r="F180" s="249" t="s">
        <v>204</v>
      </c>
      <c r="G180" s="247"/>
      <c r="H180" s="250">
        <v>-63.314999999999998</v>
      </c>
      <c r="I180" s="251"/>
      <c r="J180" s="247"/>
      <c r="K180" s="247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138</v>
      </c>
      <c r="AU180" s="256" t="s">
        <v>89</v>
      </c>
      <c r="AV180" s="14" t="s">
        <v>89</v>
      </c>
      <c r="AW180" s="14" t="s">
        <v>36</v>
      </c>
      <c r="AX180" s="14" t="s">
        <v>80</v>
      </c>
      <c r="AY180" s="256" t="s">
        <v>127</v>
      </c>
    </row>
    <row r="181" s="15" customFormat="1">
      <c r="A181" s="15"/>
      <c r="B181" s="267"/>
      <c r="C181" s="268"/>
      <c r="D181" s="231" t="s">
        <v>138</v>
      </c>
      <c r="E181" s="269" t="s">
        <v>1</v>
      </c>
      <c r="F181" s="270" t="s">
        <v>172</v>
      </c>
      <c r="G181" s="268"/>
      <c r="H181" s="271">
        <v>336.08499999999998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7" t="s">
        <v>138</v>
      </c>
      <c r="AU181" s="277" t="s">
        <v>89</v>
      </c>
      <c r="AV181" s="15" t="s">
        <v>134</v>
      </c>
      <c r="AW181" s="15" t="s">
        <v>36</v>
      </c>
      <c r="AX181" s="15" t="s">
        <v>21</v>
      </c>
      <c r="AY181" s="277" t="s">
        <v>127</v>
      </c>
    </row>
    <row r="182" s="2" customFormat="1" ht="24.15" customHeight="1">
      <c r="A182" s="38"/>
      <c r="B182" s="39"/>
      <c r="C182" s="218" t="s">
        <v>210</v>
      </c>
      <c r="D182" s="218" t="s">
        <v>129</v>
      </c>
      <c r="E182" s="219" t="s">
        <v>211</v>
      </c>
      <c r="F182" s="220" t="s">
        <v>212</v>
      </c>
      <c r="G182" s="221" t="s">
        <v>150</v>
      </c>
      <c r="H182" s="222">
        <v>10</v>
      </c>
      <c r="I182" s="223"/>
      <c r="J182" s="224">
        <f>ROUND(I182*H182,2)</f>
        <v>0</v>
      </c>
      <c r="K182" s="220" t="s">
        <v>133</v>
      </c>
      <c r="L182" s="44"/>
      <c r="M182" s="225" t="s">
        <v>1</v>
      </c>
      <c r="N182" s="226" t="s">
        <v>45</v>
      </c>
      <c r="O182" s="91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134</v>
      </c>
      <c r="AT182" s="229" t="s">
        <v>129</v>
      </c>
      <c r="AU182" s="229" t="s">
        <v>89</v>
      </c>
      <c r="AY182" s="17" t="s">
        <v>127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21</v>
      </c>
      <c r="BK182" s="230">
        <f>ROUND(I182*H182,2)</f>
        <v>0</v>
      </c>
      <c r="BL182" s="17" t="s">
        <v>134</v>
      </c>
      <c r="BM182" s="229" t="s">
        <v>213</v>
      </c>
    </row>
    <row r="183" s="2" customFormat="1">
      <c r="A183" s="38"/>
      <c r="B183" s="39"/>
      <c r="C183" s="40"/>
      <c r="D183" s="231" t="s">
        <v>136</v>
      </c>
      <c r="E183" s="40"/>
      <c r="F183" s="232" t="s">
        <v>214</v>
      </c>
      <c r="G183" s="40"/>
      <c r="H183" s="40"/>
      <c r="I183" s="233"/>
      <c r="J183" s="40"/>
      <c r="K183" s="40"/>
      <c r="L183" s="44"/>
      <c r="M183" s="234"/>
      <c r="N183" s="235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136</v>
      </c>
      <c r="AU183" s="17" t="s">
        <v>89</v>
      </c>
    </row>
    <row r="184" s="13" customFormat="1">
      <c r="A184" s="13"/>
      <c r="B184" s="236"/>
      <c r="C184" s="237"/>
      <c r="D184" s="231" t="s">
        <v>138</v>
      </c>
      <c r="E184" s="238" t="s">
        <v>1</v>
      </c>
      <c r="F184" s="239" t="s">
        <v>215</v>
      </c>
      <c r="G184" s="237"/>
      <c r="H184" s="238" t="s">
        <v>1</v>
      </c>
      <c r="I184" s="240"/>
      <c r="J184" s="237"/>
      <c r="K184" s="237"/>
      <c r="L184" s="241"/>
      <c r="M184" s="242"/>
      <c r="N184" s="243"/>
      <c r="O184" s="243"/>
      <c r="P184" s="243"/>
      <c r="Q184" s="243"/>
      <c r="R184" s="243"/>
      <c r="S184" s="243"/>
      <c r="T184" s="24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5" t="s">
        <v>138</v>
      </c>
      <c r="AU184" s="245" t="s">
        <v>89</v>
      </c>
      <c r="AV184" s="13" t="s">
        <v>21</v>
      </c>
      <c r="AW184" s="13" t="s">
        <v>36</v>
      </c>
      <c r="AX184" s="13" t="s">
        <v>80</v>
      </c>
      <c r="AY184" s="245" t="s">
        <v>127</v>
      </c>
    </row>
    <row r="185" s="14" customFormat="1">
      <c r="A185" s="14"/>
      <c r="B185" s="246"/>
      <c r="C185" s="247"/>
      <c r="D185" s="231" t="s">
        <v>138</v>
      </c>
      <c r="E185" s="248" t="s">
        <v>1</v>
      </c>
      <c r="F185" s="249" t="s">
        <v>216</v>
      </c>
      <c r="G185" s="247"/>
      <c r="H185" s="250">
        <v>10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138</v>
      </c>
      <c r="AU185" s="256" t="s">
        <v>89</v>
      </c>
      <c r="AV185" s="14" t="s">
        <v>89</v>
      </c>
      <c r="AW185" s="14" t="s">
        <v>36</v>
      </c>
      <c r="AX185" s="14" t="s">
        <v>21</v>
      </c>
      <c r="AY185" s="256" t="s">
        <v>127</v>
      </c>
    </row>
    <row r="186" s="2" customFormat="1" ht="16.5" customHeight="1">
      <c r="A186" s="38"/>
      <c r="B186" s="39"/>
      <c r="C186" s="218" t="s">
        <v>217</v>
      </c>
      <c r="D186" s="218" t="s">
        <v>129</v>
      </c>
      <c r="E186" s="219" t="s">
        <v>218</v>
      </c>
      <c r="F186" s="220" t="s">
        <v>219</v>
      </c>
      <c r="G186" s="221" t="s">
        <v>150</v>
      </c>
      <c r="H186" s="222">
        <v>336.08499999999998</v>
      </c>
      <c r="I186" s="223"/>
      <c r="J186" s="224">
        <f>ROUND(I186*H186,2)</f>
        <v>0</v>
      </c>
      <c r="K186" s="220" t="s">
        <v>133</v>
      </c>
      <c r="L186" s="44"/>
      <c r="M186" s="225" t="s">
        <v>1</v>
      </c>
      <c r="N186" s="226" t="s">
        <v>45</v>
      </c>
      <c r="O186" s="91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29" t="s">
        <v>134</v>
      </c>
      <c r="AT186" s="229" t="s">
        <v>129</v>
      </c>
      <c r="AU186" s="229" t="s">
        <v>89</v>
      </c>
      <c r="AY186" s="17" t="s">
        <v>127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7" t="s">
        <v>21</v>
      </c>
      <c r="BK186" s="230">
        <f>ROUND(I186*H186,2)</f>
        <v>0</v>
      </c>
      <c r="BL186" s="17" t="s">
        <v>134</v>
      </c>
      <c r="BM186" s="229" t="s">
        <v>220</v>
      </c>
    </row>
    <row r="187" s="2" customFormat="1">
      <c r="A187" s="38"/>
      <c r="B187" s="39"/>
      <c r="C187" s="40"/>
      <c r="D187" s="231" t="s">
        <v>136</v>
      </c>
      <c r="E187" s="40"/>
      <c r="F187" s="232" t="s">
        <v>219</v>
      </c>
      <c r="G187" s="40"/>
      <c r="H187" s="40"/>
      <c r="I187" s="233"/>
      <c r="J187" s="40"/>
      <c r="K187" s="40"/>
      <c r="L187" s="44"/>
      <c r="M187" s="234"/>
      <c r="N187" s="235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136</v>
      </c>
      <c r="AU187" s="17" t="s">
        <v>89</v>
      </c>
    </row>
    <row r="188" s="14" customFormat="1">
      <c r="A188" s="14"/>
      <c r="B188" s="246"/>
      <c r="C188" s="247"/>
      <c r="D188" s="231" t="s">
        <v>138</v>
      </c>
      <c r="E188" s="248" t="s">
        <v>1</v>
      </c>
      <c r="F188" s="249" t="s">
        <v>221</v>
      </c>
      <c r="G188" s="247"/>
      <c r="H188" s="250">
        <v>324.19999999999999</v>
      </c>
      <c r="I188" s="251"/>
      <c r="J188" s="247"/>
      <c r="K188" s="247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138</v>
      </c>
      <c r="AU188" s="256" t="s">
        <v>89</v>
      </c>
      <c r="AV188" s="14" t="s">
        <v>89</v>
      </c>
      <c r="AW188" s="14" t="s">
        <v>36</v>
      </c>
      <c r="AX188" s="14" t="s">
        <v>80</v>
      </c>
      <c r="AY188" s="256" t="s">
        <v>127</v>
      </c>
    </row>
    <row r="189" s="14" customFormat="1">
      <c r="A189" s="14"/>
      <c r="B189" s="246"/>
      <c r="C189" s="247"/>
      <c r="D189" s="231" t="s">
        <v>138</v>
      </c>
      <c r="E189" s="248" t="s">
        <v>1</v>
      </c>
      <c r="F189" s="249" t="s">
        <v>201</v>
      </c>
      <c r="G189" s="247"/>
      <c r="H189" s="250">
        <v>84.480000000000004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138</v>
      </c>
      <c r="AU189" s="256" t="s">
        <v>89</v>
      </c>
      <c r="AV189" s="14" t="s">
        <v>89</v>
      </c>
      <c r="AW189" s="14" t="s">
        <v>36</v>
      </c>
      <c r="AX189" s="14" t="s">
        <v>80</v>
      </c>
      <c r="AY189" s="256" t="s">
        <v>127</v>
      </c>
    </row>
    <row r="190" s="14" customFormat="1">
      <c r="A190" s="14"/>
      <c r="B190" s="246"/>
      <c r="C190" s="247"/>
      <c r="D190" s="231" t="s">
        <v>138</v>
      </c>
      <c r="E190" s="248" t="s">
        <v>1</v>
      </c>
      <c r="F190" s="249" t="s">
        <v>202</v>
      </c>
      <c r="G190" s="247"/>
      <c r="H190" s="250">
        <v>0.71999999999999997</v>
      </c>
      <c r="I190" s="251"/>
      <c r="J190" s="247"/>
      <c r="K190" s="247"/>
      <c r="L190" s="252"/>
      <c r="M190" s="253"/>
      <c r="N190" s="254"/>
      <c r="O190" s="254"/>
      <c r="P190" s="254"/>
      <c r="Q190" s="254"/>
      <c r="R190" s="254"/>
      <c r="S190" s="254"/>
      <c r="T190" s="25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6" t="s">
        <v>138</v>
      </c>
      <c r="AU190" s="256" t="s">
        <v>89</v>
      </c>
      <c r="AV190" s="14" t="s">
        <v>89</v>
      </c>
      <c r="AW190" s="14" t="s">
        <v>36</v>
      </c>
      <c r="AX190" s="14" t="s">
        <v>80</v>
      </c>
      <c r="AY190" s="256" t="s">
        <v>127</v>
      </c>
    </row>
    <row r="191" s="14" customFormat="1">
      <c r="A191" s="14"/>
      <c r="B191" s="246"/>
      <c r="C191" s="247"/>
      <c r="D191" s="231" t="s">
        <v>138</v>
      </c>
      <c r="E191" s="248" t="s">
        <v>1</v>
      </c>
      <c r="F191" s="249" t="s">
        <v>203</v>
      </c>
      <c r="G191" s="247"/>
      <c r="H191" s="250">
        <v>-10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138</v>
      </c>
      <c r="AU191" s="256" t="s">
        <v>89</v>
      </c>
      <c r="AV191" s="14" t="s">
        <v>89</v>
      </c>
      <c r="AW191" s="14" t="s">
        <v>36</v>
      </c>
      <c r="AX191" s="14" t="s">
        <v>80</v>
      </c>
      <c r="AY191" s="256" t="s">
        <v>127</v>
      </c>
    </row>
    <row r="192" s="14" customFormat="1">
      <c r="A192" s="14"/>
      <c r="B192" s="246"/>
      <c r="C192" s="247"/>
      <c r="D192" s="231" t="s">
        <v>138</v>
      </c>
      <c r="E192" s="248" t="s">
        <v>1</v>
      </c>
      <c r="F192" s="249" t="s">
        <v>204</v>
      </c>
      <c r="G192" s="247"/>
      <c r="H192" s="250">
        <v>-63.314999999999998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138</v>
      </c>
      <c r="AU192" s="256" t="s">
        <v>89</v>
      </c>
      <c r="AV192" s="14" t="s">
        <v>89</v>
      </c>
      <c r="AW192" s="14" t="s">
        <v>36</v>
      </c>
      <c r="AX192" s="14" t="s">
        <v>80</v>
      </c>
      <c r="AY192" s="256" t="s">
        <v>127</v>
      </c>
    </row>
    <row r="193" s="15" customFormat="1">
      <c r="A193" s="15"/>
      <c r="B193" s="267"/>
      <c r="C193" s="268"/>
      <c r="D193" s="231" t="s">
        <v>138</v>
      </c>
      <c r="E193" s="269" t="s">
        <v>1</v>
      </c>
      <c r="F193" s="270" t="s">
        <v>172</v>
      </c>
      <c r="G193" s="268"/>
      <c r="H193" s="271">
        <v>336.08499999999998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7" t="s">
        <v>138</v>
      </c>
      <c r="AU193" s="277" t="s">
        <v>89</v>
      </c>
      <c r="AV193" s="15" t="s">
        <v>134</v>
      </c>
      <c r="AW193" s="15" t="s">
        <v>36</v>
      </c>
      <c r="AX193" s="15" t="s">
        <v>21</v>
      </c>
      <c r="AY193" s="277" t="s">
        <v>127</v>
      </c>
    </row>
    <row r="194" s="2" customFormat="1" ht="33" customHeight="1">
      <c r="A194" s="38"/>
      <c r="B194" s="39"/>
      <c r="C194" s="218" t="s">
        <v>222</v>
      </c>
      <c r="D194" s="218" t="s">
        <v>129</v>
      </c>
      <c r="E194" s="219" t="s">
        <v>223</v>
      </c>
      <c r="F194" s="220" t="s">
        <v>224</v>
      </c>
      <c r="G194" s="221" t="s">
        <v>157</v>
      </c>
      <c r="H194" s="222">
        <v>638.56200000000001</v>
      </c>
      <c r="I194" s="223"/>
      <c r="J194" s="224">
        <f>ROUND(I194*H194,2)</f>
        <v>0</v>
      </c>
      <c r="K194" s="220" t="s">
        <v>133</v>
      </c>
      <c r="L194" s="44"/>
      <c r="M194" s="225" t="s">
        <v>1</v>
      </c>
      <c r="N194" s="226" t="s">
        <v>45</v>
      </c>
      <c r="O194" s="91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134</v>
      </c>
      <c r="AT194" s="229" t="s">
        <v>129</v>
      </c>
      <c r="AU194" s="229" t="s">
        <v>89</v>
      </c>
      <c r="AY194" s="17" t="s">
        <v>127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21</v>
      </c>
      <c r="BK194" s="230">
        <f>ROUND(I194*H194,2)</f>
        <v>0</v>
      </c>
      <c r="BL194" s="17" t="s">
        <v>134</v>
      </c>
      <c r="BM194" s="229" t="s">
        <v>225</v>
      </c>
    </row>
    <row r="195" s="2" customFormat="1">
      <c r="A195" s="38"/>
      <c r="B195" s="39"/>
      <c r="C195" s="40"/>
      <c r="D195" s="231" t="s">
        <v>136</v>
      </c>
      <c r="E195" s="40"/>
      <c r="F195" s="232" t="s">
        <v>226</v>
      </c>
      <c r="G195" s="40"/>
      <c r="H195" s="40"/>
      <c r="I195" s="233"/>
      <c r="J195" s="40"/>
      <c r="K195" s="40"/>
      <c r="L195" s="44"/>
      <c r="M195" s="234"/>
      <c r="N195" s="235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136</v>
      </c>
      <c r="AU195" s="17" t="s">
        <v>89</v>
      </c>
    </row>
    <row r="196" s="14" customFormat="1">
      <c r="A196" s="14"/>
      <c r="B196" s="246"/>
      <c r="C196" s="247"/>
      <c r="D196" s="231" t="s">
        <v>138</v>
      </c>
      <c r="E196" s="248" t="s">
        <v>1</v>
      </c>
      <c r="F196" s="249" t="s">
        <v>227</v>
      </c>
      <c r="G196" s="247"/>
      <c r="H196" s="250">
        <v>638.56200000000001</v>
      </c>
      <c r="I196" s="251"/>
      <c r="J196" s="247"/>
      <c r="K196" s="247"/>
      <c r="L196" s="252"/>
      <c r="M196" s="253"/>
      <c r="N196" s="254"/>
      <c r="O196" s="254"/>
      <c r="P196" s="254"/>
      <c r="Q196" s="254"/>
      <c r="R196" s="254"/>
      <c r="S196" s="254"/>
      <c r="T196" s="25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6" t="s">
        <v>138</v>
      </c>
      <c r="AU196" s="256" t="s">
        <v>89</v>
      </c>
      <c r="AV196" s="14" t="s">
        <v>89</v>
      </c>
      <c r="AW196" s="14" t="s">
        <v>36</v>
      </c>
      <c r="AX196" s="14" t="s">
        <v>21</v>
      </c>
      <c r="AY196" s="256" t="s">
        <v>127</v>
      </c>
    </row>
    <row r="197" s="2" customFormat="1" ht="24.15" customHeight="1">
      <c r="A197" s="38"/>
      <c r="B197" s="39"/>
      <c r="C197" s="218" t="s">
        <v>8</v>
      </c>
      <c r="D197" s="218" t="s">
        <v>129</v>
      </c>
      <c r="E197" s="219" t="s">
        <v>228</v>
      </c>
      <c r="F197" s="220" t="s">
        <v>229</v>
      </c>
      <c r="G197" s="221" t="s">
        <v>150</v>
      </c>
      <c r="H197" s="222">
        <v>69.314999999999998</v>
      </c>
      <c r="I197" s="223"/>
      <c r="J197" s="224">
        <f>ROUND(I197*H197,2)</f>
        <v>0</v>
      </c>
      <c r="K197" s="220" t="s">
        <v>133</v>
      </c>
      <c r="L197" s="44"/>
      <c r="M197" s="225" t="s">
        <v>1</v>
      </c>
      <c r="N197" s="226" t="s">
        <v>45</v>
      </c>
      <c r="O197" s="91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9" t="s">
        <v>134</v>
      </c>
      <c r="AT197" s="229" t="s">
        <v>129</v>
      </c>
      <c r="AU197" s="229" t="s">
        <v>89</v>
      </c>
      <c r="AY197" s="17" t="s">
        <v>127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7" t="s">
        <v>21</v>
      </c>
      <c r="BK197" s="230">
        <f>ROUND(I197*H197,2)</f>
        <v>0</v>
      </c>
      <c r="BL197" s="17" t="s">
        <v>134</v>
      </c>
      <c r="BM197" s="229" t="s">
        <v>230</v>
      </c>
    </row>
    <row r="198" s="2" customFormat="1">
      <c r="A198" s="38"/>
      <c r="B198" s="39"/>
      <c r="C198" s="40"/>
      <c r="D198" s="231" t="s">
        <v>136</v>
      </c>
      <c r="E198" s="40"/>
      <c r="F198" s="232" t="s">
        <v>231</v>
      </c>
      <c r="G198" s="40"/>
      <c r="H198" s="40"/>
      <c r="I198" s="233"/>
      <c r="J198" s="40"/>
      <c r="K198" s="40"/>
      <c r="L198" s="44"/>
      <c r="M198" s="234"/>
      <c r="N198" s="235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136</v>
      </c>
      <c r="AU198" s="17" t="s">
        <v>89</v>
      </c>
    </row>
    <row r="199" s="13" customFormat="1">
      <c r="A199" s="13"/>
      <c r="B199" s="236"/>
      <c r="C199" s="237"/>
      <c r="D199" s="231" t="s">
        <v>138</v>
      </c>
      <c r="E199" s="238" t="s">
        <v>1</v>
      </c>
      <c r="F199" s="239" t="s">
        <v>232</v>
      </c>
      <c r="G199" s="237"/>
      <c r="H199" s="238" t="s">
        <v>1</v>
      </c>
      <c r="I199" s="240"/>
      <c r="J199" s="237"/>
      <c r="K199" s="237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138</v>
      </c>
      <c r="AU199" s="245" t="s">
        <v>89</v>
      </c>
      <c r="AV199" s="13" t="s">
        <v>21</v>
      </c>
      <c r="AW199" s="13" t="s">
        <v>36</v>
      </c>
      <c r="AX199" s="13" t="s">
        <v>80</v>
      </c>
      <c r="AY199" s="245" t="s">
        <v>127</v>
      </c>
    </row>
    <row r="200" s="13" customFormat="1">
      <c r="A200" s="13"/>
      <c r="B200" s="236"/>
      <c r="C200" s="237"/>
      <c r="D200" s="231" t="s">
        <v>138</v>
      </c>
      <c r="E200" s="238" t="s">
        <v>1</v>
      </c>
      <c r="F200" s="239" t="s">
        <v>233</v>
      </c>
      <c r="G200" s="237"/>
      <c r="H200" s="238" t="s">
        <v>1</v>
      </c>
      <c r="I200" s="240"/>
      <c r="J200" s="237"/>
      <c r="K200" s="237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138</v>
      </c>
      <c r="AU200" s="245" t="s">
        <v>89</v>
      </c>
      <c r="AV200" s="13" t="s">
        <v>21</v>
      </c>
      <c r="AW200" s="13" t="s">
        <v>36</v>
      </c>
      <c r="AX200" s="13" t="s">
        <v>80</v>
      </c>
      <c r="AY200" s="245" t="s">
        <v>127</v>
      </c>
    </row>
    <row r="201" s="14" customFormat="1">
      <c r="A201" s="14"/>
      <c r="B201" s="246"/>
      <c r="C201" s="247"/>
      <c r="D201" s="231" t="s">
        <v>138</v>
      </c>
      <c r="E201" s="248" t="s">
        <v>1</v>
      </c>
      <c r="F201" s="249" t="s">
        <v>234</v>
      </c>
      <c r="G201" s="247"/>
      <c r="H201" s="250">
        <v>26.960000000000001</v>
      </c>
      <c r="I201" s="251"/>
      <c r="J201" s="247"/>
      <c r="K201" s="247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138</v>
      </c>
      <c r="AU201" s="256" t="s">
        <v>89</v>
      </c>
      <c r="AV201" s="14" t="s">
        <v>89</v>
      </c>
      <c r="AW201" s="14" t="s">
        <v>36</v>
      </c>
      <c r="AX201" s="14" t="s">
        <v>80</v>
      </c>
      <c r="AY201" s="256" t="s">
        <v>127</v>
      </c>
    </row>
    <row r="202" s="14" customFormat="1">
      <c r="A202" s="14"/>
      <c r="B202" s="246"/>
      <c r="C202" s="247"/>
      <c r="D202" s="231" t="s">
        <v>138</v>
      </c>
      <c r="E202" s="248" t="s">
        <v>1</v>
      </c>
      <c r="F202" s="249" t="s">
        <v>235</v>
      </c>
      <c r="G202" s="247"/>
      <c r="H202" s="250">
        <v>28.5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138</v>
      </c>
      <c r="AU202" s="256" t="s">
        <v>89</v>
      </c>
      <c r="AV202" s="14" t="s">
        <v>89</v>
      </c>
      <c r="AW202" s="14" t="s">
        <v>36</v>
      </c>
      <c r="AX202" s="14" t="s">
        <v>80</v>
      </c>
      <c r="AY202" s="256" t="s">
        <v>127</v>
      </c>
    </row>
    <row r="203" s="14" customFormat="1">
      <c r="A203" s="14"/>
      <c r="B203" s="246"/>
      <c r="C203" s="247"/>
      <c r="D203" s="231" t="s">
        <v>138</v>
      </c>
      <c r="E203" s="248" t="s">
        <v>1</v>
      </c>
      <c r="F203" s="249" t="s">
        <v>236</v>
      </c>
      <c r="G203" s="247"/>
      <c r="H203" s="250">
        <v>13.855</v>
      </c>
      <c r="I203" s="251"/>
      <c r="J203" s="247"/>
      <c r="K203" s="247"/>
      <c r="L203" s="252"/>
      <c r="M203" s="253"/>
      <c r="N203" s="254"/>
      <c r="O203" s="254"/>
      <c r="P203" s="254"/>
      <c r="Q203" s="254"/>
      <c r="R203" s="254"/>
      <c r="S203" s="254"/>
      <c r="T203" s="25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6" t="s">
        <v>138</v>
      </c>
      <c r="AU203" s="256" t="s">
        <v>89</v>
      </c>
      <c r="AV203" s="14" t="s">
        <v>89</v>
      </c>
      <c r="AW203" s="14" t="s">
        <v>36</v>
      </c>
      <c r="AX203" s="14" t="s">
        <v>80</v>
      </c>
      <c r="AY203" s="256" t="s">
        <v>127</v>
      </c>
    </row>
    <row r="204" s="15" customFormat="1">
      <c r="A204" s="15"/>
      <c r="B204" s="267"/>
      <c r="C204" s="268"/>
      <c r="D204" s="231" t="s">
        <v>138</v>
      </c>
      <c r="E204" s="269" t="s">
        <v>1</v>
      </c>
      <c r="F204" s="270" t="s">
        <v>172</v>
      </c>
      <c r="G204" s="268"/>
      <c r="H204" s="271">
        <v>69.314999999999998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7" t="s">
        <v>138</v>
      </c>
      <c r="AU204" s="277" t="s">
        <v>89</v>
      </c>
      <c r="AV204" s="15" t="s">
        <v>134</v>
      </c>
      <c r="AW204" s="15" t="s">
        <v>36</v>
      </c>
      <c r="AX204" s="15" t="s">
        <v>21</v>
      </c>
      <c r="AY204" s="277" t="s">
        <v>127</v>
      </c>
    </row>
    <row r="205" s="2" customFormat="1" ht="24.15" customHeight="1">
      <c r="A205" s="38"/>
      <c r="B205" s="39"/>
      <c r="C205" s="218" t="s">
        <v>237</v>
      </c>
      <c r="D205" s="218" t="s">
        <v>129</v>
      </c>
      <c r="E205" s="219" t="s">
        <v>238</v>
      </c>
      <c r="F205" s="220" t="s">
        <v>239</v>
      </c>
      <c r="G205" s="221" t="s">
        <v>132</v>
      </c>
      <c r="H205" s="222">
        <v>172.21000000000001</v>
      </c>
      <c r="I205" s="223"/>
      <c r="J205" s="224">
        <f>ROUND(I205*H205,2)</f>
        <v>0</v>
      </c>
      <c r="K205" s="220" t="s">
        <v>1</v>
      </c>
      <c r="L205" s="44"/>
      <c r="M205" s="225" t="s">
        <v>1</v>
      </c>
      <c r="N205" s="226" t="s">
        <v>45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134</v>
      </c>
      <c r="AT205" s="229" t="s">
        <v>129</v>
      </c>
      <c r="AU205" s="229" t="s">
        <v>89</v>
      </c>
      <c r="AY205" s="17" t="s">
        <v>127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21</v>
      </c>
      <c r="BK205" s="230">
        <f>ROUND(I205*H205,2)</f>
        <v>0</v>
      </c>
      <c r="BL205" s="17" t="s">
        <v>134</v>
      </c>
      <c r="BM205" s="229" t="s">
        <v>240</v>
      </c>
    </row>
    <row r="206" s="2" customFormat="1">
      <c r="A206" s="38"/>
      <c r="B206" s="39"/>
      <c r="C206" s="40"/>
      <c r="D206" s="231" t="s">
        <v>136</v>
      </c>
      <c r="E206" s="40"/>
      <c r="F206" s="232" t="s">
        <v>241</v>
      </c>
      <c r="G206" s="40"/>
      <c r="H206" s="40"/>
      <c r="I206" s="233"/>
      <c r="J206" s="40"/>
      <c r="K206" s="40"/>
      <c r="L206" s="44"/>
      <c r="M206" s="234"/>
      <c r="N206" s="235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136</v>
      </c>
      <c r="AU206" s="17" t="s">
        <v>89</v>
      </c>
    </row>
    <row r="207" s="13" customFormat="1">
      <c r="A207" s="13"/>
      <c r="B207" s="236"/>
      <c r="C207" s="237"/>
      <c r="D207" s="231" t="s">
        <v>138</v>
      </c>
      <c r="E207" s="238" t="s">
        <v>1</v>
      </c>
      <c r="F207" s="239" t="s">
        <v>242</v>
      </c>
      <c r="G207" s="237"/>
      <c r="H207" s="238" t="s">
        <v>1</v>
      </c>
      <c r="I207" s="240"/>
      <c r="J207" s="237"/>
      <c r="K207" s="237"/>
      <c r="L207" s="241"/>
      <c r="M207" s="242"/>
      <c r="N207" s="243"/>
      <c r="O207" s="243"/>
      <c r="P207" s="243"/>
      <c r="Q207" s="243"/>
      <c r="R207" s="243"/>
      <c r="S207" s="243"/>
      <c r="T207" s="24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5" t="s">
        <v>138</v>
      </c>
      <c r="AU207" s="245" t="s">
        <v>89</v>
      </c>
      <c r="AV207" s="13" t="s">
        <v>21</v>
      </c>
      <c r="AW207" s="13" t="s">
        <v>36</v>
      </c>
      <c r="AX207" s="13" t="s">
        <v>80</v>
      </c>
      <c r="AY207" s="245" t="s">
        <v>127</v>
      </c>
    </row>
    <row r="208" s="14" customFormat="1">
      <c r="A208" s="14"/>
      <c r="B208" s="246"/>
      <c r="C208" s="247"/>
      <c r="D208" s="231" t="s">
        <v>138</v>
      </c>
      <c r="E208" s="248" t="s">
        <v>1</v>
      </c>
      <c r="F208" s="249" t="s">
        <v>243</v>
      </c>
      <c r="G208" s="247"/>
      <c r="H208" s="250">
        <v>172.21000000000001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138</v>
      </c>
      <c r="AU208" s="256" t="s">
        <v>89</v>
      </c>
      <c r="AV208" s="14" t="s">
        <v>89</v>
      </c>
      <c r="AW208" s="14" t="s">
        <v>36</v>
      </c>
      <c r="AX208" s="14" t="s">
        <v>21</v>
      </c>
      <c r="AY208" s="256" t="s">
        <v>127</v>
      </c>
    </row>
    <row r="209" s="2" customFormat="1" ht="16.5" customHeight="1">
      <c r="A209" s="38"/>
      <c r="B209" s="39"/>
      <c r="C209" s="257" t="s">
        <v>244</v>
      </c>
      <c r="D209" s="257" t="s">
        <v>155</v>
      </c>
      <c r="E209" s="258" t="s">
        <v>245</v>
      </c>
      <c r="F209" s="259" t="s">
        <v>246</v>
      </c>
      <c r="G209" s="260" t="s">
        <v>157</v>
      </c>
      <c r="H209" s="261">
        <v>29.276</v>
      </c>
      <c r="I209" s="262"/>
      <c r="J209" s="263">
        <f>ROUND(I209*H209,2)</f>
        <v>0</v>
      </c>
      <c r="K209" s="259" t="s">
        <v>133</v>
      </c>
      <c r="L209" s="264"/>
      <c r="M209" s="265" t="s">
        <v>1</v>
      </c>
      <c r="N209" s="266" t="s">
        <v>45</v>
      </c>
      <c r="O209" s="91"/>
      <c r="P209" s="227">
        <f>O209*H209</f>
        <v>0</v>
      </c>
      <c r="Q209" s="227">
        <v>1</v>
      </c>
      <c r="R209" s="227">
        <f>Q209*H209</f>
        <v>29.276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158</v>
      </c>
      <c r="AT209" s="229" t="s">
        <v>155</v>
      </c>
      <c r="AU209" s="229" t="s">
        <v>89</v>
      </c>
      <c r="AY209" s="17" t="s">
        <v>127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21</v>
      </c>
      <c r="BK209" s="230">
        <f>ROUND(I209*H209,2)</f>
        <v>0</v>
      </c>
      <c r="BL209" s="17" t="s">
        <v>134</v>
      </c>
      <c r="BM209" s="229" t="s">
        <v>247</v>
      </c>
    </row>
    <row r="210" s="2" customFormat="1">
      <c r="A210" s="38"/>
      <c r="B210" s="39"/>
      <c r="C210" s="40"/>
      <c r="D210" s="231" t="s">
        <v>136</v>
      </c>
      <c r="E210" s="40"/>
      <c r="F210" s="232" t="s">
        <v>246</v>
      </c>
      <c r="G210" s="40"/>
      <c r="H210" s="40"/>
      <c r="I210" s="233"/>
      <c r="J210" s="40"/>
      <c r="K210" s="40"/>
      <c r="L210" s="44"/>
      <c r="M210" s="234"/>
      <c r="N210" s="235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136</v>
      </c>
      <c r="AU210" s="17" t="s">
        <v>89</v>
      </c>
    </row>
    <row r="211" s="14" customFormat="1">
      <c r="A211" s="14"/>
      <c r="B211" s="246"/>
      <c r="C211" s="247"/>
      <c r="D211" s="231" t="s">
        <v>138</v>
      </c>
      <c r="E211" s="248" t="s">
        <v>1</v>
      </c>
      <c r="F211" s="249" t="s">
        <v>248</v>
      </c>
      <c r="G211" s="247"/>
      <c r="H211" s="250">
        <v>29.276</v>
      </c>
      <c r="I211" s="251"/>
      <c r="J211" s="247"/>
      <c r="K211" s="247"/>
      <c r="L211" s="252"/>
      <c r="M211" s="253"/>
      <c r="N211" s="254"/>
      <c r="O211" s="254"/>
      <c r="P211" s="254"/>
      <c r="Q211" s="254"/>
      <c r="R211" s="254"/>
      <c r="S211" s="254"/>
      <c r="T211" s="25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6" t="s">
        <v>138</v>
      </c>
      <c r="AU211" s="256" t="s">
        <v>89</v>
      </c>
      <c r="AV211" s="14" t="s">
        <v>89</v>
      </c>
      <c r="AW211" s="14" t="s">
        <v>36</v>
      </c>
      <c r="AX211" s="14" t="s">
        <v>21</v>
      </c>
      <c r="AY211" s="256" t="s">
        <v>127</v>
      </c>
    </row>
    <row r="212" s="2" customFormat="1" ht="37.8" customHeight="1">
      <c r="A212" s="38"/>
      <c r="B212" s="39"/>
      <c r="C212" s="218" t="s">
        <v>249</v>
      </c>
      <c r="D212" s="218" t="s">
        <v>129</v>
      </c>
      <c r="E212" s="219" t="s">
        <v>250</v>
      </c>
      <c r="F212" s="220" t="s">
        <v>251</v>
      </c>
      <c r="G212" s="221" t="s">
        <v>132</v>
      </c>
      <c r="H212" s="222">
        <v>172.21000000000001</v>
      </c>
      <c r="I212" s="223"/>
      <c r="J212" s="224">
        <f>ROUND(I212*H212,2)</f>
        <v>0</v>
      </c>
      <c r="K212" s="220" t="s">
        <v>1</v>
      </c>
      <c r="L212" s="44"/>
      <c r="M212" s="225" t="s">
        <v>1</v>
      </c>
      <c r="N212" s="226" t="s">
        <v>45</v>
      </c>
      <c r="O212" s="91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134</v>
      </c>
      <c r="AT212" s="229" t="s">
        <v>129</v>
      </c>
      <c r="AU212" s="229" t="s">
        <v>89</v>
      </c>
      <c r="AY212" s="17" t="s">
        <v>127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21</v>
      </c>
      <c r="BK212" s="230">
        <f>ROUND(I212*H212,2)</f>
        <v>0</v>
      </c>
      <c r="BL212" s="17" t="s">
        <v>134</v>
      </c>
      <c r="BM212" s="229" t="s">
        <v>252</v>
      </c>
    </row>
    <row r="213" s="2" customFormat="1">
      <c r="A213" s="38"/>
      <c r="B213" s="39"/>
      <c r="C213" s="40"/>
      <c r="D213" s="231" t="s">
        <v>136</v>
      </c>
      <c r="E213" s="40"/>
      <c r="F213" s="232" t="s">
        <v>253</v>
      </c>
      <c r="G213" s="40"/>
      <c r="H213" s="40"/>
      <c r="I213" s="233"/>
      <c r="J213" s="40"/>
      <c r="K213" s="40"/>
      <c r="L213" s="44"/>
      <c r="M213" s="234"/>
      <c r="N213" s="235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136</v>
      </c>
      <c r="AU213" s="17" t="s">
        <v>89</v>
      </c>
    </row>
    <row r="214" s="13" customFormat="1">
      <c r="A214" s="13"/>
      <c r="B214" s="236"/>
      <c r="C214" s="237"/>
      <c r="D214" s="231" t="s">
        <v>138</v>
      </c>
      <c r="E214" s="238" t="s">
        <v>1</v>
      </c>
      <c r="F214" s="239" t="s">
        <v>242</v>
      </c>
      <c r="G214" s="237"/>
      <c r="H214" s="238" t="s">
        <v>1</v>
      </c>
      <c r="I214" s="240"/>
      <c r="J214" s="237"/>
      <c r="K214" s="237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138</v>
      </c>
      <c r="AU214" s="245" t="s">
        <v>89</v>
      </c>
      <c r="AV214" s="13" t="s">
        <v>21</v>
      </c>
      <c r="AW214" s="13" t="s">
        <v>36</v>
      </c>
      <c r="AX214" s="13" t="s">
        <v>80</v>
      </c>
      <c r="AY214" s="245" t="s">
        <v>127</v>
      </c>
    </row>
    <row r="215" s="14" customFormat="1">
      <c r="A215" s="14"/>
      <c r="B215" s="246"/>
      <c r="C215" s="247"/>
      <c r="D215" s="231" t="s">
        <v>138</v>
      </c>
      <c r="E215" s="248" t="s">
        <v>1</v>
      </c>
      <c r="F215" s="249" t="s">
        <v>243</v>
      </c>
      <c r="G215" s="247"/>
      <c r="H215" s="250">
        <v>172.21000000000001</v>
      </c>
      <c r="I215" s="251"/>
      <c r="J215" s="247"/>
      <c r="K215" s="247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138</v>
      </c>
      <c r="AU215" s="256" t="s">
        <v>89</v>
      </c>
      <c r="AV215" s="14" t="s">
        <v>89</v>
      </c>
      <c r="AW215" s="14" t="s">
        <v>36</v>
      </c>
      <c r="AX215" s="14" t="s">
        <v>21</v>
      </c>
      <c r="AY215" s="256" t="s">
        <v>127</v>
      </c>
    </row>
    <row r="216" s="2" customFormat="1" ht="16.5" customHeight="1">
      <c r="A216" s="38"/>
      <c r="B216" s="39"/>
      <c r="C216" s="257" t="s">
        <v>254</v>
      </c>
      <c r="D216" s="257" t="s">
        <v>155</v>
      </c>
      <c r="E216" s="258" t="s">
        <v>255</v>
      </c>
      <c r="F216" s="259" t="s">
        <v>256</v>
      </c>
      <c r="G216" s="260" t="s">
        <v>257</v>
      </c>
      <c r="H216" s="261">
        <v>2.5830000000000002</v>
      </c>
      <c r="I216" s="262"/>
      <c r="J216" s="263">
        <f>ROUND(I216*H216,2)</f>
        <v>0</v>
      </c>
      <c r="K216" s="259" t="s">
        <v>133</v>
      </c>
      <c r="L216" s="264"/>
      <c r="M216" s="265" t="s">
        <v>1</v>
      </c>
      <c r="N216" s="266" t="s">
        <v>45</v>
      </c>
      <c r="O216" s="91"/>
      <c r="P216" s="227">
        <f>O216*H216</f>
        <v>0</v>
      </c>
      <c r="Q216" s="227">
        <v>0.001</v>
      </c>
      <c r="R216" s="227">
        <f>Q216*H216</f>
        <v>0.0025830000000000002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158</v>
      </c>
      <c r="AT216" s="229" t="s">
        <v>155</v>
      </c>
      <c r="AU216" s="229" t="s">
        <v>89</v>
      </c>
      <c r="AY216" s="17" t="s">
        <v>127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21</v>
      </c>
      <c r="BK216" s="230">
        <f>ROUND(I216*H216,2)</f>
        <v>0</v>
      </c>
      <c r="BL216" s="17" t="s">
        <v>134</v>
      </c>
      <c r="BM216" s="229" t="s">
        <v>258</v>
      </c>
    </row>
    <row r="217" s="2" customFormat="1">
      <c r="A217" s="38"/>
      <c r="B217" s="39"/>
      <c r="C217" s="40"/>
      <c r="D217" s="231" t="s">
        <v>136</v>
      </c>
      <c r="E217" s="40"/>
      <c r="F217" s="232" t="s">
        <v>256</v>
      </c>
      <c r="G217" s="40"/>
      <c r="H217" s="40"/>
      <c r="I217" s="233"/>
      <c r="J217" s="40"/>
      <c r="K217" s="40"/>
      <c r="L217" s="44"/>
      <c r="M217" s="234"/>
      <c r="N217" s="235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136</v>
      </c>
      <c r="AU217" s="17" t="s">
        <v>89</v>
      </c>
    </row>
    <row r="218" s="14" customFormat="1">
      <c r="A218" s="14"/>
      <c r="B218" s="246"/>
      <c r="C218" s="247"/>
      <c r="D218" s="231" t="s">
        <v>138</v>
      </c>
      <c r="E218" s="247"/>
      <c r="F218" s="249" t="s">
        <v>259</v>
      </c>
      <c r="G218" s="247"/>
      <c r="H218" s="250">
        <v>2.5830000000000002</v>
      </c>
      <c r="I218" s="251"/>
      <c r="J218" s="247"/>
      <c r="K218" s="247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138</v>
      </c>
      <c r="AU218" s="256" t="s">
        <v>89</v>
      </c>
      <c r="AV218" s="14" t="s">
        <v>89</v>
      </c>
      <c r="AW218" s="14" t="s">
        <v>4</v>
      </c>
      <c r="AX218" s="14" t="s">
        <v>21</v>
      </c>
      <c r="AY218" s="256" t="s">
        <v>127</v>
      </c>
    </row>
    <row r="219" s="2" customFormat="1" ht="24.15" customHeight="1">
      <c r="A219" s="38"/>
      <c r="B219" s="39"/>
      <c r="C219" s="218" t="s">
        <v>260</v>
      </c>
      <c r="D219" s="218" t="s">
        <v>129</v>
      </c>
      <c r="E219" s="219" t="s">
        <v>261</v>
      </c>
      <c r="F219" s="220" t="s">
        <v>262</v>
      </c>
      <c r="G219" s="221" t="s">
        <v>132</v>
      </c>
      <c r="H219" s="222">
        <v>630.39999999999998</v>
      </c>
      <c r="I219" s="223"/>
      <c r="J219" s="224">
        <f>ROUND(I219*H219,2)</f>
        <v>0</v>
      </c>
      <c r="K219" s="220" t="s">
        <v>133</v>
      </c>
      <c r="L219" s="44"/>
      <c r="M219" s="225" t="s">
        <v>1</v>
      </c>
      <c r="N219" s="226" t="s">
        <v>45</v>
      </c>
      <c r="O219" s="91"/>
      <c r="P219" s="227">
        <f>O219*H219</f>
        <v>0</v>
      </c>
      <c r="Q219" s="227">
        <v>0</v>
      </c>
      <c r="R219" s="227">
        <f>Q219*H219</f>
        <v>0</v>
      </c>
      <c r="S219" s="227">
        <v>0</v>
      </c>
      <c r="T219" s="22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9" t="s">
        <v>134</v>
      </c>
      <c r="AT219" s="229" t="s">
        <v>129</v>
      </c>
      <c r="AU219" s="229" t="s">
        <v>89</v>
      </c>
      <c r="AY219" s="17" t="s">
        <v>127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7" t="s">
        <v>21</v>
      </c>
      <c r="BK219" s="230">
        <f>ROUND(I219*H219,2)</f>
        <v>0</v>
      </c>
      <c r="BL219" s="17" t="s">
        <v>134</v>
      </c>
      <c r="BM219" s="229" t="s">
        <v>263</v>
      </c>
    </row>
    <row r="220" s="2" customFormat="1">
      <c r="A220" s="38"/>
      <c r="B220" s="39"/>
      <c r="C220" s="40"/>
      <c r="D220" s="231" t="s">
        <v>136</v>
      </c>
      <c r="E220" s="40"/>
      <c r="F220" s="232" t="s">
        <v>264</v>
      </c>
      <c r="G220" s="40"/>
      <c r="H220" s="40"/>
      <c r="I220" s="233"/>
      <c r="J220" s="40"/>
      <c r="K220" s="40"/>
      <c r="L220" s="44"/>
      <c r="M220" s="234"/>
      <c r="N220" s="235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136</v>
      </c>
      <c r="AU220" s="17" t="s">
        <v>89</v>
      </c>
    </row>
    <row r="221" s="13" customFormat="1">
      <c r="A221" s="13"/>
      <c r="B221" s="236"/>
      <c r="C221" s="237"/>
      <c r="D221" s="231" t="s">
        <v>138</v>
      </c>
      <c r="E221" s="238" t="s">
        <v>1</v>
      </c>
      <c r="F221" s="239" t="s">
        <v>265</v>
      </c>
      <c r="G221" s="237"/>
      <c r="H221" s="238" t="s">
        <v>1</v>
      </c>
      <c r="I221" s="240"/>
      <c r="J221" s="237"/>
      <c r="K221" s="237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138</v>
      </c>
      <c r="AU221" s="245" t="s">
        <v>89</v>
      </c>
      <c r="AV221" s="13" t="s">
        <v>21</v>
      </c>
      <c r="AW221" s="13" t="s">
        <v>36</v>
      </c>
      <c r="AX221" s="13" t="s">
        <v>80</v>
      </c>
      <c r="AY221" s="245" t="s">
        <v>127</v>
      </c>
    </row>
    <row r="222" s="14" customFormat="1">
      <c r="A222" s="14"/>
      <c r="B222" s="246"/>
      <c r="C222" s="247"/>
      <c r="D222" s="231" t="s">
        <v>138</v>
      </c>
      <c r="E222" s="248" t="s">
        <v>1</v>
      </c>
      <c r="F222" s="249" t="s">
        <v>266</v>
      </c>
      <c r="G222" s="247"/>
      <c r="H222" s="250">
        <v>630.39999999999998</v>
      </c>
      <c r="I222" s="251"/>
      <c r="J222" s="247"/>
      <c r="K222" s="247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138</v>
      </c>
      <c r="AU222" s="256" t="s">
        <v>89</v>
      </c>
      <c r="AV222" s="14" t="s">
        <v>89</v>
      </c>
      <c r="AW222" s="14" t="s">
        <v>36</v>
      </c>
      <c r="AX222" s="14" t="s">
        <v>21</v>
      </c>
      <c r="AY222" s="256" t="s">
        <v>127</v>
      </c>
    </row>
    <row r="223" s="12" customFormat="1" ht="22.8" customHeight="1">
      <c r="A223" s="12"/>
      <c r="B223" s="202"/>
      <c r="C223" s="203"/>
      <c r="D223" s="204" t="s">
        <v>79</v>
      </c>
      <c r="E223" s="216" t="s">
        <v>89</v>
      </c>
      <c r="F223" s="216" t="s">
        <v>267</v>
      </c>
      <c r="G223" s="203"/>
      <c r="H223" s="203"/>
      <c r="I223" s="206"/>
      <c r="J223" s="217">
        <f>BK223</f>
        <v>0</v>
      </c>
      <c r="K223" s="203"/>
      <c r="L223" s="208"/>
      <c r="M223" s="209"/>
      <c r="N223" s="210"/>
      <c r="O223" s="210"/>
      <c r="P223" s="211">
        <f>SUM(P224:P233)</f>
        <v>0</v>
      </c>
      <c r="Q223" s="210"/>
      <c r="R223" s="211">
        <f>SUM(R224:R233)</f>
        <v>53.170563000000001</v>
      </c>
      <c r="S223" s="210"/>
      <c r="T223" s="212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3" t="s">
        <v>21</v>
      </c>
      <c r="AT223" s="214" t="s">
        <v>79</v>
      </c>
      <c r="AU223" s="214" t="s">
        <v>21</v>
      </c>
      <c r="AY223" s="213" t="s">
        <v>127</v>
      </c>
      <c r="BK223" s="215">
        <f>SUM(BK224:BK233)</f>
        <v>0</v>
      </c>
    </row>
    <row r="224" s="2" customFormat="1" ht="37.8" customHeight="1">
      <c r="A224" s="38"/>
      <c r="B224" s="39"/>
      <c r="C224" s="218" t="s">
        <v>7</v>
      </c>
      <c r="D224" s="218" t="s">
        <v>129</v>
      </c>
      <c r="E224" s="219" t="s">
        <v>268</v>
      </c>
      <c r="F224" s="220" t="s">
        <v>269</v>
      </c>
      <c r="G224" s="221" t="s">
        <v>270</v>
      </c>
      <c r="H224" s="222">
        <v>33.700000000000003</v>
      </c>
      <c r="I224" s="223"/>
      <c r="J224" s="224">
        <f>ROUND(I224*H224,2)</f>
        <v>0</v>
      </c>
      <c r="K224" s="220" t="s">
        <v>133</v>
      </c>
      <c r="L224" s="44"/>
      <c r="M224" s="225" t="s">
        <v>1</v>
      </c>
      <c r="N224" s="226" t="s">
        <v>45</v>
      </c>
      <c r="O224" s="91"/>
      <c r="P224" s="227">
        <f>O224*H224</f>
        <v>0</v>
      </c>
      <c r="Q224" s="227">
        <v>0.57499</v>
      </c>
      <c r="R224" s="227">
        <f>Q224*H224</f>
        <v>19.377163000000003</v>
      </c>
      <c r="S224" s="227">
        <v>0</v>
      </c>
      <c r="T224" s="22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9" t="s">
        <v>134</v>
      </c>
      <c r="AT224" s="229" t="s">
        <v>129</v>
      </c>
      <c r="AU224" s="229" t="s">
        <v>89</v>
      </c>
      <c r="AY224" s="17" t="s">
        <v>127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7" t="s">
        <v>21</v>
      </c>
      <c r="BK224" s="230">
        <f>ROUND(I224*H224,2)</f>
        <v>0</v>
      </c>
      <c r="BL224" s="17" t="s">
        <v>134</v>
      </c>
      <c r="BM224" s="229" t="s">
        <v>271</v>
      </c>
    </row>
    <row r="225" s="2" customFormat="1">
      <c r="A225" s="38"/>
      <c r="B225" s="39"/>
      <c r="C225" s="40"/>
      <c r="D225" s="231" t="s">
        <v>136</v>
      </c>
      <c r="E225" s="40"/>
      <c r="F225" s="232" t="s">
        <v>272</v>
      </c>
      <c r="G225" s="40"/>
      <c r="H225" s="40"/>
      <c r="I225" s="233"/>
      <c r="J225" s="40"/>
      <c r="K225" s="40"/>
      <c r="L225" s="44"/>
      <c r="M225" s="234"/>
      <c r="N225" s="235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136</v>
      </c>
      <c r="AU225" s="17" t="s">
        <v>89</v>
      </c>
    </row>
    <row r="226" s="13" customFormat="1">
      <c r="A226" s="13"/>
      <c r="B226" s="236"/>
      <c r="C226" s="237"/>
      <c r="D226" s="231" t="s">
        <v>138</v>
      </c>
      <c r="E226" s="238" t="s">
        <v>1</v>
      </c>
      <c r="F226" s="239" t="s">
        <v>273</v>
      </c>
      <c r="G226" s="237"/>
      <c r="H226" s="238" t="s">
        <v>1</v>
      </c>
      <c r="I226" s="240"/>
      <c r="J226" s="237"/>
      <c r="K226" s="237"/>
      <c r="L226" s="241"/>
      <c r="M226" s="242"/>
      <c r="N226" s="243"/>
      <c r="O226" s="243"/>
      <c r="P226" s="243"/>
      <c r="Q226" s="243"/>
      <c r="R226" s="243"/>
      <c r="S226" s="243"/>
      <c r="T226" s="24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5" t="s">
        <v>138</v>
      </c>
      <c r="AU226" s="245" t="s">
        <v>89</v>
      </c>
      <c r="AV226" s="13" t="s">
        <v>21</v>
      </c>
      <c r="AW226" s="13" t="s">
        <v>36</v>
      </c>
      <c r="AX226" s="13" t="s">
        <v>80</v>
      </c>
      <c r="AY226" s="245" t="s">
        <v>127</v>
      </c>
    </row>
    <row r="227" s="13" customFormat="1">
      <c r="A227" s="13"/>
      <c r="B227" s="236"/>
      <c r="C227" s="237"/>
      <c r="D227" s="231" t="s">
        <v>138</v>
      </c>
      <c r="E227" s="238" t="s">
        <v>1</v>
      </c>
      <c r="F227" s="239" t="s">
        <v>274</v>
      </c>
      <c r="G227" s="237"/>
      <c r="H227" s="238" t="s">
        <v>1</v>
      </c>
      <c r="I227" s="240"/>
      <c r="J227" s="237"/>
      <c r="K227" s="237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138</v>
      </c>
      <c r="AU227" s="245" t="s">
        <v>89</v>
      </c>
      <c r="AV227" s="13" t="s">
        <v>21</v>
      </c>
      <c r="AW227" s="13" t="s">
        <v>36</v>
      </c>
      <c r="AX227" s="13" t="s">
        <v>80</v>
      </c>
      <c r="AY227" s="245" t="s">
        <v>127</v>
      </c>
    </row>
    <row r="228" s="14" customFormat="1">
      <c r="A228" s="14"/>
      <c r="B228" s="246"/>
      <c r="C228" s="247"/>
      <c r="D228" s="231" t="s">
        <v>138</v>
      </c>
      <c r="E228" s="248" t="s">
        <v>1</v>
      </c>
      <c r="F228" s="249" t="s">
        <v>275</v>
      </c>
      <c r="G228" s="247"/>
      <c r="H228" s="250">
        <v>33.700000000000003</v>
      </c>
      <c r="I228" s="251"/>
      <c r="J228" s="247"/>
      <c r="K228" s="247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138</v>
      </c>
      <c r="AU228" s="256" t="s">
        <v>89</v>
      </c>
      <c r="AV228" s="14" t="s">
        <v>89</v>
      </c>
      <c r="AW228" s="14" t="s">
        <v>36</v>
      </c>
      <c r="AX228" s="14" t="s">
        <v>21</v>
      </c>
      <c r="AY228" s="256" t="s">
        <v>127</v>
      </c>
    </row>
    <row r="229" s="2" customFormat="1" ht="37.8" customHeight="1">
      <c r="A229" s="38"/>
      <c r="B229" s="39"/>
      <c r="C229" s="218" t="s">
        <v>276</v>
      </c>
      <c r="D229" s="218" t="s">
        <v>129</v>
      </c>
      <c r="E229" s="219" t="s">
        <v>277</v>
      </c>
      <c r="F229" s="220" t="s">
        <v>278</v>
      </c>
      <c r="G229" s="221" t="s">
        <v>270</v>
      </c>
      <c r="H229" s="222">
        <v>38</v>
      </c>
      <c r="I229" s="223"/>
      <c r="J229" s="224">
        <f>ROUND(I229*H229,2)</f>
        <v>0</v>
      </c>
      <c r="K229" s="220" t="s">
        <v>133</v>
      </c>
      <c r="L229" s="44"/>
      <c r="M229" s="225" t="s">
        <v>1</v>
      </c>
      <c r="N229" s="226" t="s">
        <v>45</v>
      </c>
      <c r="O229" s="91"/>
      <c r="P229" s="227">
        <f>O229*H229</f>
        <v>0</v>
      </c>
      <c r="Q229" s="227">
        <v>0.88929999999999998</v>
      </c>
      <c r="R229" s="227">
        <f>Q229*H229</f>
        <v>33.793399999999998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134</v>
      </c>
      <c r="AT229" s="229" t="s">
        <v>129</v>
      </c>
      <c r="AU229" s="229" t="s">
        <v>89</v>
      </c>
      <c r="AY229" s="17" t="s">
        <v>127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21</v>
      </c>
      <c r="BK229" s="230">
        <f>ROUND(I229*H229,2)</f>
        <v>0</v>
      </c>
      <c r="BL229" s="17" t="s">
        <v>134</v>
      </c>
      <c r="BM229" s="229" t="s">
        <v>279</v>
      </c>
    </row>
    <row r="230" s="2" customFormat="1">
      <c r="A230" s="38"/>
      <c r="B230" s="39"/>
      <c r="C230" s="40"/>
      <c r="D230" s="231" t="s">
        <v>136</v>
      </c>
      <c r="E230" s="40"/>
      <c r="F230" s="232" t="s">
        <v>280</v>
      </c>
      <c r="G230" s="40"/>
      <c r="H230" s="40"/>
      <c r="I230" s="233"/>
      <c r="J230" s="40"/>
      <c r="K230" s="40"/>
      <c r="L230" s="44"/>
      <c r="M230" s="234"/>
      <c r="N230" s="235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136</v>
      </c>
      <c r="AU230" s="17" t="s">
        <v>89</v>
      </c>
    </row>
    <row r="231" s="13" customFormat="1">
      <c r="A231" s="13"/>
      <c r="B231" s="236"/>
      <c r="C231" s="237"/>
      <c r="D231" s="231" t="s">
        <v>138</v>
      </c>
      <c r="E231" s="238" t="s">
        <v>1</v>
      </c>
      <c r="F231" s="239" t="s">
        <v>273</v>
      </c>
      <c r="G231" s="237"/>
      <c r="H231" s="238" t="s">
        <v>1</v>
      </c>
      <c r="I231" s="240"/>
      <c r="J231" s="237"/>
      <c r="K231" s="237"/>
      <c r="L231" s="241"/>
      <c r="M231" s="242"/>
      <c r="N231" s="243"/>
      <c r="O231" s="243"/>
      <c r="P231" s="243"/>
      <c r="Q231" s="243"/>
      <c r="R231" s="243"/>
      <c r="S231" s="243"/>
      <c r="T231" s="24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5" t="s">
        <v>138</v>
      </c>
      <c r="AU231" s="245" t="s">
        <v>89</v>
      </c>
      <c r="AV231" s="13" t="s">
        <v>21</v>
      </c>
      <c r="AW231" s="13" t="s">
        <v>36</v>
      </c>
      <c r="AX231" s="13" t="s">
        <v>80</v>
      </c>
      <c r="AY231" s="245" t="s">
        <v>127</v>
      </c>
    </row>
    <row r="232" s="13" customFormat="1">
      <c r="A232" s="13"/>
      <c r="B232" s="236"/>
      <c r="C232" s="237"/>
      <c r="D232" s="231" t="s">
        <v>138</v>
      </c>
      <c r="E232" s="238" t="s">
        <v>1</v>
      </c>
      <c r="F232" s="239" t="s">
        <v>274</v>
      </c>
      <c r="G232" s="237"/>
      <c r="H232" s="238" t="s">
        <v>1</v>
      </c>
      <c r="I232" s="240"/>
      <c r="J232" s="237"/>
      <c r="K232" s="237"/>
      <c r="L232" s="241"/>
      <c r="M232" s="242"/>
      <c r="N232" s="243"/>
      <c r="O232" s="243"/>
      <c r="P232" s="243"/>
      <c r="Q232" s="243"/>
      <c r="R232" s="243"/>
      <c r="S232" s="243"/>
      <c r="T232" s="24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5" t="s">
        <v>138</v>
      </c>
      <c r="AU232" s="245" t="s">
        <v>89</v>
      </c>
      <c r="AV232" s="13" t="s">
        <v>21</v>
      </c>
      <c r="AW232" s="13" t="s">
        <v>36</v>
      </c>
      <c r="AX232" s="13" t="s">
        <v>80</v>
      </c>
      <c r="AY232" s="245" t="s">
        <v>127</v>
      </c>
    </row>
    <row r="233" s="14" customFormat="1">
      <c r="A233" s="14"/>
      <c r="B233" s="246"/>
      <c r="C233" s="247"/>
      <c r="D233" s="231" t="s">
        <v>138</v>
      </c>
      <c r="E233" s="248" t="s">
        <v>1</v>
      </c>
      <c r="F233" s="249" t="s">
        <v>281</v>
      </c>
      <c r="G233" s="247"/>
      <c r="H233" s="250">
        <v>38</v>
      </c>
      <c r="I233" s="251"/>
      <c r="J233" s="247"/>
      <c r="K233" s="247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138</v>
      </c>
      <c r="AU233" s="256" t="s">
        <v>89</v>
      </c>
      <c r="AV233" s="14" t="s">
        <v>89</v>
      </c>
      <c r="AW233" s="14" t="s">
        <v>36</v>
      </c>
      <c r="AX233" s="14" t="s">
        <v>21</v>
      </c>
      <c r="AY233" s="256" t="s">
        <v>127</v>
      </c>
    </row>
    <row r="234" s="12" customFormat="1" ht="22.8" customHeight="1">
      <c r="A234" s="12"/>
      <c r="B234" s="202"/>
      <c r="C234" s="203"/>
      <c r="D234" s="204" t="s">
        <v>79</v>
      </c>
      <c r="E234" s="216" t="s">
        <v>134</v>
      </c>
      <c r="F234" s="216" t="s">
        <v>282</v>
      </c>
      <c r="G234" s="203"/>
      <c r="H234" s="203"/>
      <c r="I234" s="206"/>
      <c r="J234" s="217">
        <f>BK234</f>
        <v>0</v>
      </c>
      <c r="K234" s="203"/>
      <c r="L234" s="208"/>
      <c r="M234" s="209"/>
      <c r="N234" s="210"/>
      <c r="O234" s="210"/>
      <c r="P234" s="211">
        <f>SUM(P235:P241)</f>
        <v>0</v>
      </c>
      <c r="Q234" s="210"/>
      <c r="R234" s="211">
        <f>SUM(R235:R241)</f>
        <v>13.462282400000001</v>
      </c>
      <c r="S234" s="210"/>
      <c r="T234" s="212">
        <f>SUM(T235:T241)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3" t="s">
        <v>21</v>
      </c>
      <c r="AT234" s="214" t="s">
        <v>79</v>
      </c>
      <c r="AU234" s="214" t="s">
        <v>21</v>
      </c>
      <c r="AY234" s="213" t="s">
        <v>127</v>
      </c>
      <c r="BK234" s="215">
        <f>SUM(BK235:BK241)</f>
        <v>0</v>
      </c>
    </row>
    <row r="235" s="2" customFormat="1" ht="16.5" customHeight="1">
      <c r="A235" s="38"/>
      <c r="B235" s="39"/>
      <c r="C235" s="218" t="s">
        <v>283</v>
      </c>
      <c r="D235" s="218" t="s">
        <v>129</v>
      </c>
      <c r="E235" s="219" t="s">
        <v>284</v>
      </c>
      <c r="F235" s="220" t="s">
        <v>285</v>
      </c>
      <c r="G235" s="221" t="s">
        <v>150</v>
      </c>
      <c r="H235" s="222">
        <v>7.1200000000000001</v>
      </c>
      <c r="I235" s="223"/>
      <c r="J235" s="224">
        <f>ROUND(I235*H235,2)</f>
        <v>0</v>
      </c>
      <c r="K235" s="220" t="s">
        <v>133</v>
      </c>
      <c r="L235" s="44"/>
      <c r="M235" s="225" t="s">
        <v>1</v>
      </c>
      <c r="N235" s="226" t="s">
        <v>45</v>
      </c>
      <c r="O235" s="91"/>
      <c r="P235" s="227">
        <f>O235*H235</f>
        <v>0</v>
      </c>
      <c r="Q235" s="227">
        <v>1.8907700000000001</v>
      </c>
      <c r="R235" s="227">
        <f>Q235*H235</f>
        <v>13.462282400000001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134</v>
      </c>
      <c r="AT235" s="229" t="s">
        <v>129</v>
      </c>
      <c r="AU235" s="229" t="s">
        <v>89</v>
      </c>
      <c r="AY235" s="17" t="s">
        <v>127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21</v>
      </c>
      <c r="BK235" s="230">
        <f>ROUND(I235*H235,2)</f>
        <v>0</v>
      </c>
      <c r="BL235" s="17" t="s">
        <v>134</v>
      </c>
      <c r="BM235" s="229" t="s">
        <v>286</v>
      </c>
    </row>
    <row r="236" s="2" customFormat="1">
      <c r="A236" s="38"/>
      <c r="B236" s="39"/>
      <c r="C236" s="40"/>
      <c r="D236" s="231" t="s">
        <v>136</v>
      </c>
      <c r="E236" s="40"/>
      <c r="F236" s="232" t="s">
        <v>287</v>
      </c>
      <c r="G236" s="40"/>
      <c r="H236" s="40"/>
      <c r="I236" s="233"/>
      <c r="J236" s="40"/>
      <c r="K236" s="40"/>
      <c r="L236" s="44"/>
      <c r="M236" s="234"/>
      <c r="N236" s="235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136</v>
      </c>
      <c r="AU236" s="17" t="s">
        <v>89</v>
      </c>
    </row>
    <row r="237" s="13" customFormat="1">
      <c r="A237" s="13"/>
      <c r="B237" s="236"/>
      <c r="C237" s="237"/>
      <c r="D237" s="231" t="s">
        <v>138</v>
      </c>
      <c r="E237" s="238" t="s">
        <v>1</v>
      </c>
      <c r="F237" s="239" t="s">
        <v>232</v>
      </c>
      <c r="G237" s="237"/>
      <c r="H237" s="238" t="s">
        <v>1</v>
      </c>
      <c r="I237" s="240"/>
      <c r="J237" s="237"/>
      <c r="K237" s="237"/>
      <c r="L237" s="241"/>
      <c r="M237" s="242"/>
      <c r="N237" s="243"/>
      <c r="O237" s="243"/>
      <c r="P237" s="243"/>
      <c r="Q237" s="243"/>
      <c r="R237" s="243"/>
      <c r="S237" s="243"/>
      <c r="T237" s="24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5" t="s">
        <v>138</v>
      </c>
      <c r="AU237" s="245" t="s">
        <v>89</v>
      </c>
      <c r="AV237" s="13" t="s">
        <v>21</v>
      </c>
      <c r="AW237" s="13" t="s">
        <v>36</v>
      </c>
      <c r="AX237" s="13" t="s">
        <v>80</v>
      </c>
      <c r="AY237" s="245" t="s">
        <v>127</v>
      </c>
    </row>
    <row r="238" s="13" customFormat="1">
      <c r="A238" s="13"/>
      <c r="B238" s="236"/>
      <c r="C238" s="237"/>
      <c r="D238" s="231" t="s">
        <v>138</v>
      </c>
      <c r="E238" s="238" t="s">
        <v>1</v>
      </c>
      <c r="F238" s="239" t="s">
        <v>288</v>
      </c>
      <c r="G238" s="237"/>
      <c r="H238" s="238" t="s">
        <v>1</v>
      </c>
      <c r="I238" s="240"/>
      <c r="J238" s="237"/>
      <c r="K238" s="237"/>
      <c r="L238" s="241"/>
      <c r="M238" s="242"/>
      <c r="N238" s="243"/>
      <c r="O238" s="243"/>
      <c r="P238" s="243"/>
      <c r="Q238" s="243"/>
      <c r="R238" s="243"/>
      <c r="S238" s="243"/>
      <c r="T238" s="24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5" t="s">
        <v>138</v>
      </c>
      <c r="AU238" s="245" t="s">
        <v>89</v>
      </c>
      <c r="AV238" s="13" t="s">
        <v>21</v>
      </c>
      <c r="AW238" s="13" t="s">
        <v>36</v>
      </c>
      <c r="AX238" s="13" t="s">
        <v>80</v>
      </c>
      <c r="AY238" s="245" t="s">
        <v>127</v>
      </c>
    </row>
    <row r="239" s="14" customFormat="1">
      <c r="A239" s="14"/>
      <c r="B239" s="246"/>
      <c r="C239" s="247"/>
      <c r="D239" s="231" t="s">
        <v>138</v>
      </c>
      <c r="E239" s="248" t="s">
        <v>1</v>
      </c>
      <c r="F239" s="249" t="s">
        <v>289</v>
      </c>
      <c r="G239" s="247"/>
      <c r="H239" s="250">
        <v>7.04</v>
      </c>
      <c r="I239" s="251"/>
      <c r="J239" s="247"/>
      <c r="K239" s="247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138</v>
      </c>
      <c r="AU239" s="256" t="s">
        <v>89</v>
      </c>
      <c r="AV239" s="14" t="s">
        <v>89</v>
      </c>
      <c r="AW239" s="14" t="s">
        <v>36</v>
      </c>
      <c r="AX239" s="14" t="s">
        <v>80</v>
      </c>
      <c r="AY239" s="256" t="s">
        <v>127</v>
      </c>
    </row>
    <row r="240" s="14" customFormat="1">
      <c r="A240" s="14"/>
      <c r="B240" s="246"/>
      <c r="C240" s="247"/>
      <c r="D240" s="231" t="s">
        <v>138</v>
      </c>
      <c r="E240" s="248" t="s">
        <v>1</v>
      </c>
      <c r="F240" s="249" t="s">
        <v>290</v>
      </c>
      <c r="G240" s="247"/>
      <c r="H240" s="250">
        <v>0.080000000000000002</v>
      </c>
      <c r="I240" s="251"/>
      <c r="J240" s="247"/>
      <c r="K240" s="247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138</v>
      </c>
      <c r="AU240" s="256" t="s">
        <v>89</v>
      </c>
      <c r="AV240" s="14" t="s">
        <v>89</v>
      </c>
      <c r="AW240" s="14" t="s">
        <v>36</v>
      </c>
      <c r="AX240" s="14" t="s">
        <v>80</v>
      </c>
      <c r="AY240" s="256" t="s">
        <v>127</v>
      </c>
    </row>
    <row r="241" s="15" customFormat="1">
      <c r="A241" s="15"/>
      <c r="B241" s="267"/>
      <c r="C241" s="268"/>
      <c r="D241" s="231" t="s">
        <v>138</v>
      </c>
      <c r="E241" s="269" t="s">
        <v>1</v>
      </c>
      <c r="F241" s="270" t="s">
        <v>172</v>
      </c>
      <c r="G241" s="268"/>
      <c r="H241" s="271">
        <v>7.1200000000000001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77" t="s">
        <v>138</v>
      </c>
      <c r="AU241" s="277" t="s">
        <v>89</v>
      </c>
      <c r="AV241" s="15" t="s">
        <v>134</v>
      </c>
      <c r="AW241" s="15" t="s">
        <v>36</v>
      </c>
      <c r="AX241" s="15" t="s">
        <v>21</v>
      </c>
      <c r="AY241" s="277" t="s">
        <v>127</v>
      </c>
    </row>
    <row r="242" s="12" customFormat="1" ht="22.8" customHeight="1">
      <c r="A242" s="12"/>
      <c r="B242" s="202"/>
      <c r="C242" s="203"/>
      <c r="D242" s="204" t="s">
        <v>79</v>
      </c>
      <c r="E242" s="216" t="s">
        <v>160</v>
      </c>
      <c r="F242" s="216" t="s">
        <v>291</v>
      </c>
      <c r="G242" s="203"/>
      <c r="H242" s="203"/>
      <c r="I242" s="206"/>
      <c r="J242" s="217">
        <f>BK242</f>
        <v>0</v>
      </c>
      <c r="K242" s="203"/>
      <c r="L242" s="208"/>
      <c r="M242" s="209"/>
      <c r="N242" s="210"/>
      <c r="O242" s="210"/>
      <c r="P242" s="211">
        <f>SUM(P243:P280)</f>
        <v>0</v>
      </c>
      <c r="Q242" s="210"/>
      <c r="R242" s="211">
        <f>SUM(R243:R280)</f>
        <v>126.381328</v>
      </c>
      <c r="S242" s="210"/>
      <c r="T242" s="212">
        <f>SUM(T243:T280)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3" t="s">
        <v>21</v>
      </c>
      <c r="AT242" s="214" t="s">
        <v>79</v>
      </c>
      <c r="AU242" s="214" t="s">
        <v>21</v>
      </c>
      <c r="AY242" s="213" t="s">
        <v>127</v>
      </c>
      <c r="BK242" s="215">
        <f>SUM(BK243:BK280)</f>
        <v>0</v>
      </c>
    </row>
    <row r="243" s="2" customFormat="1" ht="16.5" customHeight="1">
      <c r="A243" s="38"/>
      <c r="B243" s="39"/>
      <c r="C243" s="218" t="s">
        <v>292</v>
      </c>
      <c r="D243" s="218" t="s">
        <v>129</v>
      </c>
      <c r="E243" s="219" t="s">
        <v>293</v>
      </c>
      <c r="F243" s="220" t="s">
        <v>294</v>
      </c>
      <c r="G243" s="221" t="s">
        <v>132</v>
      </c>
      <c r="H243" s="222">
        <v>594.39999999999998</v>
      </c>
      <c r="I243" s="223"/>
      <c r="J243" s="224">
        <f>ROUND(I243*H243,2)</f>
        <v>0</v>
      </c>
      <c r="K243" s="220" t="s">
        <v>1</v>
      </c>
      <c r="L243" s="44"/>
      <c r="M243" s="225" t="s">
        <v>1</v>
      </c>
      <c r="N243" s="226" t="s">
        <v>45</v>
      </c>
      <c r="O243" s="91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134</v>
      </c>
      <c r="AT243" s="229" t="s">
        <v>129</v>
      </c>
      <c r="AU243" s="229" t="s">
        <v>89</v>
      </c>
      <c r="AY243" s="17" t="s">
        <v>127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21</v>
      </c>
      <c r="BK243" s="230">
        <f>ROUND(I243*H243,2)</f>
        <v>0</v>
      </c>
      <c r="BL243" s="17" t="s">
        <v>134</v>
      </c>
      <c r="BM243" s="229" t="s">
        <v>295</v>
      </c>
    </row>
    <row r="244" s="2" customFormat="1">
      <c r="A244" s="38"/>
      <c r="B244" s="39"/>
      <c r="C244" s="40"/>
      <c r="D244" s="231" t="s">
        <v>136</v>
      </c>
      <c r="E244" s="40"/>
      <c r="F244" s="232" t="s">
        <v>296</v>
      </c>
      <c r="G244" s="40"/>
      <c r="H244" s="40"/>
      <c r="I244" s="233"/>
      <c r="J244" s="40"/>
      <c r="K244" s="40"/>
      <c r="L244" s="44"/>
      <c r="M244" s="234"/>
      <c r="N244" s="235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136</v>
      </c>
      <c r="AU244" s="17" t="s">
        <v>89</v>
      </c>
    </row>
    <row r="245" s="13" customFormat="1">
      <c r="A245" s="13"/>
      <c r="B245" s="236"/>
      <c r="C245" s="237"/>
      <c r="D245" s="231" t="s">
        <v>138</v>
      </c>
      <c r="E245" s="238" t="s">
        <v>1</v>
      </c>
      <c r="F245" s="239" t="s">
        <v>297</v>
      </c>
      <c r="G245" s="237"/>
      <c r="H245" s="238" t="s">
        <v>1</v>
      </c>
      <c r="I245" s="240"/>
      <c r="J245" s="237"/>
      <c r="K245" s="237"/>
      <c r="L245" s="241"/>
      <c r="M245" s="242"/>
      <c r="N245" s="243"/>
      <c r="O245" s="243"/>
      <c r="P245" s="243"/>
      <c r="Q245" s="243"/>
      <c r="R245" s="243"/>
      <c r="S245" s="243"/>
      <c r="T245" s="24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5" t="s">
        <v>138</v>
      </c>
      <c r="AU245" s="245" t="s">
        <v>89</v>
      </c>
      <c r="AV245" s="13" t="s">
        <v>21</v>
      </c>
      <c r="AW245" s="13" t="s">
        <v>36</v>
      </c>
      <c r="AX245" s="13" t="s">
        <v>80</v>
      </c>
      <c r="AY245" s="245" t="s">
        <v>127</v>
      </c>
    </row>
    <row r="246" s="14" customFormat="1">
      <c r="A246" s="14"/>
      <c r="B246" s="246"/>
      <c r="C246" s="247"/>
      <c r="D246" s="231" t="s">
        <v>138</v>
      </c>
      <c r="E246" s="248" t="s">
        <v>1</v>
      </c>
      <c r="F246" s="249" t="s">
        <v>298</v>
      </c>
      <c r="G246" s="247"/>
      <c r="H246" s="250">
        <v>594.39999999999998</v>
      </c>
      <c r="I246" s="251"/>
      <c r="J246" s="247"/>
      <c r="K246" s="247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138</v>
      </c>
      <c r="AU246" s="256" t="s">
        <v>89</v>
      </c>
      <c r="AV246" s="14" t="s">
        <v>89</v>
      </c>
      <c r="AW246" s="14" t="s">
        <v>36</v>
      </c>
      <c r="AX246" s="14" t="s">
        <v>21</v>
      </c>
      <c r="AY246" s="256" t="s">
        <v>127</v>
      </c>
    </row>
    <row r="247" s="2" customFormat="1" ht="24.15" customHeight="1">
      <c r="A247" s="38"/>
      <c r="B247" s="39"/>
      <c r="C247" s="218" t="s">
        <v>299</v>
      </c>
      <c r="D247" s="218" t="s">
        <v>129</v>
      </c>
      <c r="E247" s="219" t="s">
        <v>300</v>
      </c>
      <c r="F247" s="220" t="s">
        <v>301</v>
      </c>
      <c r="G247" s="221" t="s">
        <v>132</v>
      </c>
      <c r="H247" s="222">
        <v>36</v>
      </c>
      <c r="I247" s="223"/>
      <c r="J247" s="224">
        <f>ROUND(I247*H247,2)</f>
        <v>0</v>
      </c>
      <c r="K247" s="220" t="s">
        <v>1</v>
      </c>
      <c r="L247" s="44"/>
      <c r="M247" s="225" t="s">
        <v>1</v>
      </c>
      <c r="N247" s="226" t="s">
        <v>45</v>
      </c>
      <c r="O247" s="91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134</v>
      </c>
      <c r="AT247" s="229" t="s">
        <v>129</v>
      </c>
      <c r="AU247" s="229" t="s">
        <v>89</v>
      </c>
      <c r="AY247" s="17" t="s">
        <v>127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21</v>
      </c>
      <c r="BK247" s="230">
        <f>ROUND(I247*H247,2)</f>
        <v>0</v>
      </c>
      <c r="BL247" s="17" t="s">
        <v>134</v>
      </c>
      <c r="BM247" s="229" t="s">
        <v>302</v>
      </c>
    </row>
    <row r="248" s="2" customFormat="1">
      <c r="A248" s="38"/>
      <c r="B248" s="39"/>
      <c r="C248" s="40"/>
      <c r="D248" s="231" t="s">
        <v>136</v>
      </c>
      <c r="E248" s="40"/>
      <c r="F248" s="232" t="s">
        <v>303</v>
      </c>
      <c r="G248" s="40"/>
      <c r="H248" s="40"/>
      <c r="I248" s="233"/>
      <c r="J248" s="40"/>
      <c r="K248" s="40"/>
      <c r="L248" s="44"/>
      <c r="M248" s="234"/>
      <c r="N248" s="235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136</v>
      </c>
      <c r="AU248" s="17" t="s">
        <v>89</v>
      </c>
    </row>
    <row r="249" s="13" customFormat="1">
      <c r="A249" s="13"/>
      <c r="B249" s="236"/>
      <c r="C249" s="237"/>
      <c r="D249" s="231" t="s">
        <v>138</v>
      </c>
      <c r="E249" s="238" t="s">
        <v>1</v>
      </c>
      <c r="F249" s="239" t="s">
        <v>304</v>
      </c>
      <c r="G249" s="237"/>
      <c r="H249" s="238" t="s">
        <v>1</v>
      </c>
      <c r="I249" s="240"/>
      <c r="J249" s="237"/>
      <c r="K249" s="237"/>
      <c r="L249" s="241"/>
      <c r="M249" s="242"/>
      <c r="N249" s="243"/>
      <c r="O249" s="243"/>
      <c r="P249" s="243"/>
      <c r="Q249" s="243"/>
      <c r="R249" s="243"/>
      <c r="S249" s="243"/>
      <c r="T249" s="24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5" t="s">
        <v>138</v>
      </c>
      <c r="AU249" s="245" t="s">
        <v>89</v>
      </c>
      <c r="AV249" s="13" t="s">
        <v>21</v>
      </c>
      <c r="AW249" s="13" t="s">
        <v>36</v>
      </c>
      <c r="AX249" s="13" t="s">
        <v>80</v>
      </c>
      <c r="AY249" s="245" t="s">
        <v>127</v>
      </c>
    </row>
    <row r="250" s="14" customFormat="1">
      <c r="A250" s="14"/>
      <c r="B250" s="246"/>
      <c r="C250" s="247"/>
      <c r="D250" s="231" t="s">
        <v>138</v>
      </c>
      <c r="E250" s="248" t="s">
        <v>1</v>
      </c>
      <c r="F250" s="249" t="s">
        <v>146</v>
      </c>
      <c r="G250" s="247"/>
      <c r="H250" s="250">
        <v>36</v>
      </c>
      <c r="I250" s="251"/>
      <c r="J250" s="247"/>
      <c r="K250" s="247"/>
      <c r="L250" s="252"/>
      <c r="M250" s="253"/>
      <c r="N250" s="254"/>
      <c r="O250" s="254"/>
      <c r="P250" s="254"/>
      <c r="Q250" s="254"/>
      <c r="R250" s="254"/>
      <c r="S250" s="254"/>
      <c r="T250" s="25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6" t="s">
        <v>138</v>
      </c>
      <c r="AU250" s="256" t="s">
        <v>89</v>
      </c>
      <c r="AV250" s="14" t="s">
        <v>89</v>
      </c>
      <c r="AW250" s="14" t="s">
        <v>36</v>
      </c>
      <c r="AX250" s="14" t="s">
        <v>21</v>
      </c>
      <c r="AY250" s="256" t="s">
        <v>127</v>
      </c>
    </row>
    <row r="251" s="2" customFormat="1" ht="16.5" customHeight="1">
      <c r="A251" s="38"/>
      <c r="B251" s="39"/>
      <c r="C251" s="218" t="s">
        <v>305</v>
      </c>
      <c r="D251" s="218" t="s">
        <v>129</v>
      </c>
      <c r="E251" s="219" t="s">
        <v>306</v>
      </c>
      <c r="F251" s="220" t="s">
        <v>307</v>
      </c>
      <c r="G251" s="221" t="s">
        <v>132</v>
      </c>
      <c r="H251" s="222">
        <v>36</v>
      </c>
      <c r="I251" s="223"/>
      <c r="J251" s="224">
        <f>ROUND(I251*H251,2)</f>
        <v>0</v>
      </c>
      <c r="K251" s="220" t="s">
        <v>133</v>
      </c>
      <c r="L251" s="44"/>
      <c r="M251" s="225" t="s">
        <v>1</v>
      </c>
      <c r="N251" s="226" t="s">
        <v>45</v>
      </c>
      <c r="O251" s="91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134</v>
      </c>
      <c r="AT251" s="229" t="s">
        <v>129</v>
      </c>
      <c r="AU251" s="229" t="s">
        <v>89</v>
      </c>
      <c r="AY251" s="17" t="s">
        <v>127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21</v>
      </c>
      <c r="BK251" s="230">
        <f>ROUND(I251*H251,2)</f>
        <v>0</v>
      </c>
      <c r="BL251" s="17" t="s">
        <v>134</v>
      </c>
      <c r="BM251" s="229" t="s">
        <v>308</v>
      </c>
    </row>
    <row r="252" s="2" customFormat="1">
      <c r="A252" s="38"/>
      <c r="B252" s="39"/>
      <c r="C252" s="40"/>
      <c r="D252" s="231" t="s">
        <v>136</v>
      </c>
      <c r="E252" s="40"/>
      <c r="F252" s="232" t="s">
        <v>309</v>
      </c>
      <c r="G252" s="40"/>
      <c r="H252" s="40"/>
      <c r="I252" s="233"/>
      <c r="J252" s="40"/>
      <c r="K252" s="40"/>
      <c r="L252" s="44"/>
      <c r="M252" s="234"/>
      <c r="N252" s="235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136</v>
      </c>
      <c r="AU252" s="17" t="s">
        <v>89</v>
      </c>
    </row>
    <row r="253" s="14" customFormat="1">
      <c r="A253" s="14"/>
      <c r="B253" s="246"/>
      <c r="C253" s="247"/>
      <c r="D253" s="231" t="s">
        <v>138</v>
      </c>
      <c r="E253" s="248" t="s">
        <v>1</v>
      </c>
      <c r="F253" s="249" t="s">
        <v>146</v>
      </c>
      <c r="G253" s="247"/>
      <c r="H253" s="250">
        <v>36</v>
      </c>
      <c r="I253" s="251"/>
      <c r="J253" s="247"/>
      <c r="K253" s="247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138</v>
      </c>
      <c r="AU253" s="256" t="s">
        <v>89</v>
      </c>
      <c r="AV253" s="14" t="s">
        <v>89</v>
      </c>
      <c r="AW253" s="14" t="s">
        <v>36</v>
      </c>
      <c r="AX253" s="14" t="s">
        <v>21</v>
      </c>
      <c r="AY253" s="256" t="s">
        <v>127</v>
      </c>
    </row>
    <row r="254" s="2" customFormat="1" ht="24.15" customHeight="1">
      <c r="A254" s="38"/>
      <c r="B254" s="39"/>
      <c r="C254" s="218" t="s">
        <v>310</v>
      </c>
      <c r="D254" s="218" t="s">
        <v>129</v>
      </c>
      <c r="E254" s="219" t="s">
        <v>311</v>
      </c>
      <c r="F254" s="220" t="s">
        <v>312</v>
      </c>
      <c r="G254" s="221" t="s">
        <v>132</v>
      </c>
      <c r="H254" s="222">
        <v>594.39999999999998</v>
      </c>
      <c r="I254" s="223"/>
      <c r="J254" s="224">
        <f>ROUND(I254*H254,2)</f>
        <v>0</v>
      </c>
      <c r="K254" s="220" t="s">
        <v>1</v>
      </c>
      <c r="L254" s="44"/>
      <c r="M254" s="225" t="s">
        <v>1</v>
      </c>
      <c r="N254" s="226" t="s">
        <v>45</v>
      </c>
      <c r="O254" s="91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9" t="s">
        <v>134</v>
      </c>
      <c r="AT254" s="229" t="s">
        <v>129</v>
      </c>
      <c r="AU254" s="229" t="s">
        <v>89</v>
      </c>
      <c r="AY254" s="17" t="s">
        <v>127</v>
      </c>
      <c r="BE254" s="230">
        <f>IF(N254="základní",J254,0)</f>
        <v>0</v>
      </c>
      <c r="BF254" s="230">
        <f>IF(N254="snížená",J254,0)</f>
        <v>0</v>
      </c>
      <c r="BG254" s="230">
        <f>IF(N254="zákl. přenesená",J254,0)</f>
        <v>0</v>
      </c>
      <c r="BH254" s="230">
        <f>IF(N254="sníž. přenesená",J254,0)</f>
        <v>0</v>
      </c>
      <c r="BI254" s="230">
        <f>IF(N254="nulová",J254,0)</f>
        <v>0</v>
      </c>
      <c r="BJ254" s="17" t="s">
        <v>21</v>
      </c>
      <c r="BK254" s="230">
        <f>ROUND(I254*H254,2)</f>
        <v>0</v>
      </c>
      <c r="BL254" s="17" t="s">
        <v>134</v>
      </c>
      <c r="BM254" s="229" t="s">
        <v>313</v>
      </c>
    </row>
    <row r="255" s="2" customFormat="1">
      <c r="A255" s="38"/>
      <c r="B255" s="39"/>
      <c r="C255" s="40"/>
      <c r="D255" s="231" t="s">
        <v>136</v>
      </c>
      <c r="E255" s="40"/>
      <c r="F255" s="232" t="s">
        <v>312</v>
      </c>
      <c r="G255" s="40"/>
      <c r="H255" s="40"/>
      <c r="I255" s="233"/>
      <c r="J255" s="40"/>
      <c r="K255" s="40"/>
      <c r="L255" s="44"/>
      <c r="M255" s="234"/>
      <c r="N255" s="235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136</v>
      </c>
      <c r="AU255" s="17" t="s">
        <v>89</v>
      </c>
    </row>
    <row r="256" s="14" customFormat="1">
      <c r="A256" s="14"/>
      <c r="B256" s="246"/>
      <c r="C256" s="247"/>
      <c r="D256" s="231" t="s">
        <v>138</v>
      </c>
      <c r="E256" s="248" t="s">
        <v>1</v>
      </c>
      <c r="F256" s="249" t="s">
        <v>298</v>
      </c>
      <c r="G256" s="247"/>
      <c r="H256" s="250">
        <v>594.39999999999998</v>
      </c>
      <c r="I256" s="251"/>
      <c r="J256" s="247"/>
      <c r="K256" s="247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138</v>
      </c>
      <c r="AU256" s="256" t="s">
        <v>89</v>
      </c>
      <c r="AV256" s="14" t="s">
        <v>89</v>
      </c>
      <c r="AW256" s="14" t="s">
        <v>36</v>
      </c>
      <c r="AX256" s="14" t="s">
        <v>21</v>
      </c>
      <c r="AY256" s="256" t="s">
        <v>127</v>
      </c>
    </row>
    <row r="257" s="2" customFormat="1" ht="33" customHeight="1">
      <c r="A257" s="38"/>
      <c r="B257" s="39"/>
      <c r="C257" s="218" t="s">
        <v>314</v>
      </c>
      <c r="D257" s="218" t="s">
        <v>129</v>
      </c>
      <c r="E257" s="219" t="s">
        <v>315</v>
      </c>
      <c r="F257" s="220" t="s">
        <v>316</v>
      </c>
      <c r="G257" s="221" t="s">
        <v>132</v>
      </c>
      <c r="H257" s="222">
        <v>36</v>
      </c>
      <c r="I257" s="223"/>
      <c r="J257" s="224">
        <f>ROUND(I257*H257,2)</f>
        <v>0</v>
      </c>
      <c r="K257" s="220" t="s">
        <v>133</v>
      </c>
      <c r="L257" s="44"/>
      <c r="M257" s="225" t="s">
        <v>1</v>
      </c>
      <c r="N257" s="226" t="s">
        <v>45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134</v>
      </c>
      <c r="AT257" s="229" t="s">
        <v>129</v>
      </c>
      <c r="AU257" s="229" t="s">
        <v>89</v>
      </c>
      <c r="AY257" s="17" t="s">
        <v>127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21</v>
      </c>
      <c r="BK257" s="230">
        <f>ROUND(I257*H257,2)</f>
        <v>0</v>
      </c>
      <c r="BL257" s="17" t="s">
        <v>134</v>
      </c>
      <c r="BM257" s="229" t="s">
        <v>317</v>
      </c>
    </row>
    <row r="258" s="2" customFormat="1">
      <c r="A258" s="38"/>
      <c r="B258" s="39"/>
      <c r="C258" s="40"/>
      <c r="D258" s="231" t="s">
        <v>136</v>
      </c>
      <c r="E258" s="40"/>
      <c r="F258" s="232" t="s">
        <v>318</v>
      </c>
      <c r="G258" s="40"/>
      <c r="H258" s="40"/>
      <c r="I258" s="233"/>
      <c r="J258" s="40"/>
      <c r="K258" s="40"/>
      <c r="L258" s="44"/>
      <c r="M258" s="234"/>
      <c r="N258" s="235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136</v>
      </c>
      <c r="AU258" s="17" t="s">
        <v>89</v>
      </c>
    </row>
    <row r="259" s="14" customFormat="1">
      <c r="A259" s="14"/>
      <c r="B259" s="246"/>
      <c r="C259" s="247"/>
      <c r="D259" s="231" t="s">
        <v>138</v>
      </c>
      <c r="E259" s="248" t="s">
        <v>1</v>
      </c>
      <c r="F259" s="249" t="s">
        <v>146</v>
      </c>
      <c r="G259" s="247"/>
      <c r="H259" s="250">
        <v>36</v>
      </c>
      <c r="I259" s="251"/>
      <c r="J259" s="247"/>
      <c r="K259" s="247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138</v>
      </c>
      <c r="AU259" s="256" t="s">
        <v>89</v>
      </c>
      <c r="AV259" s="14" t="s">
        <v>89</v>
      </c>
      <c r="AW259" s="14" t="s">
        <v>36</v>
      </c>
      <c r="AX259" s="14" t="s">
        <v>21</v>
      </c>
      <c r="AY259" s="256" t="s">
        <v>127</v>
      </c>
    </row>
    <row r="260" s="2" customFormat="1" ht="24.15" customHeight="1">
      <c r="A260" s="38"/>
      <c r="B260" s="39"/>
      <c r="C260" s="218" t="s">
        <v>319</v>
      </c>
      <c r="D260" s="218" t="s">
        <v>129</v>
      </c>
      <c r="E260" s="219" t="s">
        <v>320</v>
      </c>
      <c r="F260" s="220" t="s">
        <v>321</v>
      </c>
      <c r="G260" s="221" t="s">
        <v>132</v>
      </c>
      <c r="H260" s="222">
        <v>36</v>
      </c>
      <c r="I260" s="223"/>
      <c r="J260" s="224">
        <f>ROUND(I260*H260,2)</f>
        <v>0</v>
      </c>
      <c r="K260" s="220" t="s">
        <v>133</v>
      </c>
      <c r="L260" s="44"/>
      <c r="M260" s="225" t="s">
        <v>1</v>
      </c>
      <c r="N260" s="226" t="s">
        <v>45</v>
      </c>
      <c r="O260" s="91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134</v>
      </c>
      <c r="AT260" s="229" t="s">
        <v>129</v>
      </c>
      <c r="AU260" s="229" t="s">
        <v>89</v>
      </c>
      <c r="AY260" s="17" t="s">
        <v>127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21</v>
      </c>
      <c r="BK260" s="230">
        <f>ROUND(I260*H260,2)</f>
        <v>0</v>
      </c>
      <c r="BL260" s="17" t="s">
        <v>134</v>
      </c>
      <c r="BM260" s="229" t="s">
        <v>322</v>
      </c>
    </row>
    <row r="261" s="2" customFormat="1">
      <c r="A261" s="38"/>
      <c r="B261" s="39"/>
      <c r="C261" s="40"/>
      <c r="D261" s="231" t="s">
        <v>136</v>
      </c>
      <c r="E261" s="40"/>
      <c r="F261" s="232" t="s">
        <v>323</v>
      </c>
      <c r="G261" s="40"/>
      <c r="H261" s="40"/>
      <c r="I261" s="233"/>
      <c r="J261" s="40"/>
      <c r="K261" s="40"/>
      <c r="L261" s="44"/>
      <c r="M261" s="234"/>
      <c r="N261" s="235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136</v>
      </c>
      <c r="AU261" s="17" t="s">
        <v>89</v>
      </c>
    </row>
    <row r="262" s="14" customFormat="1">
      <c r="A262" s="14"/>
      <c r="B262" s="246"/>
      <c r="C262" s="247"/>
      <c r="D262" s="231" t="s">
        <v>138</v>
      </c>
      <c r="E262" s="248" t="s">
        <v>1</v>
      </c>
      <c r="F262" s="249" t="s">
        <v>146</v>
      </c>
      <c r="G262" s="247"/>
      <c r="H262" s="250">
        <v>36</v>
      </c>
      <c r="I262" s="251"/>
      <c r="J262" s="247"/>
      <c r="K262" s="247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138</v>
      </c>
      <c r="AU262" s="256" t="s">
        <v>89</v>
      </c>
      <c r="AV262" s="14" t="s">
        <v>89</v>
      </c>
      <c r="AW262" s="14" t="s">
        <v>36</v>
      </c>
      <c r="AX262" s="14" t="s">
        <v>21</v>
      </c>
      <c r="AY262" s="256" t="s">
        <v>127</v>
      </c>
    </row>
    <row r="263" s="2" customFormat="1" ht="24.15" customHeight="1">
      <c r="A263" s="38"/>
      <c r="B263" s="39"/>
      <c r="C263" s="218" t="s">
        <v>324</v>
      </c>
      <c r="D263" s="218" t="s">
        <v>129</v>
      </c>
      <c r="E263" s="219" t="s">
        <v>325</v>
      </c>
      <c r="F263" s="220" t="s">
        <v>326</v>
      </c>
      <c r="G263" s="221" t="s">
        <v>132</v>
      </c>
      <c r="H263" s="222">
        <v>36</v>
      </c>
      <c r="I263" s="223"/>
      <c r="J263" s="224">
        <f>ROUND(I263*H263,2)</f>
        <v>0</v>
      </c>
      <c r="K263" s="220" t="s">
        <v>133</v>
      </c>
      <c r="L263" s="44"/>
      <c r="M263" s="225" t="s">
        <v>1</v>
      </c>
      <c r="N263" s="226" t="s">
        <v>45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134</v>
      </c>
      <c r="AT263" s="229" t="s">
        <v>129</v>
      </c>
      <c r="AU263" s="229" t="s">
        <v>89</v>
      </c>
      <c r="AY263" s="17" t="s">
        <v>127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21</v>
      </c>
      <c r="BK263" s="230">
        <f>ROUND(I263*H263,2)</f>
        <v>0</v>
      </c>
      <c r="BL263" s="17" t="s">
        <v>134</v>
      </c>
      <c r="BM263" s="229" t="s">
        <v>327</v>
      </c>
    </row>
    <row r="264" s="2" customFormat="1">
      <c r="A264" s="38"/>
      <c r="B264" s="39"/>
      <c r="C264" s="40"/>
      <c r="D264" s="231" t="s">
        <v>136</v>
      </c>
      <c r="E264" s="40"/>
      <c r="F264" s="232" t="s">
        <v>328</v>
      </c>
      <c r="G264" s="40"/>
      <c r="H264" s="40"/>
      <c r="I264" s="233"/>
      <c r="J264" s="40"/>
      <c r="K264" s="40"/>
      <c r="L264" s="44"/>
      <c r="M264" s="234"/>
      <c r="N264" s="235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136</v>
      </c>
      <c r="AU264" s="17" t="s">
        <v>89</v>
      </c>
    </row>
    <row r="265" s="14" customFormat="1">
      <c r="A265" s="14"/>
      <c r="B265" s="246"/>
      <c r="C265" s="247"/>
      <c r="D265" s="231" t="s">
        <v>138</v>
      </c>
      <c r="E265" s="248" t="s">
        <v>1</v>
      </c>
      <c r="F265" s="249" t="s">
        <v>146</v>
      </c>
      <c r="G265" s="247"/>
      <c r="H265" s="250">
        <v>36</v>
      </c>
      <c r="I265" s="251"/>
      <c r="J265" s="247"/>
      <c r="K265" s="247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138</v>
      </c>
      <c r="AU265" s="256" t="s">
        <v>89</v>
      </c>
      <c r="AV265" s="14" t="s">
        <v>89</v>
      </c>
      <c r="AW265" s="14" t="s">
        <v>36</v>
      </c>
      <c r="AX265" s="14" t="s">
        <v>21</v>
      </c>
      <c r="AY265" s="256" t="s">
        <v>127</v>
      </c>
    </row>
    <row r="266" s="2" customFormat="1" ht="24.15" customHeight="1">
      <c r="A266" s="38"/>
      <c r="B266" s="39"/>
      <c r="C266" s="218" t="s">
        <v>329</v>
      </c>
      <c r="D266" s="218" t="s">
        <v>129</v>
      </c>
      <c r="E266" s="219" t="s">
        <v>330</v>
      </c>
      <c r="F266" s="220" t="s">
        <v>331</v>
      </c>
      <c r="G266" s="221" t="s">
        <v>132</v>
      </c>
      <c r="H266" s="222">
        <v>36</v>
      </c>
      <c r="I266" s="223"/>
      <c r="J266" s="224">
        <f>ROUND(I266*H266,2)</f>
        <v>0</v>
      </c>
      <c r="K266" s="220" t="s">
        <v>133</v>
      </c>
      <c r="L266" s="44"/>
      <c r="M266" s="225" t="s">
        <v>1</v>
      </c>
      <c r="N266" s="226" t="s">
        <v>45</v>
      </c>
      <c r="O266" s="91"/>
      <c r="P266" s="227">
        <f>O266*H266</f>
        <v>0</v>
      </c>
      <c r="Q266" s="227">
        <v>0</v>
      </c>
      <c r="R266" s="227">
        <f>Q266*H266</f>
        <v>0</v>
      </c>
      <c r="S266" s="227">
        <v>0</v>
      </c>
      <c r="T266" s="22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9" t="s">
        <v>134</v>
      </c>
      <c r="AT266" s="229" t="s">
        <v>129</v>
      </c>
      <c r="AU266" s="229" t="s">
        <v>89</v>
      </c>
      <c r="AY266" s="17" t="s">
        <v>127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7" t="s">
        <v>21</v>
      </c>
      <c r="BK266" s="230">
        <f>ROUND(I266*H266,2)</f>
        <v>0</v>
      </c>
      <c r="BL266" s="17" t="s">
        <v>134</v>
      </c>
      <c r="BM266" s="229" t="s">
        <v>332</v>
      </c>
    </row>
    <row r="267" s="2" customFormat="1">
      <c r="A267" s="38"/>
      <c r="B267" s="39"/>
      <c r="C267" s="40"/>
      <c r="D267" s="231" t="s">
        <v>136</v>
      </c>
      <c r="E267" s="40"/>
      <c r="F267" s="232" t="s">
        <v>333</v>
      </c>
      <c r="G267" s="40"/>
      <c r="H267" s="40"/>
      <c r="I267" s="233"/>
      <c r="J267" s="40"/>
      <c r="K267" s="40"/>
      <c r="L267" s="44"/>
      <c r="M267" s="234"/>
      <c r="N267" s="235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136</v>
      </c>
      <c r="AU267" s="17" t="s">
        <v>89</v>
      </c>
    </row>
    <row r="268" s="14" customFormat="1">
      <c r="A268" s="14"/>
      <c r="B268" s="246"/>
      <c r="C268" s="247"/>
      <c r="D268" s="231" t="s">
        <v>138</v>
      </c>
      <c r="E268" s="248" t="s">
        <v>1</v>
      </c>
      <c r="F268" s="249" t="s">
        <v>146</v>
      </c>
      <c r="G268" s="247"/>
      <c r="H268" s="250">
        <v>36</v>
      </c>
      <c r="I268" s="251"/>
      <c r="J268" s="247"/>
      <c r="K268" s="247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138</v>
      </c>
      <c r="AU268" s="256" t="s">
        <v>89</v>
      </c>
      <c r="AV268" s="14" t="s">
        <v>89</v>
      </c>
      <c r="AW268" s="14" t="s">
        <v>36</v>
      </c>
      <c r="AX268" s="14" t="s">
        <v>21</v>
      </c>
      <c r="AY268" s="256" t="s">
        <v>127</v>
      </c>
    </row>
    <row r="269" s="2" customFormat="1" ht="33" customHeight="1">
      <c r="A269" s="38"/>
      <c r="B269" s="39"/>
      <c r="C269" s="218" t="s">
        <v>334</v>
      </c>
      <c r="D269" s="218" t="s">
        <v>129</v>
      </c>
      <c r="E269" s="219" t="s">
        <v>335</v>
      </c>
      <c r="F269" s="220" t="s">
        <v>336</v>
      </c>
      <c r="G269" s="221" t="s">
        <v>132</v>
      </c>
      <c r="H269" s="222">
        <v>36</v>
      </c>
      <c r="I269" s="223"/>
      <c r="J269" s="224">
        <f>ROUND(I269*H269,2)</f>
        <v>0</v>
      </c>
      <c r="K269" s="220" t="s">
        <v>133</v>
      </c>
      <c r="L269" s="44"/>
      <c r="M269" s="225" t="s">
        <v>1</v>
      </c>
      <c r="N269" s="226" t="s">
        <v>45</v>
      </c>
      <c r="O269" s="91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9" t="s">
        <v>134</v>
      </c>
      <c r="AT269" s="229" t="s">
        <v>129</v>
      </c>
      <c r="AU269" s="229" t="s">
        <v>89</v>
      </c>
      <c r="AY269" s="17" t="s">
        <v>127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7" t="s">
        <v>21</v>
      </c>
      <c r="BK269" s="230">
        <f>ROUND(I269*H269,2)</f>
        <v>0</v>
      </c>
      <c r="BL269" s="17" t="s">
        <v>134</v>
      </c>
      <c r="BM269" s="229" t="s">
        <v>337</v>
      </c>
    </row>
    <row r="270" s="2" customFormat="1">
      <c r="A270" s="38"/>
      <c r="B270" s="39"/>
      <c r="C270" s="40"/>
      <c r="D270" s="231" t="s">
        <v>136</v>
      </c>
      <c r="E270" s="40"/>
      <c r="F270" s="232" t="s">
        <v>338</v>
      </c>
      <c r="G270" s="40"/>
      <c r="H270" s="40"/>
      <c r="I270" s="233"/>
      <c r="J270" s="40"/>
      <c r="K270" s="40"/>
      <c r="L270" s="44"/>
      <c r="M270" s="234"/>
      <c r="N270" s="235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136</v>
      </c>
      <c r="AU270" s="17" t="s">
        <v>89</v>
      </c>
    </row>
    <row r="271" s="14" customFormat="1">
      <c r="A271" s="14"/>
      <c r="B271" s="246"/>
      <c r="C271" s="247"/>
      <c r="D271" s="231" t="s">
        <v>138</v>
      </c>
      <c r="E271" s="248" t="s">
        <v>1</v>
      </c>
      <c r="F271" s="249" t="s">
        <v>146</v>
      </c>
      <c r="G271" s="247"/>
      <c r="H271" s="250">
        <v>36</v>
      </c>
      <c r="I271" s="251"/>
      <c r="J271" s="247"/>
      <c r="K271" s="247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138</v>
      </c>
      <c r="AU271" s="256" t="s">
        <v>89</v>
      </c>
      <c r="AV271" s="14" t="s">
        <v>89</v>
      </c>
      <c r="AW271" s="14" t="s">
        <v>36</v>
      </c>
      <c r="AX271" s="14" t="s">
        <v>21</v>
      </c>
      <c r="AY271" s="256" t="s">
        <v>127</v>
      </c>
    </row>
    <row r="272" s="2" customFormat="1" ht="33" customHeight="1">
      <c r="A272" s="38"/>
      <c r="B272" s="39"/>
      <c r="C272" s="218" t="s">
        <v>339</v>
      </c>
      <c r="D272" s="218" t="s">
        <v>129</v>
      </c>
      <c r="E272" s="219" t="s">
        <v>340</v>
      </c>
      <c r="F272" s="220" t="s">
        <v>341</v>
      </c>
      <c r="G272" s="221" t="s">
        <v>132</v>
      </c>
      <c r="H272" s="222">
        <v>594.39999999999998</v>
      </c>
      <c r="I272" s="223"/>
      <c r="J272" s="224">
        <f>ROUND(I272*H272,2)</f>
        <v>0</v>
      </c>
      <c r="K272" s="220" t="s">
        <v>1</v>
      </c>
      <c r="L272" s="44"/>
      <c r="M272" s="225" t="s">
        <v>1</v>
      </c>
      <c r="N272" s="226" t="s">
        <v>45</v>
      </c>
      <c r="O272" s="91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134</v>
      </c>
      <c r="AT272" s="229" t="s">
        <v>129</v>
      </c>
      <c r="AU272" s="229" t="s">
        <v>89</v>
      </c>
      <c r="AY272" s="17" t="s">
        <v>127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21</v>
      </c>
      <c r="BK272" s="230">
        <f>ROUND(I272*H272,2)</f>
        <v>0</v>
      </c>
      <c r="BL272" s="17" t="s">
        <v>134</v>
      </c>
      <c r="BM272" s="229" t="s">
        <v>342</v>
      </c>
    </row>
    <row r="273" s="2" customFormat="1">
      <c r="A273" s="38"/>
      <c r="B273" s="39"/>
      <c r="C273" s="40"/>
      <c r="D273" s="231" t="s">
        <v>136</v>
      </c>
      <c r="E273" s="40"/>
      <c r="F273" s="232" t="s">
        <v>343</v>
      </c>
      <c r="G273" s="40"/>
      <c r="H273" s="40"/>
      <c r="I273" s="233"/>
      <c r="J273" s="40"/>
      <c r="K273" s="40"/>
      <c r="L273" s="44"/>
      <c r="M273" s="234"/>
      <c r="N273" s="235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136</v>
      </c>
      <c r="AU273" s="17" t="s">
        <v>89</v>
      </c>
    </row>
    <row r="274" s="13" customFormat="1">
      <c r="A274" s="13"/>
      <c r="B274" s="236"/>
      <c r="C274" s="237"/>
      <c r="D274" s="231" t="s">
        <v>138</v>
      </c>
      <c r="E274" s="238" t="s">
        <v>1</v>
      </c>
      <c r="F274" s="239" t="s">
        <v>344</v>
      </c>
      <c r="G274" s="237"/>
      <c r="H274" s="238" t="s">
        <v>1</v>
      </c>
      <c r="I274" s="240"/>
      <c r="J274" s="237"/>
      <c r="K274" s="237"/>
      <c r="L274" s="241"/>
      <c r="M274" s="242"/>
      <c r="N274" s="243"/>
      <c r="O274" s="243"/>
      <c r="P274" s="243"/>
      <c r="Q274" s="243"/>
      <c r="R274" s="243"/>
      <c r="S274" s="243"/>
      <c r="T274" s="24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5" t="s">
        <v>138</v>
      </c>
      <c r="AU274" s="245" t="s">
        <v>89</v>
      </c>
      <c r="AV274" s="13" t="s">
        <v>21</v>
      </c>
      <c r="AW274" s="13" t="s">
        <v>36</v>
      </c>
      <c r="AX274" s="13" t="s">
        <v>80</v>
      </c>
      <c r="AY274" s="245" t="s">
        <v>127</v>
      </c>
    </row>
    <row r="275" s="14" customFormat="1">
      <c r="A275" s="14"/>
      <c r="B275" s="246"/>
      <c r="C275" s="247"/>
      <c r="D275" s="231" t="s">
        <v>138</v>
      </c>
      <c r="E275" s="248" t="s">
        <v>1</v>
      </c>
      <c r="F275" s="249" t="s">
        <v>298</v>
      </c>
      <c r="G275" s="247"/>
      <c r="H275" s="250">
        <v>594.39999999999998</v>
      </c>
      <c r="I275" s="251"/>
      <c r="J275" s="247"/>
      <c r="K275" s="247"/>
      <c r="L275" s="252"/>
      <c r="M275" s="253"/>
      <c r="N275" s="254"/>
      <c r="O275" s="254"/>
      <c r="P275" s="254"/>
      <c r="Q275" s="254"/>
      <c r="R275" s="254"/>
      <c r="S275" s="254"/>
      <c r="T275" s="25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6" t="s">
        <v>138</v>
      </c>
      <c r="AU275" s="256" t="s">
        <v>89</v>
      </c>
      <c r="AV275" s="14" t="s">
        <v>89</v>
      </c>
      <c r="AW275" s="14" t="s">
        <v>36</v>
      </c>
      <c r="AX275" s="14" t="s">
        <v>21</v>
      </c>
      <c r="AY275" s="256" t="s">
        <v>127</v>
      </c>
    </row>
    <row r="276" s="2" customFormat="1" ht="16.5" customHeight="1">
      <c r="A276" s="38"/>
      <c r="B276" s="39"/>
      <c r="C276" s="257" t="s">
        <v>345</v>
      </c>
      <c r="D276" s="257" t="s">
        <v>155</v>
      </c>
      <c r="E276" s="258" t="s">
        <v>346</v>
      </c>
      <c r="F276" s="259" t="s">
        <v>347</v>
      </c>
      <c r="G276" s="260" t="s">
        <v>132</v>
      </c>
      <c r="H276" s="261">
        <v>600.34400000000005</v>
      </c>
      <c r="I276" s="262"/>
      <c r="J276" s="263">
        <f>ROUND(I276*H276,2)</f>
        <v>0</v>
      </c>
      <c r="K276" s="259" t="s">
        <v>1</v>
      </c>
      <c r="L276" s="264"/>
      <c r="M276" s="265" t="s">
        <v>1</v>
      </c>
      <c r="N276" s="266" t="s">
        <v>45</v>
      </c>
      <c r="O276" s="91"/>
      <c r="P276" s="227">
        <f>O276*H276</f>
        <v>0</v>
      </c>
      <c r="Q276" s="227">
        <v>0.108</v>
      </c>
      <c r="R276" s="227">
        <f>Q276*H276</f>
        <v>64.837152000000003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158</v>
      </c>
      <c r="AT276" s="229" t="s">
        <v>155</v>
      </c>
      <c r="AU276" s="229" t="s">
        <v>89</v>
      </c>
      <c r="AY276" s="17" t="s">
        <v>127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21</v>
      </c>
      <c r="BK276" s="230">
        <f>ROUND(I276*H276,2)</f>
        <v>0</v>
      </c>
      <c r="BL276" s="17" t="s">
        <v>134</v>
      </c>
      <c r="BM276" s="229" t="s">
        <v>348</v>
      </c>
    </row>
    <row r="277" s="2" customFormat="1">
      <c r="A277" s="38"/>
      <c r="B277" s="39"/>
      <c r="C277" s="40"/>
      <c r="D277" s="231" t="s">
        <v>136</v>
      </c>
      <c r="E277" s="40"/>
      <c r="F277" s="232" t="s">
        <v>349</v>
      </c>
      <c r="G277" s="40"/>
      <c r="H277" s="40"/>
      <c r="I277" s="233"/>
      <c r="J277" s="40"/>
      <c r="K277" s="40"/>
      <c r="L277" s="44"/>
      <c r="M277" s="234"/>
      <c r="N277" s="235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136</v>
      </c>
      <c r="AU277" s="17" t="s">
        <v>89</v>
      </c>
    </row>
    <row r="278" s="14" customFormat="1">
      <c r="A278" s="14"/>
      <c r="B278" s="246"/>
      <c r="C278" s="247"/>
      <c r="D278" s="231" t="s">
        <v>138</v>
      </c>
      <c r="E278" s="247"/>
      <c r="F278" s="249" t="s">
        <v>350</v>
      </c>
      <c r="G278" s="247"/>
      <c r="H278" s="250">
        <v>600.34400000000005</v>
      </c>
      <c r="I278" s="251"/>
      <c r="J278" s="247"/>
      <c r="K278" s="247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138</v>
      </c>
      <c r="AU278" s="256" t="s">
        <v>89</v>
      </c>
      <c r="AV278" s="14" t="s">
        <v>89</v>
      </c>
      <c r="AW278" s="14" t="s">
        <v>4</v>
      </c>
      <c r="AX278" s="14" t="s">
        <v>21</v>
      </c>
      <c r="AY278" s="256" t="s">
        <v>127</v>
      </c>
    </row>
    <row r="279" s="2" customFormat="1" ht="24.15" customHeight="1">
      <c r="A279" s="38"/>
      <c r="B279" s="39"/>
      <c r="C279" s="218" t="s">
        <v>351</v>
      </c>
      <c r="D279" s="218" t="s">
        <v>129</v>
      </c>
      <c r="E279" s="219" t="s">
        <v>352</v>
      </c>
      <c r="F279" s="220" t="s">
        <v>353</v>
      </c>
      <c r="G279" s="221" t="s">
        <v>132</v>
      </c>
      <c r="H279" s="222">
        <v>594.39999999999998</v>
      </c>
      <c r="I279" s="223"/>
      <c r="J279" s="224">
        <f>ROUND(I279*H279,2)</f>
        <v>0</v>
      </c>
      <c r="K279" s="220" t="s">
        <v>1</v>
      </c>
      <c r="L279" s="44"/>
      <c r="M279" s="225" t="s">
        <v>1</v>
      </c>
      <c r="N279" s="226" t="s">
        <v>45</v>
      </c>
      <c r="O279" s="91"/>
      <c r="P279" s="227">
        <f>O279*H279</f>
        <v>0</v>
      </c>
      <c r="Q279" s="227">
        <v>0.10353999999999999</v>
      </c>
      <c r="R279" s="227">
        <f>Q279*H279</f>
        <v>61.544175999999993</v>
      </c>
      <c r="S279" s="227">
        <v>0</v>
      </c>
      <c r="T279" s="22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9" t="s">
        <v>134</v>
      </c>
      <c r="AT279" s="229" t="s">
        <v>129</v>
      </c>
      <c r="AU279" s="229" t="s">
        <v>89</v>
      </c>
      <c r="AY279" s="17" t="s">
        <v>127</v>
      </c>
      <c r="BE279" s="230">
        <f>IF(N279="základní",J279,0)</f>
        <v>0</v>
      </c>
      <c r="BF279" s="230">
        <f>IF(N279="snížená",J279,0)</f>
        <v>0</v>
      </c>
      <c r="BG279" s="230">
        <f>IF(N279="zákl. přenesená",J279,0)</f>
        <v>0</v>
      </c>
      <c r="BH279" s="230">
        <f>IF(N279="sníž. přenesená",J279,0)</f>
        <v>0</v>
      </c>
      <c r="BI279" s="230">
        <f>IF(N279="nulová",J279,0)</f>
        <v>0</v>
      </c>
      <c r="BJ279" s="17" t="s">
        <v>21</v>
      </c>
      <c r="BK279" s="230">
        <f>ROUND(I279*H279,2)</f>
        <v>0</v>
      </c>
      <c r="BL279" s="17" t="s">
        <v>134</v>
      </c>
      <c r="BM279" s="229" t="s">
        <v>354</v>
      </c>
    </row>
    <row r="280" s="2" customFormat="1">
      <c r="A280" s="38"/>
      <c r="B280" s="39"/>
      <c r="C280" s="40"/>
      <c r="D280" s="231" t="s">
        <v>136</v>
      </c>
      <c r="E280" s="40"/>
      <c r="F280" s="232" t="s">
        <v>353</v>
      </c>
      <c r="G280" s="40"/>
      <c r="H280" s="40"/>
      <c r="I280" s="233"/>
      <c r="J280" s="40"/>
      <c r="K280" s="40"/>
      <c r="L280" s="44"/>
      <c r="M280" s="234"/>
      <c r="N280" s="235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136</v>
      </c>
      <c r="AU280" s="17" t="s">
        <v>89</v>
      </c>
    </row>
    <row r="281" s="12" customFormat="1" ht="22.8" customHeight="1">
      <c r="A281" s="12"/>
      <c r="B281" s="202"/>
      <c r="C281" s="203"/>
      <c r="D281" s="204" t="s">
        <v>79</v>
      </c>
      <c r="E281" s="216" t="s">
        <v>158</v>
      </c>
      <c r="F281" s="216" t="s">
        <v>355</v>
      </c>
      <c r="G281" s="203"/>
      <c r="H281" s="203"/>
      <c r="I281" s="206"/>
      <c r="J281" s="217">
        <f>BK281</f>
        <v>0</v>
      </c>
      <c r="K281" s="203"/>
      <c r="L281" s="208"/>
      <c r="M281" s="209"/>
      <c r="N281" s="210"/>
      <c r="O281" s="210"/>
      <c r="P281" s="211">
        <f>SUM(P282:P298)</f>
        <v>0</v>
      </c>
      <c r="Q281" s="210"/>
      <c r="R281" s="211">
        <f>SUM(R282:R298)</f>
        <v>6.8570144200000005</v>
      </c>
      <c r="S281" s="210"/>
      <c r="T281" s="212">
        <f>SUM(T282:T298)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3" t="s">
        <v>21</v>
      </c>
      <c r="AT281" s="214" t="s">
        <v>79</v>
      </c>
      <c r="AU281" s="214" t="s">
        <v>21</v>
      </c>
      <c r="AY281" s="213" t="s">
        <v>127</v>
      </c>
      <c r="BK281" s="215">
        <f>SUM(BK282:BK298)</f>
        <v>0</v>
      </c>
    </row>
    <row r="282" s="2" customFormat="1" ht="37.8" customHeight="1">
      <c r="A282" s="38"/>
      <c r="B282" s="39"/>
      <c r="C282" s="218" t="s">
        <v>356</v>
      </c>
      <c r="D282" s="218" t="s">
        <v>129</v>
      </c>
      <c r="E282" s="219" t="s">
        <v>357</v>
      </c>
      <c r="F282" s="220" t="s">
        <v>358</v>
      </c>
      <c r="G282" s="221" t="s">
        <v>270</v>
      </c>
      <c r="H282" s="222">
        <v>16.300000000000001</v>
      </c>
      <c r="I282" s="223"/>
      <c r="J282" s="224">
        <f>ROUND(I282*H282,2)</f>
        <v>0</v>
      </c>
      <c r="K282" s="220" t="s">
        <v>359</v>
      </c>
      <c r="L282" s="44"/>
      <c r="M282" s="225" t="s">
        <v>1</v>
      </c>
      <c r="N282" s="226" t="s">
        <v>45</v>
      </c>
      <c r="O282" s="91"/>
      <c r="P282" s="227">
        <f>O282*H282</f>
        <v>0</v>
      </c>
      <c r="Q282" s="227">
        <v>1.0000000000000001E-05</v>
      </c>
      <c r="R282" s="227">
        <f>Q282*H282</f>
        <v>0.00016300000000000003</v>
      </c>
      <c r="S282" s="227">
        <v>0</v>
      </c>
      <c r="T282" s="22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9" t="s">
        <v>134</v>
      </c>
      <c r="AT282" s="229" t="s">
        <v>129</v>
      </c>
      <c r="AU282" s="229" t="s">
        <v>89</v>
      </c>
      <c r="AY282" s="17" t="s">
        <v>127</v>
      </c>
      <c r="BE282" s="230">
        <f>IF(N282="základní",J282,0)</f>
        <v>0</v>
      </c>
      <c r="BF282" s="230">
        <f>IF(N282="snížená",J282,0)</f>
        <v>0</v>
      </c>
      <c r="BG282" s="230">
        <f>IF(N282="zákl. přenesená",J282,0)</f>
        <v>0</v>
      </c>
      <c r="BH282" s="230">
        <f>IF(N282="sníž. přenesená",J282,0)</f>
        <v>0</v>
      </c>
      <c r="BI282" s="230">
        <f>IF(N282="nulová",J282,0)</f>
        <v>0</v>
      </c>
      <c r="BJ282" s="17" t="s">
        <v>21</v>
      </c>
      <c r="BK282" s="230">
        <f>ROUND(I282*H282,2)</f>
        <v>0</v>
      </c>
      <c r="BL282" s="17" t="s">
        <v>134</v>
      </c>
      <c r="BM282" s="229" t="s">
        <v>360</v>
      </c>
    </row>
    <row r="283" s="2" customFormat="1">
      <c r="A283" s="38"/>
      <c r="B283" s="39"/>
      <c r="C283" s="40"/>
      <c r="D283" s="231" t="s">
        <v>136</v>
      </c>
      <c r="E283" s="40"/>
      <c r="F283" s="232" t="s">
        <v>361</v>
      </c>
      <c r="G283" s="40"/>
      <c r="H283" s="40"/>
      <c r="I283" s="233"/>
      <c r="J283" s="40"/>
      <c r="K283" s="40"/>
      <c r="L283" s="44"/>
      <c r="M283" s="234"/>
      <c r="N283" s="235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136</v>
      </c>
      <c r="AU283" s="17" t="s">
        <v>89</v>
      </c>
    </row>
    <row r="284" s="13" customFormat="1">
      <c r="A284" s="13"/>
      <c r="B284" s="236"/>
      <c r="C284" s="237"/>
      <c r="D284" s="231" t="s">
        <v>138</v>
      </c>
      <c r="E284" s="238" t="s">
        <v>1</v>
      </c>
      <c r="F284" s="239" t="s">
        <v>273</v>
      </c>
      <c r="G284" s="237"/>
      <c r="H284" s="238" t="s">
        <v>1</v>
      </c>
      <c r="I284" s="240"/>
      <c r="J284" s="237"/>
      <c r="K284" s="237"/>
      <c r="L284" s="241"/>
      <c r="M284" s="242"/>
      <c r="N284" s="243"/>
      <c r="O284" s="243"/>
      <c r="P284" s="243"/>
      <c r="Q284" s="243"/>
      <c r="R284" s="243"/>
      <c r="S284" s="243"/>
      <c r="T284" s="24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5" t="s">
        <v>138</v>
      </c>
      <c r="AU284" s="245" t="s">
        <v>89</v>
      </c>
      <c r="AV284" s="13" t="s">
        <v>21</v>
      </c>
      <c r="AW284" s="13" t="s">
        <v>36</v>
      </c>
      <c r="AX284" s="13" t="s">
        <v>80</v>
      </c>
      <c r="AY284" s="245" t="s">
        <v>127</v>
      </c>
    </row>
    <row r="285" s="13" customFormat="1">
      <c r="A285" s="13"/>
      <c r="B285" s="236"/>
      <c r="C285" s="237"/>
      <c r="D285" s="231" t="s">
        <v>138</v>
      </c>
      <c r="E285" s="238" t="s">
        <v>1</v>
      </c>
      <c r="F285" s="239" t="s">
        <v>288</v>
      </c>
      <c r="G285" s="237"/>
      <c r="H285" s="238" t="s">
        <v>1</v>
      </c>
      <c r="I285" s="240"/>
      <c r="J285" s="237"/>
      <c r="K285" s="237"/>
      <c r="L285" s="241"/>
      <c r="M285" s="242"/>
      <c r="N285" s="243"/>
      <c r="O285" s="243"/>
      <c r="P285" s="243"/>
      <c r="Q285" s="243"/>
      <c r="R285" s="243"/>
      <c r="S285" s="243"/>
      <c r="T285" s="24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5" t="s">
        <v>138</v>
      </c>
      <c r="AU285" s="245" t="s">
        <v>89</v>
      </c>
      <c r="AV285" s="13" t="s">
        <v>21</v>
      </c>
      <c r="AW285" s="13" t="s">
        <v>36</v>
      </c>
      <c r="AX285" s="13" t="s">
        <v>80</v>
      </c>
      <c r="AY285" s="245" t="s">
        <v>127</v>
      </c>
    </row>
    <row r="286" s="14" customFormat="1">
      <c r="A286" s="14"/>
      <c r="B286" s="246"/>
      <c r="C286" s="247"/>
      <c r="D286" s="231" t="s">
        <v>138</v>
      </c>
      <c r="E286" s="248" t="s">
        <v>1</v>
      </c>
      <c r="F286" s="249" t="s">
        <v>362</v>
      </c>
      <c r="G286" s="247"/>
      <c r="H286" s="250">
        <v>16.300000000000001</v>
      </c>
      <c r="I286" s="251"/>
      <c r="J286" s="247"/>
      <c r="K286" s="247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138</v>
      </c>
      <c r="AU286" s="256" t="s">
        <v>89</v>
      </c>
      <c r="AV286" s="14" t="s">
        <v>89</v>
      </c>
      <c r="AW286" s="14" t="s">
        <v>36</v>
      </c>
      <c r="AX286" s="14" t="s">
        <v>21</v>
      </c>
      <c r="AY286" s="256" t="s">
        <v>127</v>
      </c>
    </row>
    <row r="287" s="2" customFormat="1" ht="21.75" customHeight="1">
      <c r="A287" s="38"/>
      <c r="B287" s="39"/>
      <c r="C287" s="257" t="s">
        <v>363</v>
      </c>
      <c r="D287" s="257" t="s">
        <v>155</v>
      </c>
      <c r="E287" s="258" t="s">
        <v>364</v>
      </c>
      <c r="F287" s="259" t="s">
        <v>365</v>
      </c>
      <c r="G287" s="260" t="s">
        <v>270</v>
      </c>
      <c r="H287" s="261">
        <v>16.626000000000001</v>
      </c>
      <c r="I287" s="262"/>
      <c r="J287" s="263">
        <f>ROUND(I287*H287,2)</f>
        <v>0</v>
      </c>
      <c r="K287" s="259" t="s">
        <v>133</v>
      </c>
      <c r="L287" s="264"/>
      <c r="M287" s="265" t="s">
        <v>1</v>
      </c>
      <c r="N287" s="266" t="s">
        <v>45</v>
      </c>
      <c r="O287" s="91"/>
      <c r="P287" s="227">
        <f>O287*H287</f>
        <v>0</v>
      </c>
      <c r="Q287" s="227">
        <v>0.0026700000000000001</v>
      </c>
      <c r="R287" s="227">
        <f>Q287*H287</f>
        <v>0.044391420000000001</v>
      </c>
      <c r="S287" s="227">
        <v>0</v>
      </c>
      <c r="T287" s="22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9" t="s">
        <v>158</v>
      </c>
      <c r="AT287" s="229" t="s">
        <v>155</v>
      </c>
      <c r="AU287" s="229" t="s">
        <v>89</v>
      </c>
      <c r="AY287" s="17" t="s">
        <v>127</v>
      </c>
      <c r="BE287" s="230">
        <f>IF(N287="základní",J287,0)</f>
        <v>0</v>
      </c>
      <c r="BF287" s="230">
        <f>IF(N287="snížená",J287,0)</f>
        <v>0</v>
      </c>
      <c r="BG287" s="230">
        <f>IF(N287="zákl. přenesená",J287,0)</f>
        <v>0</v>
      </c>
      <c r="BH287" s="230">
        <f>IF(N287="sníž. přenesená",J287,0)</f>
        <v>0</v>
      </c>
      <c r="BI287" s="230">
        <f>IF(N287="nulová",J287,0)</f>
        <v>0</v>
      </c>
      <c r="BJ287" s="17" t="s">
        <v>21</v>
      </c>
      <c r="BK287" s="230">
        <f>ROUND(I287*H287,2)</f>
        <v>0</v>
      </c>
      <c r="BL287" s="17" t="s">
        <v>134</v>
      </c>
      <c r="BM287" s="229" t="s">
        <v>366</v>
      </c>
    </row>
    <row r="288" s="2" customFormat="1">
      <c r="A288" s="38"/>
      <c r="B288" s="39"/>
      <c r="C288" s="40"/>
      <c r="D288" s="231" t="s">
        <v>136</v>
      </c>
      <c r="E288" s="40"/>
      <c r="F288" s="232" t="s">
        <v>365</v>
      </c>
      <c r="G288" s="40"/>
      <c r="H288" s="40"/>
      <c r="I288" s="233"/>
      <c r="J288" s="40"/>
      <c r="K288" s="40"/>
      <c r="L288" s="44"/>
      <c r="M288" s="234"/>
      <c r="N288" s="235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136</v>
      </c>
      <c r="AU288" s="17" t="s">
        <v>89</v>
      </c>
    </row>
    <row r="289" s="14" customFormat="1">
      <c r="A289" s="14"/>
      <c r="B289" s="246"/>
      <c r="C289" s="247"/>
      <c r="D289" s="231" t="s">
        <v>138</v>
      </c>
      <c r="E289" s="247"/>
      <c r="F289" s="249" t="s">
        <v>367</v>
      </c>
      <c r="G289" s="247"/>
      <c r="H289" s="250">
        <v>16.626000000000001</v>
      </c>
      <c r="I289" s="251"/>
      <c r="J289" s="247"/>
      <c r="K289" s="247"/>
      <c r="L289" s="252"/>
      <c r="M289" s="253"/>
      <c r="N289" s="254"/>
      <c r="O289" s="254"/>
      <c r="P289" s="254"/>
      <c r="Q289" s="254"/>
      <c r="R289" s="254"/>
      <c r="S289" s="254"/>
      <c r="T289" s="25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6" t="s">
        <v>138</v>
      </c>
      <c r="AU289" s="256" t="s">
        <v>89</v>
      </c>
      <c r="AV289" s="14" t="s">
        <v>89</v>
      </c>
      <c r="AW289" s="14" t="s">
        <v>4</v>
      </c>
      <c r="AX289" s="14" t="s">
        <v>21</v>
      </c>
      <c r="AY289" s="256" t="s">
        <v>127</v>
      </c>
    </row>
    <row r="290" s="2" customFormat="1" ht="24.15" customHeight="1">
      <c r="A290" s="38"/>
      <c r="B290" s="39"/>
      <c r="C290" s="218" t="s">
        <v>368</v>
      </c>
      <c r="D290" s="218" t="s">
        <v>129</v>
      </c>
      <c r="E290" s="219" t="s">
        <v>369</v>
      </c>
      <c r="F290" s="220" t="s">
        <v>370</v>
      </c>
      <c r="G290" s="221" t="s">
        <v>371</v>
      </c>
      <c r="H290" s="222">
        <v>2</v>
      </c>
      <c r="I290" s="223"/>
      <c r="J290" s="224">
        <f>ROUND(I290*H290,2)</f>
        <v>0</v>
      </c>
      <c r="K290" s="220" t="s">
        <v>1</v>
      </c>
      <c r="L290" s="44"/>
      <c r="M290" s="225" t="s">
        <v>1</v>
      </c>
      <c r="N290" s="226" t="s">
        <v>45</v>
      </c>
      <c r="O290" s="91"/>
      <c r="P290" s="227">
        <f>O290*H290</f>
        <v>0</v>
      </c>
      <c r="Q290" s="227">
        <v>1.92726</v>
      </c>
      <c r="R290" s="227">
        <f>Q290*H290</f>
        <v>3.8545199999999999</v>
      </c>
      <c r="S290" s="227">
        <v>0</v>
      </c>
      <c r="T290" s="22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9" t="s">
        <v>134</v>
      </c>
      <c r="AT290" s="229" t="s">
        <v>129</v>
      </c>
      <c r="AU290" s="229" t="s">
        <v>89</v>
      </c>
      <c r="AY290" s="17" t="s">
        <v>127</v>
      </c>
      <c r="BE290" s="230">
        <f>IF(N290="základní",J290,0)</f>
        <v>0</v>
      </c>
      <c r="BF290" s="230">
        <f>IF(N290="snížená",J290,0)</f>
        <v>0</v>
      </c>
      <c r="BG290" s="230">
        <f>IF(N290="zákl. přenesená",J290,0)</f>
        <v>0</v>
      </c>
      <c r="BH290" s="230">
        <f>IF(N290="sníž. přenesená",J290,0)</f>
        <v>0</v>
      </c>
      <c r="BI290" s="230">
        <f>IF(N290="nulová",J290,0)</f>
        <v>0</v>
      </c>
      <c r="BJ290" s="17" t="s">
        <v>21</v>
      </c>
      <c r="BK290" s="230">
        <f>ROUND(I290*H290,2)</f>
        <v>0</v>
      </c>
      <c r="BL290" s="17" t="s">
        <v>134</v>
      </c>
      <c r="BM290" s="229" t="s">
        <v>372</v>
      </c>
    </row>
    <row r="291" s="2" customFormat="1">
      <c r="A291" s="38"/>
      <c r="B291" s="39"/>
      <c r="C291" s="40"/>
      <c r="D291" s="231" t="s">
        <v>136</v>
      </c>
      <c r="E291" s="40"/>
      <c r="F291" s="232" t="s">
        <v>370</v>
      </c>
      <c r="G291" s="40"/>
      <c r="H291" s="40"/>
      <c r="I291" s="233"/>
      <c r="J291" s="40"/>
      <c r="K291" s="40"/>
      <c r="L291" s="44"/>
      <c r="M291" s="234"/>
      <c r="N291" s="235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136</v>
      </c>
      <c r="AU291" s="17" t="s">
        <v>89</v>
      </c>
    </row>
    <row r="292" s="13" customFormat="1">
      <c r="A292" s="13"/>
      <c r="B292" s="236"/>
      <c r="C292" s="237"/>
      <c r="D292" s="231" t="s">
        <v>138</v>
      </c>
      <c r="E292" s="238" t="s">
        <v>1</v>
      </c>
      <c r="F292" s="239" t="s">
        <v>373</v>
      </c>
      <c r="G292" s="237"/>
      <c r="H292" s="238" t="s">
        <v>1</v>
      </c>
      <c r="I292" s="240"/>
      <c r="J292" s="237"/>
      <c r="K292" s="237"/>
      <c r="L292" s="241"/>
      <c r="M292" s="242"/>
      <c r="N292" s="243"/>
      <c r="O292" s="243"/>
      <c r="P292" s="243"/>
      <c r="Q292" s="243"/>
      <c r="R292" s="243"/>
      <c r="S292" s="243"/>
      <c r="T292" s="24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5" t="s">
        <v>138</v>
      </c>
      <c r="AU292" s="245" t="s">
        <v>89</v>
      </c>
      <c r="AV292" s="13" t="s">
        <v>21</v>
      </c>
      <c r="AW292" s="13" t="s">
        <v>36</v>
      </c>
      <c r="AX292" s="13" t="s">
        <v>80</v>
      </c>
      <c r="AY292" s="245" t="s">
        <v>127</v>
      </c>
    </row>
    <row r="293" s="14" customFormat="1">
      <c r="A293" s="14"/>
      <c r="B293" s="246"/>
      <c r="C293" s="247"/>
      <c r="D293" s="231" t="s">
        <v>138</v>
      </c>
      <c r="E293" s="248" t="s">
        <v>1</v>
      </c>
      <c r="F293" s="249" t="s">
        <v>374</v>
      </c>
      <c r="G293" s="247"/>
      <c r="H293" s="250">
        <v>2</v>
      </c>
      <c r="I293" s="251"/>
      <c r="J293" s="247"/>
      <c r="K293" s="247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138</v>
      </c>
      <c r="AU293" s="256" t="s">
        <v>89</v>
      </c>
      <c r="AV293" s="14" t="s">
        <v>89</v>
      </c>
      <c r="AW293" s="14" t="s">
        <v>36</v>
      </c>
      <c r="AX293" s="14" t="s">
        <v>21</v>
      </c>
      <c r="AY293" s="256" t="s">
        <v>127</v>
      </c>
    </row>
    <row r="294" s="2" customFormat="1" ht="49.05" customHeight="1">
      <c r="A294" s="38"/>
      <c r="B294" s="39"/>
      <c r="C294" s="218" t="s">
        <v>375</v>
      </c>
      <c r="D294" s="218" t="s">
        <v>129</v>
      </c>
      <c r="E294" s="219" t="s">
        <v>376</v>
      </c>
      <c r="F294" s="220" t="s">
        <v>377</v>
      </c>
      <c r="G294" s="221" t="s">
        <v>371</v>
      </c>
      <c r="H294" s="222">
        <v>1</v>
      </c>
      <c r="I294" s="223"/>
      <c r="J294" s="224">
        <f>ROUND(I294*H294,2)</f>
        <v>0</v>
      </c>
      <c r="K294" s="220" t="s">
        <v>1</v>
      </c>
      <c r="L294" s="44"/>
      <c r="M294" s="225" t="s">
        <v>1</v>
      </c>
      <c r="N294" s="226" t="s">
        <v>45</v>
      </c>
      <c r="O294" s="91"/>
      <c r="P294" s="227">
        <f>O294*H294</f>
        <v>0</v>
      </c>
      <c r="Q294" s="227">
        <v>2.6170399999999998</v>
      </c>
      <c r="R294" s="227">
        <f>Q294*H294</f>
        <v>2.6170399999999998</v>
      </c>
      <c r="S294" s="227">
        <v>0</v>
      </c>
      <c r="T294" s="228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9" t="s">
        <v>134</v>
      </c>
      <c r="AT294" s="229" t="s">
        <v>129</v>
      </c>
      <c r="AU294" s="229" t="s">
        <v>89</v>
      </c>
      <c r="AY294" s="17" t="s">
        <v>127</v>
      </c>
      <c r="BE294" s="230">
        <f>IF(N294="základní",J294,0)</f>
        <v>0</v>
      </c>
      <c r="BF294" s="230">
        <f>IF(N294="snížená",J294,0)</f>
        <v>0</v>
      </c>
      <c r="BG294" s="230">
        <f>IF(N294="zákl. přenesená",J294,0)</f>
        <v>0</v>
      </c>
      <c r="BH294" s="230">
        <f>IF(N294="sníž. přenesená",J294,0)</f>
        <v>0</v>
      </c>
      <c r="BI294" s="230">
        <f>IF(N294="nulová",J294,0)</f>
        <v>0</v>
      </c>
      <c r="BJ294" s="17" t="s">
        <v>21</v>
      </c>
      <c r="BK294" s="230">
        <f>ROUND(I294*H294,2)</f>
        <v>0</v>
      </c>
      <c r="BL294" s="17" t="s">
        <v>134</v>
      </c>
      <c r="BM294" s="229" t="s">
        <v>378</v>
      </c>
    </row>
    <row r="295" s="2" customFormat="1">
      <c r="A295" s="38"/>
      <c r="B295" s="39"/>
      <c r="C295" s="40"/>
      <c r="D295" s="231" t="s">
        <v>136</v>
      </c>
      <c r="E295" s="40"/>
      <c r="F295" s="232" t="s">
        <v>377</v>
      </c>
      <c r="G295" s="40"/>
      <c r="H295" s="40"/>
      <c r="I295" s="233"/>
      <c r="J295" s="40"/>
      <c r="K295" s="40"/>
      <c r="L295" s="44"/>
      <c r="M295" s="234"/>
      <c r="N295" s="235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136</v>
      </c>
      <c r="AU295" s="17" t="s">
        <v>89</v>
      </c>
    </row>
    <row r="296" s="14" customFormat="1">
      <c r="A296" s="14"/>
      <c r="B296" s="246"/>
      <c r="C296" s="247"/>
      <c r="D296" s="231" t="s">
        <v>138</v>
      </c>
      <c r="E296" s="248" t="s">
        <v>1</v>
      </c>
      <c r="F296" s="249" t="s">
        <v>21</v>
      </c>
      <c r="G296" s="247"/>
      <c r="H296" s="250">
        <v>1</v>
      </c>
      <c r="I296" s="251"/>
      <c r="J296" s="247"/>
      <c r="K296" s="247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138</v>
      </c>
      <c r="AU296" s="256" t="s">
        <v>89</v>
      </c>
      <c r="AV296" s="14" t="s">
        <v>89</v>
      </c>
      <c r="AW296" s="14" t="s">
        <v>36</v>
      </c>
      <c r="AX296" s="14" t="s">
        <v>80</v>
      </c>
      <c r="AY296" s="256" t="s">
        <v>127</v>
      </c>
    </row>
    <row r="297" s="2" customFormat="1" ht="49.05" customHeight="1">
      <c r="A297" s="38"/>
      <c r="B297" s="39"/>
      <c r="C297" s="218" t="s">
        <v>379</v>
      </c>
      <c r="D297" s="218" t="s">
        <v>129</v>
      </c>
      <c r="E297" s="219" t="s">
        <v>380</v>
      </c>
      <c r="F297" s="220" t="s">
        <v>381</v>
      </c>
      <c r="G297" s="221" t="s">
        <v>371</v>
      </c>
      <c r="H297" s="222">
        <v>1</v>
      </c>
      <c r="I297" s="223"/>
      <c r="J297" s="224">
        <f>ROUND(I297*H297,2)</f>
        <v>0</v>
      </c>
      <c r="K297" s="220" t="s">
        <v>1</v>
      </c>
      <c r="L297" s="44"/>
      <c r="M297" s="225" t="s">
        <v>1</v>
      </c>
      <c r="N297" s="226" t="s">
        <v>45</v>
      </c>
      <c r="O297" s="91"/>
      <c r="P297" s="227">
        <f>O297*H297</f>
        <v>0</v>
      </c>
      <c r="Q297" s="227">
        <v>0.34089999999999998</v>
      </c>
      <c r="R297" s="227">
        <f>Q297*H297</f>
        <v>0.34089999999999998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134</v>
      </c>
      <c r="AT297" s="229" t="s">
        <v>129</v>
      </c>
      <c r="AU297" s="229" t="s">
        <v>89</v>
      </c>
      <c r="AY297" s="17" t="s">
        <v>127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21</v>
      </c>
      <c r="BK297" s="230">
        <f>ROUND(I297*H297,2)</f>
        <v>0</v>
      </c>
      <c r="BL297" s="17" t="s">
        <v>134</v>
      </c>
      <c r="BM297" s="229" t="s">
        <v>382</v>
      </c>
    </row>
    <row r="298" s="2" customFormat="1">
      <c r="A298" s="38"/>
      <c r="B298" s="39"/>
      <c r="C298" s="40"/>
      <c r="D298" s="231" t="s">
        <v>136</v>
      </c>
      <c r="E298" s="40"/>
      <c r="F298" s="232" t="s">
        <v>383</v>
      </c>
      <c r="G298" s="40"/>
      <c r="H298" s="40"/>
      <c r="I298" s="233"/>
      <c r="J298" s="40"/>
      <c r="K298" s="40"/>
      <c r="L298" s="44"/>
      <c r="M298" s="234"/>
      <c r="N298" s="235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136</v>
      </c>
      <c r="AU298" s="17" t="s">
        <v>89</v>
      </c>
    </row>
    <row r="299" s="12" customFormat="1" ht="22.8" customHeight="1">
      <c r="A299" s="12"/>
      <c r="B299" s="202"/>
      <c r="C299" s="203"/>
      <c r="D299" s="204" t="s">
        <v>79</v>
      </c>
      <c r="E299" s="216" t="s">
        <v>191</v>
      </c>
      <c r="F299" s="216" t="s">
        <v>384</v>
      </c>
      <c r="G299" s="203"/>
      <c r="H299" s="203"/>
      <c r="I299" s="206"/>
      <c r="J299" s="217">
        <f>BK299</f>
        <v>0</v>
      </c>
      <c r="K299" s="203"/>
      <c r="L299" s="208"/>
      <c r="M299" s="209"/>
      <c r="N299" s="210"/>
      <c r="O299" s="210"/>
      <c r="P299" s="211">
        <f>SUM(P300:P360)</f>
        <v>0</v>
      </c>
      <c r="Q299" s="210"/>
      <c r="R299" s="211">
        <f>SUM(R300:R360)</f>
        <v>42.628454750000003</v>
      </c>
      <c r="S299" s="210"/>
      <c r="T299" s="212">
        <f>SUM(T300:T360)</f>
        <v>1.5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3" t="s">
        <v>21</v>
      </c>
      <c r="AT299" s="214" t="s">
        <v>79</v>
      </c>
      <c r="AU299" s="214" t="s">
        <v>21</v>
      </c>
      <c r="AY299" s="213" t="s">
        <v>127</v>
      </c>
      <c r="BK299" s="215">
        <f>SUM(BK300:BK360)</f>
        <v>0</v>
      </c>
    </row>
    <row r="300" s="2" customFormat="1" ht="24.15" customHeight="1">
      <c r="A300" s="38"/>
      <c r="B300" s="39"/>
      <c r="C300" s="218" t="s">
        <v>385</v>
      </c>
      <c r="D300" s="218" t="s">
        <v>129</v>
      </c>
      <c r="E300" s="219" t="s">
        <v>386</v>
      </c>
      <c r="F300" s="220" t="s">
        <v>387</v>
      </c>
      <c r="G300" s="221" t="s">
        <v>371</v>
      </c>
      <c r="H300" s="222">
        <v>4</v>
      </c>
      <c r="I300" s="223"/>
      <c r="J300" s="224">
        <f>ROUND(I300*H300,2)</f>
        <v>0</v>
      </c>
      <c r="K300" s="220" t="s">
        <v>133</v>
      </c>
      <c r="L300" s="44"/>
      <c r="M300" s="225" t="s">
        <v>1</v>
      </c>
      <c r="N300" s="226" t="s">
        <v>45</v>
      </c>
      <c r="O300" s="91"/>
      <c r="P300" s="227">
        <f>O300*H300</f>
        <v>0</v>
      </c>
      <c r="Q300" s="227">
        <v>0.00069999999999999999</v>
      </c>
      <c r="R300" s="227">
        <f>Q300*H300</f>
        <v>0.0028</v>
      </c>
      <c r="S300" s="227">
        <v>0</v>
      </c>
      <c r="T300" s="22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9" t="s">
        <v>134</v>
      </c>
      <c r="AT300" s="229" t="s">
        <v>129</v>
      </c>
      <c r="AU300" s="229" t="s">
        <v>89</v>
      </c>
      <c r="AY300" s="17" t="s">
        <v>127</v>
      </c>
      <c r="BE300" s="230">
        <f>IF(N300="základní",J300,0)</f>
        <v>0</v>
      </c>
      <c r="BF300" s="230">
        <f>IF(N300="snížená",J300,0)</f>
        <v>0</v>
      </c>
      <c r="BG300" s="230">
        <f>IF(N300="zákl. přenesená",J300,0)</f>
        <v>0</v>
      </c>
      <c r="BH300" s="230">
        <f>IF(N300="sníž. přenesená",J300,0)</f>
        <v>0</v>
      </c>
      <c r="BI300" s="230">
        <f>IF(N300="nulová",J300,0)</f>
        <v>0</v>
      </c>
      <c r="BJ300" s="17" t="s">
        <v>21</v>
      </c>
      <c r="BK300" s="230">
        <f>ROUND(I300*H300,2)</f>
        <v>0</v>
      </c>
      <c r="BL300" s="17" t="s">
        <v>134</v>
      </c>
      <c r="BM300" s="229" t="s">
        <v>388</v>
      </c>
    </row>
    <row r="301" s="2" customFormat="1">
      <c r="A301" s="38"/>
      <c r="B301" s="39"/>
      <c r="C301" s="40"/>
      <c r="D301" s="231" t="s">
        <v>136</v>
      </c>
      <c r="E301" s="40"/>
      <c r="F301" s="232" t="s">
        <v>387</v>
      </c>
      <c r="G301" s="40"/>
      <c r="H301" s="40"/>
      <c r="I301" s="233"/>
      <c r="J301" s="40"/>
      <c r="K301" s="40"/>
      <c r="L301" s="44"/>
      <c r="M301" s="234"/>
      <c r="N301" s="235"/>
      <c r="O301" s="91"/>
      <c r="P301" s="91"/>
      <c r="Q301" s="91"/>
      <c r="R301" s="91"/>
      <c r="S301" s="91"/>
      <c r="T301" s="92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136</v>
      </c>
      <c r="AU301" s="17" t="s">
        <v>89</v>
      </c>
    </row>
    <row r="302" s="14" customFormat="1">
      <c r="A302" s="14"/>
      <c r="B302" s="246"/>
      <c r="C302" s="247"/>
      <c r="D302" s="231" t="s">
        <v>138</v>
      </c>
      <c r="E302" s="248" t="s">
        <v>1</v>
      </c>
      <c r="F302" s="249" t="s">
        <v>389</v>
      </c>
      <c r="G302" s="247"/>
      <c r="H302" s="250">
        <v>2</v>
      </c>
      <c r="I302" s="251"/>
      <c r="J302" s="247"/>
      <c r="K302" s="247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138</v>
      </c>
      <c r="AU302" s="256" t="s">
        <v>89</v>
      </c>
      <c r="AV302" s="14" t="s">
        <v>89</v>
      </c>
      <c r="AW302" s="14" t="s">
        <v>36</v>
      </c>
      <c r="AX302" s="14" t="s">
        <v>80</v>
      </c>
      <c r="AY302" s="256" t="s">
        <v>127</v>
      </c>
    </row>
    <row r="303" s="14" customFormat="1">
      <c r="A303" s="14"/>
      <c r="B303" s="246"/>
      <c r="C303" s="247"/>
      <c r="D303" s="231" t="s">
        <v>138</v>
      </c>
      <c r="E303" s="248" t="s">
        <v>1</v>
      </c>
      <c r="F303" s="249" t="s">
        <v>390</v>
      </c>
      <c r="G303" s="247"/>
      <c r="H303" s="250">
        <v>1</v>
      </c>
      <c r="I303" s="251"/>
      <c r="J303" s="247"/>
      <c r="K303" s="247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138</v>
      </c>
      <c r="AU303" s="256" t="s">
        <v>89</v>
      </c>
      <c r="AV303" s="14" t="s">
        <v>89</v>
      </c>
      <c r="AW303" s="14" t="s">
        <v>36</v>
      </c>
      <c r="AX303" s="14" t="s">
        <v>80</v>
      </c>
      <c r="AY303" s="256" t="s">
        <v>127</v>
      </c>
    </row>
    <row r="304" s="14" customFormat="1">
      <c r="A304" s="14"/>
      <c r="B304" s="246"/>
      <c r="C304" s="247"/>
      <c r="D304" s="231" t="s">
        <v>138</v>
      </c>
      <c r="E304" s="248" t="s">
        <v>1</v>
      </c>
      <c r="F304" s="249" t="s">
        <v>391</v>
      </c>
      <c r="G304" s="247"/>
      <c r="H304" s="250">
        <v>1</v>
      </c>
      <c r="I304" s="251"/>
      <c r="J304" s="247"/>
      <c r="K304" s="247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138</v>
      </c>
      <c r="AU304" s="256" t="s">
        <v>89</v>
      </c>
      <c r="AV304" s="14" t="s">
        <v>89</v>
      </c>
      <c r="AW304" s="14" t="s">
        <v>36</v>
      </c>
      <c r="AX304" s="14" t="s">
        <v>80</v>
      </c>
      <c r="AY304" s="256" t="s">
        <v>127</v>
      </c>
    </row>
    <row r="305" s="2" customFormat="1" ht="24.15" customHeight="1">
      <c r="A305" s="38"/>
      <c r="B305" s="39"/>
      <c r="C305" s="257" t="s">
        <v>392</v>
      </c>
      <c r="D305" s="257" t="s">
        <v>155</v>
      </c>
      <c r="E305" s="258" t="s">
        <v>393</v>
      </c>
      <c r="F305" s="259" t="s">
        <v>394</v>
      </c>
      <c r="G305" s="260" t="s">
        <v>371</v>
      </c>
      <c r="H305" s="261">
        <v>3</v>
      </c>
      <c r="I305" s="262"/>
      <c r="J305" s="263">
        <f>ROUND(I305*H305,2)</f>
        <v>0</v>
      </c>
      <c r="K305" s="259" t="s">
        <v>133</v>
      </c>
      <c r="L305" s="264"/>
      <c r="M305" s="265" t="s">
        <v>1</v>
      </c>
      <c r="N305" s="266" t="s">
        <v>45</v>
      </c>
      <c r="O305" s="91"/>
      <c r="P305" s="227">
        <f>O305*H305</f>
        <v>0</v>
      </c>
      <c r="Q305" s="227">
        <v>0.0035000000000000001</v>
      </c>
      <c r="R305" s="227">
        <f>Q305*H305</f>
        <v>0.010500000000000001</v>
      </c>
      <c r="S305" s="227">
        <v>0</v>
      </c>
      <c r="T305" s="228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9" t="s">
        <v>395</v>
      </c>
      <c r="AT305" s="229" t="s">
        <v>155</v>
      </c>
      <c r="AU305" s="229" t="s">
        <v>89</v>
      </c>
      <c r="AY305" s="17" t="s">
        <v>127</v>
      </c>
      <c r="BE305" s="230">
        <f>IF(N305="základní",J305,0)</f>
        <v>0</v>
      </c>
      <c r="BF305" s="230">
        <f>IF(N305="snížená",J305,0)</f>
        <v>0</v>
      </c>
      <c r="BG305" s="230">
        <f>IF(N305="zákl. přenesená",J305,0)</f>
        <v>0</v>
      </c>
      <c r="BH305" s="230">
        <f>IF(N305="sníž. přenesená",J305,0)</f>
        <v>0</v>
      </c>
      <c r="BI305" s="230">
        <f>IF(N305="nulová",J305,0)</f>
        <v>0</v>
      </c>
      <c r="BJ305" s="17" t="s">
        <v>21</v>
      </c>
      <c r="BK305" s="230">
        <f>ROUND(I305*H305,2)</f>
        <v>0</v>
      </c>
      <c r="BL305" s="17" t="s">
        <v>395</v>
      </c>
      <c r="BM305" s="229" t="s">
        <v>396</v>
      </c>
    </row>
    <row r="306" s="2" customFormat="1">
      <c r="A306" s="38"/>
      <c r="B306" s="39"/>
      <c r="C306" s="40"/>
      <c r="D306" s="231" t="s">
        <v>136</v>
      </c>
      <c r="E306" s="40"/>
      <c r="F306" s="232" t="s">
        <v>394</v>
      </c>
      <c r="G306" s="40"/>
      <c r="H306" s="40"/>
      <c r="I306" s="233"/>
      <c r="J306" s="40"/>
      <c r="K306" s="40"/>
      <c r="L306" s="44"/>
      <c r="M306" s="234"/>
      <c r="N306" s="235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136</v>
      </c>
      <c r="AU306" s="17" t="s">
        <v>89</v>
      </c>
    </row>
    <row r="307" s="14" customFormat="1">
      <c r="A307" s="14"/>
      <c r="B307" s="246"/>
      <c r="C307" s="247"/>
      <c r="D307" s="231" t="s">
        <v>138</v>
      </c>
      <c r="E307" s="248" t="s">
        <v>1</v>
      </c>
      <c r="F307" s="249" t="s">
        <v>389</v>
      </c>
      <c r="G307" s="247"/>
      <c r="H307" s="250">
        <v>2</v>
      </c>
      <c r="I307" s="251"/>
      <c r="J307" s="247"/>
      <c r="K307" s="247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138</v>
      </c>
      <c r="AU307" s="256" t="s">
        <v>89</v>
      </c>
      <c r="AV307" s="14" t="s">
        <v>89</v>
      </c>
      <c r="AW307" s="14" t="s">
        <v>36</v>
      </c>
      <c r="AX307" s="14" t="s">
        <v>80</v>
      </c>
      <c r="AY307" s="256" t="s">
        <v>127</v>
      </c>
    </row>
    <row r="308" s="14" customFormat="1">
      <c r="A308" s="14"/>
      <c r="B308" s="246"/>
      <c r="C308" s="247"/>
      <c r="D308" s="231" t="s">
        <v>138</v>
      </c>
      <c r="E308" s="248" t="s">
        <v>1</v>
      </c>
      <c r="F308" s="249" t="s">
        <v>390</v>
      </c>
      <c r="G308" s="247"/>
      <c r="H308" s="250">
        <v>1</v>
      </c>
      <c r="I308" s="251"/>
      <c r="J308" s="247"/>
      <c r="K308" s="247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138</v>
      </c>
      <c r="AU308" s="256" t="s">
        <v>89</v>
      </c>
      <c r="AV308" s="14" t="s">
        <v>89</v>
      </c>
      <c r="AW308" s="14" t="s">
        <v>36</v>
      </c>
      <c r="AX308" s="14" t="s">
        <v>80</v>
      </c>
      <c r="AY308" s="256" t="s">
        <v>127</v>
      </c>
    </row>
    <row r="309" s="15" customFormat="1">
      <c r="A309" s="15"/>
      <c r="B309" s="267"/>
      <c r="C309" s="268"/>
      <c r="D309" s="231" t="s">
        <v>138</v>
      </c>
      <c r="E309" s="269" t="s">
        <v>1</v>
      </c>
      <c r="F309" s="270" t="s">
        <v>172</v>
      </c>
      <c r="G309" s="268"/>
      <c r="H309" s="271">
        <v>3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7" t="s">
        <v>138</v>
      </c>
      <c r="AU309" s="277" t="s">
        <v>89</v>
      </c>
      <c r="AV309" s="15" t="s">
        <v>134</v>
      </c>
      <c r="AW309" s="15" t="s">
        <v>4</v>
      </c>
      <c r="AX309" s="15" t="s">
        <v>21</v>
      </c>
      <c r="AY309" s="277" t="s">
        <v>127</v>
      </c>
    </row>
    <row r="310" s="2" customFormat="1" ht="16.5" customHeight="1">
      <c r="A310" s="38"/>
      <c r="B310" s="39"/>
      <c r="C310" s="257" t="s">
        <v>397</v>
      </c>
      <c r="D310" s="257" t="s">
        <v>155</v>
      </c>
      <c r="E310" s="258" t="s">
        <v>398</v>
      </c>
      <c r="F310" s="259" t="s">
        <v>399</v>
      </c>
      <c r="G310" s="260" t="s">
        <v>371</v>
      </c>
      <c r="H310" s="261">
        <v>1</v>
      </c>
      <c r="I310" s="262"/>
      <c r="J310" s="263">
        <f>ROUND(I310*H310,2)</f>
        <v>0</v>
      </c>
      <c r="K310" s="259" t="s">
        <v>133</v>
      </c>
      <c r="L310" s="264"/>
      <c r="M310" s="265" t="s">
        <v>1</v>
      </c>
      <c r="N310" s="266" t="s">
        <v>45</v>
      </c>
      <c r="O310" s="91"/>
      <c r="P310" s="227">
        <f>O310*H310</f>
        <v>0</v>
      </c>
      <c r="Q310" s="227">
        <v>0.0040000000000000001</v>
      </c>
      <c r="R310" s="227">
        <f>Q310*H310</f>
        <v>0.0040000000000000001</v>
      </c>
      <c r="S310" s="227">
        <v>0</v>
      </c>
      <c r="T310" s="22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9" t="s">
        <v>395</v>
      </c>
      <c r="AT310" s="229" t="s">
        <v>155</v>
      </c>
      <c r="AU310" s="229" t="s">
        <v>89</v>
      </c>
      <c r="AY310" s="17" t="s">
        <v>127</v>
      </c>
      <c r="BE310" s="230">
        <f>IF(N310="základní",J310,0)</f>
        <v>0</v>
      </c>
      <c r="BF310" s="230">
        <f>IF(N310="snížená",J310,0)</f>
        <v>0</v>
      </c>
      <c r="BG310" s="230">
        <f>IF(N310="zákl. přenesená",J310,0)</f>
        <v>0</v>
      </c>
      <c r="BH310" s="230">
        <f>IF(N310="sníž. přenesená",J310,0)</f>
        <v>0</v>
      </c>
      <c r="BI310" s="230">
        <f>IF(N310="nulová",J310,0)</f>
        <v>0</v>
      </c>
      <c r="BJ310" s="17" t="s">
        <v>21</v>
      </c>
      <c r="BK310" s="230">
        <f>ROUND(I310*H310,2)</f>
        <v>0</v>
      </c>
      <c r="BL310" s="17" t="s">
        <v>395</v>
      </c>
      <c r="BM310" s="229" t="s">
        <v>400</v>
      </c>
    </row>
    <row r="311" s="2" customFormat="1">
      <c r="A311" s="38"/>
      <c r="B311" s="39"/>
      <c r="C311" s="40"/>
      <c r="D311" s="231" t="s">
        <v>136</v>
      </c>
      <c r="E311" s="40"/>
      <c r="F311" s="232" t="s">
        <v>399</v>
      </c>
      <c r="G311" s="40"/>
      <c r="H311" s="40"/>
      <c r="I311" s="233"/>
      <c r="J311" s="40"/>
      <c r="K311" s="40"/>
      <c r="L311" s="44"/>
      <c r="M311" s="234"/>
      <c r="N311" s="235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136</v>
      </c>
      <c r="AU311" s="17" t="s">
        <v>89</v>
      </c>
    </row>
    <row r="312" s="14" customFormat="1">
      <c r="A312" s="14"/>
      <c r="B312" s="246"/>
      <c r="C312" s="247"/>
      <c r="D312" s="231" t="s">
        <v>138</v>
      </c>
      <c r="E312" s="248" t="s">
        <v>1</v>
      </c>
      <c r="F312" s="249" t="s">
        <v>391</v>
      </c>
      <c r="G312" s="247"/>
      <c r="H312" s="250">
        <v>1</v>
      </c>
      <c r="I312" s="251"/>
      <c r="J312" s="247"/>
      <c r="K312" s="247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138</v>
      </c>
      <c r="AU312" s="256" t="s">
        <v>89</v>
      </c>
      <c r="AV312" s="14" t="s">
        <v>89</v>
      </c>
      <c r="AW312" s="14" t="s">
        <v>36</v>
      </c>
      <c r="AX312" s="14" t="s">
        <v>21</v>
      </c>
      <c r="AY312" s="256" t="s">
        <v>127</v>
      </c>
    </row>
    <row r="313" s="2" customFormat="1" ht="16.5" customHeight="1">
      <c r="A313" s="38"/>
      <c r="B313" s="39"/>
      <c r="C313" s="218" t="s">
        <v>401</v>
      </c>
      <c r="D313" s="218" t="s">
        <v>129</v>
      </c>
      <c r="E313" s="219" t="s">
        <v>402</v>
      </c>
      <c r="F313" s="220" t="s">
        <v>403</v>
      </c>
      <c r="G313" s="221" t="s">
        <v>371</v>
      </c>
      <c r="H313" s="222">
        <v>1</v>
      </c>
      <c r="I313" s="223"/>
      <c r="J313" s="224">
        <f>ROUND(I313*H313,2)</f>
        <v>0</v>
      </c>
      <c r="K313" s="220" t="s">
        <v>1</v>
      </c>
      <c r="L313" s="44"/>
      <c r="M313" s="225" t="s">
        <v>1</v>
      </c>
      <c r="N313" s="226" t="s">
        <v>45</v>
      </c>
      <c r="O313" s="91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9" t="s">
        <v>134</v>
      </c>
      <c r="AT313" s="229" t="s">
        <v>129</v>
      </c>
      <c r="AU313" s="229" t="s">
        <v>89</v>
      </c>
      <c r="AY313" s="17" t="s">
        <v>127</v>
      </c>
      <c r="BE313" s="230">
        <f>IF(N313="základní",J313,0)</f>
        <v>0</v>
      </c>
      <c r="BF313" s="230">
        <f>IF(N313="snížená",J313,0)</f>
        <v>0</v>
      </c>
      <c r="BG313" s="230">
        <f>IF(N313="zákl. přenesená",J313,0)</f>
        <v>0</v>
      </c>
      <c r="BH313" s="230">
        <f>IF(N313="sníž. přenesená",J313,0)</f>
        <v>0</v>
      </c>
      <c r="BI313" s="230">
        <f>IF(N313="nulová",J313,0)</f>
        <v>0</v>
      </c>
      <c r="BJ313" s="17" t="s">
        <v>21</v>
      </c>
      <c r="BK313" s="230">
        <f>ROUND(I313*H313,2)</f>
        <v>0</v>
      </c>
      <c r="BL313" s="17" t="s">
        <v>134</v>
      </c>
      <c r="BM313" s="229" t="s">
        <v>404</v>
      </c>
    </row>
    <row r="314" s="2" customFormat="1">
      <c r="A314" s="38"/>
      <c r="B314" s="39"/>
      <c r="C314" s="40"/>
      <c r="D314" s="231" t="s">
        <v>136</v>
      </c>
      <c r="E314" s="40"/>
      <c r="F314" s="232" t="s">
        <v>403</v>
      </c>
      <c r="G314" s="40"/>
      <c r="H314" s="40"/>
      <c r="I314" s="233"/>
      <c r="J314" s="40"/>
      <c r="K314" s="40"/>
      <c r="L314" s="44"/>
      <c r="M314" s="234"/>
      <c r="N314" s="235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136</v>
      </c>
      <c r="AU314" s="17" t="s">
        <v>89</v>
      </c>
    </row>
    <row r="315" s="2" customFormat="1" ht="24.15" customHeight="1">
      <c r="A315" s="38"/>
      <c r="B315" s="39"/>
      <c r="C315" s="218" t="s">
        <v>405</v>
      </c>
      <c r="D315" s="218" t="s">
        <v>129</v>
      </c>
      <c r="E315" s="219" t="s">
        <v>406</v>
      </c>
      <c r="F315" s="220" t="s">
        <v>407</v>
      </c>
      <c r="G315" s="221" t="s">
        <v>371</v>
      </c>
      <c r="H315" s="222">
        <v>4</v>
      </c>
      <c r="I315" s="223"/>
      <c r="J315" s="224">
        <f>ROUND(I315*H315,2)</f>
        <v>0</v>
      </c>
      <c r="K315" s="220" t="s">
        <v>133</v>
      </c>
      <c r="L315" s="44"/>
      <c r="M315" s="225" t="s">
        <v>1</v>
      </c>
      <c r="N315" s="226" t="s">
        <v>45</v>
      </c>
      <c r="O315" s="91"/>
      <c r="P315" s="227">
        <f>O315*H315</f>
        <v>0</v>
      </c>
      <c r="Q315" s="227">
        <v>0.10940999999999999</v>
      </c>
      <c r="R315" s="227">
        <f>Q315*H315</f>
        <v>0.43763999999999997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134</v>
      </c>
      <c r="AT315" s="229" t="s">
        <v>129</v>
      </c>
      <c r="AU315" s="229" t="s">
        <v>89</v>
      </c>
      <c r="AY315" s="17" t="s">
        <v>127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21</v>
      </c>
      <c r="BK315" s="230">
        <f>ROUND(I315*H315,2)</f>
        <v>0</v>
      </c>
      <c r="BL315" s="17" t="s">
        <v>134</v>
      </c>
      <c r="BM315" s="229" t="s">
        <v>408</v>
      </c>
    </row>
    <row r="316" s="2" customFormat="1">
      <c r="A316" s="38"/>
      <c r="B316" s="39"/>
      <c r="C316" s="40"/>
      <c r="D316" s="231" t="s">
        <v>136</v>
      </c>
      <c r="E316" s="40"/>
      <c r="F316" s="232" t="s">
        <v>409</v>
      </c>
      <c r="G316" s="40"/>
      <c r="H316" s="40"/>
      <c r="I316" s="233"/>
      <c r="J316" s="40"/>
      <c r="K316" s="40"/>
      <c r="L316" s="44"/>
      <c r="M316" s="234"/>
      <c r="N316" s="235"/>
      <c r="O316" s="91"/>
      <c r="P316" s="91"/>
      <c r="Q316" s="91"/>
      <c r="R316" s="91"/>
      <c r="S316" s="91"/>
      <c r="T316" s="92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136</v>
      </c>
      <c r="AU316" s="17" t="s">
        <v>89</v>
      </c>
    </row>
    <row r="317" s="14" customFormat="1">
      <c r="A317" s="14"/>
      <c r="B317" s="246"/>
      <c r="C317" s="247"/>
      <c r="D317" s="231" t="s">
        <v>138</v>
      </c>
      <c r="E317" s="248" t="s">
        <v>1</v>
      </c>
      <c r="F317" s="249" t="s">
        <v>410</v>
      </c>
      <c r="G317" s="247"/>
      <c r="H317" s="250">
        <v>4</v>
      </c>
      <c r="I317" s="251"/>
      <c r="J317" s="247"/>
      <c r="K317" s="247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138</v>
      </c>
      <c r="AU317" s="256" t="s">
        <v>89</v>
      </c>
      <c r="AV317" s="14" t="s">
        <v>89</v>
      </c>
      <c r="AW317" s="14" t="s">
        <v>36</v>
      </c>
      <c r="AX317" s="14" t="s">
        <v>21</v>
      </c>
      <c r="AY317" s="256" t="s">
        <v>127</v>
      </c>
    </row>
    <row r="318" s="2" customFormat="1" ht="21.75" customHeight="1">
      <c r="A318" s="38"/>
      <c r="B318" s="39"/>
      <c r="C318" s="257" t="s">
        <v>411</v>
      </c>
      <c r="D318" s="257" t="s">
        <v>155</v>
      </c>
      <c r="E318" s="258" t="s">
        <v>412</v>
      </c>
      <c r="F318" s="259" t="s">
        <v>413</v>
      </c>
      <c r="G318" s="260" t="s">
        <v>371</v>
      </c>
      <c r="H318" s="261">
        <v>4</v>
      </c>
      <c r="I318" s="262"/>
      <c r="J318" s="263">
        <f>ROUND(I318*H318,2)</f>
        <v>0</v>
      </c>
      <c r="K318" s="259" t="s">
        <v>133</v>
      </c>
      <c r="L318" s="264"/>
      <c r="M318" s="265" t="s">
        <v>1</v>
      </c>
      <c r="N318" s="266" t="s">
        <v>45</v>
      </c>
      <c r="O318" s="91"/>
      <c r="P318" s="227">
        <f>O318*H318</f>
        <v>0</v>
      </c>
      <c r="Q318" s="227">
        <v>0.0061000000000000004</v>
      </c>
      <c r="R318" s="227">
        <f>Q318*H318</f>
        <v>0.024400000000000002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158</v>
      </c>
      <c r="AT318" s="229" t="s">
        <v>155</v>
      </c>
      <c r="AU318" s="229" t="s">
        <v>89</v>
      </c>
      <c r="AY318" s="17" t="s">
        <v>127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21</v>
      </c>
      <c r="BK318" s="230">
        <f>ROUND(I318*H318,2)</f>
        <v>0</v>
      </c>
      <c r="BL318" s="17" t="s">
        <v>134</v>
      </c>
      <c r="BM318" s="229" t="s">
        <v>414</v>
      </c>
    </row>
    <row r="319" s="2" customFormat="1">
      <c r="A319" s="38"/>
      <c r="B319" s="39"/>
      <c r="C319" s="40"/>
      <c r="D319" s="231" t="s">
        <v>136</v>
      </c>
      <c r="E319" s="40"/>
      <c r="F319" s="232" t="s">
        <v>413</v>
      </c>
      <c r="G319" s="40"/>
      <c r="H319" s="40"/>
      <c r="I319" s="233"/>
      <c r="J319" s="40"/>
      <c r="K319" s="40"/>
      <c r="L319" s="44"/>
      <c r="M319" s="234"/>
      <c r="N319" s="235"/>
      <c r="O319" s="91"/>
      <c r="P319" s="91"/>
      <c r="Q319" s="91"/>
      <c r="R319" s="91"/>
      <c r="S319" s="91"/>
      <c r="T319" s="92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136</v>
      </c>
      <c r="AU319" s="17" t="s">
        <v>89</v>
      </c>
    </row>
    <row r="320" s="2" customFormat="1" ht="24.15" customHeight="1">
      <c r="A320" s="38"/>
      <c r="B320" s="39"/>
      <c r="C320" s="218" t="s">
        <v>415</v>
      </c>
      <c r="D320" s="218" t="s">
        <v>129</v>
      </c>
      <c r="E320" s="219" t="s">
        <v>416</v>
      </c>
      <c r="F320" s="220" t="s">
        <v>417</v>
      </c>
      <c r="G320" s="221" t="s">
        <v>132</v>
      </c>
      <c r="H320" s="222">
        <v>14.813000000000001</v>
      </c>
      <c r="I320" s="223"/>
      <c r="J320" s="224">
        <f>ROUND(I320*H320,2)</f>
        <v>0</v>
      </c>
      <c r="K320" s="220" t="s">
        <v>133</v>
      </c>
      <c r="L320" s="44"/>
      <c r="M320" s="225" t="s">
        <v>1</v>
      </c>
      <c r="N320" s="226" t="s">
        <v>45</v>
      </c>
      <c r="O320" s="91"/>
      <c r="P320" s="227">
        <f>O320*H320</f>
        <v>0</v>
      </c>
      <c r="Q320" s="227">
        <v>0.0025999999999999999</v>
      </c>
      <c r="R320" s="227">
        <f>Q320*H320</f>
        <v>0.038513800000000001</v>
      </c>
      <c r="S320" s="227">
        <v>0</v>
      </c>
      <c r="T320" s="228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29" t="s">
        <v>134</v>
      </c>
      <c r="AT320" s="229" t="s">
        <v>129</v>
      </c>
      <c r="AU320" s="229" t="s">
        <v>89</v>
      </c>
      <c r="AY320" s="17" t="s">
        <v>127</v>
      </c>
      <c r="BE320" s="230">
        <f>IF(N320="základní",J320,0)</f>
        <v>0</v>
      </c>
      <c r="BF320" s="230">
        <f>IF(N320="snížená",J320,0)</f>
        <v>0</v>
      </c>
      <c r="BG320" s="230">
        <f>IF(N320="zákl. přenesená",J320,0)</f>
        <v>0</v>
      </c>
      <c r="BH320" s="230">
        <f>IF(N320="sníž. přenesená",J320,0)</f>
        <v>0</v>
      </c>
      <c r="BI320" s="230">
        <f>IF(N320="nulová",J320,0)</f>
        <v>0</v>
      </c>
      <c r="BJ320" s="17" t="s">
        <v>21</v>
      </c>
      <c r="BK320" s="230">
        <f>ROUND(I320*H320,2)</f>
        <v>0</v>
      </c>
      <c r="BL320" s="17" t="s">
        <v>134</v>
      </c>
      <c r="BM320" s="229" t="s">
        <v>418</v>
      </c>
    </row>
    <row r="321" s="2" customFormat="1">
      <c r="A321" s="38"/>
      <c r="B321" s="39"/>
      <c r="C321" s="40"/>
      <c r="D321" s="231" t="s">
        <v>136</v>
      </c>
      <c r="E321" s="40"/>
      <c r="F321" s="232" t="s">
        <v>419</v>
      </c>
      <c r="G321" s="40"/>
      <c r="H321" s="40"/>
      <c r="I321" s="233"/>
      <c r="J321" s="40"/>
      <c r="K321" s="40"/>
      <c r="L321" s="44"/>
      <c r="M321" s="234"/>
      <c r="N321" s="235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136</v>
      </c>
      <c r="AU321" s="17" t="s">
        <v>89</v>
      </c>
    </row>
    <row r="322" s="13" customFormat="1">
      <c r="A322" s="13"/>
      <c r="B322" s="236"/>
      <c r="C322" s="237"/>
      <c r="D322" s="231" t="s">
        <v>138</v>
      </c>
      <c r="E322" s="238" t="s">
        <v>1</v>
      </c>
      <c r="F322" s="239" t="s">
        <v>420</v>
      </c>
      <c r="G322" s="237"/>
      <c r="H322" s="238" t="s">
        <v>1</v>
      </c>
      <c r="I322" s="240"/>
      <c r="J322" s="237"/>
      <c r="K322" s="237"/>
      <c r="L322" s="241"/>
      <c r="M322" s="242"/>
      <c r="N322" s="243"/>
      <c r="O322" s="243"/>
      <c r="P322" s="243"/>
      <c r="Q322" s="243"/>
      <c r="R322" s="243"/>
      <c r="S322" s="243"/>
      <c r="T322" s="24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5" t="s">
        <v>138</v>
      </c>
      <c r="AU322" s="245" t="s">
        <v>89</v>
      </c>
      <c r="AV322" s="13" t="s">
        <v>21</v>
      </c>
      <c r="AW322" s="13" t="s">
        <v>36</v>
      </c>
      <c r="AX322" s="13" t="s">
        <v>80</v>
      </c>
      <c r="AY322" s="245" t="s">
        <v>127</v>
      </c>
    </row>
    <row r="323" s="14" customFormat="1">
      <c r="A323" s="14"/>
      <c r="B323" s="246"/>
      <c r="C323" s="247"/>
      <c r="D323" s="231" t="s">
        <v>138</v>
      </c>
      <c r="E323" s="248" t="s">
        <v>1</v>
      </c>
      <c r="F323" s="249" t="s">
        <v>421</v>
      </c>
      <c r="G323" s="247"/>
      <c r="H323" s="250">
        <v>14.813000000000001</v>
      </c>
      <c r="I323" s="251"/>
      <c r="J323" s="247"/>
      <c r="K323" s="247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138</v>
      </c>
      <c r="AU323" s="256" t="s">
        <v>89</v>
      </c>
      <c r="AV323" s="14" t="s">
        <v>89</v>
      </c>
      <c r="AW323" s="14" t="s">
        <v>36</v>
      </c>
      <c r="AX323" s="14" t="s">
        <v>80</v>
      </c>
      <c r="AY323" s="256" t="s">
        <v>127</v>
      </c>
    </row>
    <row r="324" s="15" customFormat="1">
      <c r="A324" s="15"/>
      <c r="B324" s="267"/>
      <c r="C324" s="268"/>
      <c r="D324" s="231" t="s">
        <v>138</v>
      </c>
      <c r="E324" s="269" t="s">
        <v>1</v>
      </c>
      <c r="F324" s="270" t="s">
        <v>172</v>
      </c>
      <c r="G324" s="268"/>
      <c r="H324" s="271">
        <v>14.813000000000001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7" t="s">
        <v>138</v>
      </c>
      <c r="AU324" s="277" t="s">
        <v>89</v>
      </c>
      <c r="AV324" s="15" t="s">
        <v>134</v>
      </c>
      <c r="AW324" s="15" t="s">
        <v>36</v>
      </c>
      <c r="AX324" s="15" t="s">
        <v>21</v>
      </c>
      <c r="AY324" s="277" t="s">
        <v>127</v>
      </c>
    </row>
    <row r="325" s="2" customFormat="1" ht="16.5" customHeight="1">
      <c r="A325" s="38"/>
      <c r="B325" s="39"/>
      <c r="C325" s="218" t="s">
        <v>422</v>
      </c>
      <c r="D325" s="218" t="s">
        <v>129</v>
      </c>
      <c r="E325" s="219" t="s">
        <v>423</v>
      </c>
      <c r="F325" s="220" t="s">
        <v>424</v>
      </c>
      <c r="G325" s="221" t="s">
        <v>132</v>
      </c>
      <c r="H325" s="222">
        <v>14.813000000000001</v>
      </c>
      <c r="I325" s="223"/>
      <c r="J325" s="224">
        <f>ROUND(I325*H325,2)</f>
        <v>0</v>
      </c>
      <c r="K325" s="220" t="s">
        <v>133</v>
      </c>
      <c r="L325" s="44"/>
      <c r="M325" s="225" t="s">
        <v>1</v>
      </c>
      <c r="N325" s="226" t="s">
        <v>45</v>
      </c>
      <c r="O325" s="91"/>
      <c r="P325" s="227">
        <f>O325*H325</f>
        <v>0</v>
      </c>
      <c r="Q325" s="227">
        <v>1.0000000000000001E-05</v>
      </c>
      <c r="R325" s="227">
        <f>Q325*H325</f>
        <v>0.00014813000000000001</v>
      </c>
      <c r="S325" s="227">
        <v>0</v>
      </c>
      <c r="T325" s="228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29" t="s">
        <v>134</v>
      </c>
      <c r="AT325" s="229" t="s">
        <v>129</v>
      </c>
      <c r="AU325" s="229" t="s">
        <v>89</v>
      </c>
      <c r="AY325" s="17" t="s">
        <v>127</v>
      </c>
      <c r="BE325" s="230">
        <f>IF(N325="základní",J325,0)</f>
        <v>0</v>
      </c>
      <c r="BF325" s="230">
        <f>IF(N325="snížená",J325,0)</f>
        <v>0</v>
      </c>
      <c r="BG325" s="230">
        <f>IF(N325="zákl. přenesená",J325,0)</f>
        <v>0</v>
      </c>
      <c r="BH325" s="230">
        <f>IF(N325="sníž. přenesená",J325,0)</f>
        <v>0</v>
      </c>
      <c r="BI325" s="230">
        <f>IF(N325="nulová",J325,0)</f>
        <v>0</v>
      </c>
      <c r="BJ325" s="17" t="s">
        <v>21</v>
      </c>
      <c r="BK325" s="230">
        <f>ROUND(I325*H325,2)</f>
        <v>0</v>
      </c>
      <c r="BL325" s="17" t="s">
        <v>134</v>
      </c>
      <c r="BM325" s="229" t="s">
        <v>425</v>
      </c>
    </row>
    <row r="326" s="2" customFormat="1">
      <c r="A326" s="38"/>
      <c r="B326" s="39"/>
      <c r="C326" s="40"/>
      <c r="D326" s="231" t="s">
        <v>136</v>
      </c>
      <c r="E326" s="40"/>
      <c r="F326" s="232" t="s">
        <v>426</v>
      </c>
      <c r="G326" s="40"/>
      <c r="H326" s="40"/>
      <c r="I326" s="233"/>
      <c r="J326" s="40"/>
      <c r="K326" s="40"/>
      <c r="L326" s="44"/>
      <c r="M326" s="234"/>
      <c r="N326" s="235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136</v>
      </c>
      <c r="AU326" s="17" t="s">
        <v>89</v>
      </c>
    </row>
    <row r="327" s="13" customFormat="1">
      <c r="A327" s="13"/>
      <c r="B327" s="236"/>
      <c r="C327" s="237"/>
      <c r="D327" s="231" t="s">
        <v>138</v>
      </c>
      <c r="E327" s="238" t="s">
        <v>1</v>
      </c>
      <c r="F327" s="239" t="s">
        <v>420</v>
      </c>
      <c r="G327" s="237"/>
      <c r="H327" s="238" t="s">
        <v>1</v>
      </c>
      <c r="I327" s="240"/>
      <c r="J327" s="237"/>
      <c r="K327" s="237"/>
      <c r="L327" s="241"/>
      <c r="M327" s="242"/>
      <c r="N327" s="243"/>
      <c r="O327" s="243"/>
      <c r="P327" s="243"/>
      <c r="Q327" s="243"/>
      <c r="R327" s="243"/>
      <c r="S327" s="243"/>
      <c r="T327" s="24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5" t="s">
        <v>138</v>
      </c>
      <c r="AU327" s="245" t="s">
        <v>89</v>
      </c>
      <c r="AV327" s="13" t="s">
        <v>21</v>
      </c>
      <c r="AW327" s="13" t="s">
        <v>36</v>
      </c>
      <c r="AX327" s="13" t="s">
        <v>80</v>
      </c>
      <c r="AY327" s="245" t="s">
        <v>127</v>
      </c>
    </row>
    <row r="328" s="14" customFormat="1">
      <c r="A328" s="14"/>
      <c r="B328" s="246"/>
      <c r="C328" s="247"/>
      <c r="D328" s="231" t="s">
        <v>138</v>
      </c>
      <c r="E328" s="248" t="s">
        <v>1</v>
      </c>
      <c r="F328" s="249" t="s">
        <v>427</v>
      </c>
      <c r="G328" s="247"/>
      <c r="H328" s="250">
        <v>14.813000000000001</v>
      </c>
      <c r="I328" s="251"/>
      <c r="J328" s="247"/>
      <c r="K328" s="247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138</v>
      </c>
      <c r="AU328" s="256" t="s">
        <v>89</v>
      </c>
      <c r="AV328" s="14" t="s">
        <v>89</v>
      </c>
      <c r="AW328" s="14" t="s">
        <v>36</v>
      </c>
      <c r="AX328" s="14" t="s">
        <v>80</v>
      </c>
      <c r="AY328" s="256" t="s">
        <v>127</v>
      </c>
    </row>
    <row r="329" s="15" customFormat="1">
      <c r="A329" s="15"/>
      <c r="B329" s="267"/>
      <c r="C329" s="268"/>
      <c r="D329" s="231" t="s">
        <v>138</v>
      </c>
      <c r="E329" s="269" t="s">
        <v>1</v>
      </c>
      <c r="F329" s="270" t="s">
        <v>172</v>
      </c>
      <c r="G329" s="268"/>
      <c r="H329" s="271">
        <v>14.813000000000001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7" t="s">
        <v>138</v>
      </c>
      <c r="AU329" s="277" t="s">
        <v>89</v>
      </c>
      <c r="AV329" s="15" t="s">
        <v>134</v>
      </c>
      <c r="AW329" s="15" t="s">
        <v>36</v>
      </c>
      <c r="AX329" s="15" t="s">
        <v>21</v>
      </c>
      <c r="AY329" s="277" t="s">
        <v>127</v>
      </c>
    </row>
    <row r="330" s="2" customFormat="1" ht="33" customHeight="1">
      <c r="A330" s="38"/>
      <c r="B330" s="39"/>
      <c r="C330" s="218" t="s">
        <v>428</v>
      </c>
      <c r="D330" s="218" t="s">
        <v>129</v>
      </c>
      <c r="E330" s="219" t="s">
        <v>429</v>
      </c>
      <c r="F330" s="220" t="s">
        <v>430</v>
      </c>
      <c r="G330" s="221" t="s">
        <v>270</v>
      </c>
      <c r="H330" s="222">
        <v>155.69999999999999</v>
      </c>
      <c r="I330" s="223"/>
      <c r="J330" s="224">
        <f>ROUND(I330*H330,2)</f>
        <v>0</v>
      </c>
      <c r="K330" s="220" t="s">
        <v>133</v>
      </c>
      <c r="L330" s="44"/>
      <c r="M330" s="225" t="s">
        <v>1</v>
      </c>
      <c r="N330" s="226" t="s">
        <v>45</v>
      </c>
      <c r="O330" s="91"/>
      <c r="P330" s="227">
        <f>O330*H330</f>
        <v>0</v>
      </c>
      <c r="Q330" s="227">
        <v>0.15540000000000001</v>
      </c>
      <c r="R330" s="227">
        <f>Q330*H330</f>
        <v>24.195779999999999</v>
      </c>
      <c r="S330" s="227">
        <v>0</v>
      </c>
      <c r="T330" s="228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29" t="s">
        <v>134</v>
      </c>
      <c r="AT330" s="229" t="s">
        <v>129</v>
      </c>
      <c r="AU330" s="229" t="s">
        <v>89</v>
      </c>
      <c r="AY330" s="17" t="s">
        <v>127</v>
      </c>
      <c r="BE330" s="230">
        <f>IF(N330="základní",J330,0)</f>
        <v>0</v>
      </c>
      <c r="BF330" s="230">
        <f>IF(N330="snížená",J330,0)</f>
        <v>0</v>
      </c>
      <c r="BG330" s="230">
        <f>IF(N330="zákl. přenesená",J330,0)</f>
        <v>0</v>
      </c>
      <c r="BH330" s="230">
        <f>IF(N330="sníž. přenesená",J330,0)</f>
        <v>0</v>
      </c>
      <c r="BI330" s="230">
        <f>IF(N330="nulová",J330,0)</f>
        <v>0</v>
      </c>
      <c r="BJ330" s="17" t="s">
        <v>21</v>
      </c>
      <c r="BK330" s="230">
        <f>ROUND(I330*H330,2)</f>
        <v>0</v>
      </c>
      <c r="BL330" s="17" t="s">
        <v>134</v>
      </c>
      <c r="BM330" s="229" t="s">
        <v>431</v>
      </c>
    </row>
    <row r="331" s="2" customFormat="1">
      <c r="A331" s="38"/>
      <c r="B331" s="39"/>
      <c r="C331" s="40"/>
      <c r="D331" s="231" t="s">
        <v>136</v>
      </c>
      <c r="E331" s="40"/>
      <c r="F331" s="232" t="s">
        <v>432</v>
      </c>
      <c r="G331" s="40"/>
      <c r="H331" s="40"/>
      <c r="I331" s="233"/>
      <c r="J331" s="40"/>
      <c r="K331" s="40"/>
      <c r="L331" s="44"/>
      <c r="M331" s="234"/>
      <c r="N331" s="235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136</v>
      </c>
      <c r="AU331" s="17" t="s">
        <v>89</v>
      </c>
    </row>
    <row r="332" s="14" customFormat="1">
      <c r="A332" s="14"/>
      <c r="B332" s="246"/>
      <c r="C332" s="247"/>
      <c r="D332" s="231" t="s">
        <v>138</v>
      </c>
      <c r="E332" s="248" t="s">
        <v>1</v>
      </c>
      <c r="F332" s="249" t="s">
        <v>433</v>
      </c>
      <c r="G332" s="247"/>
      <c r="H332" s="250">
        <v>155.69999999999999</v>
      </c>
      <c r="I332" s="251"/>
      <c r="J332" s="247"/>
      <c r="K332" s="247"/>
      <c r="L332" s="252"/>
      <c r="M332" s="253"/>
      <c r="N332" s="254"/>
      <c r="O332" s="254"/>
      <c r="P332" s="254"/>
      <c r="Q332" s="254"/>
      <c r="R332" s="254"/>
      <c r="S332" s="254"/>
      <c r="T332" s="25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6" t="s">
        <v>138</v>
      </c>
      <c r="AU332" s="256" t="s">
        <v>89</v>
      </c>
      <c r="AV332" s="14" t="s">
        <v>89</v>
      </c>
      <c r="AW332" s="14" t="s">
        <v>36</v>
      </c>
      <c r="AX332" s="14" t="s">
        <v>21</v>
      </c>
      <c r="AY332" s="256" t="s">
        <v>127</v>
      </c>
    </row>
    <row r="333" s="2" customFormat="1" ht="16.5" customHeight="1">
      <c r="A333" s="38"/>
      <c r="B333" s="39"/>
      <c r="C333" s="257" t="s">
        <v>434</v>
      </c>
      <c r="D333" s="257" t="s">
        <v>155</v>
      </c>
      <c r="E333" s="258" t="s">
        <v>435</v>
      </c>
      <c r="F333" s="259" t="s">
        <v>436</v>
      </c>
      <c r="G333" s="260" t="s">
        <v>270</v>
      </c>
      <c r="H333" s="261">
        <v>163.48500000000001</v>
      </c>
      <c r="I333" s="262"/>
      <c r="J333" s="263">
        <f>ROUND(I333*H333,2)</f>
        <v>0</v>
      </c>
      <c r="K333" s="259" t="s">
        <v>133</v>
      </c>
      <c r="L333" s="264"/>
      <c r="M333" s="265" t="s">
        <v>1</v>
      </c>
      <c r="N333" s="266" t="s">
        <v>45</v>
      </c>
      <c r="O333" s="91"/>
      <c r="P333" s="227">
        <f>O333*H333</f>
        <v>0</v>
      </c>
      <c r="Q333" s="227">
        <v>0.080000000000000002</v>
      </c>
      <c r="R333" s="227">
        <f>Q333*H333</f>
        <v>13.078800000000001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158</v>
      </c>
      <c r="AT333" s="229" t="s">
        <v>155</v>
      </c>
      <c r="AU333" s="229" t="s">
        <v>89</v>
      </c>
      <c r="AY333" s="17" t="s">
        <v>127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21</v>
      </c>
      <c r="BK333" s="230">
        <f>ROUND(I333*H333,2)</f>
        <v>0</v>
      </c>
      <c r="BL333" s="17" t="s">
        <v>134</v>
      </c>
      <c r="BM333" s="229" t="s">
        <v>437</v>
      </c>
    </row>
    <row r="334" s="2" customFormat="1">
      <c r="A334" s="38"/>
      <c r="B334" s="39"/>
      <c r="C334" s="40"/>
      <c r="D334" s="231" t="s">
        <v>136</v>
      </c>
      <c r="E334" s="40"/>
      <c r="F334" s="232" t="s">
        <v>436</v>
      </c>
      <c r="G334" s="40"/>
      <c r="H334" s="40"/>
      <c r="I334" s="233"/>
      <c r="J334" s="40"/>
      <c r="K334" s="40"/>
      <c r="L334" s="44"/>
      <c r="M334" s="234"/>
      <c r="N334" s="235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136</v>
      </c>
      <c r="AU334" s="17" t="s">
        <v>89</v>
      </c>
    </row>
    <row r="335" s="14" customFormat="1">
      <c r="A335" s="14"/>
      <c r="B335" s="246"/>
      <c r="C335" s="247"/>
      <c r="D335" s="231" t="s">
        <v>138</v>
      </c>
      <c r="E335" s="247"/>
      <c r="F335" s="249" t="s">
        <v>438</v>
      </c>
      <c r="G335" s="247"/>
      <c r="H335" s="250">
        <v>163.48500000000001</v>
      </c>
      <c r="I335" s="251"/>
      <c r="J335" s="247"/>
      <c r="K335" s="247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138</v>
      </c>
      <c r="AU335" s="256" t="s">
        <v>89</v>
      </c>
      <c r="AV335" s="14" t="s">
        <v>89</v>
      </c>
      <c r="AW335" s="14" t="s">
        <v>4</v>
      </c>
      <c r="AX335" s="14" t="s">
        <v>21</v>
      </c>
      <c r="AY335" s="256" t="s">
        <v>127</v>
      </c>
    </row>
    <row r="336" s="2" customFormat="1" ht="33" customHeight="1">
      <c r="A336" s="38"/>
      <c r="B336" s="39"/>
      <c r="C336" s="218" t="s">
        <v>439</v>
      </c>
      <c r="D336" s="218" t="s">
        <v>129</v>
      </c>
      <c r="E336" s="219" t="s">
        <v>440</v>
      </c>
      <c r="F336" s="220" t="s">
        <v>441</v>
      </c>
      <c r="G336" s="221" t="s">
        <v>270</v>
      </c>
      <c r="H336" s="222">
        <v>6.25</v>
      </c>
      <c r="I336" s="223"/>
      <c r="J336" s="224">
        <f>ROUND(I336*H336,2)</f>
        <v>0</v>
      </c>
      <c r="K336" s="220" t="s">
        <v>133</v>
      </c>
      <c r="L336" s="44"/>
      <c r="M336" s="225" t="s">
        <v>1</v>
      </c>
      <c r="N336" s="226" t="s">
        <v>45</v>
      </c>
      <c r="O336" s="91"/>
      <c r="P336" s="227">
        <f>O336*H336</f>
        <v>0</v>
      </c>
      <c r="Q336" s="227">
        <v>0.1295</v>
      </c>
      <c r="R336" s="227">
        <f>Q336*H336</f>
        <v>0.80937500000000007</v>
      </c>
      <c r="S336" s="227">
        <v>0</v>
      </c>
      <c r="T336" s="228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9" t="s">
        <v>134</v>
      </c>
      <c r="AT336" s="229" t="s">
        <v>129</v>
      </c>
      <c r="AU336" s="229" t="s">
        <v>89</v>
      </c>
      <c r="AY336" s="17" t="s">
        <v>127</v>
      </c>
      <c r="BE336" s="230">
        <f>IF(N336="základní",J336,0)</f>
        <v>0</v>
      </c>
      <c r="BF336" s="230">
        <f>IF(N336="snížená",J336,0)</f>
        <v>0</v>
      </c>
      <c r="BG336" s="230">
        <f>IF(N336="zákl. přenesená",J336,0)</f>
        <v>0</v>
      </c>
      <c r="BH336" s="230">
        <f>IF(N336="sníž. přenesená",J336,0)</f>
        <v>0</v>
      </c>
      <c r="BI336" s="230">
        <f>IF(N336="nulová",J336,0)</f>
        <v>0</v>
      </c>
      <c r="BJ336" s="17" t="s">
        <v>21</v>
      </c>
      <c r="BK336" s="230">
        <f>ROUND(I336*H336,2)</f>
        <v>0</v>
      </c>
      <c r="BL336" s="17" t="s">
        <v>134</v>
      </c>
      <c r="BM336" s="229" t="s">
        <v>442</v>
      </c>
    </row>
    <row r="337" s="2" customFormat="1">
      <c r="A337" s="38"/>
      <c r="B337" s="39"/>
      <c r="C337" s="40"/>
      <c r="D337" s="231" t="s">
        <v>136</v>
      </c>
      <c r="E337" s="40"/>
      <c r="F337" s="232" t="s">
        <v>443</v>
      </c>
      <c r="G337" s="40"/>
      <c r="H337" s="40"/>
      <c r="I337" s="233"/>
      <c r="J337" s="40"/>
      <c r="K337" s="40"/>
      <c r="L337" s="44"/>
      <c r="M337" s="234"/>
      <c r="N337" s="235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136</v>
      </c>
      <c r="AU337" s="17" t="s">
        <v>89</v>
      </c>
    </row>
    <row r="338" s="14" customFormat="1">
      <c r="A338" s="14"/>
      <c r="B338" s="246"/>
      <c r="C338" s="247"/>
      <c r="D338" s="231" t="s">
        <v>138</v>
      </c>
      <c r="E338" s="248" t="s">
        <v>1</v>
      </c>
      <c r="F338" s="249" t="s">
        <v>444</v>
      </c>
      <c r="G338" s="247"/>
      <c r="H338" s="250">
        <v>6.25</v>
      </c>
      <c r="I338" s="251"/>
      <c r="J338" s="247"/>
      <c r="K338" s="247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138</v>
      </c>
      <c r="AU338" s="256" t="s">
        <v>89</v>
      </c>
      <c r="AV338" s="14" t="s">
        <v>89</v>
      </c>
      <c r="AW338" s="14" t="s">
        <v>36</v>
      </c>
      <c r="AX338" s="14" t="s">
        <v>21</v>
      </c>
      <c r="AY338" s="256" t="s">
        <v>127</v>
      </c>
    </row>
    <row r="339" s="2" customFormat="1" ht="16.5" customHeight="1">
      <c r="A339" s="38"/>
      <c r="B339" s="39"/>
      <c r="C339" s="257" t="s">
        <v>445</v>
      </c>
      <c r="D339" s="257" t="s">
        <v>155</v>
      </c>
      <c r="E339" s="258" t="s">
        <v>446</v>
      </c>
      <c r="F339" s="259" t="s">
        <v>447</v>
      </c>
      <c r="G339" s="260" t="s">
        <v>270</v>
      </c>
      <c r="H339" s="261">
        <v>6.5629999999999997</v>
      </c>
      <c r="I339" s="262"/>
      <c r="J339" s="263">
        <f>ROUND(I339*H339,2)</f>
        <v>0</v>
      </c>
      <c r="K339" s="259" t="s">
        <v>133</v>
      </c>
      <c r="L339" s="264"/>
      <c r="M339" s="265" t="s">
        <v>1</v>
      </c>
      <c r="N339" s="266" t="s">
        <v>45</v>
      </c>
      <c r="O339" s="91"/>
      <c r="P339" s="227">
        <f>O339*H339</f>
        <v>0</v>
      </c>
      <c r="Q339" s="227">
        <v>0.056120000000000003</v>
      </c>
      <c r="R339" s="227">
        <f>Q339*H339</f>
        <v>0.36831555999999999</v>
      </c>
      <c r="S339" s="227">
        <v>0</v>
      </c>
      <c r="T339" s="228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9" t="s">
        <v>158</v>
      </c>
      <c r="AT339" s="229" t="s">
        <v>155</v>
      </c>
      <c r="AU339" s="229" t="s">
        <v>89</v>
      </c>
      <c r="AY339" s="17" t="s">
        <v>127</v>
      </c>
      <c r="BE339" s="230">
        <f>IF(N339="základní",J339,0)</f>
        <v>0</v>
      </c>
      <c r="BF339" s="230">
        <f>IF(N339="snížená",J339,0)</f>
        <v>0</v>
      </c>
      <c r="BG339" s="230">
        <f>IF(N339="zákl. přenesená",J339,0)</f>
        <v>0</v>
      </c>
      <c r="BH339" s="230">
        <f>IF(N339="sníž. přenesená",J339,0)</f>
        <v>0</v>
      </c>
      <c r="BI339" s="230">
        <f>IF(N339="nulová",J339,0)</f>
        <v>0</v>
      </c>
      <c r="BJ339" s="17" t="s">
        <v>21</v>
      </c>
      <c r="BK339" s="230">
        <f>ROUND(I339*H339,2)</f>
        <v>0</v>
      </c>
      <c r="BL339" s="17" t="s">
        <v>134</v>
      </c>
      <c r="BM339" s="229" t="s">
        <v>448</v>
      </c>
    </row>
    <row r="340" s="2" customFormat="1">
      <c r="A340" s="38"/>
      <c r="B340" s="39"/>
      <c r="C340" s="40"/>
      <c r="D340" s="231" t="s">
        <v>136</v>
      </c>
      <c r="E340" s="40"/>
      <c r="F340" s="232" t="s">
        <v>447</v>
      </c>
      <c r="G340" s="40"/>
      <c r="H340" s="40"/>
      <c r="I340" s="233"/>
      <c r="J340" s="40"/>
      <c r="K340" s="40"/>
      <c r="L340" s="44"/>
      <c r="M340" s="234"/>
      <c r="N340" s="235"/>
      <c r="O340" s="91"/>
      <c r="P340" s="91"/>
      <c r="Q340" s="91"/>
      <c r="R340" s="91"/>
      <c r="S340" s="91"/>
      <c r="T340" s="92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136</v>
      </c>
      <c r="AU340" s="17" t="s">
        <v>89</v>
      </c>
    </row>
    <row r="341" s="14" customFormat="1">
      <c r="A341" s="14"/>
      <c r="B341" s="246"/>
      <c r="C341" s="247"/>
      <c r="D341" s="231" t="s">
        <v>138</v>
      </c>
      <c r="E341" s="247"/>
      <c r="F341" s="249" t="s">
        <v>449</v>
      </c>
      <c r="G341" s="247"/>
      <c r="H341" s="250">
        <v>6.5629999999999997</v>
      </c>
      <c r="I341" s="251"/>
      <c r="J341" s="247"/>
      <c r="K341" s="247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138</v>
      </c>
      <c r="AU341" s="256" t="s">
        <v>89</v>
      </c>
      <c r="AV341" s="14" t="s">
        <v>89</v>
      </c>
      <c r="AW341" s="14" t="s">
        <v>4</v>
      </c>
      <c r="AX341" s="14" t="s">
        <v>21</v>
      </c>
      <c r="AY341" s="256" t="s">
        <v>127</v>
      </c>
    </row>
    <row r="342" s="2" customFormat="1" ht="24.15" customHeight="1">
      <c r="A342" s="38"/>
      <c r="B342" s="39"/>
      <c r="C342" s="218" t="s">
        <v>450</v>
      </c>
      <c r="D342" s="218" t="s">
        <v>129</v>
      </c>
      <c r="E342" s="219" t="s">
        <v>451</v>
      </c>
      <c r="F342" s="220" t="s">
        <v>452</v>
      </c>
      <c r="G342" s="221" t="s">
        <v>270</v>
      </c>
      <c r="H342" s="222">
        <v>11</v>
      </c>
      <c r="I342" s="223"/>
      <c r="J342" s="224">
        <f>ROUND(I342*H342,2)</f>
        <v>0</v>
      </c>
      <c r="K342" s="220" t="s">
        <v>133</v>
      </c>
      <c r="L342" s="44"/>
      <c r="M342" s="225" t="s">
        <v>1</v>
      </c>
      <c r="N342" s="226" t="s">
        <v>45</v>
      </c>
      <c r="O342" s="91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9" t="s">
        <v>134</v>
      </c>
      <c r="AT342" s="229" t="s">
        <v>129</v>
      </c>
      <c r="AU342" s="229" t="s">
        <v>89</v>
      </c>
      <c r="AY342" s="17" t="s">
        <v>127</v>
      </c>
      <c r="BE342" s="230">
        <f>IF(N342="základní",J342,0)</f>
        <v>0</v>
      </c>
      <c r="BF342" s="230">
        <f>IF(N342="snížená",J342,0)</f>
        <v>0</v>
      </c>
      <c r="BG342" s="230">
        <f>IF(N342="zákl. přenesená",J342,0)</f>
        <v>0</v>
      </c>
      <c r="BH342" s="230">
        <f>IF(N342="sníž. přenesená",J342,0)</f>
        <v>0</v>
      </c>
      <c r="BI342" s="230">
        <f>IF(N342="nulová",J342,0)</f>
        <v>0</v>
      </c>
      <c r="BJ342" s="17" t="s">
        <v>21</v>
      </c>
      <c r="BK342" s="230">
        <f>ROUND(I342*H342,2)</f>
        <v>0</v>
      </c>
      <c r="BL342" s="17" t="s">
        <v>134</v>
      </c>
      <c r="BM342" s="229" t="s">
        <v>453</v>
      </c>
    </row>
    <row r="343" s="2" customFormat="1">
      <c r="A343" s="38"/>
      <c r="B343" s="39"/>
      <c r="C343" s="40"/>
      <c r="D343" s="231" t="s">
        <v>136</v>
      </c>
      <c r="E343" s="40"/>
      <c r="F343" s="232" t="s">
        <v>454</v>
      </c>
      <c r="G343" s="40"/>
      <c r="H343" s="40"/>
      <c r="I343" s="233"/>
      <c r="J343" s="40"/>
      <c r="K343" s="40"/>
      <c r="L343" s="44"/>
      <c r="M343" s="234"/>
      <c r="N343" s="235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136</v>
      </c>
      <c r="AU343" s="17" t="s">
        <v>89</v>
      </c>
    </row>
    <row r="344" s="14" customFormat="1">
      <c r="A344" s="14"/>
      <c r="B344" s="246"/>
      <c r="C344" s="247"/>
      <c r="D344" s="231" t="s">
        <v>138</v>
      </c>
      <c r="E344" s="248" t="s">
        <v>1</v>
      </c>
      <c r="F344" s="249" t="s">
        <v>455</v>
      </c>
      <c r="G344" s="247"/>
      <c r="H344" s="250">
        <v>11</v>
      </c>
      <c r="I344" s="251"/>
      <c r="J344" s="247"/>
      <c r="K344" s="247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138</v>
      </c>
      <c r="AU344" s="256" t="s">
        <v>89</v>
      </c>
      <c r="AV344" s="14" t="s">
        <v>89</v>
      </c>
      <c r="AW344" s="14" t="s">
        <v>36</v>
      </c>
      <c r="AX344" s="14" t="s">
        <v>80</v>
      </c>
      <c r="AY344" s="256" t="s">
        <v>127</v>
      </c>
    </row>
    <row r="345" s="2" customFormat="1" ht="24.15" customHeight="1">
      <c r="A345" s="38"/>
      <c r="B345" s="39"/>
      <c r="C345" s="218" t="s">
        <v>456</v>
      </c>
      <c r="D345" s="218" t="s">
        <v>129</v>
      </c>
      <c r="E345" s="219" t="s">
        <v>457</v>
      </c>
      <c r="F345" s="220" t="s">
        <v>458</v>
      </c>
      <c r="G345" s="221" t="s">
        <v>270</v>
      </c>
      <c r="H345" s="222">
        <v>11</v>
      </c>
      <c r="I345" s="223"/>
      <c r="J345" s="224">
        <f>ROUND(I345*H345,2)</f>
        <v>0</v>
      </c>
      <c r="K345" s="220" t="s">
        <v>133</v>
      </c>
      <c r="L345" s="44"/>
      <c r="M345" s="225" t="s">
        <v>1</v>
      </c>
      <c r="N345" s="226" t="s">
        <v>45</v>
      </c>
      <c r="O345" s="91"/>
      <c r="P345" s="227">
        <f>O345*H345</f>
        <v>0</v>
      </c>
      <c r="Q345" s="227">
        <v>0.00011</v>
      </c>
      <c r="R345" s="227">
        <f>Q345*H345</f>
        <v>0.0012100000000000001</v>
      </c>
      <c r="S345" s="227">
        <v>0</v>
      </c>
      <c r="T345" s="22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29" t="s">
        <v>134</v>
      </c>
      <c r="AT345" s="229" t="s">
        <v>129</v>
      </c>
      <c r="AU345" s="229" t="s">
        <v>89</v>
      </c>
      <c r="AY345" s="17" t="s">
        <v>127</v>
      </c>
      <c r="BE345" s="230">
        <f>IF(N345="základní",J345,0)</f>
        <v>0</v>
      </c>
      <c r="BF345" s="230">
        <f>IF(N345="snížená",J345,0)</f>
        <v>0</v>
      </c>
      <c r="BG345" s="230">
        <f>IF(N345="zákl. přenesená",J345,0)</f>
        <v>0</v>
      </c>
      <c r="BH345" s="230">
        <f>IF(N345="sníž. přenesená",J345,0)</f>
        <v>0</v>
      </c>
      <c r="BI345" s="230">
        <f>IF(N345="nulová",J345,0)</f>
        <v>0</v>
      </c>
      <c r="BJ345" s="17" t="s">
        <v>21</v>
      </c>
      <c r="BK345" s="230">
        <f>ROUND(I345*H345,2)</f>
        <v>0</v>
      </c>
      <c r="BL345" s="17" t="s">
        <v>134</v>
      </c>
      <c r="BM345" s="229" t="s">
        <v>459</v>
      </c>
    </row>
    <row r="346" s="2" customFormat="1">
      <c r="A346" s="38"/>
      <c r="B346" s="39"/>
      <c r="C346" s="40"/>
      <c r="D346" s="231" t="s">
        <v>136</v>
      </c>
      <c r="E346" s="40"/>
      <c r="F346" s="232" t="s">
        <v>460</v>
      </c>
      <c r="G346" s="40"/>
      <c r="H346" s="40"/>
      <c r="I346" s="233"/>
      <c r="J346" s="40"/>
      <c r="K346" s="40"/>
      <c r="L346" s="44"/>
      <c r="M346" s="234"/>
      <c r="N346" s="235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7" t="s">
        <v>136</v>
      </c>
      <c r="AU346" s="17" t="s">
        <v>89</v>
      </c>
    </row>
    <row r="347" s="14" customFormat="1">
      <c r="A347" s="14"/>
      <c r="B347" s="246"/>
      <c r="C347" s="247"/>
      <c r="D347" s="231" t="s">
        <v>138</v>
      </c>
      <c r="E347" s="248" t="s">
        <v>1</v>
      </c>
      <c r="F347" s="249" t="s">
        <v>455</v>
      </c>
      <c r="G347" s="247"/>
      <c r="H347" s="250">
        <v>11</v>
      </c>
      <c r="I347" s="251"/>
      <c r="J347" s="247"/>
      <c r="K347" s="247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138</v>
      </c>
      <c r="AU347" s="256" t="s">
        <v>89</v>
      </c>
      <c r="AV347" s="14" t="s">
        <v>89</v>
      </c>
      <c r="AW347" s="14" t="s">
        <v>36</v>
      </c>
      <c r="AX347" s="14" t="s">
        <v>80</v>
      </c>
      <c r="AY347" s="256" t="s">
        <v>127</v>
      </c>
    </row>
    <row r="348" s="2" customFormat="1" ht="24.15" customHeight="1">
      <c r="A348" s="38"/>
      <c r="B348" s="39"/>
      <c r="C348" s="218" t="s">
        <v>461</v>
      </c>
      <c r="D348" s="218" t="s">
        <v>129</v>
      </c>
      <c r="E348" s="219" t="s">
        <v>462</v>
      </c>
      <c r="F348" s="220" t="s">
        <v>463</v>
      </c>
      <c r="G348" s="221" t="s">
        <v>132</v>
      </c>
      <c r="H348" s="222">
        <v>630.39999999999998</v>
      </c>
      <c r="I348" s="223"/>
      <c r="J348" s="224">
        <f>ROUND(I348*H348,2)</f>
        <v>0</v>
      </c>
      <c r="K348" s="220" t="s">
        <v>133</v>
      </c>
      <c r="L348" s="44"/>
      <c r="M348" s="225" t="s">
        <v>1</v>
      </c>
      <c r="N348" s="226" t="s">
        <v>45</v>
      </c>
      <c r="O348" s="91"/>
      <c r="P348" s="227">
        <f>O348*H348</f>
        <v>0</v>
      </c>
      <c r="Q348" s="227">
        <v>0.00068999999999999997</v>
      </c>
      <c r="R348" s="227">
        <f>Q348*H348</f>
        <v>0.43497599999999997</v>
      </c>
      <c r="S348" s="227">
        <v>0</v>
      </c>
      <c r="T348" s="228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29" t="s">
        <v>134</v>
      </c>
      <c r="AT348" s="229" t="s">
        <v>129</v>
      </c>
      <c r="AU348" s="229" t="s">
        <v>89</v>
      </c>
      <c r="AY348" s="17" t="s">
        <v>127</v>
      </c>
      <c r="BE348" s="230">
        <f>IF(N348="základní",J348,0)</f>
        <v>0</v>
      </c>
      <c r="BF348" s="230">
        <f>IF(N348="snížená",J348,0)</f>
        <v>0</v>
      </c>
      <c r="BG348" s="230">
        <f>IF(N348="zákl. přenesená",J348,0)</f>
        <v>0</v>
      </c>
      <c r="BH348" s="230">
        <f>IF(N348="sníž. přenesená",J348,0)</f>
        <v>0</v>
      </c>
      <c r="BI348" s="230">
        <f>IF(N348="nulová",J348,0)</f>
        <v>0</v>
      </c>
      <c r="BJ348" s="17" t="s">
        <v>21</v>
      </c>
      <c r="BK348" s="230">
        <f>ROUND(I348*H348,2)</f>
        <v>0</v>
      </c>
      <c r="BL348" s="17" t="s">
        <v>134</v>
      </c>
      <c r="BM348" s="229" t="s">
        <v>464</v>
      </c>
    </row>
    <row r="349" s="2" customFormat="1">
      <c r="A349" s="38"/>
      <c r="B349" s="39"/>
      <c r="C349" s="40"/>
      <c r="D349" s="231" t="s">
        <v>136</v>
      </c>
      <c r="E349" s="40"/>
      <c r="F349" s="232" t="s">
        <v>465</v>
      </c>
      <c r="G349" s="40"/>
      <c r="H349" s="40"/>
      <c r="I349" s="233"/>
      <c r="J349" s="40"/>
      <c r="K349" s="40"/>
      <c r="L349" s="44"/>
      <c r="M349" s="234"/>
      <c r="N349" s="235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136</v>
      </c>
      <c r="AU349" s="17" t="s">
        <v>89</v>
      </c>
    </row>
    <row r="350" s="14" customFormat="1">
      <c r="A350" s="14"/>
      <c r="B350" s="246"/>
      <c r="C350" s="247"/>
      <c r="D350" s="231" t="s">
        <v>138</v>
      </c>
      <c r="E350" s="248" t="s">
        <v>1</v>
      </c>
      <c r="F350" s="249" t="s">
        <v>466</v>
      </c>
      <c r="G350" s="247"/>
      <c r="H350" s="250">
        <v>630.39999999999998</v>
      </c>
      <c r="I350" s="251"/>
      <c r="J350" s="247"/>
      <c r="K350" s="247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138</v>
      </c>
      <c r="AU350" s="256" t="s">
        <v>89</v>
      </c>
      <c r="AV350" s="14" t="s">
        <v>89</v>
      </c>
      <c r="AW350" s="14" t="s">
        <v>36</v>
      </c>
      <c r="AX350" s="14" t="s">
        <v>21</v>
      </c>
      <c r="AY350" s="256" t="s">
        <v>127</v>
      </c>
    </row>
    <row r="351" s="2" customFormat="1" ht="21.75" customHeight="1">
      <c r="A351" s="38"/>
      <c r="B351" s="39"/>
      <c r="C351" s="218" t="s">
        <v>467</v>
      </c>
      <c r="D351" s="218" t="s">
        <v>129</v>
      </c>
      <c r="E351" s="219" t="s">
        <v>468</v>
      </c>
      <c r="F351" s="220" t="s">
        <v>469</v>
      </c>
      <c r="G351" s="221" t="s">
        <v>270</v>
      </c>
      <c r="H351" s="222">
        <v>11</v>
      </c>
      <c r="I351" s="223"/>
      <c r="J351" s="224">
        <f>ROUND(I351*H351,2)</f>
        <v>0</v>
      </c>
      <c r="K351" s="220" t="s">
        <v>133</v>
      </c>
      <c r="L351" s="44"/>
      <c r="M351" s="225" t="s">
        <v>1</v>
      </c>
      <c r="N351" s="226" t="s">
        <v>45</v>
      </c>
      <c r="O351" s="91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29" t="s">
        <v>134</v>
      </c>
      <c r="AT351" s="229" t="s">
        <v>129</v>
      </c>
      <c r="AU351" s="229" t="s">
        <v>89</v>
      </c>
      <c r="AY351" s="17" t="s">
        <v>127</v>
      </c>
      <c r="BE351" s="230">
        <f>IF(N351="základní",J351,0)</f>
        <v>0</v>
      </c>
      <c r="BF351" s="230">
        <f>IF(N351="snížená",J351,0)</f>
        <v>0</v>
      </c>
      <c r="BG351" s="230">
        <f>IF(N351="zákl. přenesená",J351,0)</f>
        <v>0</v>
      </c>
      <c r="BH351" s="230">
        <f>IF(N351="sníž. přenesená",J351,0)</f>
        <v>0</v>
      </c>
      <c r="BI351" s="230">
        <f>IF(N351="nulová",J351,0)</f>
        <v>0</v>
      </c>
      <c r="BJ351" s="17" t="s">
        <v>21</v>
      </c>
      <c r="BK351" s="230">
        <f>ROUND(I351*H351,2)</f>
        <v>0</v>
      </c>
      <c r="BL351" s="17" t="s">
        <v>134</v>
      </c>
      <c r="BM351" s="229" t="s">
        <v>470</v>
      </c>
    </row>
    <row r="352" s="2" customFormat="1">
      <c r="A352" s="38"/>
      <c r="B352" s="39"/>
      <c r="C352" s="40"/>
      <c r="D352" s="231" t="s">
        <v>136</v>
      </c>
      <c r="E352" s="40"/>
      <c r="F352" s="232" t="s">
        <v>471</v>
      </c>
      <c r="G352" s="40"/>
      <c r="H352" s="40"/>
      <c r="I352" s="233"/>
      <c r="J352" s="40"/>
      <c r="K352" s="40"/>
      <c r="L352" s="44"/>
      <c r="M352" s="234"/>
      <c r="N352" s="235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136</v>
      </c>
      <c r="AU352" s="17" t="s">
        <v>89</v>
      </c>
    </row>
    <row r="353" s="14" customFormat="1">
      <c r="A353" s="14"/>
      <c r="B353" s="246"/>
      <c r="C353" s="247"/>
      <c r="D353" s="231" t="s">
        <v>138</v>
      </c>
      <c r="E353" s="248" t="s">
        <v>1</v>
      </c>
      <c r="F353" s="249" t="s">
        <v>455</v>
      </c>
      <c r="G353" s="247"/>
      <c r="H353" s="250">
        <v>11</v>
      </c>
      <c r="I353" s="251"/>
      <c r="J353" s="247"/>
      <c r="K353" s="247"/>
      <c r="L353" s="252"/>
      <c r="M353" s="253"/>
      <c r="N353" s="254"/>
      <c r="O353" s="254"/>
      <c r="P353" s="254"/>
      <c r="Q353" s="254"/>
      <c r="R353" s="254"/>
      <c r="S353" s="254"/>
      <c r="T353" s="25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6" t="s">
        <v>138</v>
      </c>
      <c r="AU353" s="256" t="s">
        <v>89</v>
      </c>
      <c r="AV353" s="14" t="s">
        <v>89</v>
      </c>
      <c r="AW353" s="14" t="s">
        <v>36</v>
      </c>
      <c r="AX353" s="14" t="s">
        <v>21</v>
      </c>
      <c r="AY353" s="256" t="s">
        <v>127</v>
      </c>
    </row>
    <row r="354" s="2" customFormat="1" ht="24.15" customHeight="1">
      <c r="A354" s="38"/>
      <c r="B354" s="39"/>
      <c r="C354" s="218" t="s">
        <v>472</v>
      </c>
      <c r="D354" s="218" t="s">
        <v>129</v>
      </c>
      <c r="E354" s="219" t="s">
        <v>473</v>
      </c>
      <c r="F354" s="220" t="s">
        <v>474</v>
      </c>
      <c r="G354" s="221" t="s">
        <v>270</v>
      </c>
      <c r="H354" s="222">
        <v>7.4000000000000004</v>
      </c>
      <c r="I354" s="223"/>
      <c r="J354" s="224">
        <f>ROUND(I354*H354,2)</f>
        <v>0</v>
      </c>
      <c r="K354" s="220" t="s">
        <v>133</v>
      </c>
      <c r="L354" s="44"/>
      <c r="M354" s="225" t="s">
        <v>1</v>
      </c>
      <c r="N354" s="226" t="s">
        <v>45</v>
      </c>
      <c r="O354" s="91"/>
      <c r="P354" s="227">
        <f>O354*H354</f>
        <v>0</v>
      </c>
      <c r="Q354" s="227">
        <v>0.43540489999999998</v>
      </c>
      <c r="R354" s="227">
        <f>Q354*H354</f>
        <v>3.2219962600000001</v>
      </c>
      <c r="S354" s="227">
        <v>0</v>
      </c>
      <c r="T354" s="22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29" t="s">
        <v>134</v>
      </c>
      <c r="AT354" s="229" t="s">
        <v>129</v>
      </c>
      <c r="AU354" s="229" t="s">
        <v>89</v>
      </c>
      <c r="AY354" s="17" t="s">
        <v>127</v>
      </c>
      <c r="BE354" s="230">
        <f>IF(N354="základní",J354,0)</f>
        <v>0</v>
      </c>
      <c r="BF354" s="230">
        <f>IF(N354="snížená",J354,0)</f>
        <v>0</v>
      </c>
      <c r="BG354" s="230">
        <f>IF(N354="zákl. přenesená",J354,0)</f>
        <v>0</v>
      </c>
      <c r="BH354" s="230">
        <f>IF(N354="sníž. přenesená",J354,0)</f>
        <v>0</v>
      </c>
      <c r="BI354" s="230">
        <f>IF(N354="nulová",J354,0)</f>
        <v>0</v>
      </c>
      <c r="BJ354" s="17" t="s">
        <v>21</v>
      </c>
      <c r="BK354" s="230">
        <f>ROUND(I354*H354,2)</f>
        <v>0</v>
      </c>
      <c r="BL354" s="17" t="s">
        <v>134</v>
      </c>
      <c r="BM354" s="229" t="s">
        <v>475</v>
      </c>
    </row>
    <row r="355" s="2" customFormat="1">
      <c r="A355" s="38"/>
      <c r="B355" s="39"/>
      <c r="C355" s="40"/>
      <c r="D355" s="231" t="s">
        <v>136</v>
      </c>
      <c r="E355" s="40"/>
      <c r="F355" s="232" t="s">
        <v>476</v>
      </c>
      <c r="G355" s="40"/>
      <c r="H355" s="40"/>
      <c r="I355" s="233"/>
      <c r="J355" s="40"/>
      <c r="K355" s="40"/>
      <c r="L355" s="44"/>
      <c r="M355" s="234"/>
      <c r="N355" s="235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136</v>
      </c>
      <c r="AU355" s="17" t="s">
        <v>89</v>
      </c>
    </row>
    <row r="356" s="2" customFormat="1">
      <c r="A356" s="38"/>
      <c r="B356" s="39"/>
      <c r="C356" s="40"/>
      <c r="D356" s="231" t="s">
        <v>477</v>
      </c>
      <c r="E356" s="40"/>
      <c r="F356" s="278" t="s">
        <v>478</v>
      </c>
      <c r="G356" s="40"/>
      <c r="H356" s="40"/>
      <c r="I356" s="233"/>
      <c r="J356" s="40"/>
      <c r="K356" s="40"/>
      <c r="L356" s="44"/>
      <c r="M356" s="234"/>
      <c r="N356" s="235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477</v>
      </c>
      <c r="AU356" s="17" t="s">
        <v>89</v>
      </c>
    </row>
    <row r="357" s="13" customFormat="1">
      <c r="A357" s="13"/>
      <c r="B357" s="236"/>
      <c r="C357" s="237"/>
      <c r="D357" s="231" t="s">
        <v>138</v>
      </c>
      <c r="E357" s="238" t="s">
        <v>1</v>
      </c>
      <c r="F357" s="239" t="s">
        <v>479</v>
      </c>
      <c r="G357" s="237"/>
      <c r="H357" s="238" t="s">
        <v>1</v>
      </c>
      <c r="I357" s="240"/>
      <c r="J357" s="237"/>
      <c r="K357" s="237"/>
      <c r="L357" s="241"/>
      <c r="M357" s="242"/>
      <c r="N357" s="243"/>
      <c r="O357" s="243"/>
      <c r="P357" s="243"/>
      <c r="Q357" s="243"/>
      <c r="R357" s="243"/>
      <c r="S357" s="243"/>
      <c r="T357" s="24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5" t="s">
        <v>138</v>
      </c>
      <c r="AU357" s="245" t="s">
        <v>89</v>
      </c>
      <c r="AV357" s="13" t="s">
        <v>21</v>
      </c>
      <c r="AW357" s="13" t="s">
        <v>36</v>
      </c>
      <c r="AX357" s="13" t="s">
        <v>80</v>
      </c>
      <c r="AY357" s="245" t="s">
        <v>127</v>
      </c>
    </row>
    <row r="358" s="14" customFormat="1">
      <c r="A358" s="14"/>
      <c r="B358" s="246"/>
      <c r="C358" s="247"/>
      <c r="D358" s="231" t="s">
        <v>138</v>
      </c>
      <c r="E358" s="248" t="s">
        <v>1</v>
      </c>
      <c r="F358" s="249" t="s">
        <v>480</v>
      </c>
      <c r="G358" s="247"/>
      <c r="H358" s="250">
        <v>7.4000000000000004</v>
      </c>
      <c r="I358" s="251"/>
      <c r="J358" s="247"/>
      <c r="K358" s="247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138</v>
      </c>
      <c r="AU358" s="256" t="s">
        <v>89</v>
      </c>
      <c r="AV358" s="14" t="s">
        <v>89</v>
      </c>
      <c r="AW358" s="14" t="s">
        <v>36</v>
      </c>
      <c r="AX358" s="14" t="s">
        <v>21</v>
      </c>
      <c r="AY358" s="256" t="s">
        <v>127</v>
      </c>
    </row>
    <row r="359" s="2" customFormat="1" ht="16.5" customHeight="1">
      <c r="A359" s="38"/>
      <c r="B359" s="39"/>
      <c r="C359" s="218" t="s">
        <v>481</v>
      </c>
      <c r="D359" s="218" t="s">
        <v>129</v>
      </c>
      <c r="E359" s="219" t="s">
        <v>482</v>
      </c>
      <c r="F359" s="220" t="s">
        <v>483</v>
      </c>
      <c r="G359" s="221" t="s">
        <v>270</v>
      </c>
      <c r="H359" s="222">
        <v>50</v>
      </c>
      <c r="I359" s="223"/>
      <c r="J359" s="224">
        <f>ROUND(I359*H359,2)</f>
        <v>0</v>
      </c>
      <c r="K359" s="220" t="s">
        <v>1</v>
      </c>
      <c r="L359" s="44"/>
      <c r="M359" s="225" t="s">
        <v>1</v>
      </c>
      <c r="N359" s="226" t="s">
        <v>45</v>
      </c>
      <c r="O359" s="91"/>
      <c r="P359" s="227">
        <f>O359*H359</f>
        <v>0</v>
      </c>
      <c r="Q359" s="227">
        <v>0</v>
      </c>
      <c r="R359" s="227">
        <f>Q359*H359</f>
        <v>0</v>
      </c>
      <c r="S359" s="227">
        <v>0.029999999999999999</v>
      </c>
      <c r="T359" s="228">
        <f>S359*H359</f>
        <v>1.5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29" t="s">
        <v>134</v>
      </c>
      <c r="AT359" s="229" t="s">
        <v>129</v>
      </c>
      <c r="AU359" s="229" t="s">
        <v>89</v>
      </c>
      <c r="AY359" s="17" t="s">
        <v>127</v>
      </c>
      <c r="BE359" s="230">
        <f>IF(N359="základní",J359,0)</f>
        <v>0</v>
      </c>
      <c r="BF359" s="230">
        <f>IF(N359="snížená",J359,0)</f>
        <v>0</v>
      </c>
      <c r="BG359" s="230">
        <f>IF(N359="zákl. přenesená",J359,0)</f>
        <v>0</v>
      </c>
      <c r="BH359" s="230">
        <f>IF(N359="sníž. přenesená",J359,0)</f>
        <v>0</v>
      </c>
      <c r="BI359" s="230">
        <f>IF(N359="nulová",J359,0)</f>
        <v>0</v>
      </c>
      <c r="BJ359" s="17" t="s">
        <v>21</v>
      </c>
      <c r="BK359" s="230">
        <f>ROUND(I359*H359,2)</f>
        <v>0</v>
      </c>
      <c r="BL359" s="17" t="s">
        <v>134</v>
      </c>
      <c r="BM359" s="229" t="s">
        <v>484</v>
      </c>
    </row>
    <row r="360" s="2" customFormat="1">
      <c r="A360" s="38"/>
      <c r="B360" s="39"/>
      <c r="C360" s="40"/>
      <c r="D360" s="231" t="s">
        <v>136</v>
      </c>
      <c r="E360" s="40"/>
      <c r="F360" s="232" t="s">
        <v>485</v>
      </c>
      <c r="G360" s="40"/>
      <c r="H360" s="40"/>
      <c r="I360" s="233"/>
      <c r="J360" s="40"/>
      <c r="K360" s="40"/>
      <c r="L360" s="44"/>
      <c r="M360" s="234"/>
      <c r="N360" s="235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136</v>
      </c>
      <c r="AU360" s="17" t="s">
        <v>89</v>
      </c>
    </row>
    <row r="361" s="12" customFormat="1" ht="22.8" customHeight="1">
      <c r="A361" s="12"/>
      <c r="B361" s="202"/>
      <c r="C361" s="203"/>
      <c r="D361" s="204" t="s">
        <v>79</v>
      </c>
      <c r="E361" s="216" t="s">
        <v>486</v>
      </c>
      <c r="F361" s="216" t="s">
        <v>487</v>
      </c>
      <c r="G361" s="203"/>
      <c r="H361" s="203"/>
      <c r="I361" s="206"/>
      <c r="J361" s="217">
        <f>BK361</f>
        <v>0</v>
      </c>
      <c r="K361" s="203"/>
      <c r="L361" s="208"/>
      <c r="M361" s="209"/>
      <c r="N361" s="210"/>
      <c r="O361" s="210"/>
      <c r="P361" s="211">
        <f>SUM(P362:P363)</f>
        <v>0</v>
      </c>
      <c r="Q361" s="210"/>
      <c r="R361" s="211">
        <f>SUM(R362:R363)</f>
        <v>0</v>
      </c>
      <c r="S361" s="210"/>
      <c r="T361" s="212">
        <f>SUM(T362:T363)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3" t="s">
        <v>21</v>
      </c>
      <c r="AT361" s="214" t="s">
        <v>79</v>
      </c>
      <c r="AU361" s="214" t="s">
        <v>21</v>
      </c>
      <c r="AY361" s="213" t="s">
        <v>127</v>
      </c>
      <c r="BK361" s="215">
        <f>SUM(BK362:BK363)</f>
        <v>0</v>
      </c>
    </row>
    <row r="362" s="2" customFormat="1" ht="24.15" customHeight="1">
      <c r="A362" s="38"/>
      <c r="B362" s="39"/>
      <c r="C362" s="218" t="s">
        <v>488</v>
      </c>
      <c r="D362" s="218" t="s">
        <v>129</v>
      </c>
      <c r="E362" s="219" t="s">
        <v>489</v>
      </c>
      <c r="F362" s="220" t="s">
        <v>490</v>
      </c>
      <c r="G362" s="221" t="s">
        <v>157</v>
      </c>
      <c r="H362" s="222">
        <v>272.404</v>
      </c>
      <c r="I362" s="223"/>
      <c r="J362" s="224">
        <f>ROUND(I362*H362,2)</f>
        <v>0</v>
      </c>
      <c r="K362" s="220" t="s">
        <v>133</v>
      </c>
      <c r="L362" s="44"/>
      <c r="M362" s="225" t="s">
        <v>1</v>
      </c>
      <c r="N362" s="226" t="s">
        <v>45</v>
      </c>
      <c r="O362" s="91"/>
      <c r="P362" s="227">
        <f>O362*H362</f>
        <v>0</v>
      </c>
      <c r="Q362" s="227">
        <v>0</v>
      </c>
      <c r="R362" s="227">
        <f>Q362*H362</f>
        <v>0</v>
      </c>
      <c r="S362" s="227">
        <v>0</v>
      </c>
      <c r="T362" s="228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29" t="s">
        <v>134</v>
      </c>
      <c r="AT362" s="229" t="s">
        <v>129</v>
      </c>
      <c r="AU362" s="229" t="s">
        <v>89</v>
      </c>
      <c r="AY362" s="17" t="s">
        <v>127</v>
      </c>
      <c r="BE362" s="230">
        <f>IF(N362="základní",J362,0)</f>
        <v>0</v>
      </c>
      <c r="BF362" s="230">
        <f>IF(N362="snížená",J362,0)</f>
        <v>0</v>
      </c>
      <c r="BG362" s="230">
        <f>IF(N362="zákl. přenesená",J362,0)</f>
        <v>0</v>
      </c>
      <c r="BH362" s="230">
        <f>IF(N362="sníž. přenesená",J362,0)</f>
        <v>0</v>
      </c>
      <c r="BI362" s="230">
        <f>IF(N362="nulová",J362,0)</f>
        <v>0</v>
      </c>
      <c r="BJ362" s="17" t="s">
        <v>21</v>
      </c>
      <c r="BK362" s="230">
        <f>ROUND(I362*H362,2)</f>
        <v>0</v>
      </c>
      <c r="BL362" s="17" t="s">
        <v>134</v>
      </c>
      <c r="BM362" s="229" t="s">
        <v>491</v>
      </c>
    </row>
    <row r="363" s="2" customFormat="1">
      <c r="A363" s="38"/>
      <c r="B363" s="39"/>
      <c r="C363" s="40"/>
      <c r="D363" s="231" t="s">
        <v>136</v>
      </c>
      <c r="E363" s="40"/>
      <c r="F363" s="232" t="s">
        <v>492</v>
      </c>
      <c r="G363" s="40"/>
      <c r="H363" s="40"/>
      <c r="I363" s="233"/>
      <c r="J363" s="40"/>
      <c r="K363" s="40"/>
      <c r="L363" s="44"/>
      <c r="M363" s="279"/>
      <c r="N363" s="280"/>
      <c r="O363" s="281"/>
      <c r="P363" s="281"/>
      <c r="Q363" s="281"/>
      <c r="R363" s="281"/>
      <c r="S363" s="281"/>
      <c r="T363" s="282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7" t="s">
        <v>136</v>
      </c>
      <c r="AU363" s="17" t="s">
        <v>89</v>
      </c>
    </row>
    <row r="364" s="2" customFormat="1" ht="6.96" customHeight="1">
      <c r="A364" s="38"/>
      <c r="B364" s="66"/>
      <c r="C364" s="67"/>
      <c r="D364" s="67"/>
      <c r="E364" s="67"/>
      <c r="F364" s="67"/>
      <c r="G364" s="67"/>
      <c r="H364" s="67"/>
      <c r="I364" s="67"/>
      <c r="J364" s="67"/>
      <c r="K364" s="67"/>
      <c r="L364" s="44"/>
      <c r="M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</row>
  </sheetData>
  <sheetProtection sheet="1" autoFilter="0" formatColumns="0" formatRows="0" objects="1" scenarios="1" spinCount="100000" saltValue="+YjUBbmZp+K/rg5AypGQ2Zus14iPiO3V9KM8vWP4s8MdeFNm7HSZ2X7Gw6iFolvuqVZpWy/I+s25nll/1PoSNg==" hashValue="RGNQ/vpui5TyHqglUpDsqaFqpKr7xGZKlAghTET8YcnoSvJCSb7Oa7K1ItFk9s5fbxc2FLUmac+M4sz9a5CZ4w==" algorithmName="SHA-512" password="CC35"/>
  <autoFilter ref="C123:K36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96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- chodník, parkoviště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493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19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22</v>
      </c>
      <c r="E12" s="38"/>
      <c r="F12" s="143" t="s">
        <v>23</v>
      </c>
      <c r="G12" s="38"/>
      <c r="H12" s="38"/>
      <c r="I12" s="140" t="s">
        <v>24</v>
      </c>
      <c r="J12" s="144" t="str">
        <f>'Rekapitulace stavby'!AN8</f>
        <v>14. 8. 2021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28</v>
      </c>
      <c r="E14" s="38"/>
      <c r="F14" s="38"/>
      <c r="G14" s="38"/>
      <c r="H14" s="38"/>
      <c r="I14" s="140" t="s">
        <v>29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30</v>
      </c>
      <c r="F15" s="38"/>
      <c r="G15" s="38"/>
      <c r="H15" s="38"/>
      <c r="I15" s="140" t="s">
        <v>31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32</v>
      </c>
      <c r="E17" s="38"/>
      <c r="F17" s="38"/>
      <c r="G17" s="38"/>
      <c r="H17" s="38"/>
      <c r="I17" s="140" t="s">
        <v>29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31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34</v>
      </c>
      <c r="E20" s="38"/>
      <c r="F20" s="38"/>
      <c r="G20" s="38"/>
      <c r="H20" s="38"/>
      <c r="I20" s="140" t="s">
        <v>29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35</v>
      </c>
      <c r="F21" s="38"/>
      <c r="G21" s="38"/>
      <c r="H21" s="38"/>
      <c r="I21" s="140" t="s">
        <v>31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29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31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ROUND((SUM(BE121:BE288)),  2)</f>
        <v>0</v>
      </c>
      <c r="G33" s="38"/>
      <c r="H33" s="38"/>
      <c r="I33" s="155">
        <v>0.20999999999999999</v>
      </c>
      <c r="J33" s="154">
        <f>ROUND(((SUM(BE121:BE288))*I33),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ROUND((SUM(BF121:BF288)),  2)</f>
        <v>0</v>
      </c>
      <c r="G34" s="38"/>
      <c r="H34" s="38"/>
      <c r="I34" s="155">
        <v>0.14999999999999999</v>
      </c>
      <c r="J34" s="154">
        <f>ROUND(((SUM(BF121:BF288))*I34),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ROUND((SUM(BG121:BG288)),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ROUND((SUM(BH121:BH288)),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ROUND((SUM(BI121:BI288)),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- chodník, parkoviště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102 - Chodník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22</v>
      </c>
      <c r="D89" s="40"/>
      <c r="E89" s="40"/>
      <c r="F89" s="27" t="str">
        <f>F12</f>
        <v>Malšovice</v>
      </c>
      <c r="G89" s="40"/>
      <c r="H89" s="40"/>
      <c r="I89" s="32" t="s">
        <v>24</v>
      </c>
      <c r="J89" s="79" t="str">
        <f>IF(J12="","",J12)</f>
        <v>14. 8. 2021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28</v>
      </c>
      <c r="D91" s="40"/>
      <c r="E91" s="40"/>
      <c r="F91" s="27" t="str">
        <f>E15</f>
        <v>Obec Malšovice</v>
      </c>
      <c r="G91" s="40"/>
      <c r="H91" s="40"/>
      <c r="I91" s="32" t="s">
        <v>34</v>
      </c>
      <c r="J91" s="36" t="str">
        <f>E21</f>
        <v>Ing. Martina Hřebřinová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32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100</v>
      </c>
      <c r="D94" s="176"/>
      <c r="E94" s="176"/>
      <c r="F94" s="176"/>
      <c r="G94" s="176"/>
      <c r="H94" s="176"/>
      <c r="I94" s="176"/>
      <c r="J94" s="177" t="s">
        <v>101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102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103</v>
      </c>
    </row>
    <row r="97" s="9" customFormat="1" ht="24.96" customHeight="1">
      <c r="A97" s="9"/>
      <c r="B97" s="179"/>
      <c r="C97" s="180"/>
      <c r="D97" s="181" t="s">
        <v>104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105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108</v>
      </c>
      <c r="E99" s="188"/>
      <c r="F99" s="188"/>
      <c r="G99" s="188"/>
      <c r="H99" s="188"/>
      <c r="I99" s="188"/>
      <c r="J99" s="189">
        <f>J178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110</v>
      </c>
      <c r="E100" s="188"/>
      <c r="F100" s="188"/>
      <c r="G100" s="188"/>
      <c r="H100" s="188"/>
      <c r="I100" s="188"/>
      <c r="J100" s="189">
        <f>J232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111</v>
      </c>
      <c r="E101" s="188"/>
      <c r="F101" s="188"/>
      <c r="G101" s="188"/>
      <c r="H101" s="188"/>
      <c r="I101" s="188"/>
      <c r="J101" s="189">
        <f>J286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112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4" t="str">
        <f>E7</f>
        <v>Malšovice - chodník, parkoviště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97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SO 102 - Chodník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22</v>
      </c>
      <c r="D115" s="40"/>
      <c r="E115" s="40"/>
      <c r="F115" s="27" t="str">
        <f>F12</f>
        <v>Malšovice</v>
      </c>
      <c r="G115" s="40"/>
      <c r="H115" s="40"/>
      <c r="I115" s="32" t="s">
        <v>24</v>
      </c>
      <c r="J115" s="79" t="str">
        <f>IF(J12="","",J12)</f>
        <v>14. 8. 2021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5.65" customHeight="1">
      <c r="A117" s="38"/>
      <c r="B117" s="39"/>
      <c r="C117" s="32" t="s">
        <v>28</v>
      </c>
      <c r="D117" s="40"/>
      <c r="E117" s="40"/>
      <c r="F117" s="27" t="str">
        <f>E15</f>
        <v>Obec Malšovice</v>
      </c>
      <c r="G117" s="40"/>
      <c r="H117" s="40"/>
      <c r="I117" s="32" t="s">
        <v>34</v>
      </c>
      <c r="J117" s="36" t="str">
        <f>E21</f>
        <v>Ing. Martina Hřebřinová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32</v>
      </c>
      <c r="D118" s="40"/>
      <c r="E118" s="40"/>
      <c r="F118" s="27" t="str">
        <f>IF(E18="","",E18)</f>
        <v>Vyplň údaj</v>
      </c>
      <c r="G118" s="40"/>
      <c r="H118" s="40"/>
      <c r="I118" s="32" t="s">
        <v>37</v>
      </c>
      <c r="J118" s="36" t="str">
        <f>E24</f>
        <v xml:space="preserve"> 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113</v>
      </c>
      <c r="D120" s="194" t="s">
        <v>65</v>
      </c>
      <c r="E120" s="194" t="s">
        <v>61</v>
      </c>
      <c r="F120" s="194" t="s">
        <v>62</v>
      </c>
      <c r="G120" s="194" t="s">
        <v>114</v>
      </c>
      <c r="H120" s="194" t="s">
        <v>115</v>
      </c>
      <c r="I120" s="194" t="s">
        <v>116</v>
      </c>
      <c r="J120" s="194" t="s">
        <v>101</v>
      </c>
      <c r="K120" s="195" t="s">
        <v>117</v>
      </c>
      <c r="L120" s="196"/>
      <c r="M120" s="100" t="s">
        <v>1</v>
      </c>
      <c r="N120" s="101" t="s">
        <v>44</v>
      </c>
      <c r="O120" s="101" t="s">
        <v>118</v>
      </c>
      <c r="P120" s="101" t="s">
        <v>119</v>
      </c>
      <c r="Q120" s="101" t="s">
        <v>120</v>
      </c>
      <c r="R120" s="101" t="s">
        <v>121</v>
      </c>
      <c r="S120" s="101" t="s">
        <v>122</v>
      </c>
      <c r="T120" s="102" t="s">
        <v>123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124</v>
      </c>
      <c r="D121" s="40"/>
      <c r="E121" s="40"/>
      <c r="F121" s="40"/>
      <c r="G121" s="40"/>
      <c r="H121" s="40"/>
      <c r="I121" s="40"/>
      <c r="J121" s="197">
        <f>BK121</f>
        <v>0</v>
      </c>
      <c r="K121" s="40"/>
      <c r="L121" s="44"/>
      <c r="M121" s="103"/>
      <c r="N121" s="198"/>
      <c r="O121" s="104"/>
      <c r="P121" s="199">
        <f>P122</f>
        <v>0</v>
      </c>
      <c r="Q121" s="104"/>
      <c r="R121" s="199">
        <f>R122</f>
        <v>64.787457000000003</v>
      </c>
      <c r="S121" s="104"/>
      <c r="T121" s="200">
        <f>T122</f>
        <v>3.3310000000000004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79</v>
      </c>
      <c r="AU121" s="17" t="s">
        <v>103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79</v>
      </c>
      <c r="E122" s="205" t="s">
        <v>125</v>
      </c>
      <c r="F122" s="205" t="s">
        <v>126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P123+P178+P232+P286</f>
        <v>0</v>
      </c>
      <c r="Q122" s="210"/>
      <c r="R122" s="211">
        <f>R123+R178+R232+R286</f>
        <v>64.787457000000003</v>
      </c>
      <c r="S122" s="210"/>
      <c r="T122" s="212">
        <f>T123+T178+T232+T286</f>
        <v>3.3310000000000004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21</v>
      </c>
      <c r="AT122" s="214" t="s">
        <v>79</v>
      </c>
      <c r="AU122" s="214" t="s">
        <v>80</v>
      </c>
      <c r="AY122" s="213" t="s">
        <v>127</v>
      </c>
      <c r="BK122" s="215">
        <f>BK123+BK178+BK232+BK286</f>
        <v>0</v>
      </c>
    </row>
    <row r="123" s="12" customFormat="1" ht="22.8" customHeight="1">
      <c r="A123" s="12"/>
      <c r="B123" s="202"/>
      <c r="C123" s="203"/>
      <c r="D123" s="204" t="s">
        <v>79</v>
      </c>
      <c r="E123" s="216" t="s">
        <v>21</v>
      </c>
      <c r="F123" s="216" t="s">
        <v>128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SUM(P124:P177)</f>
        <v>0</v>
      </c>
      <c r="Q123" s="210"/>
      <c r="R123" s="211">
        <f>SUM(R124:R177)</f>
        <v>22.155086000000001</v>
      </c>
      <c r="S123" s="210"/>
      <c r="T123" s="212">
        <f>SUM(T124:T177)</f>
        <v>3.3310000000000004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21</v>
      </c>
      <c r="AT123" s="214" t="s">
        <v>79</v>
      </c>
      <c r="AU123" s="214" t="s">
        <v>21</v>
      </c>
      <c r="AY123" s="213" t="s">
        <v>127</v>
      </c>
      <c r="BK123" s="215">
        <f>SUM(BK124:BK177)</f>
        <v>0</v>
      </c>
    </row>
    <row r="124" s="2" customFormat="1" ht="33" customHeight="1">
      <c r="A124" s="38"/>
      <c r="B124" s="39"/>
      <c r="C124" s="218" t="s">
        <v>21</v>
      </c>
      <c r="D124" s="218" t="s">
        <v>129</v>
      </c>
      <c r="E124" s="219" t="s">
        <v>494</v>
      </c>
      <c r="F124" s="220" t="s">
        <v>495</v>
      </c>
      <c r="G124" s="221" t="s">
        <v>132</v>
      </c>
      <c r="H124" s="222">
        <v>8.4000000000000004</v>
      </c>
      <c r="I124" s="223"/>
      <c r="J124" s="224">
        <f>ROUND(I124*H124,2)</f>
        <v>0</v>
      </c>
      <c r="K124" s="220" t="s">
        <v>133</v>
      </c>
      <c r="L124" s="44"/>
      <c r="M124" s="225" t="s">
        <v>1</v>
      </c>
      <c r="N124" s="226" t="s">
        <v>45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0.255</v>
      </c>
      <c r="T124" s="228">
        <f>S124*H124</f>
        <v>2.1420000000000003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134</v>
      </c>
      <c r="AT124" s="229" t="s">
        <v>129</v>
      </c>
      <c r="AU124" s="229" t="s">
        <v>89</v>
      </c>
      <c r="AY124" s="17" t="s">
        <v>127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21</v>
      </c>
      <c r="BK124" s="230">
        <f>ROUND(I124*H124,2)</f>
        <v>0</v>
      </c>
      <c r="BL124" s="17" t="s">
        <v>134</v>
      </c>
      <c r="BM124" s="229" t="s">
        <v>496</v>
      </c>
    </row>
    <row r="125" s="2" customFormat="1">
      <c r="A125" s="38"/>
      <c r="B125" s="39"/>
      <c r="C125" s="40"/>
      <c r="D125" s="231" t="s">
        <v>136</v>
      </c>
      <c r="E125" s="40"/>
      <c r="F125" s="232" t="s">
        <v>497</v>
      </c>
      <c r="G125" s="40"/>
      <c r="H125" s="40"/>
      <c r="I125" s="233"/>
      <c r="J125" s="40"/>
      <c r="K125" s="40"/>
      <c r="L125" s="44"/>
      <c r="M125" s="234"/>
      <c r="N125" s="235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136</v>
      </c>
      <c r="AU125" s="17" t="s">
        <v>89</v>
      </c>
    </row>
    <row r="126" s="13" customFormat="1">
      <c r="A126" s="13"/>
      <c r="B126" s="236"/>
      <c r="C126" s="237"/>
      <c r="D126" s="231" t="s">
        <v>138</v>
      </c>
      <c r="E126" s="238" t="s">
        <v>1</v>
      </c>
      <c r="F126" s="239" t="s">
        <v>498</v>
      </c>
      <c r="G126" s="237"/>
      <c r="H126" s="238" t="s">
        <v>1</v>
      </c>
      <c r="I126" s="240"/>
      <c r="J126" s="237"/>
      <c r="K126" s="237"/>
      <c r="L126" s="241"/>
      <c r="M126" s="242"/>
      <c r="N126" s="243"/>
      <c r="O126" s="243"/>
      <c r="P126" s="243"/>
      <c r="Q126" s="243"/>
      <c r="R126" s="243"/>
      <c r="S126" s="243"/>
      <c r="T126" s="24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5" t="s">
        <v>138</v>
      </c>
      <c r="AU126" s="245" t="s">
        <v>89</v>
      </c>
      <c r="AV126" s="13" t="s">
        <v>21</v>
      </c>
      <c r="AW126" s="13" t="s">
        <v>36</v>
      </c>
      <c r="AX126" s="13" t="s">
        <v>80</v>
      </c>
      <c r="AY126" s="245" t="s">
        <v>127</v>
      </c>
    </row>
    <row r="127" s="14" customFormat="1">
      <c r="A127" s="14"/>
      <c r="B127" s="246"/>
      <c r="C127" s="247"/>
      <c r="D127" s="231" t="s">
        <v>138</v>
      </c>
      <c r="E127" s="248" t="s">
        <v>1</v>
      </c>
      <c r="F127" s="249" t="s">
        <v>499</v>
      </c>
      <c r="G127" s="247"/>
      <c r="H127" s="250">
        <v>8.4000000000000004</v>
      </c>
      <c r="I127" s="251"/>
      <c r="J127" s="247"/>
      <c r="K127" s="247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138</v>
      </c>
      <c r="AU127" s="256" t="s">
        <v>89</v>
      </c>
      <c r="AV127" s="14" t="s">
        <v>89</v>
      </c>
      <c r="AW127" s="14" t="s">
        <v>36</v>
      </c>
      <c r="AX127" s="14" t="s">
        <v>21</v>
      </c>
      <c r="AY127" s="256" t="s">
        <v>127</v>
      </c>
    </row>
    <row r="128" s="2" customFormat="1" ht="16.5" customHeight="1">
      <c r="A128" s="38"/>
      <c r="B128" s="39"/>
      <c r="C128" s="218" t="s">
        <v>89</v>
      </c>
      <c r="D128" s="218" t="s">
        <v>129</v>
      </c>
      <c r="E128" s="219" t="s">
        <v>500</v>
      </c>
      <c r="F128" s="220" t="s">
        <v>501</v>
      </c>
      <c r="G128" s="221" t="s">
        <v>270</v>
      </c>
      <c r="H128" s="222">
        <v>5.7999999999999998</v>
      </c>
      <c r="I128" s="223"/>
      <c r="J128" s="224">
        <f>ROUND(I128*H128,2)</f>
        <v>0</v>
      </c>
      <c r="K128" s="220" t="s">
        <v>133</v>
      </c>
      <c r="L128" s="44"/>
      <c r="M128" s="225" t="s">
        <v>1</v>
      </c>
      <c r="N128" s="226" t="s">
        <v>45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0.20499999999999999</v>
      </c>
      <c r="T128" s="228">
        <f>S128*H128</f>
        <v>1.1889999999999998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134</v>
      </c>
      <c r="AT128" s="229" t="s">
        <v>129</v>
      </c>
      <c r="AU128" s="229" t="s">
        <v>89</v>
      </c>
      <c r="AY128" s="17" t="s">
        <v>127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21</v>
      </c>
      <c r="BK128" s="230">
        <f>ROUND(I128*H128,2)</f>
        <v>0</v>
      </c>
      <c r="BL128" s="17" t="s">
        <v>134</v>
      </c>
      <c r="BM128" s="229" t="s">
        <v>502</v>
      </c>
    </row>
    <row r="129" s="2" customFormat="1">
      <c r="A129" s="38"/>
      <c r="B129" s="39"/>
      <c r="C129" s="40"/>
      <c r="D129" s="231" t="s">
        <v>136</v>
      </c>
      <c r="E129" s="40"/>
      <c r="F129" s="232" t="s">
        <v>503</v>
      </c>
      <c r="G129" s="40"/>
      <c r="H129" s="40"/>
      <c r="I129" s="233"/>
      <c r="J129" s="40"/>
      <c r="K129" s="40"/>
      <c r="L129" s="44"/>
      <c r="M129" s="234"/>
      <c r="N129" s="23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136</v>
      </c>
      <c r="AU129" s="17" t="s">
        <v>89</v>
      </c>
    </row>
    <row r="130" s="13" customFormat="1">
      <c r="A130" s="13"/>
      <c r="B130" s="236"/>
      <c r="C130" s="237"/>
      <c r="D130" s="231" t="s">
        <v>138</v>
      </c>
      <c r="E130" s="238" t="s">
        <v>1</v>
      </c>
      <c r="F130" s="239" t="s">
        <v>504</v>
      </c>
      <c r="G130" s="237"/>
      <c r="H130" s="238" t="s">
        <v>1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5" t="s">
        <v>138</v>
      </c>
      <c r="AU130" s="245" t="s">
        <v>89</v>
      </c>
      <c r="AV130" s="13" t="s">
        <v>21</v>
      </c>
      <c r="AW130" s="13" t="s">
        <v>36</v>
      </c>
      <c r="AX130" s="13" t="s">
        <v>80</v>
      </c>
      <c r="AY130" s="245" t="s">
        <v>127</v>
      </c>
    </row>
    <row r="131" s="14" customFormat="1">
      <c r="A131" s="14"/>
      <c r="B131" s="246"/>
      <c r="C131" s="247"/>
      <c r="D131" s="231" t="s">
        <v>138</v>
      </c>
      <c r="E131" s="248" t="s">
        <v>1</v>
      </c>
      <c r="F131" s="249" t="s">
        <v>505</v>
      </c>
      <c r="G131" s="247"/>
      <c r="H131" s="250">
        <v>5.7999999999999998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138</v>
      </c>
      <c r="AU131" s="256" t="s">
        <v>89</v>
      </c>
      <c r="AV131" s="14" t="s">
        <v>89</v>
      </c>
      <c r="AW131" s="14" t="s">
        <v>36</v>
      </c>
      <c r="AX131" s="14" t="s">
        <v>21</v>
      </c>
      <c r="AY131" s="256" t="s">
        <v>127</v>
      </c>
    </row>
    <row r="132" s="2" customFormat="1" ht="33" customHeight="1">
      <c r="A132" s="38"/>
      <c r="B132" s="39"/>
      <c r="C132" s="218" t="s">
        <v>147</v>
      </c>
      <c r="D132" s="218" t="s">
        <v>129</v>
      </c>
      <c r="E132" s="219" t="s">
        <v>161</v>
      </c>
      <c r="F132" s="220" t="s">
        <v>162</v>
      </c>
      <c r="G132" s="221" t="s">
        <v>150</v>
      </c>
      <c r="H132" s="222">
        <v>75.489999999999995</v>
      </c>
      <c r="I132" s="223"/>
      <c r="J132" s="224">
        <f>ROUND(I132*H132,2)</f>
        <v>0</v>
      </c>
      <c r="K132" s="220" t="s">
        <v>133</v>
      </c>
      <c r="L132" s="44"/>
      <c r="M132" s="225" t="s">
        <v>1</v>
      </c>
      <c r="N132" s="226" t="s">
        <v>45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134</v>
      </c>
      <c r="AT132" s="229" t="s">
        <v>129</v>
      </c>
      <c r="AU132" s="229" t="s">
        <v>89</v>
      </c>
      <c r="AY132" s="17" t="s">
        <v>127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21</v>
      </c>
      <c r="BK132" s="230">
        <f>ROUND(I132*H132,2)</f>
        <v>0</v>
      </c>
      <c r="BL132" s="17" t="s">
        <v>134</v>
      </c>
      <c r="BM132" s="229" t="s">
        <v>506</v>
      </c>
    </row>
    <row r="133" s="2" customFormat="1">
      <c r="A133" s="38"/>
      <c r="B133" s="39"/>
      <c r="C133" s="40"/>
      <c r="D133" s="231" t="s">
        <v>136</v>
      </c>
      <c r="E133" s="40"/>
      <c r="F133" s="232" t="s">
        <v>164</v>
      </c>
      <c r="G133" s="40"/>
      <c r="H133" s="40"/>
      <c r="I133" s="233"/>
      <c r="J133" s="40"/>
      <c r="K133" s="40"/>
      <c r="L133" s="44"/>
      <c r="M133" s="234"/>
      <c r="N133" s="23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89</v>
      </c>
    </row>
    <row r="134" s="13" customFormat="1">
      <c r="A134" s="13"/>
      <c r="B134" s="236"/>
      <c r="C134" s="237"/>
      <c r="D134" s="231" t="s">
        <v>138</v>
      </c>
      <c r="E134" s="238" t="s">
        <v>1</v>
      </c>
      <c r="F134" s="239" t="s">
        <v>165</v>
      </c>
      <c r="G134" s="237"/>
      <c r="H134" s="238" t="s">
        <v>1</v>
      </c>
      <c r="I134" s="240"/>
      <c r="J134" s="237"/>
      <c r="K134" s="237"/>
      <c r="L134" s="241"/>
      <c r="M134" s="242"/>
      <c r="N134" s="243"/>
      <c r="O134" s="243"/>
      <c r="P134" s="243"/>
      <c r="Q134" s="243"/>
      <c r="R134" s="243"/>
      <c r="S134" s="243"/>
      <c r="T134" s="24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5" t="s">
        <v>138</v>
      </c>
      <c r="AU134" s="245" t="s">
        <v>89</v>
      </c>
      <c r="AV134" s="13" t="s">
        <v>21</v>
      </c>
      <c r="AW134" s="13" t="s">
        <v>36</v>
      </c>
      <c r="AX134" s="13" t="s">
        <v>80</v>
      </c>
      <c r="AY134" s="245" t="s">
        <v>127</v>
      </c>
    </row>
    <row r="135" s="13" customFormat="1">
      <c r="A135" s="13"/>
      <c r="B135" s="236"/>
      <c r="C135" s="237"/>
      <c r="D135" s="231" t="s">
        <v>138</v>
      </c>
      <c r="E135" s="238" t="s">
        <v>1</v>
      </c>
      <c r="F135" s="239" t="s">
        <v>166</v>
      </c>
      <c r="G135" s="237"/>
      <c r="H135" s="238" t="s">
        <v>1</v>
      </c>
      <c r="I135" s="240"/>
      <c r="J135" s="237"/>
      <c r="K135" s="237"/>
      <c r="L135" s="241"/>
      <c r="M135" s="242"/>
      <c r="N135" s="243"/>
      <c r="O135" s="243"/>
      <c r="P135" s="243"/>
      <c r="Q135" s="243"/>
      <c r="R135" s="243"/>
      <c r="S135" s="243"/>
      <c r="T135" s="24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5" t="s">
        <v>138</v>
      </c>
      <c r="AU135" s="245" t="s">
        <v>89</v>
      </c>
      <c r="AV135" s="13" t="s">
        <v>21</v>
      </c>
      <c r="AW135" s="13" t="s">
        <v>36</v>
      </c>
      <c r="AX135" s="13" t="s">
        <v>80</v>
      </c>
      <c r="AY135" s="245" t="s">
        <v>127</v>
      </c>
    </row>
    <row r="136" s="14" customFormat="1">
      <c r="A136" s="14"/>
      <c r="B136" s="246"/>
      <c r="C136" s="247"/>
      <c r="D136" s="231" t="s">
        <v>138</v>
      </c>
      <c r="E136" s="248" t="s">
        <v>1</v>
      </c>
      <c r="F136" s="249" t="s">
        <v>507</v>
      </c>
      <c r="G136" s="247"/>
      <c r="H136" s="250">
        <v>27.989999999999998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138</v>
      </c>
      <c r="AU136" s="256" t="s">
        <v>89</v>
      </c>
      <c r="AV136" s="14" t="s">
        <v>89</v>
      </c>
      <c r="AW136" s="14" t="s">
        <v>36</v>
      </c>
      <c r="AX136" s="14" t="s">
        <v>80</v>
      </c>
      <c r="AY136" s="256" t="s">
        <v>127</v>
      </c>
    </row>
    <row r="137" s="13" customFormat="1">
      <c r="A137" s="13"/>
      <c r="B137" s="236"/>
      <c r="C137" s="237"/>
      <c r="D137" s="231" t="s">
        <v>138</v>
      </c>
      <c r="E137" s="238" t="s">
        <v>1</v>
      </c>
      <c r="F137" s="239" t="s">
        <v>168</v>
      </c>
      <c r="G137" s="237"/>
      <c r="H137" s="238" t="s">
        <v>1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138</v>
      </c>
      <c r="AU137" s="245" t="s">
        <v>89</v>
      </c>
      <c r="AV137" s="13" t="s">
        <v>21</v>
      </c>
      <c r="AW137" s="13" t="s">
        <v>36</v>
      </c>
      <c r="AX137" s="13" t="s">
        <v>80</v>
      </c>
      <c r="AY137" s="245" t="s">
        <v>127</v>
      </c>
    </row>
    <row r="138" s="14" customFormat="1">
      <c r="A138" s="14"/>
      <c r="B138" s="246"/>
      <c r="C138" s="247"/>
      <c r="D138" s="231" t="s">
        <v>138</v>
      </c>
      <c r="E138" s="248" t="s">
        <v>1</v>
      </c>
      <c r="F138" s="249" t="s">
        <v>508</v>
      </c>
      <c r="G138" s="247"/>
      <c r="H138" s="250">
        <v>18.66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6" t="s">
        <v>138</v>
      </c>
      <c r="AU138" s="256" t="s">
        <v>89</v>
      </c>
      <c r="AV138" s="14" t="s">
        <v>89</v>
      </c>
      <c r="AW138" s="14" t="s">
        <v>36</v>
      </c>
      <c r="AX138" s="14" t="s">
        <v>80</v>
      </c>
      <c r="AY138" s="256" t="s">
        <v>127</v>
      </c>
    </row>
    <row r="139" s="13" customFormat="1">
      <c r="A139" s="13"/>
      <c r="B139" s="236"/>
      <c r="C139" s="237"/>
      <c r="D139" s="231" t="s">
        <v>138</v>
      </c>
      <c r="E139" s="238" t="s">
        <v>1</v>
      </c>
      <c r="F139" s="239" t="s">
        <v>509</v>
      </c>
      <c r="G139" s="237"/>
      <c r="H139" s="238" t="s">
        <v>1</v>
      </c>
      <c r="I139" s="240"/>
      <c r="J139" s="237"/>
      <c r="K139" s="237"/>
      <c r="L139" s="241"/>
      <c r="M139" s="242"/>
      <c r="N139" s="243"/>
      <c r="O139" s="243"/>
      <c r="P139" s="243"/>
      <c r="Q139" s="243"/>
      <c r="R139" s="243"/>
      <c r="S139" s="243"/>
      <c r="T139" s="24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5" t="s">
        <v>138</v>
      </c>
      <c r="AU139" s="245" t="s">
        <v>89</v>
      </c>
      <c r="AV139" s="13" t="s">
        <v>21</v>
      </c>
      <c r="AW139" s="13" t="s">
        <v>36</v>
      </c>
      <c r="AX139" s="13" t="s">
        <v>80</v>
      </c>
      <c r="AY139" s="245" t="s">
        <v>127</v>
      </c>
    </row>
    <row r="140" s="14" customFormat="1">
      <c r="A140" s="14"/>
      <c r="B140" s="246"/>
      <c r="C140" s="247"/>
      <c r="D140" s="231" t="s">
        <v>138</v>
      </c>
      <c r="E140" s="248" t="s">
        <v>1</v>
      </c>
      <c r="F140" s="249" t="s">
        <v>510</v>
      </c>
      <c r="G140" s="247"/>
      <c r="H140" s="250">
        <v>28.84</v>
      </c>
      <c r="I140" s="251"/>
      <c r="J140" s="247"/>
      <c r="K140" s="247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138</v>
      </c>
      <c r="AU140" s="256" t="s">
        <v>89</v>
      </c>
      <c r="AV140" s="14" t="s">
        <v>89</v>
      </c>
      <c r="AW140" s="14" t="s">
        <v>36</v>
      </c>
      <c r="AX140" s="14" t="s">
        <v>80</v>
      </c>
      <c r="AY140" s="256" t="s">
        <v>127</v>
      </c>
    </row>
    <row r="141" s="15" customFormat="1">
      <c r="A141" s="15"/>
      <c r="B141" s="267"/>
      <c r="C141" s="268"/>
      <c r="D141" s="231" t="s">
        <v>138</v>
      </c>
      <c r="E141" s="269" t="s">
        <v>1</v>
      </c>
      <c r="F141" s="270" t="s">
        <v>172</v>
      </c>
      <c r="G141" s="268"/>
      <c r="H141" s="271">
        <v>75.489999999999995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7" t="s">
        <v>138</v>
      </c>
      <c r="AU141" s="277" t="s">
        <v>89</v>
      </c>
      <c r="AV141" s="15" t="s">
        <v>134</v>
      </c>
      <c r="AW141" s="15" t="s">
        <v>36</v>
      </c>
      <c r="AX141" s="15" t="s">
        <v>21</v>
      </c>
      <c r="AY141" s="277" t="s">
        <v>127</v>
      </c>
    </row>
    <row r="142" s="2" customFormat="1" ht="24.15" customHeight="1">
      <c r="A142" s="38"/>
      <c r="B142" s="39"/>
      <c r="C142" s="218" t="s">
        <v>134</v>
      </c>
      <c r="D142" s="218" t="s">
        <v>129</v>
      </c>
      <c r="E142" s="219" t="s">
        <v>196</v>
      </c>
      <c r="F142" s="220" t="s">
        <v>197</v>
      </c>
      <c r="G142" s="221" t="s">
        <v>150</v>
      </c>
      <c r="H142" s="222">
        <v>75.489999999999995</v>
      </c>
      <c r="I142" s="223"/>
      <c r="J142" s="224">
        <f>ROUND(I142*H142,2)</f>
        <v>0</v>
      </c>
      <c r="K142" s="220" t="s">
        <v>1</v>
      </c>
      <c r="L142" s="44"/>
      <c r="M142" s="225" t="s">
        <v>1</v>
      </c>
      <c r="N142" s="226" t="s">
        <v>45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134</v>
      </c>
      <c r="AT142" s="229" t="s">
        <v>129</v>
      </c>
      <c r="AU142" s="229" t="s">
        <v>89</v>
      </c>
      <c r="AY142" s="17" t="s">
        <v>127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21</v>
      </c>
      <c r="BK142" s="230">
        <f>ROUND(I142*H142,2)</f>
        <v>0</v>
      </c>
      <c r="BL142" s="17" t="s">
        <v>134</v>
      </c>
      <c r="BM142" s="229" t="s">
        <v>511</v>
      </c>
    </row>
    <row r="143" s="2" customFormat="1">
      <c r="A143" s="38"/>
      <c r="B143" s="39"/>
      <c r="C143" s="40"/>
      <c r="D143" s="231" t="s">
        <v>136</v>
      </c>
      <c r="E143" s="40"/>
      <c r="F143" s="232" t="s">
        <v>199</v>
      </c>
      <c r="G143" s="40"/>
      <c r="H143" s="40"/>
      <c r="I143" s="233"/>
      <c r="J143" s="40"/>
      <c r="K143" s="40"/>
      <c r="L143" s="44"/>
      <c r="M143" s="234"/>
      <c r="N143" s="235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136</v>
      </c>
      <c r="AU143" s="17" t="s">
        <v>89</v>
      </c>
    </row>
    <row r="144" s="14" customFormat="1">
      <c r="A144" s="14"/>
      <c r="B144" s="246"/>
      <c r="C144" s="247"/>
      <c r="D144" s="231" t="s">
        <v>138</v>
      </c>
      <c r="E144" s="248" t="s">
        <v>1</v>
      </c>
      <c r="F144" s="249" t="s">
        <v>512</v>
      </c>
      <c r="G144" s="247"/>
      <c r="H144" s="250">
        <v>75.489999999999995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138</v>
      </c>
      <c r="AU144" s="256" t="s">
        <v>89</v>
      </c>
      <c r="AV144" s="14" t="s">
        <v>89</v>
      </c>
      <c r="AW144" s="14" t="s">
        <v>36</v>
      </c>
      <c r="AX144" s="14" t="s">
        <v>21</v>
      </c>
      <c r="AY144" s="256" t="s">
        <v>127</v>
      </c>
    </row>
    <row r="145" s="2" customFormat="1" ht="24.15" customHeight="1">
      <c r="A145" s="38"/>
      <c r="B145" s="39"/>
      <c r="C145" s="218" t="s">
        <v>160</v>
      </c>
      <c r="D145" s="218" t="s">
        <v>129</v>
      </c>
      <c r="E145" s="219" t="s">
        <v>206</v>
      </c>
      <c r="F145" s="220" t="s">
        <v>207</v>
      </c>
      <c r="G145" s="221" t="s">
        <v>150</v>
      </c>
      <c r="H145" s="222">
        <v>336.08499999999998</v>
      </c>
      <c r="I145" s="223"/>
      <c r="J145" s="224">
        <f>ROUND(I145*H145,2)</f>
        <v>0</v>
      </c>
      <c r="K145" s="220" t="s">
        <v>133</v>
      </c>
      <c r="L145" s="44"/>
      <c r="M145" s="225" t="s">
        <v>1</v>
      </c>
      <c r="N145" s="226" t="s">
        <v>45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134</v>
      </c>
      <c r="AT145" s="229" t="s">
        <v>129</v>
      </c>
      <c r="AU145" s="229" t="s">
        <v>89</v>
      </c>
      <c r="AY145" s="17" t="s">
        <v>127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21</v>
      </c>
      <c r="BK145" s="230">
        <f>ROUND(I145*H145,2)</f>
        <v>0</v>
      </c>
      <c r="BL145" s="17" t="s">
        <v>134</v>
      </c>
      <c r="BM145" s="229" t="s">
        <v>513</v>
      </c>
    </row>
    <row r="146" s="2" customFormat="1">
      <c r="A146" s="38"/>
      <c r="B146" s="39"/>
      <c r="C146" s="40"/>
      <c r="D146" s="231" t="s">
        <v>136</v>
      </c>
      <c r="E146" s="40"/>
      <c r="F146" s="232" t="s">
        <v>209</v>
      </c>
      <c r="G146" s="40"/>
      <c r="H146" s="40"/>
      <c r="I146" s="233"/>
      <c r="J146" s="40"/>
      <c r="K146" s="40"/>
      <c r="L146" s="44"/>
      <c r="M146" s="234"/>
      <c r="N146" s="235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136</v>
      </c>
      <c r="AU146" s="17" t="s">
        <v>89</v>
      </c>
    </row>
    <row r="147" s="14" customFormat="1">
      <c r="A147" s="14"/>
      <c r="B147" s="246"/>
      <c r="C147" s="247"/>
      <c r="D147" s="231" t="s">
        <v>138</v>
      </c>
      <c r="E147" s="248" t="s">
        <v>1</v>
      </c>
      <c r="F147" s="249" t="s">
        <v>200</v>
      </c>
      <c r="G147" s="247"/>
      <c r="H147" s="250">
        <v>324.19999999999999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138</v>
      </c>
      <c r="AU147" s="256" t="s">
        <v>89</v>
      </c>
      <c r="AV147" s="14" t="s">
        <v>89</v>
      </c>
      <c r="AW147" s="14" t="s">
        <v>36</v>
      </c>
      <c r="AX147" s="14" t="s">
        <v>80</v>
      </c>
      <c r="AY147" s="256" t="s">
        <v>127</v>
      </c>
    </row>
    <row r="148" s="14" customFormat="1">
      <c r="A148" s="14"/>
      <c r="B148" s="246"/>
      <c r="C148" s="247"/>
      <c r="D148" s="231" t="s">
        <v>138</v>
      </c>
      <c r="E148" s="248" t="s">
        <v>1</v>
      </c>
      <c r="F148" s="249" t="s">
        <v>201</v>
      </c>
      <c r="G148" s="247"/>
      <c r="H148" s="250">
        <v>84.480000000000004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138</v>
      </c>
      <c r="AU148" s="256" t="s">
        <v>89</v>
      </c>
      <c r="AV148" s="14" t="s">
        <v>89</v>
      </c>
      <c r="AW148" s="14" t="s">
        <v>36</v>
      </c>
      <c r="AX148" s="14" t="s">
        <v>80</v>
      </c>
      <c r="AY148" s="256" t="s">
        <v>127</v>
      </c>
    </row>
    <row r="149" s="14" customFormat="1">
      <c r="A149" s="14"/>
      <c r="B149" s="246"/>
      <c r="C149" s="247"/>
      <c r="D149" s="231" t="s">
        <v>138</v>
      </c>
      <c r="E149" s="248" t="s">
        <v>1</v>
      </c>
      <c r="F149" s="249" t="s">
        <v>202</v>
      </c>
      <c r="G149" s="247"/>
      <c r="H149" s="250">
        <v>0.71999999999999997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138</v>
      </c>
      <c r="AU149" s="256" t="s">
        <v>89</v>
      </c>
      <c r="AV149" s="14" t="s">
        <v>89</v>
      </c>
      <c r="AW149" s="14" t="s">
        <v>36</v>
      </c>
      <c r="AX149" s="14" t="s">
        <v>80</v>
      </c>
      <c r="AY149" s="256" t="s">
        <v>127</v>
      </c>
    </row>
    <row r="150" s="14" customFormat="1">
      <c r="A150" s="14"/>
      <c r="B150" s="246"/>
      <c r="C150" s="247"/>
      <c r="D150" s="231" t="s">
        <v>138</v>
      </c>
      <c r="E150" s="248" t="s">
        <v>1</v>
      </c>
      <c r="F150" s="249" t="s">
        <v>203</v>
      </c>
      <c r="G150" s="247"/>
      <c r="H150" s="250">
        <v>-10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138</v>
      </c>
      <c r="AU150" s="256" t="s">
        <v>89</v>
      </c>
      <c r="AV150" s="14" t="s">
        <v>89</v>
      </c>
      <c r="AW150" s="14" t="s">
        <v>36</v>
      </c>
      <c r="AX150" s="14" t="s">
        <v>80</v>
      </c>
      <c r="AY150" s="256" t="s">
        <v>127</v>
      </c>
    </row>
    <row r="151" s="14" customFormat="1">
      <c r="A151" s="14"/>
      <c r="B151" s="246"/>
      <c r="C151" s="247"/>
      <c r="D151" s="231" t="s">
        <v>138</v>
      </c>
      <c r="E151" s="248" t="s">
        <v>1</v>
      </c>
      <c r="F151" s="249" t="s">
        <v>204</v>
      </c>
      <c r="G151" s="247"/>
      <c r="H151" s="250">
        <v>-63.314999999999998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138</v>
      </c>
      <c r="AU151" s="256" t="s">
        <v>89</v>
      </c>
      <c r="AV151" s="14" t="s">
        <v>89</v>
      </c>
      <c r="AW151" s="14" t="s">
        <v>36</v>
      </c>
      <c r="AX151" s="14" t="s">
        <v>80</v>
      </c>
      <c r="AY151" s="256" t="s">
        <v>127</v>
      </c>
    </row>
    <row r="152" s="15" customFormat="1">
      <c r="A152" s="15"/>
      <c r="B152" s="267"/>
      <c r="C152" s="268"/>
      <c r="D152" s="231" t="s">
        <v>138</v>
      </c>
      <c r="E152" s="269" t="s">
        <v>1</v>
      </c>
      <c r="F152" s="270" t="s">
        <v>172</v>
      </c>
      <c r="G152" s="268"/>
      <c r="H152" s="271">
        <v>336.08499999999998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7" t="s">
        <v>138</v>
      </c>
      <c r="AU152" s="277" t="s">
        <v>89</v>
      </c>
      <c r="AV152" s="15" t="s">
        <v>134</v>
      </c>
      <c r="AW152" s="15" t="s">
        <v>36</v>
      </c>
      <c r="AX152" s="15" t="s">
        <v>21</v>
      </c>
      <c r="AY152" s="277" t="s">
        <v>127</v>
      </c>
    </row>
    <row r="153" s="2" customFormat="1" ht="16.5" customHeight="1">
      <c r="A153" s="38"/>
      <c r="B153" s="39"/>
      <c r="C153" s="218" t="s">
        <v>173</v>
      </c>
      <c r="D153" s="218" t="s">
        <v>129</v>
      </c>
      <c r="E153" s="219" t="s">
        <v>218</v>
      </c>
      <c r="F153" s="220" t="s">
        <v>219</v>
      </c>
      <c r="G153" s="221" t="s">
        <v>150</v>
      </c>
      <c r="H153" s="222">
        <v>75.489999999999995</v>
      </c>
      <c r="I153" s="223"/>
      <c r="J153" s="224">
        <f>ROUND(I153*H153,2)</f>
        <v>0</v>
      </c>
      <c r="K153" s="220" t="s">
        <v>133</v>
      </c>
      <c r="L153" s="44"/>
      <c r="M153" s="225" t="s">
        <v>1</v>
      </c>
      <c r="N153" s="226" t="s">
        <v>45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134</v>
      </c>
      <c r="AT153" s="229" t="s">
        <v>129</v>
      </c>
      <c r="AU153" s="229" t="s">
        <v>89</v>
      </c>
      <c r="AY153" s="17" t="s">
        <v>127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21</v>
      </c>
      <c r="BK153" s="230">
        <f>ROUND(I153*H153,2)</f>
        <v>0</v>
      </c>
      <c r="BL153" s="17" t="s">
        <v>134</v>
      </c>
      <c r="BM153" s="229" t="s">
        <v>514</v>
      </c>
    </row>
    <row r="154" s="2" customFormat="1">
      <c r="A154" s="38"/>
      <c r="B154" s="39"/>
      <c r="C154" s="40"/>
      <c r="D154" s="231" t="s">
        <v>136</v>
      </c>
      <c r="E154" s="40"/>
      <c r="F154" s="232" t="s">
        <v>219</v>
      </c>
      <c r="G154" s="40"/>
      <c r="H154" s="40"/>
      <c r="I154" s="233"/>
      <c r="J154" s="40"/>
      <c r="K154" s="40"/>
      <c r="L154" s="44"/>
      <c r="M154" s="234"/>
      <c r="N154" s="235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136</v>
      </c>
      <c r="AU154" s="17" t="s">
        <v>89</v>
      </c>
    </row>
    <row r="155" s="14" customFormat="1">
      <c r="A155" s="14"/>
      <c r="B155" s="246"/>
      <c r="C155" s="247"/>
      <c r="D155" s="231" t="s">
        <v>138</v>
      </c>
      <c r="E155" s="248" t="s">
        <v>1</v>
      </c>
      <c r="F155" s="249" t="s">
        <v>515</v>
      </c>
      <c r="G155" s="247"/>
      <c r="H155" s="250">
        <v>75.489999999999995</v>
      </c>
      <c r="I155" s="251"/>
      <c r="J155" s="247"/>
      <c r="K155" s="247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138</v>
      </c>
      <c r="AU155" s="256" t="s">
        <v>89</v>
      </c>
      <c r="AV155" s="14" t="s">
        <v>89</v>
      </c>
      <c r="AW155" s="14" t="s">
        <v>36</v>
      </c>
      <c r="AX155" s="14" t="s">
        <v>21</v>
      </c>
      <c r="AY155" s="256" t="s">
        <v>127</v>
      </c>
    </row>
    <row r="156" s="2" customFormat="1" ht="33" customHeight="1">
      <c r="A156" s="38"/>
      <c r="B156" s="39"/>
      <c r="C156" s="218" t="s">
        <v>180</v>
      </c>
      <c r="D156" s="218" t="s">
        <v>129</v>
      </c>
      <c r="E156" s="219" t="s">
        <v>223</v>
      </c>
      <c r="F156" s="220" t="s">
        <v>224</v>
      </c>
      <c r="G156" s="221" t="s">
        <v>157</v>
      </c>
      <c r="H156" s="222">
        <v>143.43100000000001</v>
      </c>
      <c r="I156" s="223"/>
      <c r="J156" s="224">
        <f>ROUND(I156*H156,2)</f>
        <v>0</v>
      </c>
      <c r="K156" s="220" t="s">
        <v>133</v>
      </c>
      <c r="L156" s="44"/>
      <c r="M156" s="225" t="s">
        <v>1</v>
      </c>
      <c r="N156" s="226" t="s">
        <v>45</v>
      </c>
      <c r="O156" s="91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134</v>
      </c>
      <c r="AT156" s="229" t="s">
        <v>129</v>
      </c>
      <c r="AU156" s="229" t="s">
        <v>89</v>
      </c>
      <c r="AY156" s="17" t="s">
        <v>127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21</v>
      </c>
      <c r="BK156" s="230">
        <f>ROUND(I156*H156,2)</f>
        <v>0</v>
      </c>
      <c r="BL156" s="17" t="s">
        <v>134</v>
      </c>
      <c r="BM156" s="229" t="s">
        <v>516</v>
      </c>
    </row>
    <row r="157" s="2" customFormat="1">
      <c r="A157" s="38"/>
      <c r="B157" s="39"/>
      <c r="C157" s="40"/>
      <c r="D157" s="231" t="s">
        <v>136</v>
      </c>
      <c r="E157" s="40"/>
      <c r="F157" s="232" t="s">
        <v>226</v>
      </c>
      <c r="G157" s="40"/>
      <c r="H157" s="40"/>
      <c r="I157" s="233"/>
      <c r="J157" s="40"/>
      <c r="K157" s="40"/>
      <c r="L157" s="44"/>
      <c r="M157" s="234"/>
      <c r="N157" s="23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136</v>
      </c>
      <c r="AU157" s="17" t="s">
        <v>89</v>
      </c>
    </row>
    <row r="158" s="14" customFormat="1">
      <c r="A158" s="14"/>
      <c r="B158" s="246"/>
      <c r="C158" s="247"/>
      <c r="D158" s="231" t="s">
        <v>138</v>
      </c>
      <c r="E158" s="248" t="s">
        <v>1</v>
      </c>
      <c r="F158" s="249" t="s">
        <v>517</v>
      </c>
      <c r="G158" s="247"/>
      <c r="H158" s="250">
        <v>143.43100000000001</v>
      </c>
      <c r="I158" s="251"/>
      <c r="J158" s="247"/>
      <c r="K158" s="247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138</v>
      </c>
      <c r="AU158" s="256" t="s">
        <v>89</v>
      </c>
      <c r="AV158" s="14" t="s">
        <v>89</v>
      </c>
      <c r="AW158" s="14" t="s">
        <v>36</v>
      </c>
      <c r="AX158" s="14" t="s">
        <v>21</v>
      </c>
      <c r="AY158" s="256" t="s">
        <v>127</v>
      </c>
    </row>
    <row r="159" s="2" customFormat="1" ht="24.15" customHeight="1">
      <c r="A159" s="38"/>
      <c r="B159" s="39"/>
      <c r="C159" s="218" t="s">
        <v>158</v>
      </c>
      <c r="D159" s="218" t="s">
        <v>129</v>
      </c>
      <c r="E159" s="219" t="s">
        <v>238</v>
      </c>
      <c r="F159" s="220" t="s">
        <v>239</v>
      </c>
      <c r="G159" s="221" t="s">
        <v>132</v>
      </c>
      <c r="H159" s="222">
        <v>72.400000000000006</v>
      </c>
      <c r="I159" s="223"/>
      <c r="J159" s="224">
        <f>ROUND(I159*H159,2)</f>
        <v>0</v>
      </c>
      <c r="K159" s="220" t="s">
        <v>359</v>
      </c>
      <c r="L159" s="44"/>
      <c r="M159" s="225" t="s">
        <v>1</v>
      </c>
      <c r="N159" s="226" t="s">
        <v>45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134</v>
      </c>
      <c r="AT159" s="229" t="s">
        <v>129</v>
      </c>
      <c r="AU159" s="229" t="s">
        <v>89</v>
      </c>
      <c r="AY159" s="17" t="s">
        <v>127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21</v>
      </c>
      <c r="BK159" s="230">
        <f>ROUND(I159*H159,2)</f>
        <v>0</v>
      </c>
      <c r="BL159" s="17" t="s">
        <v>134</v>
      </c>
      <c r="BM159" s="229" t="s">
        <v>518</v>
      </c>
    </row>
    <row r="160" s="2" customFormat="1">
      <c r="A160" s="38"/>
      <c r="B160" s="39"/>
      <c r="C160" s="40"/>
      <c r="D160" s="231" t="s">
        <v>136</v>
      </c>
      <c r="E160" s="40"/>
      <c r="F160" s="232" t="s">
        <v>241</v>
      </c>
      <c r="G160" s="40"/>
      <c r="H160" s="40"/>
      <c r="I160" s="233"/>
      <c r="J160" s="40"/>
      <c r="K160" s="40"/>
      <c r="L160" s="44"/>
      <c r="M160" s="234"/>
      <c r="N160" s="235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136</v>
      </c>
      <c r="AU160" s="17" t="s">
        <v>89</v>
      </c>
    </row>
    <row r="161" s="13" customFormat="1">
      <c r="A161" s="13"/>
      <c r="B161" s="236"/>
      <c r="C161" s="237"/>
      <c r="D161" s="231" t="s">
        <v>138</v>
      </c>
      <c r="E161" s="238" t="s">
        <v>1</v>
      </c>
      <c r="F161" s="239" t="s">
        <v>242</v>
      </c>
      <c r="G161" s="237"/>
      <c r="H161" s="238" t="s">
        <v>1</v>
      </c>
      <c r="I161" s="240"/>
      <c r="J161" s="237"/>
      <c r="K161" s="237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138</v>
      </c>
      <c r="AU161" s="245" t="s">
        <v>89</v>
      </c>
      <c r="AV161" s="13" t="s">
        <v>21</v>
      </c>
      <c r="AW161" s="13" t="s">
        <v>36</v>
      </c>
      <c r="AX161" s="13" t="s">
        <v>80</v>
      </c>
      <c r="AY161" s="245" t="s">
        <v>127</v>
      </c>
    </row>
    <row r="162" s="14" customFormat="1">
      <c r="A162" s="14"/>
      <c r="B162" s="246"/>
      <c r="C162" s="247"/>
      <c r="D162" s="231" t="s">
        <v>138</v>
      </c>
      <c r="E162" s="248" t="s">
        <v>1</v>
      </c>
      <c r="F162" s="249" t="s">
        <v>519</v>
      </c>
      <c r="G162" s="247"/>
      <c r="H162" s="250">
        <v>72.400000000000006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138</v>
      </c>
      <c r="AU162" s="256" t="s">
        <v>89</v>
      </c>
      <c r="AV162" s="14" t="s">
        <v>89</v>
      </c>
      <c r="AW162" s="14" t="s">
        <v>36</v>
      </c>
      <c r="AX162" s="14" t="s">
        <v>21</v>
      </c>
      <c r="AY162" s="256" t="s">
        <v>127</v>
      </c>
    </row>
    <row r="163" s="2" customFormat="1" ht="16.5" customHeight="1">
      <c r="A163" s="38"/>
      <c r="B163" s="39"/>
      <c r="C163" s="257" t="s">
        <v>191</v>
      </c>
      <c r="D163" s="257" t="s">
        <v>155</v>
      </c>
      <c r="E163" s="258" t="s">
        <v>245</v>
      </c>
      <c r="F163" s="259" t="s">
        <v>246</v>
      </c>
      <c r="G163" s="260" t="s">
        <v>157</v>
      </c>
      <c r="H163" s="261">
        <v>22.154</v>
      </c>
      <c r="I163" s="262"/>
      <c r="J163" s="263">
        <f>ROUND(I163*H163,2)</f>
        <v>0</v>
      </c>
      <c r="K163" s="259" t="s">
        <v>133</v>
      </c>
      <c r="L163" s="264"/>
      <c r="M163" s="265" t="s">
        <v>1</v>
      </c>
      <c r="N163" s="266" t="s">
        <v>45</v>
      </c>
      <c r="O163" s="91"/>
      <c r="P163" s="227">
        <f>O163*H163</f>
        <v>0</v>
      </c>
      <c r="Q163" s="227">
        <v>1</v>
      </c>
      <c r="R163" s="227">
        <f>Q163*H163</f>
        <v>22.154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158</v>
      </c>
      <c r="AT163" s="229" t="s">
        <v>155</v>
      </c>
      <c r="AU163" s="229" t="s">
        <v>89</v>
      </c>
      <c r="AY163" s="17" t="s">
        <v>127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21</v>
      </c>
      <c r="BK163" s="230">
        <f>ROUND(I163*H163,2)</f>
        <v>0</v>
      </c>
      <c r="BL163" s="17" t="s">
        <v>134</v>
      </c>
      <c r="BM163" s="229" t="s">
        <v>520</v>
      </c>
    </row>
    <row r="164" s="2" customFormat="1">
      <c r="A164" s="38"/>
      <c r="B164" s="39"/>
      <c r="C164" s="40"/>
      <c r="D164" s="231" t="s">
        <v>136</v>
      </c>
      <c r="E164" s="40"/>
      <c r="F164" s="232" t="s">
        <v>246</v>
      </c>
      <c r="G164" s="40"/>
      <c r="H164" s="40"/>
      <c r="I164" s="233"/>
      <c r="J164" s="40"/>
      <c r="K164" s="40"/>
      <c r="L164" s="44"/>
      <c r="M164" s="234"/>
      <c r="N164" s="235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136</v>
      </c>
      <c r="AU164" s="17" t="s">
        <v>89</v>
      </c>
    </row>
    <row r="165" s="14" customFormat="1">
      <c r="A165" s="14"/>
      <c r="B165" s="246"/>
      <c r="C165" s="247"/>
      <c r="D165" s="231" t="s">
        <v>138</v>
      </c>
      <c r="E165" s="248" t="s">
        <v>1</v>
      </c>
      <c r="F165" s="249" t="s">
        <v>521</v>
      </c>
      <c r="G165" s="247"/>
      <c r="H165" s="250">
        <v>12.308</v>
      </c>
      <c r="I165" s="251"/>
      <c r="J165" s="247"/>
      <c r="K165" s="247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138</v>
      </c>
      <c r="AU165" s="256" t="s">
        <v>89</v>
      </c>
      <c r="AV165" s="14" t="s">
        <v>89</v>
      </c>
      <c r="AW165" s="14" t="s">
        <v>36</v>
      </c>
      <c r="AX165" s="14" t="s">
        <v>21</v>
      </c>
      <c r="AY165" s="256" t="s">
        <v>127</v>
      </c>
    </row>
    <row r="166" s="14" customFormat="1">
      <c r="A166" s="14"/>
      <c r="B166" s="246"/>
      <c r="C166" s="247"/>
      <c r="D166" s="231" t="s">
        <v>138</v>
      </c>
      <c r="E166" s="247"/>
      <c r="F166" s="249" t="s">
        <v>522</v>
      </c>
      <c r="G166" s="247"/>
      <c r="H166" s="250">
        <v>22.154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138</v>
      </c>
      <c r="AU166" s="256" t="s">
        <v>89</v>
      </c>
      <c r="AV166" s="14" t="s">
        <v>89</v>
      </c>
      <c r="AW166" s="14" t="s">
        <v>4</v>
      </c>
      <c r="AX166" s="14" t="s">
        <v>21</v>
      </c>
      <c r="AY166" s="256" t="s">
        <v>127</v>
      </c>
    </row>
    <row r="167" s="2" customFormat="1" ht="37.8" customHeight="1">
      <c r="A167" s="38"/>
      <c r="B167" s="39"/>
      <c r="C167" s="218" t="s">
        <v>26</v>
      </c>
      <c r="D167" s="218" t="s">
        <v>129</v>
      </c>
      <c r="E167" s="219" t="s">
        <v>250</v>
      </c>
      <c r="F167" s="220" t="s">
        <v>251</v>
      </c>
      <c r="G167" s="221" t="s">
        <v>132</v>
      </c>
      <c r="H167" s="222">
        <v>72.400000000000006</v>
      </c>
      <c r="I167" s="223"/>
      <c r="J167" s="224">
        <f>ROUND(I167*H167,2)</f>
        <v>0</v>
      </c>
      <c r="K167" s="220" t="s">
        <v>1</v>
      </c>
      <c r="L167" s="44"/>
      <c r="M167" s="225" t="s">
        <v>1</v>
      </c>
      <c r="N167" s="226" t="s">
        <v>45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134</v>
      </c>
      <c r="AT167" s="229" t="s">
        <v>129</v>
      </c>
      <c r="AU167" s="229" t="s">
        <v>89</v>
      </c>
      <c r="AY167" s="17" t="s">
        <v>127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21</v>
      </c>
      <c r="BK167" s="230">
        <f>ROUND(I167*H167,2)</f>
        <v>0</v>
      </c>
      <c r="BL167" s="17" t="s">
        <v>134</v>
      </c>
      <c r="BM167" s="229" t="s">
        <v>523</v>
      </c>
    </row>
    <row r="168" s="2" customFormat="1">
      <c r="A168" s="38"/>
      <c r="B168" s="39"/>
      <c r="C168" s="40"/>
      <c r="D168" s="231" t="s">
        <v>136</v>
      </c>
      <c r="E168" s="40"/>
      <c r="F168" s="232" t="s">
        <v>253</v>
      </c>
      <c r="G168" s="40"/>
      <c r="H168" s="40"/>
      <c r="I168" s="233"/>
      <c r="J168" s="40"/>
      <c r="K168" s="40"/>
      <c r="L168" s="44"/>
      <c r="M168" s="234"/>
      <c r="N168" s="235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136</v>
      </c>
      <c r="AU168" s="17" t="s">
        <v>89</v>
      </c>
    </row>
    <row r="169" s="13" customFormat="1">
      <c r="A169" s="13"/>
      <c r="B169" s="236"/>
      <c r="C169" s="237"/>
      <c r="D169" s="231" t="s">
        <v>138</v>
      </c>
      <c r="E169" s="238" t="s">
        <v>1</v>
      </c>
      <c r="F169" s="239" t="s">
        <v>242</v>
      </c>
      <c r="G169" s="237"/>
      <c r="H169" s="238" t="s">
        <v>1</v>
      </c>
      <c r="I169" s="240"/>
      <c r="J169" s="237"/>
      <c r="K169" s="237"/>
      <c r="L169" s="241"/>
      <c r="M169" s="242"/>
      <c r="N169" s="243"/>
      <c r="O169" s="243"/>
      <c r="P169" s="243"/>
      <c r="Q169" s="243"/>
      <c r="R169" s="243"/>
      <c r="S169" s="243"/>
      <c r="T169" s="24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5" t="s">
        <v>138</v>
      </c>
      <c r="AU169" s="245" t="s">
        <v>89</v>
      </c>
      <c r="AV169" s="13" t="s">
        <v>21</v>
      </c>
      <c r="AW169" s="13" t="s">
        <v>36</v>
      </c>
      <c r="AX169" s="13" t="s">
        <v>80</v>
      </c>
      <c r="AY169" s="245" t="s">
        <v>127</v>
      </c>
    </row>
    <row r="170" s="14" customFormat="1">
      <c r="A170" s="14"/>
      <c r="B170" s="246"/>
      <c r="C170" s="247"/>
      <c r="D170" s="231" t="s">
        <v>138</v>
      </c>
      <c r="E170" s="248" t="s">
        <v>1</v>
      </c>
      <c r="F170" s="249" t="s">
        <v>519</v>
      </c>
      <c r="G170" s="247"/>
      <c r="H170" s="250">
        <v>72.400000000000006</v>
      </c>
      <c r="I170" s="251"/>
      <c r="J170" s="247"/>
      <c r="K170" s="247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138</v>
      </c>
      <c r="AU170" s="256" t="s">
        <v>89</v>
      </c>
      <c r="AV170" s="14" t="s">
        <v>89</v>
      </c>
      <c r="AW170" s="14" t="s">
        <v>36</v>
      </c>
      <c r="AX170" s="14" t="s">
        <v>21</v>
      </c>
      <c r="AY170" s="256" t="s">
        <v>127</v>
      </c>
    </row>
    <row r="171" s="2" customFormat="1" ht="16.5" customHeight="1">
      <c r="A171" s="38"/>
      <c r="B171" s="39"/>
      <c r="C171" s="257" t="s">
        <v>205</v>
      </c>
      <c r="D171" s="257" t="s">
        <v>155</v>
      </c>
      <c r="E171" s="258" t="s">
        <v>255</v>
      </c>
      <c r="F171" s="259" t="s">
        <v>256</v>
      </c>
      <c r="G171" s="260" t="s">
        <v>257</v>
      </c>
      <c r="H171" s="261">
        <v>1.0860000000000001</v>
      </c>
      <c r="I171" s="262"/>
      <c r="J171" s="263">
        <f>ROUND(I171*H171,2)</f>
        <v>0</v>
      </c>
      <c r="K171" s="259" t="s">
        <v>133</v>
      </c>
      <c r="L171" s="264"/>
      <c r="M171" s="265" t="s">
        <v>1</v>
      </c>
      <c r="N171" s="266" t="s">
        <v>45</v>
      </c>
      <c r="O171" s="91"/>
      <c r="P171" s="227">
        <f>O171*H171</f>
        <v>0</v>
      </c>
      <c r="Q171" s="227">
        <v>0.001</v>
      </c>
      <c r="R171" s="227">
        <f>Q171*H171</f>
        <v>0.0010860000000000002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158</v>
      </c>
      <c r="AT171" s="229" t="s">
        <v>155</v>
      </c>
      <c r="AU171" s="229" t="s">
        <v>89</v>
      </c>
      <c r="AY171" s="17" t="s">
        <v>127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21</v>
      </c>
      <c r="BK171" s="230">
        <f>ROUND(I171*H171,2)</f>
        <v>0</v>
      </c>
      <c r="BL171" s="17" t="s">
        <v>134</v>
      </c>
      <c r="BM171" s="229" t="s">
        <v>524</v>
      </c>
    </row>
    <row r="172" s="2" customFormat="1">
      <c r="A172" s="38"/>
      <c r="B172" s="39"/>
      <c r="C172" s="40"/>
      <c r="D172" s="231" t="s">
        <v>136</v>
      </c>
      <c r="E172" s="40"/>
      <c r="F172" s="232" t="s">
        <v>256</v>
      </c>
      <c r="G172" s="40"/>
      <c r="H172" s="40"/>
      <c r="I172" s="233"/>
      <c r="J172" s="40"/>
      <c r="K172" s="40"/>
      <c r="L172" s="44"/>
      <c r="M172" s="234"/>
      <c r="N172" s="235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136</v>
      </c>
      <c r="AU172" s="17" t="s">
        <v>89</v>
      </c>
    </row>
    <row r="173" s="14" customFormat="1">
      <c r="A173" s="14"/>
      <c r="B173" s="246"/>
      <c r="C173" s="247"/>
      <c r="D173" s="231" t="s">
        <v>138</v>
      </c>
      <c r="E173" s="247"/>
      <c r="F173" s="249" t="s">
        <v>525</v>
      </c>
      <c r="G173" s="247"/>
      <c r="H173" s="250">
        <v>1.0860000000000001</v>
      </c>
      <c r="I173" s="251"/>
      <c r="J173" s="247"/>
      <c r="K173" s="247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138</v>
      </c>
      <c r="AU173" s="256" t="s">
        <v>89</v>
      </c>
      <c r="AV173" s="14" t="s">
        <v>89</v>
      </c>
      <c r="AW173" s="14" t="s">
        <v>4</v>
      </c>
      <c r="AX173" s="14" t="s">
        <v>21</v>
      </c>
      <c r="AY173" s="256" t="s">
        <v>127</v>
      </c>
    </row>
    <row r="174" s="2" customFormat="1" ht="24.15" customHeight="1">
      <c r="A174" s="38"/>
      <c r="B174" s="39"/>
      <c r="C174" s="218" t="s">
        <v>210</v>
      </c>
      <c r="D174" s="218" t="s">
        <v>129</v>
      </c>
      <c r="E174" s="219" t="s">
        <v>261</v>
      </c>
      <c r="F174" s="220" t="s">
        <v>262</v>
      </c>
      <c r="G174" s="221" t="s">
        <v>132</v>
      </c>
      <c r="H174" s="222">
        <v>144.59999999999999</v>
      </c>
      <c r="I174" s="223"/>
      <c r="J174" s="224">
        <f>ROUND(I174*H174,2)</f>
        <v>0</v>
      </c>
      <c r="K174" s="220" t="s">
        <v>133</v>
      </c>
      <c r="L174" s="44"/>
      <c r="M174" s="225" t="s">
        <v>1</v>
      </c>
      <c r="N174" s="226" t="s">
        <v>45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134</v>
      </c>
      <c r="AT174" s="229" t="s">
        <v>129</v>
      </c>
      <c r="AU174" s="229" t="s">
        <v>89</v>
      </c>
      <c r="AY174" s="17" t="s">
        <v>127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21</v>
      </c>
      <c r="BK174" s="230">
        <f>ROUND(I174*H174,2)</f>
        <v>0</v>
      </c>
      <c r="BL174" s="17" t="s">
        <v>134</v>
      </c>
      <c r="BM174" s="229" t="s">
        <v>526</v>
      </c>
    </row>
    <row r="175" s="2" customFormat="1">
      <c r="A175" s="38"/>
      <c r="B175" s="39"/>
      <c r="C175" s="40"/>
      <c r="D175" s="231" t="s">
        <v>136</v>
      </c>
      <c r="E175" s="40"/>
      <c r="F175" s="232" t="s">
        <v>264</v>
      </c>
      <c r="G175" s="40"/>
      <c r="H175" s="40"/>
      <c r="I175" s="233"/>
      <c r="J175" s="40"/>
      <c r="K175" s="40"/>
      <c r="L175" s="44"/>
      <c r="M175" s="234"/>
      <c r="N175" s="235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136</v>
      </c>
      <c r="AU175" s="17" t="s">
        <v>89</v>
      </c>
    </row>
    <row r="176" s="13" customFormat="1">
      <c r="A176" s="13"/>
      <c r="B176" s="236"/>
      <c r="C176" s="237"/>
      <c r="D176" s="231" t="s">
        <v>138</v>
      </c>
      <c r="E176" s="238" t="s">
        <v>1</v>
      </c>
      <c r="F176" s="239" t="s">
        <v>265</v>
      </c>
      <c r="G176" s="237"/>
      <c r="H176" s="238" t="s">
        <v>1</v>
      </c>
      <c r="I176" s="240"/>
      <c r="J176" s="237"/>
      <c r="K176" s="237"/>
      <c r="L176" s="241"/>
      <c r="M176" s="242"/>
      <c r="N176" s="243"/>
      <c r="O176" s="243"/>
      <c r="P176" s="243"/>
      <c r="Q176" s="243"/>
      <c r="R176" s="243"/>
      <c r="S176" s="243"/>
      <c r="T176" s="24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5" t="s">
        <v>138</v>
      </c>
      <c r="AU176" s="245" t="s">
        <v>89</v>
      </c>
      <c r="AV176" s="13" t="s">
        <v>21</v>
      </c>
      <c r="AW176" s="13" t="s">
        <v>36</v>
      </c>
      <c r="AX176" s="13" t="s">
        <v>80</v>
      </c>
      <c r="AY176" s="245" t="s">
        <v>127</v>
      </c>
    </row>
    <row r="177" s="14" customFormat="1">
      <c r="A177" s="14"/>
      <c r="B177" s="246"/>
      <c r="C177" s="247"/>
      <c r="D177" s="231" t="s">
        <v>138</v>
      </c>
      <c r="E177" s="248" t="s">
        <v>1</v>
      </c>
      <c r="F177" s="249" t="s">
        <v>527</v>
      </c>
      <c r="G177" s="247"/>
      <c r="H177" s="250">
        <v>144.59999999999999</v>
      </c>
      <c r="I177" s="251"/>
      <c r="J177" s="247"/>
      <c r="K177" s="247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138</v>
      </c>
      <c r="AU177" s="256" t="s">
        <v>89</v>
      </c>
      <c r="AV177" s="14" t="s">
        <v>89</v>
      </c>
      <c r="AW177" s="14" t="s">
        <v>36</v>
      </c>
      <c r="AX177" s="14" t="s">
        <v>21</v>
      </c>
      <c r="AY177" s="256" t="s">
        <v>127</v>
      </c>
    </row>
    <row r="178" s="12" customFormat="1" ht="22.8" customHeight="1">
      <c r="A178" s="12"/>
      <c r="B178" s="202"/>
      <c r="C178" s="203"/>
      <c r="D178" s="204" t="s">
        <v>79</v>
      </c>
      <c r="E178" s="216" t="s">
        <v>160</v>
      </c>
      <c r="F178" s="216" t="s">
        <v>291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SUM(P179:P231)</f>
        <v>0</v>
      </c>
      <c r="Q178" s="210"/>
      <c r="R178" s="211">
        <f>SUM(R179:R231)</f>
        <v>18.276320000000002</v>
      </c>
      <c r="S178" s="210"/>
      <c r="T178" s="212">
        <f>SUM(T179:T231)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21</v>
      </c>
      <c r="AT178" s="214" t="s">
        <v>79</v>
      </c>
      <c r="AU178" s="214" t="s">
        <v>21</v>
      </c>
      <c r="AY178" s="213" t="s">
        <v>127</v>
      </c>
      <c r="BK178" s="215">
        <f>SUM(BK179:BK231)</f>
        <v>0</v>
      </c>
    </row>
    <row r="179" s="2" customFormat="1" ht="24.15" customHeight="1">
      <c r="A179" s="38"/>
      <c r="B179" s="39"/>
      <c r="C179" s="218" t="s">
        <v>217</v>
      </c>
      <c r="D179" s="218" t="s">
        <v>129</v>
      </c>
      <c r="E179" s="219" t="s">
        <v>300</v>
      </c>
      <c r="F179" s="220" t="s">
        <v>301</v>
      </c>
      <c r="G179" s="221" t="s">
        <v>132</v>
      </c>
      <c r="H179" s="222">
        <v>62.200000000000003</v>
      </c>
      <c r="I179" s="223"/>
      <c r="J179" s="224">
        <f>ROUND(I179*H179,2)</f>
        <v>0</v>
      </c>
      <c r="K179" s="220" t="s">
        <v>1</v>
      </c>
      <c r="L179" s="44"/>
      <c r="M179" s="225" t="s">
        <v>1</v>
      </c>
      <c r="N179" s="226" t="s">
        <v>45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134</v>
      </c>
      <c r="AT179" s="229" t="s">
        <v>129</v>
      </c>
      <c r="AU179" s="229" t="s">
        <v>89</v>
      </c>
      <c r="AY179" s="17" t="s">
        <v>127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21</v>
      </c>
      <c r="BK179" s="230">
        <f>ROUND(I179*H179,2)</f>
        <v>0</v>
      </c>
      <c r="BL179" s="17" t="s">
        <v>134</v>
      </c>
      <c r="BM179" s="229" t="s">
        <v>528</v>
      </c>
    </row>
    <row r="180" s="2" customFormat="1">
      <c r="A180" s="38"/>
      <c r="B180" s="39"/>
      <c r="C180" s="40"/>
      <c r="D180" s="231" t="s">
        <v>136</v>
      </c>
      <c r="E180" s="40"/>
      <c r="F180" s="232" t="s">
        <v>303</v>
      </c>
      <c r="G180" s="40"/>
      <c r="H180" s="40"/>
      <c r="I180" s="233"/>
      <c r="J180" s="40"/>
      <c r="K180" s="40"/>
      <c r="L180" s="44"/>
      <c r="M180" s="234"/>
      <c r="N180" s="235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136</v>
      </c>
      <c r="AU180" s="17" t="s">
        <v>89</v>
      </c>
    </row>
    <row r="181" s="13" customFormat="1">
      <c r="A181" s="13"/>
      <c r="B181" s="236"/>
      <c r="C181" s="237"/>
      <c r="D181" s="231" t="s">
        <v>138</v>
      </c>
      <c r="E181" s="238" t="s">
        <v>1</v>
      </c>
      <c r="F181" s="239" t="s">
        <v>304</v>
      </c>
      <c r="G181" s="237"/>
      <c r="H181" s="238" t="s">
        <v>1</v>
      </c>
      <c r="I181" s="240"/>
      <c r="J181" s="237"/>
      <c r="K181" s="237"/>
      <c r="L181" s="241"/>
      <c r="M181" s="242"/>
      <c r="N181" s="243"/>
      <c r="O181" s="243"/>
      <c r="P181" s="243"/>
      <c r="Q181" s="243"/>
      <c r="R181" s="243"/>
      <c r="S181" s="243"/>
      <c r="T181" s="24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5" t="s">
        <v>138</v>
      </c>
      <c r="AU181" s="245" t="s">
        <v>89</v>
      </c>
      <c r="AV181" s="13" t="s">
        <v>21</v>
      </c>
      <c r="AW181" s="13" t="s">
        <v>36</v>
      </c>
      <c r="AX181" s="13" t="s">
        <v>80</v>
      </c>
      <c r="AY181" s="245" t="s">
        <v>127</v>
      </c>
    </row>
    <row r="182" s="14" customFormat="1">
      <c r="A182" s="14"/>
      <c r="B182" s="246"/>
      <c r="C182" s="247"/>
      <c r="D182" s="231" t="s">
        <v>138</v>
      </c>
      <c r="E182" s="248" t="s">
        <v>1</v>
      </c>
      <c r="F182" s="249" t="s">
        <v>529</v>
      </c>
      <c r="G182" s="247"/>
      <c r="H182" s="250">
        <v>62.200000000000003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138</v>
      </c>
      <c r="AU182" s="256" t="s">
        <v>89</v>
      </c>
      <c r="AV182" s="14" t="s">
        <v>89</v>
      </c>
      <c r="AW182" s="14" t="s">
        <v>36</v>
      </c>
      <c r="AX182" s="14" t="s">
        <v>21</v>
      </c>
      <c r="AY182" s="256" t="s">
        <v>127</v>
      </c>
    </row>
    <row r="183" s="2" customFormat="1" ht="16.5" customHeight="1">
      <c r="A183" s="38"/>
      <c r="B183" s="39"/>
      <c r="C183" s="218" t="s">
        <v>222</v>
      </c>
      <c r="D183" s="218" t="s">
        <v>129</v>
      </c>
      <c r="E183" s="219" t="s">
        <v>530</v>
      </c>
      <c r="F183" s="220" t="s">
        <v>531</v>
      </c>
      <c r="G183" s="221" t="s">
        <v>132</v>
      </c>
      <c r="H183" s="222">
        <v>82.400000000000006</v>
      </c>
      <c r="I183" s="223"/>
      <c r="J183" s="224">
        <f>ROUND(I183*H183,2)</f>
        <v>0</v>
      </c>
      <c r="K183" s="220" t="s">
        <v>133</v>
      </c>
      <c r="L183" s="44"/>
      <c r="M183" s="225" t="s">
        <v>1</v>
      </c>
      <c r="N183" s="226" t="s">
        <v>45</v>
      </c>
      <c r="O183" s="91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134</v>
      </c>
      <c r="AT183" s="229" t="s">
        <v>129</v>
      </c>
      <c r="AU183" s="229" t="s">
        <v>89</v>
      </c>
      <c r="AY183" s="17" t="s">
        <v>127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21</v>
      </c>
      <c r="BK183" s="230">
        <f>ROUND(I183*H183,2)</f>
        <v>0</v>
      </c>
      <c r="BL183" s="17" t="s">
        <v>134</v>
      </c>
      <c r="BM183" s="229" t="s">
        <v>532</v>
      </c>
    </row>
    <row r="184" s="2" customFormat="1">
      <c r="A184" s="38"/>
      <c r="B184" s="39"/>
      <c r="C184" s="40"/>
      <c r="D184" s="231" t="s">
        <v>136</v>
      </c>
      <c r="E184" s="40"/>
      <c r="F184" s="232" t="s">
        <v>533</v>
      </c>
      <c r="G184" s="40"/>
      <c r="H184" s="40"/>
      <c r="I184" s="233"/>
      <c r="J184" s="40"/>
      <c r="K184" s="40"/>
      <c r="L184" s="44"/>
      <c r="M184" s="234"/>
      <c r="N184" s="235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136</v>
      </c>
      <c r="AU184" s="17" t="s">
        <v>89</v>
      </c>
    </row>
    <row r="185" s="14" customFormat="1">
      <c r="A185" s="14"/>
      <c r="B185" s="246"/>
      <c r="C185" s="247"/>
      <c r="D185" s="231" t="s">
        <v>138</v>
      </c>
      <c r="E185" s="248" t="s">
        <v>1</v>
      </c>
      <c r="F185" s="249" t="s">
        <v>534</v>
      </c>
      <c r="G185" s="247"/>
      <c r="H185" s="250">
        <v>82.400000000000006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138</v>
      </c>
      <c r="AU185" s="256" t="s">
        <v>89</v>
      </c>
      <c r="AV185" s="14" t="s">
        <v>89</v>
      </c>
      <c r="AW185" s="14" t="s">
        <v>36</v>
      </c>
      <c r="AX185" s="14" t="s">
        <v>21</v>
      </c>
      <c r="AY185" s="256" t="s">
        <v>127</v>
      </c>
    </row>
    <row r="186" s="2" customFormat="1" ht="16.5" customHeight="1">
      <c r="A186" s="38"/>
      <c r="B186" s="39"/>
      <c r="C186" s="218" t="s">
        <v>8</v>
      </c>
      <c r="D186" s="218" t="s">
        <v>129</v>
      </c>
      <c r="E186" s="219" t="s">
        <v>306</v>
      </c>
      <c r="F186" s="220" t="s">
        <v>307</v>
      </c>
      <c r="G186" s="221" t="s">
        <v>132</v>
      </c>
      <c r="H186" s="222">
        <v>62.200000000000003</v>
      </c>
      <c r="I186" s="223"/>
      <c r="J186" s="224">
        <f>ROUND(I186*H186,2)</f>
        <v>0</v>
      </c>
      <c r="K186" s="220" t="s">
        <v>133</v>
      </c>
      <c r="L186" s="44"/>
      <c r="M186" s="225" t="s">
        <v>1</v>
      </c>
      <c r="N186" s="226" t="s">
        <v>45</v>
      </c>
      <c r="O186" s="91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29" t="s">
        <v>134</v>
      </c>
      <c r="AT186" s="229" t="s">
        <v>129</v>
      </c>
      <c r="AU186" s="229" t="s">
        <v>89</v>
      </c>
      <c r="AY186" s="17" t="s">
        <v>127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7" t="s">
        <v>21</v>
      </c>
      <c r="BK186" s="230">
        <f>ROUND(I186*H186,2)</f>
        <v>0</v>
      </c>
      <c r="BL186" s="17" t="s">
        <v>134</v>
      </c>
      <c r="BM186" s="229" t="s">
        <v>535</v>
      </c>
    </row>
    <row r="187" s="2" customFormat="1">
      <c r="A187" s="38"/>
      <c r="B187" s="39"/>
      <c r="C187" s="40"/>
      <c r="D187" s="231" t="s">
        <v>136</v>
      </c>
      <c r="E187" s="40"/>
      <c r="F187" s="232" t="s">
        <v>309</v>
      </c>
      <c r="G187" s="40"/>
      <c r="H187" s="40"/>
      <c r="I187" s="233"/>
      <c r="J187" s="40"/>
      <c r="K187" s="40"/>
      <c r="L187" s="44"/>
      <c r="M187" s="234"/>
      <c r="N187" s="235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136</v>
      </c>
      <c r="AU187" s="17" t="s">
        <v>89</v>
      </c>
    </row>
    <row r="188" s="2" customFormat="1" ht="33" customHeight="1">
      <c r="A188" s="38"/>
      <c r="B188" s="39"/>
      <c r="C188" s="218" t="s">
        <v>237</v>
      </c>
      <c r="D188" s="218" t="s">
        <v>129</v>
      </c>
      <c r="E188" s="219" t="s">
        <v>315</v>
      </c>
      <c r="F188" s="220" t="s">
        <v>316</v>
      </c>
      <c r="G188" s="221" t="s">
        <v>132</v>
      </c>
      <c r="H188" s="222">
        <v>62.200000000000003</v>
      </c>
      <c r="I188" s="223"/>
      <c r="J188" s="224">
        <f>ROUND(I188*H188,2)</f>
        <v>0</v>
      </c>
      <c r="K188" s="220" t="s">
        <v>133</v>
      </c>
      <c r="L188" s="44"/>
      <c r="M188" s="225" t="s">
        <v>1</v>
      </c>
      <c r="N188" s="226" t="s">
        <v>45</v>
      </c>
      <c r="O188" s="91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9" t="s">
        <v>134</v>
      </c>
      <c r="AT188" s="229" t="s">
        <v>129</v>
      </c>
      <c r="AU188" s="229" t="s">
        <v>89</v>
      </c>
      <c r="AY188" s="17" t="s">
        <v>127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7" t="s">
        <v>21</v>
      </c>
      <c r="BK188" s="230">
        <f>ROUND(I188*H188,2)</f>
        <v>0</v>
      </c>
      <c r="BL188" s="17" t="s">
        <v>134</v>
      </c>
      <c r="BM188" s="229" t="s">
        <v>536</v>
      </c>
    </row>
    <row r="189" s="2" customFormat="1">
      <c r="A189" s="38"/>
      <c r="B189" s="39"/>
      <c r="C189" s="40"/>
      <c r="D189" s="231" t="s">
        <v>136</v>
      </c>
      <c r="E189" s="40"/>
      <c r="F189" s="232" t="s">
        <v>318</v>
      </c>
      <c r="G189" s="40"/>
      <c r="H189" s="40"/>
      <c r="I189" s="233"/>
      <c r="J189" s="40"/>
      <c r="K189" s="40"/>
      <c r="L189" s="44"/>
      <c r="M189" s="234"/>
      <c r="N189" s="235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136</v>
      </c>
      <c r="AU189" s="17" t="s">
        <v>89</v>
      </c>
    </row>
    <row r="190" s="14" customFormat="1">
      <c r="A190" s="14"/>
      <c r="B190" s="246"/>
      <c r="C190" s="247"/>
      <c r="D190" s="231" t="s">
        <v>138</v>
      </c>
      <c r="E190" s="248" t="s">
        <v>1</v>
      </c>
      <c r="F190" s="249" t="s">
        <v>529</v>
      </c>
      <c r="G190" s="247"/>
      <c r="H190" s="250">
        <v>62.200000000000003</v>
      </c>
      <c r="I190" s="251"/>
      <c r="J190" s="247"/>
      <c r="K190" s="247"/>
      <c r="L190" s="252"/>
      <c r="M190" s="253"/>
      <c r="N190" s="254"/>
      <c r="O190" s="254"/>
      <c r="P190" s="254"/>
      <c r="Q190" s="254"/>
      <c r="R190" s="254"/>
      <c r="S190" s="254"/>
      <c r="T190" s="25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6" t="s">
        <v>138</v>
      </c>
      <c r="AU190" s="256" t="s">
        <v>89</v>
      </c>
      <c r="AV190" s="14" t="s">
        <v>89</v>
      </c>
      <c r="AW190" s="14" t="s">
        <v>36</v>
      </c>
      <c r="AX190" s="14" t="s">
        <v>21</v>
      </c>
      <c r="AY190" s="256" t="s">
        <v>127</v>
      </c>
    </row>
    <row r="191" s="2" customFormat="1" ht="24.15" customHeight="1">
      <c r="A191" s="38"/>
      <c r="B191" s="39"/>
      <c r="C191" s="218" t="s">
        <v>244</v>
      </c>
      <c r="D191" s="218" t="s">
        <v>129</v>
      </c>
      <c r="E191" s="219" t="s">
        <v>537</v>
      </c>
      <c r="F191" s="220" t="s">
        <v>538</v>
      </c>
      <c r="G191" s="221" t="s">
        <v>132</v>
      </c>
      <c r="H191" s="222">
        <v>82.400000000000006</v>
      </c>
      <c r="I191" s="223"/>
      <c r="J191" s="224">
        <f>ROUND(I191*H191,2)</f>
        <v>0</v>
      </c>
      <c r="K191" s="220" t="s">
        <v>1</v>
      </c>
      <c r="L191" s="44"/>
      <c r="M191" s="225" t="s">
        <v>1</v>
      </c>
      <c r="N191" s="226" t="s">
        <v>45</v>
      </c>
      <c r="O191" s="91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134</v>
      </c>
      <c r="AT191" s="229" t="s">
        <v>129</v>
      </c>
      <c r="AU191" s="229" t="s">
        <v>89</v>
      </c>
      <c r="AY191" s="17" t="s">
        <v>127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21</v>
      </c>
      <c r="BK191" s="230">
        <f>ROUND(I191*H191,2)</f>
        <v>0</v>
      </c>
      <c r="BL191" s="17" t="s">
        <v>134</v>
      </c>
      <c r="BM191" s="229" t="s">
        <v>539</v>
      </c>
    </row>
    <row r="192" s="2" customFormat="1">
      <c r="A192" s="38"/>
      <c r="B192" s="39"/>
      <c r="C192" s="40"/>
      <c r="D192" s="231" t="s">
        <v>136</v>
      </c>
      <c r="E192" s="40"/>
      <c r="F192" s="232" t="s">
        <v>540</v>
      </c>
      <c r="G192" s="40"/>
      <c r="H192" s="40"/>
      <c r="I192" s="233"/>
      <c r="J192" s="40"/>
      <c r="K192" s="40"/>
      <c r="L192" s="44"/>
      <c r="M192" s="234"/>
      <c r="N192" s="235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136</v>
      </c>
      <c r="AU192" s="17" t="s">
        <v>89</v>
      </c>
    </row>
    <row r="193" s="14" customFormat="1">
      <c r="A193" s="14"/>
      <c r="B193" s="246"/>
      <c r="C193" s="247"/>
      <c r="D193" s="231" t="s">
        <v>138</v>
      </c>
      <c r="E193" s="248" t="s">
        <v>1</v>
      </c>
      <c r="F193" s="249" t="s">
        <v>534</v>
      </c>
      <c r="G193" s="247"/>
      <c r="H193" s="250">
        <v>82.400000000000006</v>
      </c>
      <c r="I193" s="251"/>
      <c r="J193" s="247"/>
      <c r="K193" s="247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138</v>
      </c>
      <c r="AU193" s="256" t="s">
        <v>89</v>
      </c>
      <c r="AV193" s="14" t="s">
        <v>89</v>
      </c>
      <c r="AW193" s="14" t="s">
        <v>36</v>
      </c>
      <c r="AX193" s="14" t="s">
        <v>21</v>
      </c>
      <c r="AY193" s="256" t="s">
        <v>127</v>
      </c>
    </row>
    <row r="194" s="2" customFormat="1" ht="24.15" customHeight="1">
      <c r="A194" s="38"/>
      <c r="B194" s="39"/>
      <c r="C194" s="218" t="s">
        <v>249</v>
      </c>
      <c r="D194" s="218" t="s">
        <v>129</v>
      </c>
      <c r="E194" s="219" t="s">
        <v>320</v>
      </c>
      <c r="F194" s="220" t="s">
        <v>321</v>
      </c>
      <c r="G194" s="221" t="s">
        <v>132</v>
      </c>
      <c r="H194" s="222">
        <v>62.200000000000003</v>
      </c>
      <c r="I194" s="223"/>
      <c r="J194" s="224">
        <f>ROUND(I194*H194,2)</f>
        <v>0</v>
      </c>
      <c r="K194" s="220" t="s">
        <v>133</v>
      </c>
      <c r="L194" s="44"/>
      <c r="M194" s="225" t="s">
        <v>1</v>
      </c>
      <c r="N194" s="226" t="s">
        <v>45</v>
      </c>
      <c r="O194" s="91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134</v>
      </c>
      <c r="AT194" s="229" t="s">
        <v>129</v>
      </c>
      <c r="AU194" s="229" t="s">
        <v>89</v>
      </c>
      <c r="AY194" s="17" t="s">
        <v>127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21</v>
      </c>
      <c r="BK194" s="230">
        <f>ROUND(I194*H194,2)</f>
        <v>0</v>
      </c>
      <c r="BL194" s="17" t="s">
        <v>134</v>
      </c>
      <c r="BM194" s="229" t="s">
        <v>541</v>
      </c>
    </row>
    <row r="195" s="2" customFormat="1">
      <c r="A195" s="38"/>
      <c r="B195" s="39"/>
      <c r="C195" s="40"/>
      <c r="D195" s="231" t="s">
        <v>136</v>
      </c>
      <c r="E195" s="40"/>
      <c r="F195" s="232" t="s">
        <v>323</v>
      </c>
      <c r="G195" s="40"/>
      <c r="H195" s="40"/>
      <c r="I195" s="233"/>
      <c r="J195" s="40"/>
      <c r="K195" s="40"/>
      <c r="L195" s="44"/>
      <c r="M195" s="234"/>
      <c r="N195" s="235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136</v>
      </c>
      <c r="AU195" s="17" t="s">
        <v>89</v>
      </c>
    </row>
    <row r="196" s="2" customFormat="1" ht="24.15" customHeight="1">
      <c r="A196" s="38"/>
      <c r="B196" s="39"/>
      <c r="C196" s="218" t="s">
        <v>254</v>
      </c>
      <c r="D196" s="218" t="s">
        <v>129</v>
      </c>
      <c r="E196" s="219" t="s">
        <v>325</v>
      </c>
      <c r="F196" s="220" t="s">
        <v>326</v>
      </c>
      <c r="G196" s="221" t="s">
        <v>132</v>
      </c>
      <c r="H196" s="222">
        <v>62.200000000000003</v>
      </c>
      <c r="I196" s="223"/>
      <c r="J196" s="224">
        <f>ROUND(I196*H196,2)</f>
        <v>0</v>
      </c>
      <c r="K196" s="220" t="s">
        <v>133</v>
      </c>
      <c r="L196" s="44"/>
      <c r="M196" s="225" t="s">
        <v>1</v>
      </c>
      <c r="N196" s="226" t="s">
        <v>45</v>
      </c>
      <c r="O196" s="91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9" t="s">
        <v>134</v>
      </c>
      <c r="AT196" s="229" t="s">
        <v>129</v>
      </c>
      <c r="AU196" s="229" t="s">
        <v>89</v>
      </c>
      <c r="AY196" s="17" t="s">
        <v>127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7" t="s">
        <v>21</v>
      </c>
      <c r="BK196" s="230">
        <f>ROUND(I196*H196,2)</f>
        <v>0</v>
      </c>
      <c r="BL196" s="17" t="s">
        <v>134</v>
      </c>
      <c r="BM196" s="229" t="s">
        <v>542</v>
      </c>
    </row>
    <row r="197" s="2" customFormat="1">
      <c r="A197" s="38"/>
      <c r="B197" s="39"/>
      <c r="C197" s="40"/>
      <c r="D197" s="231" t="s">
        <v>136</v>
      </c>
      <c r="E197" s="40"/>
      <c r="F197" s="232" t="s">
        <v>328</v>
      </c>
      <c r="G197" s="40"/>
      <c r="H197" s="40"/>
      <c r="I197" s="233"/>
      <c r="J197" s="40"/>
      <c r="K197" s="40"/>
      <c r="L197" s="44"/>
      <c r="M197" s="234"/>
      <c r="N197" s="235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136</v>
      </c>
      <c r="AU197" s="17" t="s">
        <v>89</v>
      </c>
    </row>
    <row r="198" s="2" customFormat="1" ht="24.15" customHeight="1">
      <c r="A198" s="38"/>
      <c r="B198" s="39"/>
      <c r="C198" s="218" t="s">
        <v>260</v>
      </c>
      <c r="D198" s="218" t="s">
        <v>129</v>
      </c>
      <c r="E198" s="219" t="s">
        <v>330</v>
      </c>
      <c r="F198" s="220" t="s">
        <v>331</v>
      </c>
      <c r="G198" s="221" t="s">
        <v>132</v>
      </c>
      <c r="H198" s="222">
        <v>62.200000000000003</v>
      </c>
      <c r="I198" s="223"/>
      <c r="J198" s="224">
        <f>ROUND(I198*H198,2)</f>
        <v>0</v>
      </c>
      <c r="K198" s="220" t="s">
        <v>133</v>
      </c>
      <c r="L198" s="44"/>
      <c r="M198" s="225" t="s">
        <v>1</v>
      </c>
      <c r="N198" s="226" t="s">
        <v>45</v>
      </c>
      <c r="O198" s="91"/>
      <c r="P198" s="227">
        <f>O198*H198</f>
        <v>0</v>
      </c>
      <c r="Q198" s="227">
        <v>0</v>
      </c>
      <c r="R198" s="227">
        <f>Q198*H198</f>
        <v>0</v>
      </c>
      <c r="S198" s="227">
        <v>0</v>
      </c>
      <c r="T198" s="22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29" t="s">
        <v>134</v>
      </c>
      <c r="AT198" s="229" t="s">
        <v>129</v>
      </c>
      <c r="AU198" s="229" t="s">
        <v>89</v>
      </c>
      <c r="AY198" s="17" t="s">
        <v>127</v>
      </c>
      <c r="BE198" s="230">
        <f>IF(N198="základní",J198,0)</f>
        <v>0</v>
      </c>
      <c r="BF198" s="230">
        <f>IF(N198="snížená",J198,0)</f>
        <v>0</v>
      </c>
      <c r="BG198" s="230">
        <f>IF(N198="zákl. přenesená",J198,0)</f>
        <v>0</v>
      </c>
      <c r="BH198" s="230">
        <f>IF(N198="sníž. přenesená",J198,0)</f>
        <v>0</v>
      </c>
      <c r="BI198" s="230">
        <f>IF(N198="nulová",J198,0)</f>
        <v>0</v>
      </c>
      <c r="BJ198" s="17" t="s">
        <v>21</v>
      </c>
      <c r="BK198" s="230">
        <f>ROUND(I198*H198,2)</f>
        <v>0</v>
      </c>
      <c r="BL198" s="17" t="s">
        <v>134</v>
      </c>
      <c r="BM198" s="229" t="s">
        <v>543</v>
      </c>
    </row>
    <row r="199" s="2" customFormat="1">
      <c r="A199" s="38"/>
      <c r="B199" s="39"/>
      <c r="C199" s="40"/>
      <c r="D199" s="231" t="s">
        <v>136</v>
      </c>
      <c r="E199" s="40"/>
      <c r="F199" s="232" t="s">
        <v>333</v>
      </c>
      <c r="G199" s="40"/>
      <c r="H199" s="40"/>
      <c r="I199" s="233"/>
      <c r="J199" s="40"/>
      <c r="K199" s="40"/>
      <c r="L199" s="44"/>
      <c r="M199" s="234"/>
      <c r="N199" s="235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136</v>
      </c>
      <c r="AU199" s="17" t="s">
        <v>89</v>
      </c>
    </row>
    <row r="200" s="2" customFormat="1" ht="33" customHeight="1">
      <c r="A200" s="38"/>
      <c r="B200" s="39"/>
      <c r="C200" s="218" t="s">
        <v>7</v>
      </c>
      <c r="D200" s="218" t="s">
        <v>129</v>
      </c>
      <c r="E200" s="219" t="s">
        <v>335</v>
      </c>
      <c r="F200" s="220" t="s">
        <v>336</v>
      </c>
      <c r="G200" s="221" t="s">
        <v>132</v>
      </c>
      <c r="H200" s="222">
        <v>62.200000000000003</v>
      </c>
      <c r="I200" s="223"/>
      <c r="J200" s="224">
        <f>ROUND(I200*H200,2)</f>
        <v>0</v>
      </c>
      <c r="K200" s="220" t="s">
        <v>133</v>
      </c>
      <c r="L200" s="44"/>
      <c r="M200" s="225" t="s">
        <v>1</v>
      </c>
      <c r="N200" s="226" t="s">
        <v>45</v>
      </c>
      <c r="O200" s="91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134</v>
      </c>
      <c r="AT200" s="229" t="s">
        <v>129</v>
      </c>
      <c r="AU200" s="229" t="s">
        <v>89</v>
      </c>
      <c r="AY200" s="17" t="s">
        <v>127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21</v>
      </c>
      <c r="BK200" s="230">
        <f>ROUND(I200*H200,2)</f>
        <v>0</v>
      </c>
      <c r="BL200" s="17" t="s">
        <v>134</v>
      </c>
      <c r="BM200" s="229" t="s">
        <v>544</v>
      </c>
    </row>
    <row r="201" s="2" customFormat="1">
      <c r="A201" s="38"/>
      <c r="B201" s="39"/>
      <c r="C201" s="40"/>
      <c r="D201" s="231" t="s">
        <v>136</v>
      </c>
      <c r="E201" s="40"/>
      <c r="F201" s="232" t="s">
        <v>338</v>
      </c>
      <c r="G201" s="40"/>
      <c r="H201" s="40"/>
      <c r="I201" s="233"/>
      <c r="J201" s="40"/>
      <c r="K201" s="40"/>
      <c r="L201" s="44"/>
      <c r="M201" s="234"/>
      <c r="N201" s="235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136</v>
      </c>
      <c r="AU201" s="17" t="s">
        <v>89</v>
      </c>
    </row>
    <row r="202" s="2" customFormat="1" ht="24.15" customHeight="1">
      <c r="A202" s="38"/>
      <c r="B202" s="39"/>
      <c r="C202" s="218" t="s">
        <v>276</v>
      </c>
      <c r="D202" s="218" t="s">
        <v>129</v>
      </c>
      <c r="E202" s="219" t="s">
        <v>545</v>
      </c>
      <c r="F202" s="220" t="s">
        <v>546</v>
      </c>
      <c r="G202" s="221" t="s">
        <v>132</v>
      </c>
      <c r="H202" s="222">
        <v>82.400000000000006</v>
      </c>
      <c r="I202" s="223"/>
      <c r="J202" s="224">
        <f>ROUND(I202*H202,2)</f>
        <v>0</v>
      </c>
      <c r="K202" s="220" t="s">
        <v>133</v>
      </c>
      <c r="L202" s="44"/>
      <c r="M202" s="225" t="s">
        <v>1</v>
      </c>
      <c r="N202" s="226" t="s">
        <v>45</v>
      </c>
      <c r="O202" s="91"/>
      <c r="P202" s="227">
        <f>O202*H202</f>
        <v>0</v>
      </c>
      <c r="Q202" s="227">
        <v>0.084250000000000005</v>
      </c>
      <c r="R202" s="227">
        <f>Q202*H202</f>
        <v>6.9422000000000006</v>
      </c>
      <c r="S202" s="227">
        <v>0</v>
      </c>
      <c r="T202" s="22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9" t="s">
        <v>134</v>
      </c>
      <c r="AT202" s="229" t="s">
        <v>129</v>
      </c>
      <c r="AU202" s="229" t="s">
        <v>89</v>
      </c>
      <c r="AY202" s="17" t="s">
        <v>127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7" t="s">
        <v>21</v>
      </c>
      <c r="BK202" s="230">
        <f>ROUND(I202*H202,2)</f>
        <v>0</v>
      </c>
      <c r="BL202" s="17" t="s">
        <v>134</v>
      </c>
      <c r="BM202" s="229" t="s">
        <v>547</v>
      </c>
    </row>
    <row r="203" s="2" customFormat="1">
      <c r="A203" s="38"/>
      <c r="B203" s="39"/>
      <c r="C203" s="40"/>
      <c r="D203" s="231" t="s">
        <v>136</v>
      </c>
      <c r="E203" s="40"/>
      <c r="F203" s="232" t="s">
        <v>548</v>
      </c>
      <c r="G203" s="40"/>
      <c r="H203" s="40"/>
      <c r="I203" s="233"/>
      <c r="J203" s="40"/>
      <c r="K203" s="40"/>
      <c r="L203" s="44"/>
      <c r="M203" s="234"/>
      <c r="N203" s="235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136</v>
      </c>
      <c r="AU203" s="17" t="s">
        <v>89</v>
      </c>
    </row>
    <row r="204" s="13" customFormat="1">
      <c r="A204" s="13"/>
      <c r="B204" s="236"/>
      <c r="C204" s="237"/>
      <c r="D204" s="231" t="s">
        <v>138</v>
      </c>
      <c r="E204" s="238" t="s">
        <v>1</v>
      </c>
      <c r="F204" s="239" t="s">
        <v>549</v>
      </c>
      <c r="G204" s="237"/>
      <c r="H204" s="238" t="s">
        <v>1</v>
      </c>
      <c r="I204" s="240"/>
      <c r="J204" s="237"/>
      <c r="K204" s="237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138</v>
      </c>
      <c r="AU204" s="245" t="s">
        <v>89</v>
      </c>
      <c r="AV204" s="13" t="s">
        <v>21</v>
      </c>
      <c r="AW204" s="13" t="s">
        <v>36</v>
      </c>
      <c r="AX204" s="13" t="s">
        <v>80</v>
      </c>
      <c r="AY204" s="245" t="s">
        <v>127</v>
      </c>
    </row>
    <row r="205" s="14" customFormat="1">
      <c r="A205" s="14"/>
      <c r="B205" s="246"/>
      <c r="C205" s="247"/>
      <c r="D205" s="231" t="s">
        <v>138</v>
      </c>
      <c r="E205" s="248" t="s">
        <v>1</v>
      </c>
      <c r="F205" s="249" t="s">
        <v>550</v>
      </c>
      <c r="G205" s="247"/>
      <c r="H205" s="250">
        <v>68.299999999999997</v>
      </c>
      <c r="I205" s="251"/>
      <c r="J205" s="247"/>
      <c r="K205" s="247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138</v>
      </c>
      <c r="AU205" s="256" t="s">
        <v>89</v>
      </c>
      <c r="AV205" s="14" t="s">
        <v>89</v>
      </c>
      <c r="AW205" s="14" t="s">
        <v>36</v>
      </c>
      <c r="AX205" s="14" t="s">
        <v>80</v>
      </c>
      <c r="AY205" s="256" t="s">
        <v>127</v>
      </c>
    </row>
    <row r="206" s="13" customFormat="1">
      <c r="A206" s="13"/>
      <c r="B206" s="236"/>
      <c r="C206" s="237"/>
      <c r="D206" s="231" t="s">
        <v>138</v>
      </c>
      <c r="E206" s="238" t="s">
        <v>1</v>
      </c>
      <c r="F206" s="239" t="s">
        <v>551</v>
      </c>
      <c r="G206" s="237"/>
      <c r="H206" s="238" t="s">
        <v>1</v>
      </c>
      <c r="I206" s="240"/>
      <c r="J206" s="237"/>
      <c r="K206" s="237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138</v>
      </c>
      <c r="AU206" s="245" t="s">
        <v>89</v>
      </c>
      <c r="AV206" s="13" t="s">
        <v>21</v>
      </c>
      <c r="AW206" s="13" t="s">
        <v>36</v>
      </c>
      <c r="AX206" s="13" t="s">
        <v>80</v>
      </c>
      <c r="AY206" s="245" t="s">
        <v>127</v>
      </c>
    </row>
    <row r="207" s="14" customFormat="1">
      <c r="A207" s="14"/>
      <c r="B207" s="246"/>
      <c r="C207" s="247"/>
      <c r="D207" s="231" t="s">
        <v>138</v>
      </c>
      <c r="E207" s="248" t="s">
        <v>1</v>
      </c>
      <c r="F207" s="249" t="s">
        <v>552</v>
      </c>
      <c r="G207" s="247"/>
      <c r="H207" s="250">
        <v>4.7999999999999998</v>
      </c>
      <c r="I207" s="251"/>
      <c r="J207" s="247"/>
      <c r="K207" s="247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138</v>
      </c>
      <c r="AU207" s="256" t="s">
        <v>89</v>
      </c>
      <c r="AV207" s="14" t="s">
        <v>89</v>
      </c>
      <c r="AW207" s="14" t="s">
        <v>36</v>
      </c>
      <c r="AX207" s="14" t="s">
        <v>80</v>
      </c>
      <c r="AY207" s="256" t="s">
        <v>127</v>
      </c>
    </row>
    <row r="208" s="13" customFormat="1">
      <c r="A208" s="13"/>
      <c r="B208" s="236"/>
      <c r="C208" s="237"/>
      <c r="D208" s="231" t="s">
        <v>138</v>
      </c>
      <c r="E208" s="238" t="s">
        <v>1</v>
      </c>
      <c r="F208" s="239" t="s">
        <v>553</v>
      </c>
      <c r="G208" s="237"/>
      <c r="H208" s="238" t="s">
        <v>1</v>
      </c>
      <c r="I208" s="240"/>
      <c r="J208" s="237"/>
      <c r="K208" s="237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138</v>
      </c>
      <c r="AU208" s="245" t="s">
        <v>89</v>
      </c>
      <c r="AV208" s="13" t="s">
        <v>21</v>
      </c>
      <c r="AW208" s="13" t="s">
        <v>36</v>
      </c>
      <c r="AX208" s="13" t="s">
        <v>80</v>
      </c>
      <c r="AY208" s="245" t="s">
        <v>127</v>
      </c>
    </row>
    <row r="209" s="14" customFormat="1">
      <c r="A209" s="14"/>
      <c r="B209" s="246"/>
      <c r="C209" s="247"/>
      <c r="D209" s="231" t="s">
        <v>138</v>
      </c>
      <c r="E209" s="248" t="s">
        <v>1</v>
      </c>
      <c r="F209" s="249" t="s">
        <v>554</v>
      </c>
      <c r="G209" s="247"/>
      <c r="H209" s="250">
        <v>9.3000000000000007</v>
      </c>
      <c r="I209" s="251"/>
      <c r="J209" s="247"/>
      <c r="K209" s="247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138</v>
      </c>
      <c r="AU209" s="256" t="s">
        <v>89</v>
      </c>
      <c r="AV209" s="14" t="s">
        <v>89</v>
      </c>
      <c r="AW209" s="14" t="s">
        <v>36</v>
      </c>
      <c r="AX209" s="14" t="s">
        <v>80</v>
      </c>
      <c r="AY209" s="256" t="s">
        <v>127</v>
      </c>
    </row>
    <row r="210" s="15" customFormat="1">
      <c r="A210" s="15"/>
      <c r="B210" s="267"/>
      <c r="C210" s="268"/>
      <c r="D210" s="231" t="s">
        <v>138</v>
      </c>
      <c r="E210" s="269" t="s">
        <v>1</v>
      </c>
      <c r="F210" s="270" t="s">
        <v>172</v>
      </c>
      <c r="G210" s="268"/>
      <c r="H210" s="271">
        <v>82.400000000000006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7" t="s">
        <v>138</v>
      </c>
      <c r="AU210" s="277" t="s">
        <v>89</v>
      </c>
      <c r="AV210" s="15" t="s">
        <v>134</v>
      </c>
      <c r="AW210" s="15" t="s">
        <v>36</v>
      </c>
      <c r="AX210" s="15" t="s">
        <v>21</v>
      </c>
      <c r="AY210" s="277" t="s">
        <v>127</v>
      </c>
    </row>
    <row r="211" s="2" customFormat="1" ht="21.75" customHeight="1">
      <c r="A211" s="38"/>
      <c r="B211" s="39"/>
      <c r="C211" s="257" t="s">
        <v>283</v>
      </c>
      <c r="D211" s="257" t="s">
        <v>155</v>
      </c>
      <c r="E211" s="258" t="s">
        <v>555</v>
      </c>
      <c r="F211" s="259" t="s">
        <v>556</v>
      </c>
      <c r="G211" s="260" t="s">
        <v>132</v>
      </c>
      <c r="H211" s="261">
        <v>71.715000000000003</v>
      </c>
      <c r="I211" s="262"/>
      <c r="J211" s="263">
        <f>ROUND(I211*H211,2)</f>
        <v>0</v>
      </c>
      <c r="K211" s="259" t="s">
        <v>133</v>
      </c>
      <c r="L211" s="264"/>
      <c r="M211" s="265" t="s">
        <v>1</v>
      </c>
      <c r="N211" s="266" t="s">
        <v>45</v>
      </c>
      <c r="O211" s="91"/>
      <c r="P211" s="227">
        <f>O211*H211</f>
        <v>0</v>
      </c>
      <c r="Q211" s="227">
        <v>0.13100000000000001</v>
      </c>
      <c r="R211" s="227">
        <f>Q211*H211</f>
        <v>9.3946650000000016</v>
      </c>
      <c r="S211" s="227">
        <v>0</v>
      </c>
      <c r="T211" s="22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9" t="s">
        <v>395</v>
      </c>
      <c r="AT211" s="229" t="s">
        <v>155</v>
      </c>
      <c r="AU211" s="229" t="s">
        <v>89</v>
      </c>
      <c r="AY211" s="17" t="s">
        <v>127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7" t="s">
        <v>21</v>
      </c>
      <c r="BK211" s="230">
        <f>ROUND(I211*H211,2)</f>
        <v>0</v>
      </c>
      <c r="BL211" s="17" t="s">
        <v>395</v>
      </c>
      <c r="BM211" s="229" t="s">
        <v>557</v>
      </c>
    </row>
    <row r="212" s="2" customFormat="1">
      <c r="A212" s="38"/>
      <c r="B212" s="39"/>
      <c r="C212" s="40"/>
      <c r="D212" s="231" t="s">
        <v>136</v>
      </c>
      <c r="E212" s="40"/>
      <c r="F212" s="232" t="s">
        <v>558</v>
      </c>
      <c r="G212" s="40"/>
      <c r="H212" s="40"/>
      <c r="I212" s="233"/>
      <c r="J212" s="40"/>
      <c r="K212" s="40"/>
      <c r="L212" s="44"/>
      <c r="M212" s="234"/>
      <c r="N212" s="235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136</v>
      </c>
      <c r="AU212" s="17" t="s">
        <v>89</v>
      </c>
    </row>
    <row r="213" s="13" customFormat="1">
      <c r="A213" s="13"/>
      <c r="B213" s="236"/>
      <c r="C213" s="237"/>
      <c r="D213" s="231" t="s">
        <v>138</v>
      </c>
      <c r="E213" s="238" t="s">
        <v>1</v>
      </c>
      <c r="F213" s="239" t="s">
        <v>549</v>
      </c>
      <c r="G213" s="237"/>
      <c r="H213" s="238" t="s">
        <v>1</v>
      </c>
      <c r="I213" s="240"/>
      <c r="J213" s="237"/>
      <c r="K213" s="237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138</v>
      </c>
      <c r="AU213" s="245" t="s">
        <v>89</v>
      </c>
      <c r="AV213" s="13" t="s">
        <v>21</v>
      </c>
      <c r="AW213" s="13" t="s">
        <v>36</v>
      </c>
      <c r="AX213" s="13" t="s">
        <v>80</v>
      </c>
      <c r="AY213" s="245" t="s">
        <v>127</v>
      </c>
    </row>
    <row r="214" s="14" customFormat="1">
      <c r="A214" s="14"/>
      <c r="B214" s="246"/>
      <c r="C214" s="247"/>
      <c r="D214" s="231" t="s">
        <v>138</v>
      </c>
      <c r="E214" s="248" t="s">
        <v>1</v>
      </c>
      <c r="F214" s="249" t="s">
        <v>550</v>
      </c>
      <c r="G214" s="247"/>
      <c r="H214" s="250">
        <v>68.299999999999997</v>
      </c>
      <c r="I214" s="251"/>
      <c r="J214" s="247"/>
      <c r="K214" s="247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138</v>
      </c>
      <c r="AU214" s="256" t="s">
        <v>89</v>
      </c>
      <c r="AV214" s="14" t="s">
        <v>89</v>
      </c>
      <c r="AW214" s="14" t="s">
        <v>36</v>
      </c>
      <c r="AX214" s="14" t="s">
        <v>21</v>
      </c>
      <c r="AY214" s="256" t="s">
        <v>127</v>
      </c>
    </row>
    <row r="215" s="14" customFormat="1">
      <c r="A215" s="14"/>
      <c r="B215" s="246"/>
      <c r="C215" s="247"/>
      <c r="D215" s="231" t="s">
        <v>138</v>
      </c>
      <c r="E215" s="247"/>
      <c r="F215" s="249" t="s">
        <v>559</v>
      </c>
      <c r="G215" s="247"/>
      <c r="H215" s="250">
        <v>71.715000000000003</v>
      </c>
      <c r="I215" s="251"/>
      <c r="J215" s="247"/>
      <c r="K215" s="247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138</v>
      </c>
      <c r="AU215" s="256" t="s">
        <v>89</v>
      </c>
      <c r="AV215" s="14" t="s">
        <v>89</v>
      </c>
      <c r="AW215" s="14" t="s">
        <v>4</v>
      </c>
      <c r="AX215" s="14" t="s">
        <v>21</v>
      </c>
      <c r="AY215" s="256" t="s">
        <v>127</v>
      </c>
    </row>
    <row r="216" s="2" customFormat="1" ht="21.75" customHeight="1">
      <c r="A216" s="38"/>
      <c r="B216" s="39"/>
      <c r="C216" s="257" t="s">
        <v>292</v>
      </c>
      <c r="D216" s="257" t="s">
        <v>155</v>
      </c>
      <c r="E216" s="258" t="s">
        <v>560</v>
      </c>
      <c r="F216" s="259" t="s">
        <v>561</v>
      </c>
      <c r="G216" s="260" t="s">
        <v>132</v>
      </c>
      <c r="H216" s="261">
        <v>5.04</v>
      </c>
      <c r="I216" s="262"/>
      <c r="J216" s="263">
        <f>ROUND(I216*H216,2)</f>
        <v>0</v>
      </c>
      <c r="K216" s="259" t="s">
        <v>133</v>
      </c>
      <c r="L216" s="264"/>
      <c r="M216" s="265" t="s">
        <v>1</v>
      </c>
      <c r="N216" s="266" t="s">
        <v>45</v>
      </c>
      <c r="O216" s="91"/>
      <c r="P216" s="227">
        <f>O216*H216</f>
        <v>0</v>
      </c>
      <c r="Q216" s="227">
        <v>0.13100000000000001</v>
      </c>
      <c r="R216" s="227">
        <f>Q216*H216</f>
        <v>0.66024000000000005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395</v>
      </c>
      <c r="AT216" s="229" t="s">
        <v>155</v>
      </c>
      <c r="AU216" s="229" t="s">
        <v>89</v>
      </c>
      <c r="AY216" s="17" t="s">
        <v>127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21</v>
      </c>
      <c r="BK216" s="230">
        <f>ROUND(I216*H216,2)</f>
        <v>0</v>
      </c>
      <c r="BL216" s="17" t="s">
        <v>395</v>
      </c>
      <c r="BM216" s="229" t="s">
        <v>562</v>
      </c>
    </row>
    <row r="217" s="2" customFormat="1">
      <c r="A217" s="38"/>
      <c r="B217" s="39"/>
      <c r="C217" s="40"/>
      <c r="D217" s="231" t="s">
        <v>136</v>
      </c>
      <c r="E217" s="40"/>
      <c r="F217" s="232" t="s">
        <v>561</v>
      </c>
      <c r="G217" s="40"/>
      <c r="H217" s="40"/>
      <c r="I217" s="233"/>
      <c r="J217" s="40"/>
      <c r="K217" s="40"/>
      <c r="L217" s="44"/>
      <c r="M217" s="234"/>
      <c r="N217" s="235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136</v>
      </c>
      <c r="AU217" s="17" t="s">
        <v>89</v>
      </c>
    </row>
    <row r="218" s="13" customFormat="1">
      <c r="A218" s="13"/>
      <c r="B218" s="236"/>
      <c r="C218" s="237"/>
      <c r="D218" s="231" t="s">
        <v>138</v>
      </c>
      <c r="E218" s="238" t="s">
        <v>1</v>
      </c>
      <c r="F218" s="239" t="s">
        <v>551</v>
      </c>
      <c r="G218" s="237"/>
      <c r="H218" s="238" t="s">
        <v>1</v>
      </c>
      <c r="I218" s="240"/>
      <c r="J218" s="237"/>
      <c r="K218" s="237"/>
      <c r="L218" s="241"/>
      <c r="M218" s="242"/>
      <c r="N218" s="243"/>
      <c r="O218" s="243"/>
      <c r="P218" s="243"/>
      <c r="Q218" s="243"/>
      <c r="R218" s="243"/>
      <c r="S218" s="243"/>
      <c r="T218" s="244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5" t="s">
        <v>138</v>
      </c>
      <c r="AU218" s="245" t="s">
        <v>89</v>
      </c>
      <c r="AV218" s="13" t="s">
        <v>21</v>
      </c>
      <c r="AW218" s="13" t="s">
        <v>36</v>
      </c>
      <c r="AX218" s="13" t="s">
        <v>80</v>
      </c>
      <c r="AY218" s="245" t="s">
        <v>127</v>
      </c>
    </row>
    <row r="219" s="14" customFormat="1">
      <c r="A219" s="14"/>
      <c r="B219" s="246"/>
      <c r="C219" s="247"/>
      <c r="D219" s="231" t="s">
        <v>138</v>
      </c>
      <c r="E219" s="248" t="s">
        <v>1</v>
      </c>
      <c r="F219" s="249" t="s">
        <v>552</v>
      </c>
      <c r="G219" s="247"/>
      <c r="H219" s="250">
        <v>4.7999999999999998</v>
      </c>
      <c r="I219" s="251"/>
      <c r="J219" s="247"/>
      <c r="K219" s="247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138</v>
      </c>
      <c r="AU219" s="256" t="s">
        <v>89</v>
      </c>
      <c r="AV219" s="14" t="s">
        <v>89</v>
      </c>
      <c r="AW219" s="14" t="s">
        <v>36</v>
      </c>
      <c r="AX219" s="14" t="s">
        <v>21</v>
      </c>
      <c r="AY219" s="256" t="s">
        <v>127</v>
      </c>
    </row>
    <row r="220" s="14" customFormat="1">
      <c r="A220" s="14"/>
      <c r="B220" s="246"/>
      <c r="C220" s="247"/>
      <c r="D220" s="231" t="s">
        <v>138</v>
      </c>
      <c r="E220" s="247"/>
      <c r="F220" s="249" t="s">
        <v>563</v>
      </c>
      <c r="G220" s="247"/>
      <c r="H220" s="250">
        <v>5.04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138</v>
      </c>
      <c r="AU220" s="256" t="s">
        <v>89</v>
      </c>
      <c r="AV220" s="14" t="s">
        <v>89</v>
      </c>
      <c r="AW220" s="14" t="s">
        <v>4</v>
      </c>
      <c r="AX220" s="14" t="s">
        <v>21</v>
      </c>
      <c r="AY220" s="256" t="s">
        <v>127</v>
      </c>
    </row>
    <row r="221" s="2" customFormat="1" ht="24.15" customHeight="1">
      <c r="A221" s="38"/>
      <c r="B221" s="39"/>
      <c r="C221" s="257" t="s">
        <v>299</v>
      </c>
      <c r="D221" s="257" t="s">
        <v>155</v>
      </c>
      <c r="E221" s="258" t="s">
        <v>564</v>
      </c>
      <c r="F221" s="259" t="s">
        <v>565</v>
      </c>
      <c r="G221" s="260" t="s">
        <v>132</v>
      </c>
      <c r="H221" s="261">
        <v>9.7650000000000006</v>
      </c>
      <c r="I221" s="262"/>
      <c r="J221" s="263">
        <f>ROUND(I221*H221,2)</f>
        <v>0</v>
      </c>
      <c r="K221" s="259" t="s">
        <v>133</v>
      </c>
      <c r="L221" s="264"/>
      <c r="M221" s="265" t="s">
        <v>1</v>
      </c>
      <c r="N221" s="266" t="s">
        <v>45</v>
      </c>
      <c r="O221" s="91"/>
      <c r="P221" s="227">
        <f>O221*H221</f>
        <v>0</v>
      </c>
      <c r="Q221" s="227">
        <v>0.13100000000000001</v>
      </c>
      <c r="R221" s="227">
        <f>Q221*H221</f>
        <v>1.2792150000000002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395</v>
      </c>
      <c r="AT221" s="229" t="s">
        <v>155</v>
      </c>
      <c r="AU221" s="229" t="s">
        <v>89</v>
      </c>
      <c r="AY221" s="17" t="s">
        <v>127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21</v>
      </c>
      <c r="BK221" s="230">
        <f>ROUND(I221*H221,2)</f>
        <v>0</v>
      </c>
      <c r="BL221" s="17" t="s">
        <v>395</v>
      </c>
      <c r="BM221" s="229" t="s">
        <v>566</v>
      </c>
    </row>
    <row r="222" s="2" customFormat="1">
      <c r="A222" s="38"/>
      <c r="B222" s="39"/>
      <c r="C222" s="40"/>
      <c r="D222" s="231" t="s">
        <v>136</v>
      </c>
      <c r="E222" s="40"/>
      <c r="F222" s="232" t="s">
        <v>567</v>
      </c>
      <c r="G222" s="40"/>
      <c r="H222" s="40"/>
      <c r="I222" s="233"/>
      <c r="J222" s="40"/>
      <c r="K222" s="40"/>
      <c r="L222" s="44"/>
      <c r="M222" s="234"/>
      <c r="N222" s="235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136</v>
      </c>
      <c r="AU222" s="17" t="s">
        <v>89</v>
      </c>
    </row>
    <row r="223" s="13" customFormat="1">
      <c r="A223" s="13"/>
      <c r="B223" s="236"/>
      <c r="C223" s="237"/>
      <c r="D223" s="231" t="s">
        <v>138</v>
      </c>
      <c r="E223" s="238" t="s">
        <v>1</v>
      </c>
      <c r="F223" s="239" t="s">
        <v>553</v>
      </c>
      <c r="G223" s="237"/>
      <c r="H223" s="238" t="s">
        <v>1</v>
      </c>
      <c r="I223" s="240"/>
      <c r="J223" s="237"/>
      <c r="K223" s="237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138</v>
      </c>
      <c r="AU223" s="245" t="s">
        <v>89</v>
      </c>
      <c r="AV223" s="13" t="s">
        <v>21</v>
      </c>
      <c r="AW223" s="13" t="s">
        <v>36</v>
      </c>
      <c r="AX223" s="13" t="s">
        <v>80</v>
      </c>
      <c r="AY223" s="245" t="s">
        <v>127</v>
      </c>
    </row>
    <row r="224" s="14" customFormat="1">
      <c r="A224" s="14"/>
      <c r="B224" s="246"/>
      <c r="C224" s="247"/>
      <c r="D224" s="231" t="s">
        <v>138</v>
      </c>
      <c r="E224" s="248" t="s">
        <v>1</v>
      </c>
      <c r="F224" s="249" t="s">
        <v>554</v>
      </c>
      <c r="G224" s="247"/>
      <c r="H224" s="250">
        <v>9.3000000000000007</v>
      </c>
      <c r="I224" s="251"/>
      <c r="J224" s="247"/>
      <c r="K224" s="247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138</v>
      </c>
      <c r="AU224" s="256" t="s">
        <v>89</v>
      </c>
      <c r="AV224" s="14" t="s">
        <v>89</v>
      </c>
      <c r="AW224" s="14" t="s">
        <v>36</v>
      </c>
      <c r="AX224" s="14" t="s">
        <v>21</v>
      </c>
      <c r="AY224" s="256" t="s">
        <v>127</v>
      </c>
    </row>
    <row r="225" s="14" customFormat="1">
      <c r="A225" s="14"/>
      <c r="B225" s="246"/>
      <c r="C225" s="247"/>
      <c r="D225" s="231" t="s">
        <v>138</v>
      </c>
      <c r="E225" s="247"/>
      <c r="F225" s="249" t="s">
        <v>568</v>
      </c>
      <c r="G225" s="247"/>
      <c r="H225" s="250">
        <v>9.7650000000000006</v>
      </c>
      <c r="I225" s="251"/>
      <c r="J225" s="247"/>
      <c r="K225" s="247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138</v>
      </c>
      <c r="AU225" s="256" t="s">
        <v>89</v>
      </c>
      <c r="AV225" s="14" t="s">
        <v>89</v>
      </c>
      <c r="AW225" s="14" t="s">
        <v>4</v>
      </c>
      <c r="AX225" s="14" t="s">
        <v>21</v>
      </c>
      <c r="AY225" s="256" t="s">
        <v>127</v>
      </c>
    </row>
    <row r="226" s="2" customFormat="1" ht="37.8" customHeight="1">
      <c r="A226" s="38"/>
      <c r="B226" s="39"/>
      <c r="C226" s="218" t="s">
        <v>305</v>
      </c>
      <c r="D226" s="218" t="s">
        <v>129</v>
      </c>
      <c r="E226" s="219" t="s">
        <v>569</v>
      </c>
      <c r="F226" s="220" t="s">
        <v>570</v>
      </c>
      <c r="G226" s="221" t="s">
        <v>132</v>
      </c>
      <c r="H226" s="222">
        <v>9.3000000000000007</v>
      </c>
      <c r="I226" s="223"/>
      <c r="J226" s="224">
        <f>ROUND(I226*H226,2)</f>
        <v>0</v>
      </c>
      <c r="K226" s="220" t="s">
        <v>133</v>
      </c>
      <c r="L226" s="44"/>
      <c r="M226" s="225" t="s">
        <v>1</v>
      </c>
      <c r="N226" s="226" t="s">
        <v>45</v>
      </c>
      <c r="O226" s="91"/>
      <c r="P226" s="227">
        <f>O226*H226</f>
        <v>0</v>
      </c>
      <c r="Q226" s="227">
        <v>0</v>
      </c>
      <c r="R226" s="227">
        <f>Q226*H226</f>
        <v>0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134</v>
      </c>
      <c r="AT226" s="229" t="s">
        <v>129</v>
      </c>
      <c r="AU226" s="229" t="s">
        <v>89</v>
      </c>
      <c r="AY226" s="17" t="s">
        <v>127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21</v>
      </c>
      <c r="BK226" s="230">
        <f>ROUND(I226*H226,2)</f>
        <v>0</v>
      </c>
      <c r="BL226" s="17" t="s">
        <v>134</v>
      </c>
      <c r="BM226" s="229" t="s">
        <v>571</v>
      </c>
    </row>
    <row r="227" s="2" customFormat="1">
      <c r="A227" s="38"/>
      <c r="B227" s="39"/>
      <c r="C227" s="40"/>
      <c r="D227" s="231" t="s">
        <v>136</v>
      </c>
      <c r="E227" s="40"/>
      <c r="F227" s="232" t="s">
        <v>572</v>
      </c>
      <c r="G227" s="40"/>
      <c r="H227" s="40"/>
      <c r="I227" s="233"/>
      <c r="J227" s="40"/>
      <c r="K227" s="40"/>
      <c r="L227" s="44"/>
      <c r="M227" s="234"/>
      <c r="N227" s="235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136</v>
      </c>
      <c r="AU227" s="17" t="s">
        <v>89</v>
      </c>
    </row>
    <row r="228" s="13" customFormat="1">
      <c r="A228" s="13"/>
      <c r="B228" s="236"/>
      <c r="C228" s="237"/>
      <c r="D228" s="231" t="s">
        <v>138</v>
      </c>
      <c r="E228" s="238" t="s">
        <v>1</v>
      </c>
      <c r="F228" s="239" t="s">
        <v>573</v>
      </c>
      <c r="G228" s="237"/>
      <c r="H228" s="238" t="s">
        <v>1</v>
      </c>
      <c r="I228" s="240"/>
      <c r="J228" s="237"/>
      <c r="K228" s="237"/>
      <c r="L228" s="241"/>
      <c r="M228" s="242"/>
      <c r="N228" s="243"/>
      <c r="O228" s="243"/>
      <c r="P228" s="243"/>
      <c r="Q228" s="243"/>
      <c r="R228" s="243"/>
      <c r="S228" s="243"/>
      <c r="T228" s="24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5" t="s">
        <v>138</v>
      </c>
      <c r="AU228" s="245" t="s">
        <v>89</v>
      </c>
      <c r="AV228" s="13" t="s">
        <v>21</v>
      </c>
      <c r="AW228" s="13" t="s">
        <v>36</v>
      </c>
      <c r="AX228" s="13" t="s">
        <v>80</v>
      </c>
      <c r="AY228" s="245" t="s">
        <v>127</v>
      </c>
    </row>
    <row r="229" s="13" customFormat="1">
      <c r="A229" s="13"/>
      <c r="B229" s="236"/>
      <c r="C229" s="237"/>
      <c r="D229" s="231" t="s">
        <v>138</v>
      </c>
      <c r="E229" s="238" t="s">
        <v>1</v>
      </c>
      <c r="F229" s="239" t="s">
        <v>574</v>
      </c>
      <c r="G229" s="237"/>
      <c r="H229" s="238" t="s">
        <v>1</v>
      </c>
      <c r="I229" s="240"/>
      <c r="J229" s="237"/>
      <c r="K229" s="237"/>
      <c r="L229" s="241"/>
      <c r="M229" s="242"/>
      <c r="N229" s="243"/>
      <c r="O229" s="243"/>
      <c r="P229" s="243"/>
      <c r="Q229" s="243"/>
      <c r="R229" s="243"/>
      <c r="S229" s="243"/>
      <c r="T229" s="24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5" t="s">
        <v>138</v>
      </c>
      <c r="AU229" s="245" t="s">
        <v>89</v>
      </c>
      <c r="AV229" s="13" t="s">
        <v>21</v>
      </c>
      <c r="AW229" s="13" t="s">
        <v>36</v>
      </c>
      <c r="AX229" s="13" t="s">
        <v>80</v>
      </c>
      <c r="AY229" s="245" t="s">
        <v>127</v>
      </c>
    </row>
    <row r="230" s="14" customFormat="1">
      <c r="A230" s="14"/>
      <c r="B230" s="246"/>
      <c r="C230" s="247"/>
      <c r="D230" s="231" t="s">
        <v>138</v>
      </c>
      <c r="E230" s="248" t="s">
        <v>1</v>
      </c>
      <c r="F230" s="249" t="s">
        <v>575</v>
      </c>
      <c r="G230" s="247"/>
      <c r="H230" s="250">
        <v>9.3000000000000007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138</v>
      </c>
      <c r="AU230" s="256" t="s">
        <v>89</v>
      </c>
      <c r="AV230" s="14" t="s">
        <v>89</v>
      </c>
      <c r="AW230" s="14" t="s">
        <v>36</v>
      </c>
      <c r="AX230" s="14" t="s">
        <v>80</v>
      </c>
      <c r="AY230" s="256" t="s">
        <v>127</v>
      </c>
    </row>
    <row r="231" s="15" customFormat="1">
      <c r="A231" s="15"/>
      <c r="B231" s="267"/>
      <c r="C231" s="268"/>
      <c r="D231" s="231" t="s">
        <v>138</v>
      </c>
      <c r="E231" s="269" t="s">
        <v>1</v>
      </c>
      <c r="F231" s="270" t="s">
        <v>172</v>
      </c>
      <c r="G231" s="268"/>
      <c r="H231" s="271">
        <v>9.3000000000000007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7" t="s">
        <v>138</v>
      </c>
      <c r="AU231" s="277" t="s">
        <v>89</v>
      </c>
      <c r="AV231" s="15" t="s">
        <v>134</v>
      </c>
      <c r="AW231" s="15" t="s">
        <v>36</v>
      </c>
      <c r="AX231" s="15" t="s">
        <v>21</v>
      </c>
      <c r="AY231" s="277" t="s">
        <v>127</v>
      </c>
    </row>
    <row r="232" s="12" customFormat="1" ht="22.8" customHeight="1">
      <c r="A232" s="12"/>
      <c r="B232" s="202"/>
      <c r="C232" s="203"/>
      <c r="D232" s="204" t="s">
        <v>79</v>
      </c>
      <c r="E232" s="216" t="s">
        <v>191</v>
      </c>
      <c r="F232" s="216" t="s">
        <v>384</v>
      </c>
      <c r="G232" s="203"/>
      <c r="H232" s="203"/>
      <c r="I232" s="206"/>
      <c r="J232" s="217">
        <f>BK232</f>
        <v>0</v>
      </c>
      <c r="K232" s="203"/>
      <c r="L232" s="208"/>
      <c r="M232" s="209"/>
      <c r="N232" s="210"/>
      <c r="O232" s="210"/>
      <c r="P232" s="211">
        <f>SUM(P233:P285)</f>
        <v>0</v>
      </c>
      <c r="Q232" s="210"/>
      <c r="R232" s="211">
        <f>SUM(R233:R285)</f>
        <v>24.356051000000001</v>
      </c>
      <c r="S232" s="210"/>
      <c r="T232" s="212">
        <f>SUM(T233:T285)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3" t="s">
        <v>21</v>
      </c>
      <c r="AT232" s="214" t="s">
        <v>79</v>
      </c>
      <c r="AU232" s="214" t="s">
        <v>21</v>
      </c>
      <c r="AY232" s="213" t="s">
        <v>127</v>
      </c>
      <c r="BK232" s="215">
        <f>SUM(BK233:BK285)</f>
        <v>0</v>
      </c>
    </row>
    <row r="233" s="2" customFormat="1" ht="16.5" customHeight="1">
      <c r="A233" s="38"/>
      <c r="B233" s="39"/>
      <c r="C233" s="218" t="s">
        <v>310</v>
      </c>
      <c r="D233" s="218" t="s">
        <v>129</v>
      </c>
      <c r="E233" s="219" t="s">
        <v>576</v>
      </c>
      <c r="F233" s="220" t="s">
        <v>577</v>
      </c>
      <c r="G233" s="221" t="s">
        <v>371</v>
      </c>
      <c r="H233" s="222">
        <v>1</v>
      </c>
      <c r="I233" s="223"/>
      <c r="J233" s="224">
        <f>ROUND(I233*H233,2)</f>
        <v>0</v>
      </c>
      <c r="K233" s="220" t="s">
        <v>1</v>
      </c>
      <c r="L233" s="44"/>
      <c r="M233" s="225" t="s">
        <v>1</v>
      </c>
      <c r="N233" s="226" t="s">
        <v>45</v>
      </c>
      <c r="O233" s="91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134</v>
      </c>
      <c r="AT233" s="229" t="s">
        <v>129</v>
      </c>
      <c r="AU233" s="229" t="s">
        <v>89</v>
      </c>
      <c r="AY233" s="17" t="s">
        <v>127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21</v>
      </c>
      <c r="BK233" s="230">
        <f>ROUND(I233*H233,2)</f>
        <v>0</v>
      </c>
      <c r="BL233" s="17" t="s">
        <v>134</v>
      </c>
      <c r="BM233" s="229" t="s">
        <v>578</v>
      </c>
    </row>
    <row r="234" s="2" customFormat="1">
      <c r="A234" s="38"/>
      <c r="B234" s="39"/>
      <c r="C234" s="40"/>
      <c r="D234" s="231" t="s">
        <v>136</v>
      </c>
      <c r="E234" s="40"/>
      <c r="F234" s="232" t="s">
        <v>579</v>
      </c>
      <c r="G234" s="40"/>
      <c r="H234" s="40"/>
      <c r="I234" s="233"/>
      <c r="J234" s="40"/>
      <c r="K234" s="40"/>
      <c r="L234" s="44"/>
      <c r="M234" s="234"/>
      <c r="N234" s="235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136</v>
      </c>
      <c r="AU234" s="17" t="s">
        <v>89</v>
      </c>
    </row>
    <row r="235" s="2" customFormat="1" ht="24.15" customHeight="1">
      <c r="A235" s="38"/>
      <c r="B235" s="39"/>
      <c r="C235" s="218" t="s">
        <v>314</v>
      </c>
      <c r="D235" s="218" t="s">
        <v>129</v>
      </c>
      <c r="E235" s="219" t="s">
        <v>416</v>
      </c>
      <c r="F235" s="220" t="s">
        <v>417</v>
      </c>
      <c r="G235" s="221" t="s">
        <v>132</v>
      </c>
      <c r="H235" s="222">
        <v>7.5</v>
      </c>
      <c r="I235" s="223"/>
      <c r="J235" s="224">
        <f>ROUND(I235*H235,2)</f>
        <v>0</v>
      </c>
      <c r="K235" s="220" t="s">
        <v>133</v>
      </c>
      <c r="L235" s="44"/>
      <c r="M235" s="225" t="s">
        <v>1</v>
      </c>
      <c r="N235" s="226" t="s">
        <v>45</v>
      </c>
      <c r="O235" s="91"/>
      <c r="P235" s="227">
        <f>O235*H235</f>
        <v>0</v>
      </c>
      <c r="Q235" s="227">
        <v>0.0025999999999999999</v>
      </c>
      <c r="R235" s="227">
        <f>Q235*H235</f>
        <v>0.0195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134</v>
      </c>
      <c r="AT235" s="229" t="s">
        <v>129</v>
      </c>
      <c r="AU235" s="229" t="s">
        <v>89</v>
      </c>
      <c r="AY235" s="17" t="s">
        <v>127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21</v>
      </c>
      <c r="BK235" s="230">
        <f>ROUND(I235*H235,2)</f>
        <v>0</v>
      </c>
      <c r="BL235" s="17" t="s">
        <v>134</v>
      </c>
      <c r="BM235" s="229" t="s">
        <v>580</v>
      </c>
    </row>
    <row r="236" s="2" customFormat="1">
      <c r="A236" s="38"/>
      <c r="B236" s="39"/>
      <c r="C236" s="40"/>
      <c r="D236" s="231" t="s">
        <v>136</v>
      </c>
      <c r="E236" s="40"/>
      <c r="F236" s="232" t="s">
        <v>419</v>
      </c>
      <c r="G236" s="40"/>
      <c r="H236" s="40"/>
      <c r="I236" s="233"/>
      <c r="J236" s="40"/>
      <c r="K236" s="40"/>
      <c r="L236" s="44"/>
      <c r="M236" s="234"/>
      <c r="N236" s="235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136</v>
      </c>
      <c r="AU236" s="17" t="s">
        <v>89</v>
      </c>
    </row>
    <row r="237" s="13" customFormat="1">
      <c r="A237" s="13"/>
      <c r="B237" s="236"/>
      <c r="C237" s="237"/>
      <c r="D237" s="231" t="s">
        <v>138</v>
      </c>
      <c r="E237" s="238" t="s">
        <v>1</v>
      </c>
      <c r="F237" s="239" t="s">
        <v>420</v>
      </c>
      <c r="G237" s="237"/>
      <c r="H237" s="238" t="s">
        <v>1</v>
      </c>
      <c r="I237" s="240"/>
      <c r="J237" s="237"/>
      <c r="K237" s="237"/>
      <c r="L237" s="241"/>
      <c r="M237" s="242"/>
      <c r="N237" s="243"/>
      <c r="O237" s="243"/>
      <c r="P237" s="243"/>
      <c r="Q237" s="243"/>
      <c r="R237" s="243"/>
      <c r="S237" s="243"/>
      <c r="T237" s="24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5" t="s">
        <v>138</v>
      </c>
      <c r="AU237" s="245" t="s">
        <v>89</v>
      </c>
      <c r="AV237" s="13" t="s">
        <v>21</v>
      </c>
      <c r="AW237" s="13" t="s">
        <v>36</v>
      </c>
      <c r="AX237" s="13" t="s">
        <v>80</v>
      </c>
      <c r="AY237" s="245" t="s">
        <v>127</v>
      </c>
    </row>
    <row r="238" s="14" customFormat="1">
      <c r="A238" s="14"/>
      <c r="B238" s="246"/>
      <c r="C238" s="247"/>
      <c r="D238" s="231" t="s">
        <v>138</v>
      </c>
      <c r="E238" s="248" t="s">
        <v>1</v>
      </c>
      <c r="F238" s="249" t="s">
        <v>581</v>
      </c>
      <c r="G238" s="247"/>
      <c r="H238" s="250">
        <v>7.5</v>
      </c>
      <c r="I238" s="251"/>
      <c r="J238" s="247"/>
      <c r="K238" s="247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138</v>
      </c>
      <c r="AU238" s="256" t="s">
        <v>89</v>
      </c>
      <c r="AV238" s="14" t="s">
        <v>89</v>
      </c>
      <c r="AW238" s="14" t="s">
        <v>36</v>
      </c>
      <c r="AX238" s="14" t="s">
        <v>80</v>
      </c>
      <c r="AY238" s="256" t="s">
        <v>127</v>
      </c>
    </row>
    <row r="239" s="15" customFormat="1">
      <c r="A239" s="15"/>
      <c r="B239" s="267"/>
      <c r="C239" s="268"/>
      <c r="D239" s="231" t="s">
        <v>138</v>
      </c>
      <c r="E239" s="269" t="s">
        <v>1</v>
      </c>
      <c r="F239" s="270" t="s">
        <v>172</v>
      </c>
      <c r="G239" s="268"/>
      <c r="H239" s="271">
        <v>7.5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7" t="s">
        <v>138</v>
      </c>
      <c r="AU239" s="277" t="s">
        <v>89</v>
      </c>
      <c r="AV239" s="15" t="s">
        <v>134</v>
      </c>
      <c r="AW239" s="15" t="s">
        <v>36</v>
      </c>
      <c r="AX239" s="15" t="s">
        <v>21</v>
      </c>
      <c r="AY239" s="277" t="s">
        <v>127</v>
      </c>
    </row>
    <row r="240" s="2" customFormat="1" ht="16.5" customHeight="1">
      <c r="A240" s="38"/>
      <c r="B240" s="39"/>
      <c r="C240" s="218" t="s">
        <v>319</v>
      </c>
      <c r="D240" s="218" t="s">
        <v>129</v>
      </c>
      <c r="E240" s="219" t="s">
        <v>423</v>
      </c>
      <c r="F240" s="220" t="s">
        <v>424</v>
      </c>
      <c r="G240" s="221" t="s">
        <v>132</v>
      </c>
      <c r="H240" s="222">
        <v>7.5</v>
      </c>
      <c r="I240" s="223"/>
      <c r="J240" s="224">
        <f>ROUND(I240*H240,2)</f>
        <v>0</v>
      </c>
      <c r="K240" s="220" t="s">
        <v>133</v>
      </c>
      <c r="L240" s="44"/>
      <c r="M240" s="225" t="s">
        <v>1</v>
      </c>
      <c r="N240" s="226" t="s">
        <v>45</v>
      </c>
      <c r="O240" s="91"/>
      <c r="P240" s="227">
        <f>O240*H240</f>
        <v>0</v>
      </c>
      <c r="Q240" s="227">
        <v>1.0000000000000001E-05</v>
      </c>
      <c r="R240" s="227">
        <f>Q240*H240</f>
        <v>7.5000000000000007E-05</v>
      </c>
      <c r="S240" s="227">
        <v>0</v>
      </c>
      <c r="T240" s="22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134</v>
      </c>
      <c r="AT240" s="229" t="s">
        <v>129</v>
      </c>
      <c r="AU240" s="229" t="s">
        <v>89</v>
      </c>
      <c r="AY240" s="17" t="s">
        <v>127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21</v>
      </c>
      <c r="BK240" s="230">
        <f>ROUND(I240*H240,2)</f>
        <v>0</v>
      </c>
      <c r="BL240" s="17" t="s">
        <v>134</v>
      </c>
      <c r="BM240" s="229" t="s">
        <v>582</v>
      </c>
    </row>
    <row r="241" s="2" customFormat="1">
      <c r="A241" s="38"/>
      <c r="B241" s="39"/>
      <c r="C241" s="40"/>
      <c r="D241" s="231" t="s">
        <v>136</v>
      </c>
      <c r="E241" s="40"/>
      <c r="F241" s="232" t="s">
        <v>426</v>
      </c>
      <c r="G241" s="40"/>
      <c r="H241" s="40"/>
      <c r="I241" s="233"/>
      <c r="J241" s="40"/>
      <c r="K241" s="40"/>
      <c r="L241" s="44"/>
      <c r="M241" s="234"/>
      <c r="N241" s="235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136</v>
      </c>
      <c r="AU241" s="17" t="s">
        <v>89</v>
      </c>
    </row>
    <row r="242" s="13" customFormat="1">
      <c r="A242" s="13"/>
      <c r="B242" s="236"/>
      <c r="C242" s="237"/>
      <c r="D242" s="231" t="s">
        <v>138</v>
      </c>
      <c r="E242" s="238" t="s">
        <v>1</v>
      </c>
      <c r="F242" s="239" t="s">
        <v>420</v>
      </c>
      <c r="G242" s="237"/>
      <c r="H242" s="238" t="s">
        <v>1</v>
      </c>
      <c r="I242" s="240"/>
      <c r="J242" s="237"/>
      <c r="K242" s="237"/>
      <c r="L242" s="241"/>
      <c r="M242" s="242"/>
      <c r="N242" s="243"/>
      <c r="O242" s="243"/>
      <c r="P242" s="243"/>
      <c r="Q242" s="243"/>
      <c r="R242" s="243"/>
      <c r="S242" s="243"/>
      <c r="T242" s="24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5" t="s">
        <v>138</v>
      </c>
      <c r="AU242" s="245" t="s">
        <v>89</v>
      </c>
      <c r="AV242" s="13" t="s">
        <v>21</v>
      </c>
      <c r="AW242" s="13" t="s">
        <v>36</v>
      </c>
      <c r="AX242" s="13" t="s">
        <v>80</v>
      </c>
      <c r="AY242" s="245" t="s">
        <v>127</v>
      </c>
    </row>
    <row r="243" s="14" customFormat="1">
      <c r="A243" s="14"/>
      <c r="B243" s="246"/>
      <c r="C243" s="247"/>
      <c r="D243" s="231" t="s">
        <v>138</v>
      </c>
      <c r="E243" s="248" t="s">
        <v>1</v>
      </c>
      <c r="F243" s="249" t="s">
        <v>581</v>
      </c>
      <c r="G243" s="247"/>
      <c r="H243" s="250">
        <v>7.5</v>
      </c>
      <c r="I243" s="251"/>
      <c r="J243" s="247"/>
      <c r="K243" s="247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138</v>
      </c>
      <c r="AU243" s="256" t="s">
        <v>89</v>
      </c>
      <c r="AV243" s="14" t="s">
        <v>89</v>
      </c>
      <c r="AW243" s="14" t="s">
        <v>36</v>
      </c>
      <c r="AX243" s="14" t="s">
        <v>80</v>
      </c>
      <c r="AY243" s="256" t="s">
        <v>127</v>
      </c>
    </row>
    <row r="244" s="15" customFormat="1">
      <c r="A244" s="15"/>
      <c r="B244" s="267"/>
      <c r="C244" s="268"/>
      <c r="D244" s="231" t="s">
        <v>138</v>
      </c>
      <c r="E244" s="269" t="s">
        <v>1</v>
      </c>
      <c r="F244" s="270" t="s">
        <v>172</v>
      </c>
      <c r="G244" s="268"/>
      <c r="H244" s="271">
        <v>7.5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7" t="s">
        <v>138</v>
      </c>
      <c r="AU244" s="277" t="s">
        <v>89</v>
      </c>
      <c r="AV244" s="15" t="s">
        <v>134</v>
      </c>
      <c r="AW244" s="15" t="s">
        <v>36</v>
      </c>
      <c r="AX244" s="15" t="s">
        <v>21</v>
      </c>
      <c r="AY244" s="277" t="s">
        <v>127</v>
      </c>
    </row>
    <row r="245" s="2" customFormat="1" ht="33" customHeight="1">
      <c r="A245" s="38"/>
      <c r="B245" s="39"/>
      <c r="C245" s="218" t="s">
        <v>324</v>
      </c>
      <c r="D245" s="218" t="s">
        <v>129</v>
      </c>
      <c r="E245" s="219" t="s">
        <v>429</v>
      </c>
      <c r="F245" s="220" t="s">
        <v>430</v>
      </c>
      <c r="G245" s="221" t="s">
        <v>270</v>
      </c>
      <c r="H245" s="222">
        <v>40.399999999999999</v>
      </c>
      <c r="I245" s="223"/>
      <c r="J245" s="224">
        <f>ROUND(I245*H245,2)</f>
        <v>0</v>
      </c>
      <c r="K245" s="220" t="s">
        <v>133</v>
      </c>
      <c r="L245" s="44"/>
      <c r="M245" s="225" t="s">
        <v>1</v>
      </c>
      <c r="N245" s="226" t="s">
        <v>45</v>
      </c>
      <c r="O245" s="91"/>
      <c r="P245" s="227">
        <f>O245*H245</f>
        <v>0</v>
      </c>
      <c r="Q245" s="227">
        <v>0.15540000000000001</v>
      </c>
      <c r="R245" s="227">
        <f>Q245*H245</f>
        <v>6.2781600000000006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134</v>
      </c>
      <c r="AT245" s="229" t="s">
        <v>129</v>
      </c>
      <c r="AU245" s="229" t="s">
        <v>89</v>
      </c>
      <c r="AY245" s="17" t="s">
        <v>127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21</v>
      </c>
      <c r="BK245" s="230">
        <f>ROUND(I245*H245,2)</f>
        <v>0</v>
      </c>
      <c r="BL245" s="17" t="s">
        <v>134</v>
      </c>
      <c r="BM245" s="229" t="s">
        <v>583</v>
      </c>
    </row>
    <row r="246" s="2" customFormat="1">
      <c r="A246" s="38"/>
      <c r="B246" s="39"/>
      <c r="C246" s="40"/>
      <c r="D246" s="231" t="s">
        <v>136</v>
      </c>
      <c r="E246" s="40"/>
      <c r="F246" s="232" t="s">
        <v>432</v>
      </c>
      <c r="G246" s="40"/>
      <c r="H246" s="40"/>
      <c r="I246" s="233"/>
      <c r="J246" s="40"/>
      <c r="K246" s="40"/>
      <c r="L246" s="44"/>
      <c r="M246" s="234"/>
      <c r="N246" s="235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136</v>
      </c>
      <c r="AU246" s="17" t="s">
        <v>89</v>
      </c>
    </row>
    <row r="247" s="13" customFormat="1">
      <c r="A247" s="13"/>
      <c r="B247" s="236"/>
      <c r="C247" s="237"/>
      <c r="D247" s="231" t="s">
        <v>138</v>
      </c>
      <c r="E247" s="238" t="s">
        <v>1</v>
      </c>
      <c r="F247" s="239" t="s">
        <v>584</v>
      </c>
      <c r="G247" s="237"/>
      <c r="H247" s="238" t="s">
        <v>1</v>
      </c>
      <c r="I247" s="240"/>
      <c r="J247" s="237"/>
      <c r="K247" s="237"/>
      <c r="L247" s="241"/>
      <c r="M247" s="242"/>
      <c r="N247" s="243"/>
      <c r="O247" s="243"/>
      <c r="P247" s="243"/>
      <c r="Q247" s="243"/>
      <c r="R247" s="243"/>
      <c r="S247" s="243"/>
      <c r="T247" s="24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5" t="s">
        <v>138</v>
      </c>
      <c r="AU247" s="245" t="s">
        <v>89</v>
      </c>
      <c r="AV247" s="13" t="s">
        <v>21</v>
      </c>
      <c r="AW247" s="13" t="s">
        <v>36</v>
      </c>
      <c r="AX247" s="13" t="s">
        <v>80</v>
      </c>
      <c r="AY247" s="245" t="s">
        <v>127</v>
      </c>
    </row>
    <row r="248" s="14" customFormat="1">
      <c r="A248" s="14"/>
      <c r="B248" s="246"/>
      <c r="C248" s="247"/>
      <c r="D248" s="231" t="s">
        <v>138</v>
      </c>
      <c r="E248" s="248" t="s">
        <v>1</v>
      </c>
      <c r="F248" s="249" t="s">
        <v>585</v>
      </c>
      <c r="G248" s="247"/>
      <c r="H248" s="250">
        <v>40.399999999999999</v>
      </c>
      <c r="I248" s="251"/>
      <c r="J248" s="247"/>
      <c r="K248" s="247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138</v>
      </c>
      <c r="AU248" s="256" t="s">
        <v>89</v>
      </c>
      <c r="AV248" s="14" t="s">
        <v>89</v>
      </c>
      <c r="AW248" s="14" t="s">
        <v>36</v>
      </c>
      <c r="AX248" s="14" t="s">
        <v>21</v>
      </c>
      <c r="AY248" s="256" t="s">
        <v>127</v>
      </c>
    </row>
    <row r="249" s="2" customFormat="1" ht="16.5" customHeight="1">
      <c r="A249" s="38"/>
      <c r="B249" s="39"/>
      <c r="C249" s="257" t="s">
        <v>329</v>
      </c>
      <c r="D249" s="257" t="s">
        <v>155</v>
      </c>
      <c r="E249" s="258" t="s">
        <v>435</v>
      </c>
      <c r="F249" s="259" t="s">
        <v>436</v>
      </c>
      <c r="G249" s="260" t="s">
        <v>270</v>
      </c>
      <c r="H249" s="261">
        <v>42.420000000000002</v>
      </c>
      <c r="I249" s="262"/>
      <c r="J249" s="263">
        <f>ROUND(I249*H249,2)</f>
        <v>0</v>
      </c>
      <c r="K249" s="259" t="s">
        <v>133</v>
      </c>
      <c r="L249" s="264"/>
      <c r="M249" s="265" t="s">
        <v>1</v>
      </c>
      <c r="N249" s="266" t="s">
        <v>45</v>
      </c>
      <c r="O249" s="91"/>
      <c r="P249" s="227">
        <f>O249*H249</f>
        <v>0</v>
      </c>
      <c r="Q249" s="227">
        <v>0.080000000000000002</v>
      </c>
      <c r="R249" s="227">
        <f>Q249*H249</f>
        <v>3.3936000000000002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158</v>
      </c>
      <c r="AT249" s="229" t="s">
        <v>155</v>
      </c>
      <c r="AU249" s="229" t="s">
        <v>89</v>
      </c>
      <c r="AY249" s="17" t="s">
        <v>127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21</v>
      </c>
      <c r="BK249" s="230">
        <f>ROUND(I249*H249,2)</f>
        <v>0</v>
      </c>
      <c r="BL249" s="17" t="s">
        <v>134</v>
      </c>
      <c r="BM249" s="229" t="s">
        <v>586</v>
      </c>
    </row>
    <row r="250" s="2" customFormat="1">
      <c r="A250" s="38"/>
      <c r="B250" s="39"/>
      <c r="C250" s="40"/>
      <c r="D250" s="231" t="s">
        <v>136</v>
      </c>
      <c r="E250" s="40"/>
      <c r="F250" s="232" t="s">
        <v>436</v>
      </c>
      <c r="G250" s="40"/>
      <c r="H250" s="40"/>
      <c r="I250" s="233"/>
      <c r="J250" s="40"/>
      <c r="K250" s="40"/>
      <c r="L250" s="44"/>
      <c r="M250" s="234"/>
      <c r="N250" s="235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136</v>
      </c>
      <c r="AU250" s="17" t="s">
        <v>89</v>
      </c>
    </row>
    <row r="251" s="14" customFormat="1">
      <c r="A251" s="14"/>
      <c r="B251" s="246"/>
      <c r="C251" s="247"/>
      <c r="D251" s="231" t="s">
        <v>138</v>
      </c>
      <c r="E251" s="247"/>
      <c r="F251" s="249" t="s">
        <v>587</v>
      </c>
      <c r="G251" s="247"/>
      <c r="H251" s="250">
        <v>42.420000000000002</v>
      </c>
      <c r="I251" s="251"/>
      <c r="J251" s="247"/>
      <c r="K251" s="247"/>
      <c r="L251" s="252"/>
      <c r="M251" s="253"/>
      <c r="N251" s="254"/>
      <c r="O251" s="254"/>
      <c r="P251" s="254"/>
      <c r="Q251" s="254"/>
      <c r="R251" s="254"/>
      <c r="S251" s="254"/>
      <c r="T251" s="25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6" t="s">
        <v>138</v>
      </c>
      <c r="AU251" s="256" t="s">
        <v>89</v>
      </c>
      <c r="AV251" s="14" t="s">
        <v>89</v>
      </c>
      <c r="AW251" s="14" t="s">
        <v>4</v>
      </c>
      <c r="AX251" s="14" t="s">
        <v>21</v>
      </c>
      <c r="AY251" s="256" t="s">
        <v>127</v>
      </c>
    </row>
    <row r="252" s="2" customFormat="1" ht="24.15" customHeight="1">
      <c r="A252" s="38"/>
      <c r="B252" s="39"/>
      <c r="C252" s="218" t="s">
        <v>334</v>
      </c>
      <c r="D252" s="218" t="s">
        <v>129</v>
      </c>
      <c r="E252" s="219" t="s">
        <v>588</v>
      </c>
      <c r="F252" s="220" t="s">
        <v>589</v>
      </c>
      <c r="G252" s="221" t="s">
        <v>270</v>
      </c>
      <c r="H252" s="222">
        <v>57</v>
      </c>
      <c r="I252" s="223"/>
      <c r="J252" s="224">
        <f>ROUND(I252*H252,2)</f>
        <v>0</v>
      </c>
      <c r="K252" s="220" t="s">
        <v>133</v>
      </c>
      <c r="L252" s="44"/>
      <c r="M252" s="225" t="s">
        <v>1</v>
      </c>
      <c r="N252" s="226" t="s">
        <v>45</v>
      </c>
      <c r="O252" s="91"/>
      <c r="P252" s="227">
        <f>O252*H252</f>
        <v>0</v>
      </c>
      <c r="Q252" s="227">
        <v>0.10095</v>
      </c>
      <c r="R252" s="227">
        <f>Q252*H252</f>
        <v>5.7541500000000001</v>
      </c>
      <c r="S252" s="227">
        <v>0</v>
      </c>
      <c r="T252" s="22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9" t="s">
        <v>134</v>
      </c>
      <c r="AT252" s="229" t="s">
        <v>129</v>
      </c>
      <c r="AU252" s="229" t="s">
        <v>89</v>
      </c>
      <c r="AY252" s="17" t="s">
        <v>127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7" t="s">
        <v>21</v>
      </c>
      <c r="BK252" s="230">
        <f>ROUND(I252*H252,2)</f>
        <v>0</v>
      </c>
      <c r="BL252" s="17" t="s">
        <v>134</v>
      </c>
      <c r="BM252" s="229" t="s">
        <v>590</v>
      </c>
    </row>
    <row r="253" s="2" customFormat="1">
      <c r="A253" s="38"/>
      <c r="B253" s="39"/>
      <c r="C253" s="40"/>
      <c r="D253" s="231" t="s">
        <v>136</v>
      </c>
      <c r="E253" s="40"/>
      <c r="F253" s="232" t="s">
        <v>591</v>
      </c>
      <c r="G253" s="40"/>
      <c r="H253" s="40"/>
      <c r="I253" s="233"/>
      <c r="J253" s="40"/>
      <c r="K253" s="40"/>
      <c r="L253" s="44"/>
      <c r="M253" s="234"/>
      <c r="N253" s="235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136</v>
      </c>
      <c r="AU253" s="17" t="s">
        <v>89</v>
      </c>
    </row>
    <row r="254" s="14" customFormat="1">
      <c r="A254" s="14"/>
      <c r="B254" s="246"/>
      <c r="C254" s="247"/>
      <c r="D254" s="231" t="s">
        <v>138</v>
      </c>
      <c r="E254" s="248" t="s">
        <v>1</v>
      </c>
      <c r="F254" s="249" t="s">
        <v>592</v>
      </c>
      <c r="G254" s="247"/>
      <c r="H254" s="250">
        <v>57</v>
      </c>
      <c r="I254" s="251"/>
      <c r="J254" s="247"/>
      <c r="K254" s="247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138</v>
      </c>
      <c r="AU254" s="256" t="s">
        <v>89</v>
      </c>
      <c r="AV254" s="14" t="s">
        <v>89</v>
      </c>
      <c r="AW254" s="14" t="s">
        <v>36</v>
      </c>
      <c r="AX254" s="14" t="s">
        <v>21</v>
      </c>
      <c r="AY254" s="256" t="s">
        <v>127</v>
      </c>
    </row>
    <row r="255" s="2" customFormat="1" ht="16.5" customHeight="1">
      <c r="A255" s="38"/>
      <c r="B255" s="39"/>
      <c r="C255" s="257" t="s">
        <v>339</v>
      </c>
      <c r="D255" s="257" t="s">
        <v>155</v>
      </c>
      <c r="E255" s="258" t="s">
        <v>593</v>
      </c>
      <c r="F255" s="259" t="s">
        <v>594</v>
      </c>
      <c r="G255" s="260" t="s">
        <v>270</v>
      </c>
      <c r="H255" s="261">
        <v>59.850000000000001</v>
      </c>
      <c r="I255" s="262"/>
      <c r="J255" s="263">
        <f>ROUND(I255*H255,2)</f>
        <v>0</v>
      </c>
      <c r="K255" s="259" t="s">
        <v>133</v>
      </c>
      <c r="L255" s="264"/>
      <c r="M255" s="265" t="s">
        <v>1</v>
      </c>
      <c r="N255" s="266" t="s">
        <v>45</v>
      </c>
      <c r="O255" s="91"/>
      <c r="P255" s="227">
        <f>O255*H255</f>
        <v>0</v>
      </c>
      <c r="Q255" s="227">
        <v>0.028000000000000001</v>
      </c>
      <c r="R255" s="227">
        <f>Q255*H255</f>
        <v>1.6758000000000002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158</v>
      </c>
      <c r="AT255" s="229" t="s">
        <v>155</v>
      </c>
      <c r="AU255" s="229" t="s">
        <v>89</v>
      </c>
      <c r="AY255" s="17" t="s">
        <v>127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21</v>
      </c>
      <c r="BK255" s="230">
        <f>ROUND(I255*H255,2)</f>
        <v>0</v>
      </c>
      <c r="BL255" s="17" t="s">
        <v>134</v>
      </c>
      <c r="BM255" s="229" t="s">
        <v>595</v>
      </c>
    </row>
    <row r="256" s="2" customFormat="1">
      <c r="A256" s="38"/>
      <c r="B256" s="39"/>
      <c r="C256" s="40"/>
      <c r="D256" s="231" t="s">
        <v>136</v>
      </c>
      <c r="E256" s="40"/>
      <c r="F256" s="232" t="s">
        <v>594</v>
      </c>
      <c r="G256" s="40"/>
      <c r="H256" s="40"/>
      <c r="I256" s="233"/>
      <c r="J256" s="40"/>
      <c r="K256" s="40"/>
      <c r="L256" s="44"/>
      <c r="M256" s="234"/>
      <c r="N256" s="235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136</v>
      </c>
      <c r="AU256" s="17" t="s">
        <v>89</v>
      </c>
    </row>
    <row r="257" s="14" customFormat="1">
      <c r="A257" s="14"/>
      <c r="B257" s="246"/>
      <c r="C257" s="247"/>
      <c r="D257" s="231" t="s">
        <v>138</v>
      </c>
      <c r="E257" s="247"/>
      <c r="F257" s="249" t="s">
        <v>596</v>
      </c>
      <c r="G257" s="247"/>
      <c r="H257" s="250">
        <v>59.850000000000001</v>
      </c>
      <c r="I257" s="251"/>
      <c r="J257" s="247"/>
      <c r="K257" s="247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138</v>
      </c>
      <c r="AU257" s="256" t="s">
        <v>89</v>
      </c>
      <c r="AV257" s="14" t="s">
        <v>89</v>
      </c>
      <c r="AW257" s="14" t="s">
        <v>4</v>
      </c>
      <c r="AX257" s="14" t="s">
        <v>21</v>
      </c>
      <c r="AY257" s="256" t="s">
        <v>127</v>
      </c>
    </row>
    <row r="258" s="2" customFormat="1" ht="24.15" customHeight="1">
      <c r="A258" s="38"/>
      <c r="B258" s="39"/>
      <c r="C258" s="218" t="s">
        <v>345</v>
      </c>
      <c r="D258" s="218" t="s">
        <v>129</v>
      </c>
      <c r="E258" s="219" t="s">
        <v>597</v>
      </c>
      <c r="F258" s="220" t="s">
        <v>598</v>
      </c>
      <c r="G258" s="221" t="s">
        <v>270</v>
      </c>
      <c r="H258" s="222">
        <v>14</v>
      </c>
      <c r="I258" s="223"/>
      <c r="J258" s="224">
        <f>ROUND(I258*H258,2)</f>
        <v>0</v>
      </c>
      <c r="K258" s="220" t="s">
        <v>133</v>
      </c>
      <c r="L258" s="44"/>
      <c r="M258" s="225" t="s">
        <v>1</v>
      </c>
      <c r="N258" s="226" t="s">
        <v>45</v>
      </c>
      <c r="O258" s="91"/>
      <c r="P258" s="227">
        <f>O258*H258</f>
        <v>0</v>
      </c>
      <c r="Q258" s="227">
        <v>0.34612999999999999</v>
      </c>
      <c r="R258" s="227">
        <f>Q258*H258</f>
        <v>4.8458199999999998</v>
      </c>
      <c r="S258" s="227">
        <v>0</v>
      </c>
      <c r="T258" s="22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9" t="s">
        <v>134</v>
      </c>
      <c r="AT258" s="229" t="s">
        <v>129</v>
      </c>
      <c r="AU258" s="229" t="s">
        <v>89</v>
      </c>
      <c r="AY258" s="17" t="s">
        <v>127</v>
      </c>
      <c r="BE258" s="230">
        <f>IF(N258="základní",J258,0)</f>
        <v>0</v>
      </c>
      <c r="BF258" s="230">
        <f>IF(N258="snížená",J258,0)</f>
        <v>0</v>
      </c>
      <c r="BG258" s="230">
        <f>IF(N258="zákl. přenesená",J258,0)</f>
        <v>0</v>
      </c>
      <c r="BH258" s="230">
        <f>IF(N258="sníž. přenesená",J258,0)</f>
        <v>0</v>
      </c>
      <c r="BI258" s="230">
        <f>IF(N258="nulová",J258,0)</f>
        <v>0</v>
      </c>
      <c r="BJ258" s="17" t="s">
        <v>21</v>
      </c>
      <c r="BK258" s="230">
        <f>ROUND(I258*H258,2)</f>
        <v>0</v>
      </c>
      <c r="BL258" s="17" t="s">
        <v>134</v>
      </c>
      <c r="BM258" s="229" t="s">
        <v>599</v>
      </c>
    </row>
    <row r="259" s="2" customFormat="1">
      <c r="A259" s="38"/>
      <c r="B259" s="39"/>
      <c r="C259" s="40"/>
      <c r="D259" s="231" t="s">
        <v>136</v>
      </c>
      <c r="E259" s="40"/>
      <c r="F259" s="232" t="s">
        <v>600</v>
      </c>
      <c r="G259" s="40"/>
      <c r="H259" s="40"/>
      <c r="I259" s="233"/>
      <c r="J259" s="40"/>
      <c r="K259" s="40"/>
      <c r="L259" s="44"/>
      <c r="M259" s="234"/>
      <c r="N259" s="235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136</v>
      </c>
      <c r="AU259" s="17" t="s">
        <v>89</v>
      </c>
    </row>
    <row r="260" s="13" customFormat="1">
      <c r="A260" s="13"/>
      <c r="B260" s="236"/>
      <c r="C260" s="237"/>
      <c r="D260" s="231" t="s">
        <v>138</v>
      </c>
      <c r="E260" s="238" t="s">
        <v>1</v>
      </c>
      <c r="F260" s="239" t="s">
        <v>601</v>
      </c>
      <c r="G260" s="237"/>
      <c r="H260" s="238" t="s">
        <v>1</v>
      </c>
      <c r="I260" s="240"/>
      <c r="J260" s="237"/>
      <c r="K260" s="237"/>
      <c r="L260" s="241"/>
      <c r="M260" s="242"/>
      <c r="N260" s="243"/>
      <c r="O260" s="243"/>
      <c r="P260" s="243"/>
      <c r="Q260" s="243"/>
      <c r="R260" s="243"/>
      <c r="S260" s="243"/>
      <c r="T260" s="24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5" t="s">
        <v>138</v>
      </c>
      <c r="AU260" s="245" t="s">
        <v>89</v>
      </c>
      <c r="AV260" s="13" t="s">
        <v>21</v>
      </c>
      <c r="AW260" s="13" t="s">
        <v>36</v>
      </c>
      <c r="AX260" s="13" t="s">
        <v>80</v>
      </c>
      <c r="AY260" s="245" t="s">
        <v>127</v>
      </c>
    </row>
    <row r="261" s="14" customFormat="1">
      <c r="A261" s="14"/>
      <c r="B261" s="246"/>
      <c r="C261" s="247"/>
      <c r="D261" s="231" t="s">
        <v>138</v>
      </c>
      <c r="E261" s="248" t="s">
        <v>1</v>
      </c>
      <c r="F261" s="249" t="s">
        <v>602</v>
      </c>
      <c r="G261" s="247"/>
      <c r="H261" s="250">
        <v>12</v>
      </c>
      <c r="I261" s="251"/>
      <c r="J261" s="247"/>
      <c r="K261" s="247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138</v>
      </c>
      <c r="AU261" s="256" t="s">
        <v>89</v>
      </c>
      <c r="AV261" s="14" t="s">
        <v>89</v>
      </c>
      <c r="AW261" s="14" t="s">
        <v>36</v>
      </c>
      <c r="AX261" s="14" t="s">
        <v>80</v>
      </c>
      <c r="AY261" s="256" t="s">
        <v>127</v>
      </c>
    </row>
    <row r="262" s="13" customFormat="1">
      <c r="A262" s="13"/>
      <c r="B262" s="236"/>
      <c r="C262" s="237"/>
      <c r="D262" s="231" t="s">
        <v>138</v>
      </c>
      <c r="E262" s="238" t="s">
        <v>1</v>
      </c>
      <c r="F262" s="239" t="s">
        <v>603</v>
      </c>
      <c r="G262" s="237"/>
      <c r="H262" s="238" t="s">
        <v>1</v>
      </c>
      <c r="I262" s="240"/>
      <c r="J262" s="237"/>
      <c r="K262" s="237"/>
      <c r="L262" s="241"/>
      <c r="M262" s="242"/>
      <c r="N262" s="243"/>
      <c r="O262" s="243"/>
      <c r="P262" s="243"/>
      <c r="Q262" s="243"/>
      <c r="R262" s="243"/>
      <c r="S262" s="243"/>
      <c r="T262" s="24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5" t="s">
        <v>138</v>
      </c>
      <c r="AU262" s="245" t="s">
        <v>89</v>
      </c>
      <c r="AV262" s="13" t="s">
        <v>21</v>
      </c>
      <c r="AW262" s="13" t="s">
        <v>36</v>
      </c>
      <c r="AX262" s="13" t="s">
        <v>80</v>
      </c>
      <c r="AY262" s="245" t="s">
        <v>127</v>
      </c>
    </row>
    <row r="263" s="14" customFormat="1">
      <c r="A263" s="14"/>
      <c r="B263" s="246"/>
      <c r="C263" s="247"/>
      <c r="D263" s="231" t="s">
        <v>138</v>
      </c>
      <c r="E263" s="248" t="s">
        <v>1</v>
      </c>
      <c r="F263" s="249" t="s">
        <v>374</v>
      </c>
      <c r="G263" s="247"/>
      <c r="H263" s="250">
        <v>2</v>
      </c>
      <c r="I263" s="251"/>
      <c r="J263" s="247"/>
      <c r="K263" s="247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138</v>
      </c>
      <c r="AU263" s="256" t="s">
        <v>89</v>
      </c>
      <c r="AV263" s="14" t="s">
        <v>89</v>
      </c>
      <c r="AW263" s="14" t="s">
        <v>36</v>
      </c>
      <c r="AX263" s="14" t="s">
        <v>80</v>
      </c>
      <c r="AY263" s="256" t="s">
        <v>127</v>
      </c>
    </row>
    <row r="264" s="15" customFormat="1">
      <c r="A264" s="15"/>
      <c r="B264" s="267"/>
      <c r="C264" s="268"/>
      <c r="D264" s="231" t="s">
        <v>138</v>
      </c>
      <c r="E264" s="269" t="s">
        <v>1</v>
      </c>
      <c r="F264" s="270" t="s">
        <v>172</v>
      </c>
      <c r="G264" s="268"/>
      <c r="H264" s="271">
        <v>14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7" t="s">
        <v>138</v>
      </c>
      <c r="AU264" s="277" t="s">
        <v>89</v>
      </c>
      <c r="AV264" s="15" t="s">
        <v>134</v>
      </c>
      <c r="AW264" s="15" t="s">
        <v>36</v>
      </c>
      <c r="AX264" s="15" t="s">
        <v>21</v>
      </c>
      <c r="AY264" s="277" t="s">
        <v>127</v>
      </c>
    </row>
    <row r="265" s="2" customFormat="1" ht="16.5" customHeight="1">
      <c r="A265" s="38"/>
      <c r="B265" s="39"/>
      <c r="C265" s="257" t="s">
        <v>351</v>
      </c>
      <c r="D265" s="257" t="s">
        <v>155</v>
      </c>
      <c r="E265" s="258" t="s">
        <v>604</v>
      </c>
      <c r="F265" s="259" t="s">
        <v>605</v>
      </c>
      <c r="G265" s="260" t="s">
        <v>270</v>
      </c>
      <c r="H265" s="261">
        <v>12.6</v>
      </c>
      <c r="I265" s="262"/>
      <c r="J265" s="263">
        <f>ROUND(I265*H265,2)</f>
        <v>0</v>
      </c>
      <c r="K265" s="259" t="s">
        <v>133</v>
      </c>
      <c r="L265" s="264"/>
      <c r="M265" s="265" t="s">
        <v>1</v>
      </c>
      <c r="N265" s="266" t="s">
        <v>45</v>
      </c>
      <c r="O265" s="91"/>
      <c r="P265" s="227">
        <f>O265*H265</f>
        <v>0</v>
      </c>
      <c r="Q265" s="227">
        <v>0.14999999999999999</v>
      </c>
      <c r="R265" s="227">
        <f>Q265*H265</f>
        <v>1.8899999999999999</v>
      </c>
      <c r="S265" s="227">
        <v>0</v>
      </c>
      <c r="T265" s="22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395</v>
      </c>
      <c r="AT265" s="229" t="s">
        <v>155</v>
      </c>
      <c r="AU265" s="229" t="s">
        <v>89</v>
      </c>
      <c r="AY265" s="17" t="s">
        <v>127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21</v>
      </c>
      <c r="BK265" s="230">
        <f>ROUND(I265*H265,2)</f>
        <v>0</v>
      </c>
      <c r="BL265" s="17" t="s">
        <v>395</v>
      </c>
      <c r="BM265" s="229" t="s">
        <v>606</v>
      </c>
    </row>
    <row r="266" s="2" customFormat="1">
      <c r="A266" s="38"/>
      <c r="B266" s="39"/>
      <c r="C266" s="40"/>
      <c r="D266" s="231" t="s">
        <v>136</v>
      </c>
      <c r="E266" s="40"/>
      <c r="F266" s="232" t="s">
        <v>605</v>
      </c>
      <c r="G266" s="40"/>
      <c r="H266" s="40"/>
      <c r="I266" s="233"/>
      <c r="J266" s="40"/>
      <c r="K266" s="40"/>
      <c r="L266" s="44"/>
      <c r="M266" s="234"/>
      <c r="N266" s="235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136</v>
      </c>
      <c r="AU266" s="17" t="s">
        <v>89</v>
      </c>
    </row>
    <row r="267" s="13" customFormat="1">
      <c r="A267" s="13"/>
      <c r="B267" s="236"/>
      <c r="C267" s="237"/>
      <c r="D267" s="231" t="s">
        <v>138</v>
      </c>
      <c r="E267" s="238" t="s">
        <v>1</v>
      </c>
      <c r="F267" s="239" t="s">
        <v>601</v>
      </c>
      <c r="G267" s="237"/>
      <c r="H267" s="238" t="s">
        <v>1</v>
      </c>
      <c r="I267" s="240"/>
      <c r="J267" s="237"/>
      <c r="K267" s="237"/>
      <c r="L267" s="241"/>
      <c r="M267" s="242"/>
      <c r="N267" s="243"/>
      <c r="O267" s="243"/>
      <c r="P267" s="243"/>
      <c r="Q267" s="243"/>
      <c r="R267" s="243"/>
      <c r="S267" s="243"/>
      <c r="T267" s="24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5" t="s">
        <v>138</v>
      </c>
      <c r="AU267" s="245" t="s">
        <v>89</v>
      </c>
      <c r="AV267" s="13" t="s">
        <v>21</v>
      </c>
      <c r="AW267" s="13" t="s">
        <v>36</v>
      </c>
      <c r="AX267" s="13" t="s">
        <v>80</v>
      </c>
      <c r="AY267" s="245" t="s">
        <v>127</v>
      </c>
    </row>
    <row r="268" s="14" customFormat="1">
      <c r="A268" s="14"/>
      <c r="B268" s="246"/>
      <c r="C268" s="247"/>
      <c r="D268" s="231" t="s">
        <v>138</v>
      </c>
      <c r="E268" s="248" t="s">
        <v>1</v>
      </c>
      <c r="F268" s="249" t="s">
        <v>602</v>
      </c>
      <c r="G268" s="247"/>
      <c r="H268" s="250">
        <v>12</v>
      </c>
      <c r="I268" s="251"/>
      <c r="J268" s="247"/>
      <c r="K268" s="247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138</v>
      </c>
      <c r="AU268" s="256" t="s">
        <v>89</v>
      </c>
      <c r="AV268" s="14" t="s">
        <v>89</v>
      </c>
      <c r="AW268" s="14" t="s">
        <v>36</v>
      </c>
      <c r="AX268" s="14" t="s">
        <v>21</v>
      </c>
      <c r="AY268" s="256" t="s">
        <v>127</v>
      </c>
    </row>
    <row r="269" s="14" customFormat="1">
      <c r="A269" s="14"/>
      <c r="B269" s="246"/>
      <c r="C269" s="247"/>
      <c r="D269" s="231" t="s">
        <v>138</v>
      </c>
      <c r="E269" s="247"/>
      <c r="F269" s="249" t="s">
        <v>607</v>
      </c>
      <c r="G269" s="247"/>
      <c r="H269" s="250">
        <v>12.6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138</v>
      </c>
      <c r="AU269" s="256" t="s">
        <v>89</v>
      </c>
      <c r="AV269" s="14" t="s">
        <v>89</v>
      </c>
      <c r="AW269" s="14" t="s">
        <v>4</v>
      </c>
      <c r="AX269" s="14" t="s">
        <v>21</v>
      </c>
      <c r="AY269" s="256" t="s">
        <v>127</v>
      </c>
    </row>
    <row r="270" s="2" customFormat="1" ht="16.5" customHeight="1">
      <c r="A270" s="38"/>
      <c r="B270" s="39"/>
      <c r="C270" s="257" t="s">
        <v>356</v>
      </c>
      <c r="D270" s="257" t="s">
        <v>155</v>
      </c>
      <c r="E270" s="258" t="s">
        <v>608</v>
      </c>
      <c r="F270" s="259" t="s">
        <v>609</v>
      </c>
      <c r="G270" s="260" t="s">
        <v>270</v>
      </c>
      <c r="H270" s="261">
        <v>2</v>
      </c>
      <c r="I270" s="262"/>
      <c r="J270" s="263">
        <f>ROUND(I270*H270,2)</f>
        <v>0</v>
      </c>
      <c r="K270" s="259" t="s">
        <v>133</v>
      </c>
      <c r="L270" s="264"/>
      <c r="M270" s="265" t="s">
        <v>1</v>
      </c>
      <c r="N270" s="266" t="s">
        <v>45</v>
      </c>
      <c r="O270" s="91"/>
      <c r="P270" s="227">
        <f>O270*H270</f>
        <v>0</v>
      </c>
      <c r="Q270" s="227">
        <v>0.22500000000000001</v>
      </c>
      <c r="R270" s="227">
        <f>Q270*H270</f>
        <v>0.45000000000000001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395</v>
      </c>
      <c r="AT270" s="229" t="s">
        <v>155</v>
      </c>
      <c r="AU270" s="229" t="s">
        <v>89</v>
      </c>
      <c r="AY270" s="17" t="s">
        <v>127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21</v>
      </c>
      <c r="BK270" s="230">
        <f>ROUND(I270*H270,2)</f>
        <v>0</v>
      </c>
      <c r="BL270" s="17" t="s">
        <v>395</v>
      </c>
      <c r="BM270" s="229" t="s">
        <v>610</v>
      </c>
    </row>
    <row r="271" s="2" customFormat="1">
      <c r="A271" s="38"/>
      <c r="B271" s="39"/>
      <c r="C271" s="40"/>
      <c r="D271" s="231" t="s">
        <v>136</v>
      </c>
      <c r="E271" s="40"/>
      <c r="F271" s="232" t="s">
        <v>609</v>
      </c>
      <c r="G271" s="40"/>
      <c r="H271" s="40"/>
      <c r="I271" s="233"/>
      <c r="J271" s="40"/>
      <c r="K271" s="40"/>
      <c r="L271" s="44"/>
      <c r="M271" s="234"/>
      <c r="N271" s="235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136</v>
      </c>
      <c r="AU271" s="17" t="s">
        <v>89</v>
      </c>
    </row>
    <row r="272" s="13" customFormat="1">
      <c r="A272" s="13"/>
      <c r="B272" s="236"/>
      <c r="C272" s="237"/>
      <c r="D272" s="231" t="s">
        <v>138</v>
      </c>
      <c r="E272" s="238" t="s">
        <v>1</v>
      </c>
      <c r="F272" s="239" t="s">
        <v>603</v>
      </c>
      <c r="G272" s="237"/>
      <c r="H272" s="238" t="s">
        <v>1</v>
      </c>
      <c r="I272" s="240"/>
      <c r="J272" s="237"/>
      <c r="K272" s="237"/>
      <c r="L272" s="241"/>
      <c r="M272" s="242"/>
      <c r="N272" s="243"/>
      <c r="O272" s="243"/>
      <c r="P272" s="243"/>
      <c r="Q272" s="243"/>
      <c r="R272" s="243"/>
      <c r="S272" s="243"/>
      <c r="T272" s="24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5" t="s">
        <v>138</v>
      </c>
      <c r="AU272" s="245" t="s">
        <v>89</v>
      </c>
      <c r="AV272" s="13" t="s">
        <v>21</v>
      </c>
      <c r="AW272" s="13" t="s">
        <v>36</v>
      </c>
      <c r="AX272" s="13" t="s">
        <v>80</v>
      </c>
      <c r="AY272" s="245" t="s">
        <v>127</v>
      </c>
    </row>
    <row r="273" s="14" customFormat="1">
      <c r="A273" s="14"/>
      <c r="B273" s="246"/>
      <c r="C273" s="247"/>
      <c r="D273" s="231" t="s">
        <v>138</v>
      </c>
      <c r="E273" s="248" t="s">
        <v>1</v>
      </c>
      <c r="F273" s="249" t="s">
        <v>374</v>
      </c>
      <c r="G273" s="247"/>
      <c r="H273" s="250">
        <v>2</v>
      </c>
      <c r="I273" s="251"/>
      <c r="J273" s="247"/>
      <c r="K273" s="247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138</v>
      </c>
      <c r="AU273" s="256" t="s">
        <v>89</v>
      </c>
      <c r="AV273" s="14" t="s">
        <v>89</v>
      </c>
      <c r="AW273" s="14" t="s">
        <v>36</v>
      </c>
      <c r="AX273" s="14" t="s">
        <v>21</v>
      </c>
      <c r="AY273" s="256" t="s">
        <v>127</v>
      </c>
    </row>
    <row r="274" s="2" customFormat="1" ht="24.15" customHeight="1">
      <c r="A274" s="38"/>
      <c r="B274" s="39"/>
      <c r="C274" s="218" t="s">
        <v>363</v>
      </c>
      <c r="D274" s="218" t="s">
        <v>129</v>
      </c>
      <c r="E274" s="219" t="s">
        <v>451</v>
      </c>
      <c r="F274" s="220" t="s">
        <v>452</v>
      </c>
      <c r="G274" s="221" t="s">
        <v>270</v>
      </c>
      <c r="H274" s="222">
        <v>54.799999999999997</v>
      </c>
      <c r="I274" s="223"/>
      <c r="J274" s="224">
        <f>ROUND(I274*H274,2)</f>
        <v>0</v>
      </c>
      <c r="K274" s="220" t="s">
        <v>133</v>
      </c>
      <c r="L274" s="44"/>
      <c r="M274" s="225" t="s">
        <v>1</v>
      </c>
      <c r="N274" s="226" t="s">
        <v>45</v>
      </c>
      <c r="O274" s="91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134</v>
      </c>
      <c r="AT274" s="229" t="s">
        <v>129</v>
      </c>
      <c r="AU274" s="229" t="s">
        <v>89</v>
      </c>
      <c r="AY274" s="17" t="s">
        <v>127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21</v>
      </c>
      <c r="BK274" s="230">
        <f>ROUND(I274*H274,2)</f>
        <v>0</v>
      </c>
      <c r="BL274" s="17" t="s">
        <v>134</v>
      </c>
      <c r="BM274" s="229" t="s">
        <v>611</v>
      </c>
    </row>
    <row r="275" s="2" customFormat="1">
      <c r="A275" s="38"/>
      <c r="B275" s="39"/>
      <c r="C275" s="40"/>
      <c r="D275" s="231" t="s">
        <v>136</v>
      </c>
      <c r="E275" s="40"/>
      <c r="F275" s="232" t="s">
        <v>454</v>
      </c>
      <c r="G275" s="40"/>
      <c r="H275" s="40"/>
      <c r="I275" s="233"/>
      <c r="J275" s="40"/>
      <c r="K275" s="40"/>
      <c r="L275" s="44"/>
      <c r="M275" s="234"/>
      <c r="N275" s="235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136</v>
      </c>
      <c r="AU275" s="17" t="s">
        <v>89</v>
      </c>
    </row>
    <row r="276" s="14" customFormat="1">
      <c r="A276" s="14"/>
      <c r="B276" s="246"/>
      <c r="C276" s="247"/>
      <c r="D276" s="231" t="s">
        <v>138</v>
      </c>
      <c r="E276" s="248" t="s">
        <v>1</v>
      </c>
      <c r="F276" s="249" t="s">
        <v>612</v>
      </c>
      <c r="G276" s="247"/>
      <c r="H276" s="250">
        <v>54.799999999999997</v>
      </c>
      <c r="I276" s="251"/>
      <c r="J276" s="247"/>
      <c r="K276" s="247"/>
      <c r="L276" s="252"/>
      <c r="M276" s="253"/>
      <c r="N276" s="254"/>
      <c r="O276" s="254"/>
      <c r="P276" s="254"/>
      <c r="Q276" s="254"/>
      <c r="R276" s="254"/>
      <c r="S276" s="254"/>
      <c r="T276" s="25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6" t="s">
        <v>138</v>
      </c>
      <c r="AU276" s="256" t="s">
        <v>89</v>
      </c>
      <c r="AV276" s="14" t="s">
        <v>89</v>
      </c>
      <c r="AW276" s="14" t="s">
        <v>36</v>
      </c>
      <c r="AX276" s="14" t="s">
        <v>80</v>
      </c>
      <c r="AY276" s="256" t="s">
        <v>127</v>
      </c>
    </row>
    <row r="277" s="2" customFormat="1" ht="24.15" customHeight="1">
      <c r="A277" s="38"/>
      <c r="B277" s="39"/>
      <c r="C277" s="218" t="s">
        <v>368</v>
      </c>
      <c r="D277" s="218" t="s">
        <v>129</v>
      </c>
      <c r="E277" s="219" t="s">
        <v>457</v>
      </c>
      <c r="F277" s="220" t="s">
        <v>458</v>
      </c>
      <c r="G277" s="221" t="s">
        <v>270</v>
      </c>
      <c r="H277" s="222">
        <v>54.799999999999997</v>
      </c>
      <c r="I277" s="223"/>
      <c r="J277" s="224">
        <f>ROUND(I277*H277,2)</f>
        <v>0</v>
      </c>
      <c r="K277" s="220" t="s">
        <v>133</v>
      </c>
      <c r="L277" s="44"/>
      <c r="M277" s="225" t="s">
        <v>1</v>
      </c>
      <c r="N277" s="226" t="s">
        <v>45</v>
      </c>
      <c r="O277" s="91"/>
      <c r="P277" s="227">
        <f>O277*H277</f>
        <v>0</v>
      </c>
      <c r="Q277" s="227">
        <v>0.00011</v>
      </c>
      <c r="R277" s="227">
        <f>Q277*H277</f>
        <v>0.0060279999999999995</v>
      </c>
      <c r="S277" s="227">
        <v>0</v>
      </c>
      <c r="T277" s="22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9" t="s">
        <v>134</v>
      </c>
      <c r="AT277" s="229" t="s">
        <v>129</v>
      </c>
      <c r="AU277" s="229" t="s">
        <v>89</v>
      </c>
      <c r="AY277" s="17" t="s">
        <v>127</v>
      </c>
      <c r="BE277" s="230">
        <f>IF(N277="základní",J277,0)</f>
        <v>0</v>
      </c>
      <c r="BF277" s="230">
        <f>IF(N277="snížená",J277,0)</f>
        <v>0</v>
      </c>
      <c r="BG277" s="230">
        <f>IF(N277="zákl. přenesená",J277,0)</f>
        <v>0</v>
      </c>
      <c r="BH277" s="230">
        <f>IF(N277="sníž. přenesená",J277,0)</f>
        <v>0</v>
      </c>
      <c r="BI277" s="230">
        <f>IF(N277="nulová",J277,0)</f>
        <v>0</v>
      </c>
      <c r="BJ277" s="17" t="s">
        <v>21</v>
      </c>
      <c r="BK277" s="230">
        <f>ROUND(I277*H277,2)</f>
        <v>0</v>
      </c>
      <c r="BL277" s="17" t="s">
        <v>134</v>
      </c>
      <c r="BM277" s="229" t="s">
        <v>613</v>
      </c>
    </row>
    <row r="278" s="2" customFormat="1">
      <c r="A278" s="38"/>
      <c r="B278" s="39"/>
      <c r="C278" s="40"/>
      <c r="D278" s="231" t="s">
        <v>136</v>
      </c>
      <c r="E278" s="40"/>
      <c r="F278" s="232" t="s">
        <v>460</v>
      </c>
      <c r="G278" s="40"/>
      <c r="H278" s="40"/>
      <c r="I278" s="233"/>
      <c r="J278" s="40"/>
      <c r="K278" s="40"/>
      <c r="L278" s="44"/>
      <c r="M278" s="234"/>
      <c r="N278" s="235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136</v>
      </c>
      <c r="AU278" s="17" t="s">
        <v>89</v>
      </c>
    </row>
    <row r="279" s="14" customFormat="1">
      <c r="A279" s="14"/>
      <c r="B279" s="246"/>
      <c r="C279" s="247"/>
      <c r="D279" s="231" t="s">
        <v>138</v>
      </c>
      <c r="E279" s="248" t="s">
        <v>1</v>
      </c>
      <c r="F279" s="249" t="s">
        <v>612</v>
      </c>
      <c r="G279" s="247"/>
      <c r="H279" s="250">
        <v>54.799999999999997</v>
      </c>
      <c r="I279" s="251"/>
      <c r="J279" s="247"/>
      <c r="K279" s="247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138</v>
      </c>
      <c r="AU279" s="256" t="s">
        <v>89</v>
      </c>
      <c r="AV279" s="14" t="s">
        <v>89</v>
      </c>
      <c r="AW279" s="14" t="s">
        <v>36</v>
      </c>
      <c r="AX279" s="14" t="s">
        <v>80</v>
      </c>
      <c r="AY279" s="256" t="s">
        <v>127</v>
      </c>
    </row>
    <row r="280" s="2" customFormat="1" ht="24.15" customHeight="1">
      <c r="A280" s="38"/>
      <c r="B280" s="39"/>
      <c r="C280" s="218" t="s">
        <v>375</v>
      </c>
      <c r="D280" s="218" t="s">
        <v>129</v>
      </c>
      <c r="E280" s="219" t="s">
        <v>462</v>
      </c>
      <c r="F280" s="220" t="s">
        <v>463</v>
      </c>
      <c r="G280" s="221" t="s">
        <v>132</v>
      </c>
      <c r="H280" s="222">
        <v>62.200000000000003</v>
      </c>
      <c r="I280" s="223"/>
      <c r="J280" s="224">
        <f>ROUND(I280*H280,2)</f>
        <v>0</v>
      </c>
      <c r="K280" s="220" t="s">
        <v>133</v>
      </c>
      <c r="L280" s="44"/>
      <c r="M280" s="225" t="s">
        <v>1</v>
      </c>
      <c r="N280" s="226" t="s">
        <v>45</v>
      </c>
      <c r="O280" s="91"/>
      <c r="P280" s="227">
        <f>O280*H280</f>
        <v>0</v>
      </c>
      <c r="Q280" s="227">
        <v>0.00068999999999999997</v>
      </c>
      <c r="R280" s="227">
        <f>Q280*H280</f>
        <v>0.042917999999999998</v>
      </c>
      <c r="S280" s="227">
        <v>0</v>
      </c>
      <c r="T280" s="228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9" t="s">
        <v>134</v>
      </c>
      <c r="AT280" s="229" t="s">
        <v>129</v>
      </c>
      <c r="AU280" s="229" t="s">
        <v>89</v>
      </c>
      <c r="AY280" s="17" t="s">
        <v>127</v>
      </c>
      <c r="BE280" s="230">
        <f>IF(N280="základní",J280,0)</f>
        <v>0</v>
      </c>
      <c r="BF280" s="230">
        <f>IF(N280="snížená",J280,0)</f>
        <v>0</v>
      </c>
      <c r="BG280" s="230">
        <f>IF(N280="zákl. přenesená",J280,0)</f>
        <v>0</v>
      </c>
      <c r="BH280" s="230">
        <f>IF(N280="sníž. přenesená",J280,0)</f>
        <v>0</v>
      </c>
      <c r="BI280" s="230">
        <f>IF(N280="nulová",J280,0)</f>
        <v>0</v>
      </c>
      <c r="BJ280" s="17" t="s">
        <v>21</v>
      </c>
      <c r="BK280" s="230">
        <f>ROUND(I280*H280,2)</f>
        <v>0</v>
      </c>
      <c r="BL280" s="17" t="s">
        <v>134</v>
      </c>
      <c r="BM280" s="229" t="s">
        <v>614</v>
      </c>
    </row>
    <row r="281" s="2" customFormat="1">
      <c r="A281" s="38"/>
      <c r="B281" s="39"/>
      <c r="C281" s="40"/>
      <c r="D281" s="231" t="s">
        <v>136</v>
      </c>
      <c r="E281" s="40"/>
      <c r="F281" s="232" t="s">
        <v>465</v>
      </c>
      <c r="G281" s="40"/>
      <c r="H281" s="40"/>
      <c r="I281" s="233"/>
      <c r="J281" s="40"/>
      <c r="K281" s="40"/>
      <c r="L281" s="44"/>
      <c r="M281" s="234"/>
      <c r="N281" s="235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136</v>
      </c>
      <c r="AU281" s="17" t="s">
        <v>89</v>
      </c>
    </row>
    <row r="282" s="14" customFormat="1">
      <c r="A282" s="14"/>
      <c r="B282" s="246"/>
      <c r="C282" s="247"/>
      <c r="D282" s="231" t="s">
        <v>138</v>
      </c>
      <c r="E282" s="248" t="s">
        <v>1</v>
      </c>
      <c r="F282" s="249" t="s">
        <v>529</v>
      </c>
      <c r="G282" s="247"/>
      <c r="H282" s="250">
        <v>62.200000000000003</v>
      </c>
      <c r="I282" s="251"/>
      <c r="J282" s="247"/>
      <c r="K282" s="247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138</v>
      </c>
      <c r="AU282" s="256" t="s">
        <v>89</v>
      </c>
      <c r="AV282" s="14" t="s">
        <v>89</v>
      </c>
      <c r="AW282" s="14" t="s">
        <v>36</v>
      </c>
      <c r="AX282" s="14" t="s">
        <v>21</v>
      </c>
      <c r="AY282" s="256" t="s">
        <v>127</v>
      </c>
    </row>
    <row r="283" s="2" customFormat="1" ht="21.75" customHeight="1">
      <c r="A283" s="38"/>
      <c r="B283" s="39"/>
      <c r="C283" s="218" t="s">
        <v>379</v>
      </c>
      <c r="D283" s="218" t="s">
        <v>129</v>
      </c>
      <c r="E283" s="219" t="s">
        <v>468</v>
      </c>
      <c r="F283" s="220" t="s">
        <v>469</v>
      </c>
      <c r="G283" s="221" t="s">
        <v>270</v>
      </c>
      <c r="H283" s="222">
        <v>54.799999999999997</v>
      </c>
      <c r="I283" s="223"/>
      <c r="J283" s="224">
        <f>ROUND(I283*H283,2)</f>
        <v>0</v>
      </c>
      <c r="K283" s="220" t="s">
        <v>133</v>
      </c>
      <c r="L283" s="44"/>
      <c r="M283" s="225" t="s">
        <v>1</v>
      </c>
      <c r="N283" s="226" t="s">
        <v>45</v>
      </c>
      <c r="O283" s="91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9" t="s">
        <v>134</v>
      </c>
      <c r="AT283" s="229" t="s">
        <v>129</v>
      </c>
      <c r="AU283" s="229" t="s">
        <v>89</v>
      </c>
      <c r="AY283" s="17" t="s">
        <v>127</v>
      </c>
      <c r="BE283" s="230">
        <f>IF(N283="základní",J283,0)</f>
        <v>0</v>
      </c>
      <c r="BF283" s="230">
        <f>IF(N283="snížená",J283,0)</f>
        <v>0</v>
      </c>
      <c r="BG283" s="230">
        <f>IF(N283="zákl. přenesená",J283,0)</f>
        <v>0</v>
      </c>
      <c r="BH283" s="230">
        <f>IF(N283="sníž. přenesená",J283,0)</f>
        <v>0</v>
      </c>
      <c r="BI283" s="230">
        <f>IF(N283="nulová",J283,0)</f>
        <v>0</v>
      </c>
      <c r="BJ283" s="17" t="s">
        <v>21</v>
      </c>
      <c r="BK283" s="230">
        <f>ROUND(I283*H283,2)</f>
        <v>0</v>
      </c>
      <c r="BL283" s="17" t="s">
        <v>134</v>
      </c>
      <c r="BM283" s="229" t="s">
        <v>615</v>
      </c>
    </row>
    <row r="284" s="2" customFormat="1">
      <c r="A284" s="38"/>
      <c r="B284" s="39"/>
      <c r="C284" s="40"/>
      <c r="D284" s="231" t="s">
        <v>136</v>
      </c>
      <c r="E284" s="40"/>
      <c r="F284" s="232" t="s">
        <v>471</v>
      </c>
      <c r="G284" s="40"/>
      <c r="H284" s="40"/>
      <c r="I284" s="233"/>
      <c r="J284" s="40"/>
      <c r="K284" s="40"/>
      <c r="L284" s="44"/>
      <c r="M284" s="234"/>
      <c r="N284" s="235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136</v>
      </c>
      <c r="AU284" s="17" t="s">
        <v>89</v>
      </c>
    </row>
    <row r="285" s="14" customFormat="1">
      <c r="A285" s="14"/>
      <c r="B285" s="246"/>
      <c r="C285" s="247"/>
      <c r="D285" s="231" t="s">
        <v>138</v>
      </c>
      <c r="E285" s="248" t="s">
        <v>1</v>
      </c>
      <c r="F285" s="249" t="s">
        <v>612</v>
      </c>
      <c r="G285" s="247"/>
      <c r="H285" s="250">
        <v>54.799999999999997</v>
      </c>
      <c r="I285" s="251"/>
      <c r="J285" s="247"/>
      <c r="K285" s="247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138</v>
      </c>
      <c r="AU285" s="256" t="s">
        <v>89</v>
      </c>
      <c r="AV285" s="14" t="s">
        <v>89</v>
      </c>
      <c r="AW285" s="14" t="s">
        <v>36</v>
      </c>
      <c r="AX285" s="14" t="s">
        <v>21</v>
      </c>
      <c r="AY285" s="256" t="s">
        <v>127</v>
      </c>
    </row>
    <row r="286" s="12" customFormat="1" ht="22.8" customHeight="1">
      <c r="A286" s="12"/>
      <c r="B286" s="202"/>
      <c r="C286" s="203"/>
      <c r="D286" s="204" t="s">
        <v>79</v>
      </c>
      <c r="E286" s="216" t="s">
        <v>486</v>
      </c>
      <c r="F286" s="216" t="s">
        <v>487</v>
      </c>
      <c r="G286" s="203"/>
      <c r="H286" s="203"/>
      <c r="I286" s="206"/>
      <c r="J286" s="217">
        <f>BK286</f>
        <v>0</v>
      </c>
      <c r="K286" s="203"/>
      <c r="L286" s="208"/>
      <c r="M286" s="209"/>
      <c r="N286" s="210"/>
      <c r="O286" s="210"/>
      <c r="P286" s="211">
        <f>SUM(P287:P288)</f>
        <v>0</v>
      </c>
      <c r="Q286" s="210"/>
      <c r="R286" s="211">
        <f>SUM(R287:R288)</f>
        <v>0</v>
      </c>
      <c r="S286" s="210"/>
      <c r="T286" s="212">
        <f>SUM(T287:T288)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3" t="s">
        <v>21</v>
      </c>
      <c r="AT286" s="214" t="s">
        <v>79</v>
      </c>
      <c r="AU286" s="214" t="s">
        <v>21</v>
      </c>
      <c r="AY286" s="213" t="s">
        <v>127</v>
      </c>
      <c r="BK286" s="215">
        <f>SUM(BK287:BK288)</f>
        <v>0</v>
      </c>
    </row>
    <row r="287" s="2" customFormat="1" ht="24.15" customHeight="1">
      <c r="A287" s="38"/>
      <c r="B287" s="39"/>
      <c r="C287" s="218" t="s">
        <v>385</v>
      </c>
      <c r="D287" s="218" t="s">
        <v>129</v>
      </c>
      <c r="E287" s="219" t="s">
        <v>489</v>
      </c>
      <c r="F287" s="220" t="s">
        <v>490</v>
      </c>
      <c r="G287" s="221" t="s">
        <v>157</v>
      </c>
      <c r="H287" s="222">
        <v>62.432000000000002</v>
      </c>
      <c r="I287" s="223"/>
      <c r="J287" s="224">
        <f>ROUND(I287*H287,2)</f>
        <v>0</v>
      </c>
      <c r="K287" s="220" t="s">
        <v>133</v>
      </c>
      <c r="L287" s="44"/>
      <c r="M287" s="225" t="s">
        <v>1</v>
      </c>
      <c r="N287" s="226" t="s">
        <v>45</v>
      </c>
      <c r="O287" s="91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9" t="s">
        <v>134</v>
      </c>
      <c r="AT287" s="229" t="s">
        <v>129</v>
      </c>
      <c r="AU287" s="229" t="s">
        <v>89</v>
      </c>
      <c r="AY287" s="17" t="s">
        <v>127</v>
      </c>
      <c r="BE287" s="230">
        <f>IF(N287="základní",J287,0)</f>
        <v>0</v>
      </c>
      <c r="BF287" s="230">
        <f>IF(N287="snížená",J287,0)</f>
        <v>0</v>
      </c>
      <c r="BG287" s="230">
        <f>IF(N287="zákl. přenesená",J287,0)</f>
        <v>0</v>
      </c>
      <c r="BH287" s="230">
        <f>IF(N287="sníž. přenesená",J287,0)</f>
        <v>0</v>
      </c>
      <c r="BI287" s="230">
        <f>IF(N287="nulová",J287,0)</f>
        <v>0</v>
      </c>
      <c r="BJ287" s="17" t="s">
        <v>21</v>
      </c>
      <c r="BK287" s="230">
        <f>ROUND(I287*H287,2)</f>
        <v>0</v>
      </c>
      <c r="BL287" s="17" t="s">
        <v>134</v>
      </c>
      <c r="BM287" s="229" t="s">
        <v>616</v>
      </c>
    </row>
    <row r="288" s="2" customFormat="1">
      <c r="A288" s="38"/>
      <c r="B288" s="39"/>
      <c r="C288" s="40"/>
      <c r="D288" s="231" t="s">
        <v>136</v>
      </c>
      <c r="E288" s="40"/>
      <c r="F288" s="232" t="s">
        <v>492</v>
      </c>
      <c r="G288" s="40"/>
      <c r="H288" s="40"/>
      <c r="I288" s="233"/>
      <c r="J288" s="40"/>
      <c r="K288" s="40"/>
      <c r="L288" s="44"/>
      <c r="M288" s="279"/>
      <c r="N288" s="280"/>
      <c r="O288" s="281"/>
      <c r="P288" s="281"/>
      <c r="Q288" s="281"/>
      <c r="R288" s="281"/>
      <c r="S288" s="281"/>
      <c r="T288" s="28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136</v>
      </c>
      <c r="AU288" s="17" t="s">
        <v>89</v>
      </c>
    </row>
    <row r="289" s="2" customFormat="1" ht="6.96" customHeight="1">
      <c r="A289" s="38"/>
      <c r="B289" s="66"/>
      <c r="C289" s="67"/>
      <c r="D289" s="67"/>
      <c r="E289" s="67"/>
      <c r="F289" s="67"/>
      <c r="G289" s="67"/>
      <c r="H289" s="67"/>
      <c r="I289" s="67"/>
      <c r="J289" s="67"/>
      <c r="K289" s="67"/>
      <c r="L289" s="44"/>
      <c r="M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</row>
  </sheetData>
  <sheetProtection sheet="1" autoFilter="0" formatColumns="0" formatRows="0" objects="1" scenarios="1" spinCount="100000" saltValue="TgPL7ANOOVICjkb0/idHjJjT5Ap65vBb0qT0sZeEVJv5n08bJzPMYU5v6JEvdIcQEwKZoYk26fqXBleHMWkuPQ==" hashValue="k/P/iP34JrUOwPFb982wfnIHojo/RyjfXElW4gdO26cDFOcsNQdnY7gYh49B5+rkXYDBpGx5VPQaVzSUia41NQ==" algorithmName="SHA-512" password="CC35"/>
  <autoFilter ref="C120:K28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96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Malšovice - chodník, parkoviště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617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19</v>
      </c>
      <c r="E11" s="38"/>
      <c r="F11" s="143" t="s">
        <v>1</v>
      </c>
      <c r="G11" s="38"/>
      <c r="H11" s="38"/>
      <c r="I11" s="140" t="s">
        <v>20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22</v>
      </c>
      <c r="E12" s="38"/>
      <c r="F12" s="143" t="s">
        <v>23</v>
      </c>
      <c r="G12" s="38"/>
      <c r="H12" s="38"/>
      <c r="I12" s="140" t="s">
        <v>24</v>
      </c>
      <c r="J12" s="144" t="str">
        <f>'Rekapitulace stavby'!AN8</f>
        <v>14. 8. 2021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28</v>
      </c>
      <c r="E14" s="38"/>
      <c r="F14" s="38"/>
      <c r="G14" s="38"/>
      <c r="H14" s="38"/>
      <c r="I14" s="140" t="s">
        <v>29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30</v>
      </c>
      <c r="F15" s="38"/>
      <c r="G15" s="38"/>
      <c r="H15" s="38"/>
      <c r="I15" s="140" t="s">
        <v>31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32</v>
      </c>
      <c r="E17" s="38"/>
      <c r="F17" s="38"/>
      <c r="G17" s="38"/>
      <c r="H17" s="38"/>
      <c r="I17" s="140" t="s">
        <v>29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31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34</v>
      </c>
      <c r="E20" s="38"/>
      <c r="F20" s="38"/>
      <c r="G20" s="38"/>
      <c r="H20" s="38"/>
      <c r="I20" s="140" t="s">
        <v>29</v>
      </c>
      <c r="J20" s="143" t="s">
        <v>618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35</v>
      </c>
      <c r="F21" s="38"/>
      <c r="G21" s="38"/>
      <c r="H21" s="38"/>
      <c r="I21" s="140" t="s">
        <v>31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37</v>
      </c>
      <c r="E23" s="38"/>
      <c r="F23" s="38"/>
      <c r="G23" s="38"/>
      <c r="H23" s="38"/>
      <c r="I23" s="140" t="s">
        <v>29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31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39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40</v>
      </c>
      <c r="E30" s="38"/>
      <c r="F30" s="38"/>
      <c r="G30" s="38"/>
      <c r="H30" s="38"/>
      <c r="I30" s="38"/>
      <c r="J30" s="151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42</v>
      </c>
      <c r="G32" s="38"/>
      <c r="H32" s="38"/>
      <c r="I32" s="152" t="s">
        <v>41</v>
      </c>
      <c r="J32" s="152" t="s">
        <v>43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44</v>
      </c>
      <c r="E33" s="140" t="s">
        <v>45</v>
      </c>
      <c r="F33" s="154">
        <f>ROUND((SUM(BE117:BE135)),  2)</f>
        <v>0</v>
      </c>
      <c r="G33" s="38"/>
      <c r="H33" s="38"/>
      <c r="I33" s="155">
        <v>0.20999999999999999</v>
      </c>
      <c r="J33" s="154">
        <f>ROUND(((SUM(BE117:BE135))*I33),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46</v>
      </c>
      <c r="F34" s="154">
        <f>ROUND((SUM(BF117:BF135)),  2)</f>
        <v>0</v>
      </c>
      <c r="G34" s="38"/>
      <c r="H34" s="38"/>
      <c r="I34" s="155">
        <v>0.14999999999999999</v>
      </c>
      <c r="J34" s="154">
        <f>ROUND(((SUM(BF117:BF135))*I34),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47</v>
      </c>
      <c r="F35" s="154">
        <f>ROUND((SUM(BG117:BG135)),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48</v>
      </c>
      <c r="F36" s="154">
        <f>ROUND((SUM(BH117:BH135)),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49</v>
      </c>
      <c r="F37" s="154">
        <f>ROUND((SUM(BI117:BI135)),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50</v>
      </c>
      <c r="E39" s="158"/>
      <c r="F39" s="158"/>
      <c r="G39" s="159" t="s">
        <v>51</v>
      </c>
      <c r="H39" s="160" t="s">
        <v>52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53</v>
      </c>
      <c r="E50" s="164"/>
      <c r="F50" s="164"/>
      <c r="G50" s="163" t="s">
        <v>54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55</v>
      </c>
      <c r="E61" s="166"/>
      <c r="F61" s="167" t="s">
        <v>56</v>
      </c>
      <c r="G61" s="165" t="s">
        <v>55</v>
      </c>
      <c r="H61" s="166"/>
      <c r="I61" s="166"/>
      <c r="J61" s="168" t="s">
        <v>56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57</v>
      </c>
      <c r="E65" s="169"/>
      <c r="F65" s="169"/>
      <c r="G65" s="163" t="s">
        <v>58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55</v>
      </c>
      <c r="E76" s="166"/>
      <c r="F76" s="167" t="s">
        <v>56</v>
      </c>
      <c r="G76" s="165" t="s">
        <v>55</v>
      </c>
      <c r="H76" s="166"/>
      <c r="I76" s="166"/>
      <c r="J76" s="168" t="s">
        <v>56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Malšovice - chodník, parkoviště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22</v>
      </c>
      <c r="D89" s="40"/>
      <c r="E89" s="40"/>
      <c r="F89" s="27" t="str">
        <f>F12</f>
        <v>Malšovice</v>
      </c>
      <c r="G89" s="40"/>
      <c r="H89" s="40"/>
      <c r="I89" s="32" t="s">
        <v>24</v>
      </c>
      <c r="J89" s="79" t="str">
        <f>IF(J12="","",J12)</f>
        <v>14. 8. 2021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28</v>
      </c>
      <c r="D91" s="40"/>
      <c r="E91" s="40"/>
      <c r="F91" s="27" t="str">
        <f>E15</f>
        <v>Obec Malšovice</v>
      </c>
      <c r="G91" s="40"/>
      <c r="H91" s="40"/>
      <c r="I91" s="32" t="s">
        <v>34</v>
      </c>
      <c r="J91" s="36" t="str">
        <f>E21</f>
        <v>Ing. Martina Hřebřinová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32</v>
      </c>
      <c r="D92" s="40"/>
      <c r="E92" s="40"/>
      <c r="F92" s="27" t="str">
        <f>IF(E18="","",E18)</f>
        <v>Vyplň údaj</v>
      </c>
      <c r="G92" s="40"/>
      <c r="H92" s="40"/>
      <c r="I92" s="32" t="s">
        <v>37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100</v>
      </c>
      <c r="D94" s="176"/>
      <c r="E94" s="176"/>
      <c r="F94" s="176"/>
      <c r="G94" s="176"/>
      <c r="H94" s="176"/>
      <c r="I94" s="176"/>
      <c r="J94" s="177" t="s">
        <v>101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102</v>
      </c>
      <c r="D96" s="40"/>
      <c r="E96" s="40"/>
      <c r="F96" s="40"/>
      <c r="G96" s="40"/>
      <c r="H96" s="40"/>
      <c r="I96" s="40"/>
      <c r="J96" s="110">
        <f>J117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103</v>
      </c>
    </row>
    <row r="97" s="9" customFormat="1" ht="24.96" customHeight="1">
      <c r="A97" s="9"/>
      <c r="B97" s="179"/>
      <c r="C97" s="180"/>
      <c r="D97" s="181" t="s">
        <v>617</v>
      </c>
      <c r="E97" s="182"/>
      <c r="F97" s="182"/>
      <c r="G97" s="182"/>
      <c r="H97" s="182"/>
      <c r="I97" s="182"/>
      <c r="J97" s="183">
        <f>J118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112</v>
      </c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16</v>
      </c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74" t="str">
        <f>E7</f>
        <v>Malšovice - chodník, parkoviště</v>
      </c>
      <c r="F107" s="32"/>
      <c r="G107" s="32"/>
      <c r="H107" s="32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97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VRN - Vedlejší rozpočtové náklady</v>
      </c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22</v>
      </c>
      <c r="D111" s="40"/>
      <c r="E111" s="40"/>
      <c r="F111" s="27" t="str">
        <f>F12</f>
        <v>Malšovice</v>
      </c>
      <c r="G111" s="40"/>
      <c r="H111" s="40"/>
      <c r="I111" s="32" t="s">
        <v>24</v>
      </c>
      <c r="J111" s="79" t="str">
        <f>IF(J12="","",J12)</f>
        <v>14. 8. 2021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5.65" customHeight="1">
      <c r="A113" s="38"/>
      <c r="B113" s="39"/>
      <c r="C113" s="32" t="s">
        <v>28</v>
      </c>
      <c r="D113" s="40"/>
      <c r="E113" s="40"/>
      <c r="F113" s="27" t="str">
        <f>E15</f>
        <v>Obec Malšovice</v>
      </c>
      <c r="G113" s="40"/>
      <c r="H113" s="40"/>
      <c r="I113" s="32" t="s">
        <v>34</v>
      </c>
      <c r="J113" s="36" t="str">
        <f>E21</f>
        <v>Ing. Martina Hřebřinová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32</v>
      </c>
      <c r="D114" s="40"/>
      <c r="E114" s="40"/>
      <c r="F114" s="27" t="str">
        <f>IF(E18="","",E18)</f>
        <v>Vyplň údaj</v>
      </c>
      <c r="G114" s="40"/>
      <c r="H114" s="40"/>
      <c r="I114" s="32" t="s">
        <v>37</v>
      </c>
      <c r="J114" s="36" t="str">
        <f>E24</f>
        <v xml:space="preserve"> 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191"/>
      <c r="B116" s="192"/>
      <c r="C116" s="193" t="s">
        <v>113</v>
      </c>
      <c r="D116" s="194" t="s">
        <v>65</v>
      </c>
      <c r="E116" s="194" t="s">
        <v>61</v>
      </c>
      <c r="F116" s="194" t="s">
        <v>62</v>
      </c>
      <c r="G116" s="194" t="s">
        <v>114</v>
      </c>
      <c r="H116" s="194" t="s">
        <v>115</v>
      </c>
      <c r="I116" s="194" t="s">
        <v>116</v>
      </c>
      <c r="J116" s="194" t="s">
        <v>101</v>
      </c>
      <c r="K116" s="195" t="s">
        <v>117</v>
      </c>
      <c r="L116" s="196"/>
      <c r="M116" s="100" t="s">
        <v>1</v>
      </c>
      <c r="N116" s="101" t="s">
        <v>44</v>
      </c>
      <c r="O116" s="101" t="s">
        <v>118</v>
      </c>
      <c r="P116" s="101" t="s">
        <v>119</v>
      </c>
      <c r="Q116" s="101" t="s">
        <v>120</v>
      </c>
      <c r="R116" s="101" t="s">
        <v>121</v>
      </c>
      <c r="S116" s="101" t="s">
        <v>122</v>
      </c>
      <c r="T116" s="102" t="s">
        <v>123</v>
      </c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</row>
    <row r="117" s="2" customFormat="1" ht="22.8" customHeight="1">
      <c r="A117" s="38"/>
      <c r="B117" s="39"/>
      <c r="C117" s="107" t="s">
        <v>124</v>
      </c>
      <c r="D117" s="40"/>
      <c r="E117" s="40"/>
      <c r="F117" s="40"/>
      <c r="G117" s="40"/>
      <c r="H117" s="40"/>
      <c r="I117" s="40"/>
      <c r="J117" s="197">
        <f>BK117</f>
        <v>0</v>
      </c>
      <c r="K117" s="40"/>
      <c r="L117" s="44"/>
      <c r="M117" s="103"/>
      <c r="N117" s="198"/>
      <c r="O117" s="104"/>
      <c r="P117" s="199">
        <f>P118</f>
        <v>0</v>
      </c>
      <c r="Q117" s="104"/>
      <c r="R117" s="199">
        <f>R118</f>
        <v>0</v>
      </c>
      <c r="S117" s="104"/>
      <c r="T117" s="200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79</v>
      </c>
      <c r="AU117" s="17" t="s">
        <v>103</v>
      </c>
      <c r="BK117" s="201">
        <f>BK118</f>
        <v>0</v>
      </c>
    </row>
    <row r="118" s="12" customFormat="1" ht="25.92" customHeight="1">
      <c r="A118" s="12"/>
      <c r="B118" s="202"/>
      <c r="C118" s="203"/>
      <c r="D118" s="204" t="s">
        <v>79</v>
      </c>
      <c r="E118" s="205" t="s">
        <v>93</v>
      </c>
      <c r="F118" s="205" t="s">
        <v>94</v>
      </c>
      <c r="G118" s="203"/>
      <c r="H118" s="203"/>
      <c r="I118" s="206"/>
      <c r="J118" s="207">
        <f>BK118</f>
        <v>0</v>
      </c>
      <c r="K118" s="203"/>
      <c r="L118" s="208"/>
      <c r="M118" s="209"/>
      <c r="N118" s="210"/>
      <c r="O118" s="210"/>
      <c r="P118" s="211">
        <f>SUM(P119:P135)</f>
        <v>0</v>
      </c>
      <c r="Q118" s="210"/>
      <c r="R118" s="211">
        <f>SUM(R119:R135)</f>
        <v>0</v>
      </c>
      <c r="S118" s="210"/>
      <c r="T118" s="212">
        <f>SUM(T119:T135)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3" t="s">
        <v>160</v>
      </c>
      <c r="AT118" s="214" t="s">
        <v>79</v>
      </c>
      <c r="AU118" s="214" t="s">
        <v>80</v>
      </c>
      <c r="AY118" s="213" t="s">
        <v>127</v>
      </c>
      <c r="BK118" s="215">
        <f>SUM(BK119:BK135)</f>
        <v>0</v>
      </c>
    </row>
    <row r="119" s="2" customFormat="1" ht="24.15" customHeight="1">
      <c r="A119" s="38"/>
      <c r="B119" s="39"/>
      <c r="C119" s="218" t="s">
        <v>21</v>
      </c>
      <c r="D119" s="218" t="s">
        <v>129</v>
      </c>
      <c r="E119" s="219" t="s">
        <v>619</v>
      </c>
      <c r="F119" s="220" t="s">
        <v>620</v>
      </c>
      <c r="G119" s="221" t="s">
        <v>189</v>
      </c>
      <c r="H119" s="222">
        <v>1</v>
      </c>
      <c r="I119" s="223"/>
      <c r="J119" s="224">
        <f>ROUND(I119*H119,2)</f>
        <v>0</v>
      </c>
      <c r="K119" s="220" t="s">
        <v>133</v>
      </c>
      <c r="L119" s="44"/>
      <c r="M119" s="225" t="s">
        <v>1</v>
      </c>
      <c r="N119" s="226" t="s">
        <v>45</v>
      </c>
      <c r="O119" s="91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29" t="s">
        <v>621</v>
      </c>
      <c r="AT119" s="229" t="s">
        <v>129</v>
      </c>
      <c r="AU119" s="229" t="s">
        <v>21</v>
      </c>
      <c r="AY119" s="17" t="s">
        <v>127</v>
      </c>
      <c r="BE119" s="230">
        <f>IF(N119="základní",J119,0)</f>
        <v>0</v>
      </c>
      <c r="BF119" s="230">
        <f>IF(N119="snížená",J119,0)</f>
        <v>0</v>
      </c>
      <c r="BG119" s="230">
        <f>IF(N119="zákl. přenesená",J119,0)</f>
        <v>0</v>
      </c>
      <c r="BH119" s="230">
        <f>IF(N119="sníž. přenesená",J119,0)</f>
        <v>0</v>
      </c>
      <c r="BI119" s="230">
        <f>IF(N119="nulová",J119,0)</f>
        <v>0</v>
      </c>
      <c r="BJ119" s="17" t="s">
        <v>21</v>
      </c>
      <c r="BK119" s="230">
        <f>ROUND(I119*H119,2)</f>
        <v>0</v>
      </c>
      <c r="BL119" s="17" t="s">
        <v>621</v>
      </c>
      <c r="BM119" s="229" t="s">
        <v>622</v>
      </c>
    </row>
    <row r="120" s="2" customFormat="1">
      <c r="A120" s="38"/>
      <c r="B120" s="39"/>
      <c r="C120" s="40"/>
      <c r="D120" s="231" t="s">
        <v>136</v>
      </c>
      <c r="E120" s="40"/>
      <c r="F120" s="232" t="s">
        <v>623</v>
      </c>
      <c r="G120" s="40"/>
      <c r="H120" s="40"/>
      <c r="I120" s="233"/>
      <c r="J120" s="40"/>
      <c r="K120" s="40"/>
      <c r="L120" s="44"/>
      <c r="M120" s="234"/>
      <c r="N120" s="235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136</v>
      </c>
      <c r="AU120" s="17" t="s">
        <v>21</v>
      </c>
    </row>
    <row r="121" s="2" customFormat="1" ht="24.15" customHeight="1">
      <c r="A121" s="38"/>
      <c r="B121" s="39"/>
      <c r="C121" s="218" t="s">
        <v>89</v>
      </c>
      <c r="D121" s="218" t="s">
        <v>129</v>
      </c>
      <c r="E121" s="219" t="s">
        <v>624</v>
      </c>
      <c r="F121" s="220" t="s">
        <v>625</v>
      </c>
      <c r="G121" s="221" t="s">
        <v>189</v>
      </c>
      <c r="H121" s="222">
        <v>1</v>
      </c>
      <c r="I121" s="223"/>
      <c r="J121" s="224">
        <f>ROUND(I121*H121,2)</f>
        <v>0</v>
      </c>
      <c r="K121" s="220" t="s">
        <v>133</v>
      </c>
      <c r="L121" s="44"/>
      <c r="M121" s="225" t="s">
        <v>1</v>
      </c>
      <c r="N121" s="226" t="s">
        <v>45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621</v>
      </c>
      <c r="AT121" s="229" t="s">
        <v>129</v>
      </c>
      <c r="AU121" s="229" t="s">
        <v>21</v>
      </c>
      <c r="AY121" s="17" t="s">
        <v>127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21</v>
      </c>
      <c r="BK121" s="230">
        <f>ROUND(I121*H121,2)</f>
        <v>0</v>
      </c>
      <c r="BL121" s="17" t="s">
        <v>621</v>
      </c>
      <c r="BM121" s="229" t="s">
        <v>626</v>
      </c>
    </row>
    <row r="122" s="2" customFormat="1">
      <c r="A122" s="38"/>
      <c r="B122" s="39"/>
      <c r="C122" s="40"/>
      <c r="D122" s="231" t="s">
        <v>136</v>
      </c>
      <c r="E122" s="40"/>
      <c r="F122" s="232" t="s">
        <v>627</v>
      </c>
      <c r="G122" s="40"/>
      <c r="H122" s="40"/>
      <c r="I122" s="233"/>
      <c r="J122" s="40"/>
      <c r="K122" s="40"/>
      <c r="L122" s="44"/>
      <c r="M122" s="234"/>
      <c r="N122" s="235"/>
      <c r="O122" s="91"/>
      <c r="P122" s="91"/>
      <c r="Q122" s="91"/>
      <c r="R122" s="91"/>
      <c r="S122" s="91"/>
      <c r="T122" s="92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136</v>
      </c>
      <c r="AU122" s="17" t="s">
        <v>21</v>
      </c>
    </row>
    <row r="123" s="2" customFormat="1" ht="16.5" customHeight="1">
      <c r="A123" s="38"/>
      <c r="B123" s="39"/>
      <c r="C123" s="218" t="s">
        <v>147</v>
      </c>
      <c r="D123" s="218" t="s">
        <v>129</v>
      </c>
      <c r="E123" s="219" t="s">
        <v>628</v>
      </c>
      <c r="F123" s="220" t="s">
        <v>629</v>
      </c>
      <c r="G123" s="221" t="s">
        <v>189</v>
      </c>
      <c r="H123" s="222">
        <v>1</v>
      </c>
      <c r="I123" s="223"/>
      <c r="J123" s="224">
        <f>ROUND(I123*H123,2)</f>
        <v>0</v>
      </c>
      <c r="K123" s="220" t="s">
        <v>133</v>
      </c>
      <c r="L123" s="44"/>
      <c r="M123" s="225" t="s">
        <v>1</v>
      </c>
      <c r="N123" s="226" t="s">
        <v>45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621</v>
      </c>
      <c r="AT123" s="229" t="s">
        <v>129</v>
      </c>
      <c r="AU123" s="229" t="s">
        <v>21</v>
      </c>
      <c r="AY123" s="17" t="s">
        <v>127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21</v>
      </c>
      <c r="BK123" s="230">
        <f>ROUND(I123*H123,2)</f>
        <v>0</v>
      </c>
      <c r="BL123" s="17" t="s">
        <v>621</v>
      </c>
      <c r="BM123" s="229" t="s">
        <v>630</v>
      </c>
    </row>
    <row r="124" s="2" customFormat="1">
      <c r="A124" s="38"/>
      <c r="B124" s="39"/>
      <c r="C124" s="40"/>
      <c r="D124" s="231" t="s">
        <v>136</v>
      </c>
      <c r="E124" s="40"/>
      <c r="F124" s="232" t="s">
        <v>631</v>
      </c>
      <c r="G124" s="40"/>
      <c r="H124" s="40"/>
      <c r="I124" s="233"/>
      <c r="J124" s="40"/>
      <c r="K124" s="40"/>
      <c r="L124" s="44"/>
      <c r="M124" s="234"/>
      <c r="N124" s="235"/>
      <c r="O124" s="91"/>
      <c r="P124" s="91"/>
      <c r="Q124" s="91"/>
      <c r="R124" s="91"/>
      <c r="S124" s="91"/>
      <c r="T124" s="92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136</v>
      </c>
      <c r="AU124" s="17" t="s">
        <v>21</v>
      </c>
    </row>
    <row r="125" s="2" customFormat="1" ht="16.5" customHeight="1">
      <c r="A125" s="38"/>
      <c r="B125" s="39"/>
      <c r="C125" s="218" t="s">
        <v>134</v>
      </c>
      <c r="D125" s="218" t="s">
        <v>129</v>
      </c>
      <c r="E125" s="219" t="s">
        <v>632</v>
      </c>
      <c r="F125" s="220" t="s">
        <v>633</v>
      </c>
      <c r="G125" s="221" t="s">
        <v>189</v>
      </c>
      <c r="H125" s="222">
        <v>1</v>
      </c>
      <c r="I125" s="223"/>
      <c r="J125" s="224">
        <f>ROUND(I125*H125,2)</f>
        <v>0</v>
      </c>
      <c r="K125" s="220" t="s">
        <v>133</v>
      </c>
      <c r="L125" s="44"/>
      <c r="M125" s="225" t="s">
        <v>1</v>
      </c>
      <c r="N125" s="226" t="s">
        <v>45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621</v>
      </c>
      <c r="AT125" s="229" t="s">
        <v>129</v>
      </c>
      <c r="AU125" s="229" t="s">
        <v>21</v>
      </c>
      <c r="AY125" s="17" t="s">
        <v>127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21</v>
      </c>
      <c r="BK125" s="230">
        <f>ROUND(I125*H125,2)</f>
        <v>0</v>
      </c>
      <c r="BL125" s="17" t="s">
        <v>621</v>
      </c>
      <c r="BM125" s="229" t="s">
        <v>634</v>
      </c>
    </row>
    <row r="126" s="2" customFormat="1">
      <c r="A126" s="38"/>
      <c r="B126" s="39"/>
      <c r="C126" s="40"/>
      <c r="D126" s="231" t="s">
        <v>136</v>
      </c>
      <c r="E126" s="40"/>
      <c r="F126" s="232" t="s">
        <v>635</v>
      </c>
      <c r="G126" s="40"/>
      <c r="H126" s="40"/>
      <c r="I126" s="233"/>
      <c r="J126" s="40"/>
      <c r="K126" s="40"/>
      <c r="L126" s="44"/>
      <c r="M126" s="234"/>
      <c r="N126" s="235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136</v>
      </c>
      <c r="AU126" s="17" t="s">
        <v>21</v>
      </c>
    </row>
    <row r="127" s="2" customFormat="1" ht="16.5" customHeight="1">
      <c r="A127" s="38"/>
      <c r="B127" s="39"/>
      <c r="C127" s="218" t="s">
        <v>160</v>
      </c>
      <c r="D127" s="218" t="s">
        <v>129</v>
      </c>
      <c r="E127" s="219" t="s">
        <v>636</v>
      </c>
      <c r="F127" s="220" t="s">
        <v>637</v>
      </c>
      <c r="G127" s="221" t="s">
        <v>189</v>
      </c>
      <c r="H127" s="222">
        <v>1</v>
      </c>
      <c r="I127" s="223"/>
      <c r="J127" s="224">
        <f>ROUND(I127*H127,2)</f>
        <v>0</v>
      </c>
      <c r="K127" s="220" t="s">
        <v>133</v>
      </c>
      <c r="L127" s="44"/>
      <c r="M127" s="225" t="s">
        <v>1</v>
      </c>
      <c r="N127" s="226" t="s">
        <v>45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621</v>
      </c>
      <c r="AT127" s="229" t="s">
        <v>129</v>
      </c>
      <c r="AU127" s="229" t="s">
        <v>21</v>
      </c>
      <c r="AY127" s="17" t="s">
        <v>127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21</v>
      </c>
      <c r="BK127" s="230">
        <f>ROUND(I127*H127,2)</f>
        <v>0</v>
      </c>
      <c r="BL127" s="17" t="s">
        <v>621</v>
      </c>
      <c r="BM127" s="229" t="s">
        <v>638</v>
      </c>
    </row>
    <row r="128" s="2" customFormat="1">
      <c r="A128" s="38"/>
      <c r="B128" s="39"/>
      <c r="C128" s="40"/>
      <c r="D128" s="231" t="s">
        <v>136</v>
      </c>
      <c r="E128" s="40"/>
      <c r="F128" s="232" t="s">
        <v>639</v>
      </c>
      <c r="G128" s="40"/>
      <c r="H128" s="40"/>
      <c r="I128" s="233"/>
      <c r="J128" s="40"/>
      <c r="K128" s="40"/>
      <c r="L128" s="44"/>
      <c r="M128" s="234"/>
      <c r="N128" s="235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136</v>
      </c>
      <c r="AU128" s="17" t="s">
        <v>21</v>
      </c>
    </row>
    <row r="129" s="2" customFormat="1">
      <c r="A129" s="38"/>
      <c r="B129" s="39"/>
      <c r="C129" s="40"/>
      <c r="D129" s="231" t="s">
        <v>477</v>
      </c>
      <c r="E129" s="40"/>
      <c r="F129" s="278" t="s">
        <v>640</v>
      </c>
      <c r="G129" s="40"/>
      <c r="H129" s="40"/>
      <c r="I129" s="233"/>
      <c r="J129" s="40"/>
      <c r="K129" s="40"/>
      <c r="L129" s="44"/>
      <c r="M129" s="234"/>
      <c r="N129" s="23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477</v>
      </c>
      <c r="AU129" s="17" t="s">
        <v>21</v>
      </c>
    </row>
    <row r="130" s="2" customFormat="1" ht="16.5" customHeight="1">
      <c r="A130" s="38"/>
      <c r="B130" s="39"/>
      <c r="C130" s="218" t="s">
        <v>173</v>
      </c>
      <c r="D130" s="218" t="s">
        <v>129</v>
      </c>
      <c r="E130" s="219" t="s">
        <v>641</v>
      </c>
      <c r="F130" s="220" t="s">
        <v>642</v>
      </c>
      <c r="G130" s="221" t="s">
        <v>189</v>
      </c>
      <c r="H130" s="222">
        <v>1</v>
      </c>
      <c r="I130" s="223"/>
      <c r="J130" s="224">
        <f>ROUND(I130*H130,2)</f>
        <v>0</v>
      </c>
      <c r="K130" s="220" t="s">
        <v>133</v>
      </c>
      <c r="L130" s="44"/>
      <c r="M130" s="225" t="s">
        <v>1</v>
      </c>
      <c r="N130" s="226" t="s">
        <v>45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621</v>
      </c>
      <c r="AT130" s="229" t="s">
        <v>129</v>
      </c>
      <c r="AU130" s="229" t="s">
        <v>21</v>
      </c>
      <c r="AY130" s="17" t="s">
        <v>127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21</v>
      </c>
      <c r="BK130" s="230">
        <f>ROUND(I130*H130,2)</f>
        <v>0</v>
      </c>
      <c r="BL130" s="17" t="s">
        <v>621</v>
      </c>
      <c r="BM130" s="229" t="s">
        <v>643</v>
      </c>
    </row>
    <row r="131" s="2" customFormat="1">
      <c r="A131" s="38"/>
      <c r="B131" s="39"/>
      <c r="C131" s="40"/>
      <c r="D131" s="231" t="s">
        <v>136</v>
      </c>
      <c r="E131" s="40"/>
      <c r="F131" s="232" t="s">
        <v>644</v>
      </c>
      <c r="G131" s="40"/>
      <c r="H131" s="40"/>
      <c r="I131" s="233"/>
      <c r="J131" s="40"/>
      <c r="K131" s="40"/>
      <c r="L131" s="44"/>
      <c r="M131" s="234"/>
      <c r="N131" s="235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136</v>
      </c>
      <c r="AU131" s="17" t="s">
        <v>21</v>
      </c>
    </row>
    <row r="132" s="2" customFormat="1" ht="33" customHeight="1">
      <c r="A132" s="38"/>
      <c r="B132" s="39"/>
      <c r="C132" s="218" t="s">
        <v>180</v>
      </c>
      <c r="D132" s="218" t="s">
        <v>129</v>
      </c>
      <c r="E132" s="219" t="s">
        <v>645</v>
      </c>
      <c r="F132" s="220" t="s">
        <v>646</v>
      </c>
      <c r="G132" s="221" t="s">
        <v>189</v>
      </c>
      <c r="H132" s="222">
        <v>1</v>
      </c>
      <c r="I132" s="223"/>
      <c r="J132" s="224">
        <f>ROUND(I132*H132,2)</f>
        <v>0</v>
      </c>
      <c r="K132" s="220" t="s">
        <v>133</v>
      </c>
      <c r="L132" s="44"/>
      <c r="M132" s="225" t="s">
        <v>1</v>
      </c>
      <c r="N132" s="226" t="s">
        <v>45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621</v>
      </c>
      <c r="AT132" s="229" t="s">
        <v>129</v>
      </c>
      <c r="AU132" s="229" t="s">
        <v>21</v>
      </c>
      <c r="AY132" s="17" t="s">
        <v>127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21</v>
      </c>
      <c r="BK132" s="230">
        <f>ROUND(I132*H132,2)</f>
        <v>0</v>
      </c>
      <c r="BL132" s="17" t="s">
        <v>621</v>
      </c>
      <c r="BM132" s="229" t="s">
        <v>647</v>
      </c>
    </row>
    <row r="133" s="2" customFormat="1">
      <c r="A133" s="38"/>
      <c r="B133" s="39"/>
      <c r="C133" s="40"/>
      <c r="D133" s="231" t="s">
        <v>136</v>
      </c>
      <c r="E133" s="40"/>
      <c r="F133" s="232" t="s">
        <v>648</v>
      </c>
      <c r="G133" s="40"/>
      <c r="H133" s="40"/>
      <c r="I133" s="233"/>
      <c r="J133" s="40"/>
      <c r="K133" s="40"/>
      <c r="L133" s="44"/>
      <c r="M133" s="234"/>
      <c r="N133" s="23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21</v>
      </c>
    </row>
    <row r="134" s="2" customFormat="1" ht="16.5" customHeight="1">
      <c r="A134" s="38"/>
      <c r="B134" s="39"/>
      <c r="C134" s="218" t="s">
        <v>158</v>
      </c>
      <c r="D134" s="218" t="s">
        <v>129</v>
      </c>
      <c r="E134" s="219" t="s">
        <v>649</v>
      </c>
      <c r="F134" s="220" t="s">
        <v>650</v>
      </c>
      <c r="G134" s="221" t="s">
        <v>189</v>
      </c>
      <c r="H134" s="222">
        <v>1</v>
      </c>
      <c r="I134" s="223"/>
      <c r="J134" s="224">
        <f>ROUND(I134*H134,2)</f>
        <v>0</v>
      </c>
      <c r="K134" s="220" t="s">
        <v>133</v>
      </c>
      <c r="L134" s="44"/>
      <c r="M134" s="225" t="s">
        <v>1</v>
      </c>
      <c r="N134" s="226" t="s">
        <v>45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621</v>
      </c>
      <c r="AT134" s="229" t="s">
        <v>129</v>
      </c>
      <c r="AU134" s="229" t="s">
        <v>21</v>
      </c>
      <c r="AY134" s="17" t="s">
        <v>127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21</v>
      </c>
      <c r="BK134" s="230">
        <f>ROUND(I134*H134,2)</f>
        <v>0</v>
      </c>
      <c r="BL134" s="17" t="s">
        <v>621</v>
      </c>
      <c r="BM134" s="229" t="s">
        <v>651</v>
      </c>
    </row>
    <row r="135" s="2" customFormat="1">
      <c r="A135" s="38"/>
      <c r="B135" s="39"/>
      <c r="C135" s="40"/>
      <c r="D135" s="231" t="s">
        <v>136</v>
      </c>
      <c r="E135" s="40"/>
      <c r="F135" s="232" t="s">
        <v>652</v>
      </c>
      <c r="G135" s="40"/>
      <c r="H135" s="40"/>
      <c r="I135" s="233"/>
      <c r="J135" s="40"/>
      <c r="K135" s="40"/>
      <c r="L135" s="44"/>
      <c r="M135" s="279"/>
      <c r="N135" s="280"/>
      <c r="O135" s="281"/>
      <c r="P135" s="281"/>
      <c r="Q135" s="281"/>
      <c r="R135" s="281"/>
      <c r="S135" s="281"/>
      <c r="T135" s="28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136</v>
      </c>
      <c r="AU135" s="17" t="s">
        <v>21</v>
      </c>
    </row>
    <row r="136" s="2" customFormat="1" ht="6.96" customHeight="1">
      <c r="A136" s="38"/>
      <c r="B136" s="66"/>
      <c r="C136" s="67"/>
      <c r="D136" s="67"/>
      <c r="E136" s="67"/>
      <c r="F136" s="67"/>
      <c r="G136" s="67"/>
      <c r="H136" s="67"/>
      <c r="I136" s="67"/>
      <c r="J136" s="67"/>
      <c r="K136" s="67"/>
      <c r="L136" s="44"/>
      <c r="M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</sheetData>
  <sheetProtection sheet="1" autoFilter="0" formatColumns="0" formatRows="0" objects="1" scenarios="1" spinCount="100000" saltValue="/4oLIZIsFNce9sK0C0PXUFd2Wndy/k7smQ6N780eB69GWfeT+9mfte3+eQfa+PEapOHtkr8jyIU8oyb5Vux0DQ==" hashValue="fyrb3Pyw1geDrFHugpIq5P6nFDR+gTea1oTuddPAaAKmtVbryNK842Fu75umN2DUTrAxGXTs9CJbLb5UJFe2uA==" algorithmName="SHA-512" password="CC35"/>
  <autoFilter ref="C116:K135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ALENA-ASUS\Alena</dc:creator>
  <cp:lastModifiedBy>ALENA-ASUS\Alena</cp:lastModifiedBy>
  <dcterms:created xsi:type="dcterms:W3CDTF">2021-08-14T13:14:42Z</dcterms:created>
  <dcterms:modified xsi:type="dcterms:W3CDTF">2021-08-14T13:14:46Z</dcterms:modified>
</cp:coreProperties>
</file>